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fileSharing readOnlyRecommended="1"/>
  <workbookPr filterPrivacy="1" defaultThemeVersion="124226"/>
  <bookViews>
    <workbookView xWindow="120" yWindow="75" windowWidth="28635" windowHeight="12075" tabRatio="717"/>
  </bookViews>
  <sheets>
    <sheet name="Contents" sheetId="1" r:id="rId1"/>
    <sheet name="Notes" sheetId="2" r:id="rId2"/>
    <sheet name="GB benefits and Tax Credits" sheetId="3" r:id="rId3"/>
    <sheet name="Benefit summary table" sheetId="4" r:id="rId4"/>
    <sheet name="Table 1a" sheetId="5" r:id="rId5"/>
    <sheet name="Table 1b" sheetId="6" r:id="rId6"/>
    <sheet name="Table 1c" sheetId="7" r:id="rId7"/>
    <sheet name="Table 2a" sheetId="8" r:id="rId8"/>
    <sheet name="Table 2b" sheetId="9" r:id="rId9"/>
    <sheet name="Table 2c" sheetId="10" r:id="rId10"/>
    <sheet name="Table 3a" sheetId="11" r:id="rId11"/>
    <sheet name="Table 3b" sheetId="12" r:id="rId12"/>
    <sheet name="Table 3c" sheetId="13" r:id="rId13"/>
    <sheet name="Tax Credits and Child Benefit" sheetId="14" r:id="rId14"/>
    <sheet name="Bereavement benefits" sheetId="15" r:id="rId15"/>
    <sheet name="Carers Allowance" sheetId="16" r:id="rId16"/>
    <sheet name="Council Tax Benefit" sheetId="17" r:id="rId17"/>
    <sheet name="Disability benefits" sheetId="18" r:id="rId18"/>
    <sheet name="Housing Benefit" sheetId="19" r:id="rId19"/>
    <sheet name="Incapacity benefits" sheetId="20" r:id="rId20"/>
    <sheet name="Income Support" sheetId="21" r:id="rId21"/>
    <sheet name="Industrial injuries benefits" sheetId="22" r:id="rId22"/>
    <sheet name="New Deal &amp; Emp prog allowances" sheetId="23" r:id="rId23"/>
    <sheet name="Pension Credit" sheetId="24" r:id="rId24"/>
    <sheet name="Social Fund" sheetId="25" r:id="rId25"/>
    <sheet name="State Pension" sheetId="26" r:id="rId26"/>
    <sheet name="Unemployment benefits" sheetId="27" r:id="rId27"/>
  </sheets>
  <definedNames>
    <definedName name="Z_5774AB63_4B8A_11D6_8117_08005A7F5BB1_.wvu.Cols" hidden="1">#REF!</definedName>
    <definedName name="Z_5774AB63_4B8A_11D6_8117_08005A7F5BB1_.wvu.PrintArea" hidden="1">#REF!</definedName>
  </definedNames>
  <calcPr calcId="145621"/>
</workbook>
</file>

<file path=xl/calcChain.xml><?xml version="1.0" encoding="utf-8"?>
<calcChain xmlns="http://schemas.openxmlformats.org/spreadsheetml/2006/main">
  <c r="F5" i="27" l="1"/>
  <c r="J5" i="27"/>
  <c r="N5" i="27"/>
  <c r="R5" i="27"/>
  <c r="V5" i="27"/>
  <c r="Z5" i="27"/>
  <c r="AD5" i="27"/>
  <c r="AH5" i="27"/>
  <c r="AL5" i="27"/>
  <c r="AP5" i="27"/>
  <c r="AT5" i="27"/>
  <c r="AX5" i="27"/>
  <c r="BB5" i="27"/>
  <c r="BF5" i="27"/>
  <c r="BJ5" i="27"/>
  <c r="BN5" i="27"/>
  <c r="BR5" i="27"/>
  <c r="BV5" i="27"/>
  <c r="D5" i="27"/>
  <c r="E5" i="27"/>
  <c r="G5" i="27"/>
  <c r="H5" i="27"/>
  <c r="I5" i="27"/>
  <c r="K5" i="27"/>
  <c r="L5" i="27"/>
  <c r="M5" i="27"/>
  <c r="O5" i="27"/>
  <c r="P5" i="27"/>
  <c r="Q5" i="27"/>
  <c r="S5" i="27"/>
  <c r="T5" i="27"/>
  <c r="U5" i="27"/>
  <c r="W5" i="27"/>
  <c r="X5" i="27"/>
  <c r="Y5" i="27"/>
  <c r="AA5" i="27"/>
  <c r="AB5" i="27"/>
  <c r="AC5" i="27"/>
  <c r="AE5" i="27"/>
  <c r="AF5" i="27"/>
  <c r="AG5" i="27"/>
  <c r="AI5" i="27"/>
  <c r="AJ5" i="27"/>
  <c r="AK5" i="27"/>
  <c r="AM5" i="27"/>
  <c r="AN5" i="27"/>
  <c r="AO5" i="27"/>
  <c r="AQ5" i="27"/>
  <c r="AR5" i="27"/>
  <c r="AS5" i="27"/>
  <c r="AU5" i="27"/>
  <c r="AV5" i="27"/>
  <c r="AW5" i="27"/>
  <c r="AY5" i="27"/>
  <c r="AZ5" i="27"/>
  <c r="BA5" i="27"/>
  <c r="BC5" i="27"/>
  <c r="BD5" i="27"/>
  <c r="BE5" i="27"/>
  <c r="BG5" i="27"/>
  <c r="BH5" i="27"/>
  <c r="BI5" i="27"/>
  <c r="BK5" i="27"/>
  <c r="BL5" i="27"/>
  <c r="BM5" i="27"/>
  <c r="BO5" i="27"/>
  <c r="BP5" i="27"/>
  <c r="BQ5" i="27"/>
  <c r="BS5" i="27"/>
  <c r="BT5" i="27"/>
  <c r="BU5" i="27"/>
  <c r="BW5" i="27"/>
  <c r="D5" i="26"/>
  <c r="F5" i="26"/>
  <c r="G5" i="26"/>
  <c r="H5" i="26"/>
  <c r="J5" i="26"/>
  <c r="K5" i="26"/>
  <c r="L5" i="26"/>
  <c r="N5" i="26"/>
  <c r="O5" i="26"/>
  <c r="P5" i="26"/>
  <c r="R5" i="26"/>
  <c r="S5" i="26"/>
  <c r="T5" i="26"/>
  <c r="V5" i="26"/>
  <c r="W5" i="26"/>
  <c r="X5" i="26"/>
  <c r="Z5" i="26"/>
  <c r="AA5" i="26"/>
  <c r="AB5" i="26"/>
  <c r="AD5" i="26"/>
  <c r="AE5" i="26"/>
  <c r="AF5" i="26"/>
  <c r="AH5" i="26"/>
  <c r="AI5" i="26"/>
  <c r="AJ5" i="26"/>
  <c r="AL5" i="26"/>
  <c r="AM5" i="26"/>
  <c r="AN5" i="26"/>
  <c r="AP5" i="26"/>
  <c r="AQ5" i="26"/>
  <c r="AR5" i="26"/>
  <c r="AT5" i="26"/>
  <c r="AU5" i="26"/>
  <c r="AV5" i="26"/>
  <c r="AX5" i="26"/>
  <c r="AY5" i="26"/>
  <c r="AZ5" i="26"/>
  <c r="BB5" i="26"/>
  <c r="BC5" i="26"/>
  <c r="BD5" i="26"/>
  <c r="BF5" i="26"/>
  <c r="BG5" i="26"/>
  <c r="BH5" i="26"/>
  <c r="BJ5" i="26"/>
  <c r="BK5" i="26"/>
  <c r="BL5" i="26"/>
  <c r="BN5" i="26"/>
  <c r="BO5" i="26"/>
  <c r="BP5" i="26"/>
  <c r="BR5" i="26"/>
  <c r="BS5" i="26"/>
  <c r="BT5" i="26"/>
  <c r="BV5" i="26"/>
  <c r="BW5" i="26"/>
  <c r="BE30" i="26"/>
  <c r="BI30" i="26"/>
  <c r="BM30" i="26"/>
  <c r="BQ30" i="26"/>
  <c r="BU30" i="26"/>
  <c r="BD30" i="26"/>
  <c r="BF30" i="26"/>
  <c r="BG30" i="26"/>
  <c r="BH30" i="26"/>
  <c r="BJ30" i="26"/>
  <c r="BK30" i="26"/>
  <c r="BL30" i="26"/>
  <c r="BN30" i="26"/>
  <c r="BO30" i="26"/>
  <c r="BP30" i="26"/>
  <c r="BR30" i="26"/>
  <c r="BS30" i="26"/>
  <c r="BT30" i="26"/>
  <c r="BV30" i="26"/>
  <c r="BW30" i="26"/>
  <c r="AS5" i="25"/>
  <c r="AS4" i="25" s="1"/>
  <c r="AW5" i="25"/>
  <c r="AW4" i="25" s="1"/>
  <c r="BA5" i="25"/>
  <c r="BA4" i="25" s="1"/>
  <c r="BE5" i="25"/>
  <c r="BE4" i="25" s="1"/>
  <c r="BI5" i="25"/>
  <c r="BI4" i="25" s="1"/>
  <c r="BM5" i="25"/>
  <c r="BM4" i="25" s="1"/>
  <c r="AR5" i="25"/>
  <c r="AT5" i="25"/>
  <c r="AU5" i="25"/>
  <c r="AV5" i="25"/>
  <c r="AX5" i="25"/>
  <c r="AY5" i="25"/>
  <c r="AZ5" i="25"/>
  <c r="BB5" i="25"/>
  <c r="BC5" i="25"/>
  <c r="BD5" i="25"/>
  <c r="BF5" i="25"/>
  <c r="BG5" i="25"/>
  <c r="BH5" i="25"/>
  <c r="BJ5" i="25"/>
  <c r="BK5" i="25"/>
  <c r="BL5" i="25"/>
  <c r="BN5" i="25"/>
  <c r="AS9" i="25"/>
  <c r="AW9" i="25"/>
  <c r="BA9" i="25"/>
  <c r="BE9" i="25"/>
  <c r="BI9" i="25"/>
  <c r="BM9" i="25"/>
  <c r="BQ9" i="25"/>
  <c r="BQ4" i="25" s="1"/>
  <c r="BU9" i="25"/>
  <c r="BU4" i="25" s="1"/>
  <c r="AQ9" i="25"/>
  <c r="AU9" i="25"/>
  <c r="AY9" i="25"/>
  <c r="BC9" i="25"/>
  <c r="BG9" i="25"/>
  <c r="BK9" i="25"/>
  <c r="BO9" i="25"/>
  <c r="BS9" i="25"/>
  <c r="BW9" i="25"/>
  <c r="BM13" i="25"/>
  <c r="BM20" i="25"/>
  <c r="BJ20" i="25"/>
  <c r="BK20" i="25"/>
  <c r="BL20" i="25"/>
  <c r="BN20" i="25"/>
  <c r="D5" i="24"/>
  <c r="E5" i="24"/>
  <c r="F5" i="24"/>
  <c r="G5" i="24"/>
  <c r="H5" i="24"/>
  <c r="I5" i="24"/>
  <c r="J5" i="24"/>
  <c r="K5" i="24"/>
  <c r="L5" i="24"/>
  <c r="M5" i="24"/>
  <c r="N5" i="24"/>
  <c r="O5" i="24"/>
  <c r="P5" i="24"/>
  <c r="Q5" i="24"/>
  <c r="R5" i="24"/>
  <c r="S5" i="24"/>
  <c r="T5" i="24"/>
  <c r="U5" i="24"/>
  <c r="V5" i="24"/>
  <c r="W5" i="24"/>
  <c r="X5" i="24"/>
  <c r="Y5" i="24"/>
  <c r="Z5" i="24"/>
  <c r="AA5" i="24"/>
  <c r="AB5" i="24"/>
  <c r="AC5" i="24"/>
  <c r="AD5" i="24"/>
  <c r="AE5" i="24"/>
  <c r="AF5" i="24"/>
  <c r="AG5" i="24"/>
  <c r="AH5" i="24"/>
  <c r="AI5" i="24"/>
  <c r="AJ5" i="24"/>
  <c r="AK5" i="24"/>
  <c r="AL5" i="24"/>
  <c r="AM5" i="24"/>
  <c r="AN5" i="24"/>
  <c r="AO5" i="24"/>
  <c r="AP5" i="24"/>
  <c r="AQ5" i="24"/>
  <c r="AR5" i="24"/>
  <c r="AS5" i="24"/>
  <c r="AT5" i="24"/>
  <c r="AU5" i="24"/>
  <c r="AV5" i="24"/>
  <c r="AW5" i="24"/>
  <c r="AX5" i="24"/>
  <c r="AY5" i="24"/>
  <c r="AZ5" i="24"/>
  <c r="BA5" i="24"/>
  <c r="BB5" i="24"/>
  <c r="BC5" i="24"/>
  <c r="BD5" i="24"/>
  <c r="BE5" i="24"/>
  <c r="BF5" i="24"/>
  <c r="BG5" i="24"/>
  <c r="BH5" i="24"/>
  <c r="BI5" i="24"/>
  <c r="BJ5" i="24"/>
  <c r="BK5" i="24"/>
  <c r="BL5" i="24"/>
  <c r="BM5" i="24"/>
  <c r="BN5" i="24"/>
  <c r="BO5" i="24"/>
  <c r="BP5" i="24"/>
  <c r="BQ5" i="24"/>
  <c r="BR5" i="24"/>
  <c r="BS5" i="24"/>
  <c r="BT5" i="24"/>
  <c r="BU5" i="24"/>
  <c r="BV5" i="24"/>
  <c r="BW5" i="24"/>
  <c r="D4" i="23"/>
  <c r="E4" i="23"/>
  <c r="F4" i="23"/>
  <c r="G4" i="23"/>
  <c r="H4" i="23"/>
  <c r="I4" i="23"/>
  <c r="J4" i="23"/>
  <c r="K4" i="23"/>
  <c r="L4" i="23"/>
  <c r="M4" i="23"/>
  <c r="N4" i="23"/>
  <c r="O4" i="23"/>
  <c r="P4" i="23"/>
  <c r="Q4" i="23"/>
  <c r="R4" i="23"/>
  <c r="S4" i="23"/>
  <c r="T4" i="23"/>
  <c r="U4" i="23"/>
  <c r="V4" i="23"/>
  <c r="W4" i="23"/>
  <c r="X4" i="23"/>
  <c r="Y4" i="23"/>
  <c r="Z4" i="23"/>
  <c r="AA4" i="23"/>
  <c r="AB4" i="23"/>
  <c r="AC4" i="23"/>
  <c r="AD4" i="23"/>
  <c r="AE4" i="23"/>
  <c r="AF4" i="23"/>
  <c r="AG4" i="23"/>
  <c r="AH4" i="23"/>
  <c r="AI4" i="23"/>
  <c r="AJ4" i="23"/>
  <c r="AK4" i="23"/>
  <c r="AL4" i="23"/>
  <c r="AM4" i="23"/>
  <c r="AN4" i="23"/>
  <c r="AO4" i="23"/>
  <c r="AP4" i="23"/>
  <c r="AQ4" i="23"/>
  <c r="AR4" i="23"/>
  <c r="AS4" i="23"/>
  <c r="AT4" i="23"/>
  <c r="AU4" i="23"/>
  <c r="AV4" i="23"/>
  <c r="AW4" i="23"/>
  <c r="AX4" i="23"/>
  <c r="AY4" i="23"/>
  <c r="AZ4" i="23"/>
  <c r="BA4" i="23"/>
  <c r="BB4" i="23"/>
  <c r="BC4" i="23"/>
  <c r="BD4" i="23"/>
  <c r="BE4" i="23"/>
  <c r="BF4" i="23"/>
  <c r="BG4" i="23"/>
  <c r="BH4" i="23"/>
  <c r="BI4" i="23"/>
  <c r="BJ4" i="23"/>
  <c r="D4" i="22"/>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5" i="22"/>
  <c r="AW5" i="22"/>
  <c r="AX5" i="22"/>
  <c r="AY5" i="22"/>
  <c r="AZ5" i="22"/>
  <c r="BA5" i="22"/>
  <c r="BB5" i="22"/>
  <c r="BC5" i="22"/>
  <c r="BD5" i="22"/>
  <c r="BE5" i="22"/>
  <c r="BF5" i="22"/>
  <c r="BG5" i="22"/>
  <c r="BH5" i="22"/>
  <c r="BI5" i="22"/>
  <c r="BJ5" i="22"/>
  <c r="BK5" i="22"/>
  <c r="BL5" i="22"/>
  <c r="BM5" i="22"/>
  <c r="BN5" i="22"/>
  <c r="BO5" i="22"/>
  <c r="BP5" i="22"/>
  <c r="BQ5" i="22"/>
  <c r="BR5" i="22"/>
  <c r="BS5" i="22"/>
  <c r="BT5" i="22"/>
  <c r="BU5" i="22"/>
  <c r="BV5" i="22"/>
  <c r="BW5" i="22"/>
  <c r="BD4" i="21"/>
  <c r="BE4" i="21"/>
  <c r="BF4" i="21"/>
  <c r="BG4" i="21"/>
  <c r="BH4" i="21"/>
  <c r="BI4" i="21"/>
  <c r="BJ4" i="21"/>
  <c r="BK4" i="21"/>
  <c r="BL4" i="21"/>
  <c r="BM4" i="21"/>
  <c r="BN4" i="21"/>
  <c r="BO4" i="21"/>
  <c r="BP4" i="21"/>
  <c r="BQ4" i="21"/>
  <c r="BR4" i="21"/>
  <c r="BS4" i="21"/>
  <c r="BT4" i="21"/>
  <c r="BU4" i="21"/>
  <c r="BV4" i="21"/>
  <c r="BW4" i="21"/>
  <c r="D10"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BK10" i="21"/>
  <c r="BL10" i="21"/>
  <c r="BM10" i="21"/>
  <c r="BN10" i="21"/>
  <c r="BO10" i="21"/>
  <c r="BP10" i="21"/>
  <c r="BQ10" i="21"/>
  <c r="BR10" i="21"/>
  <c r="BS10" i="21"/>
  <c r="BT10" i="21"/>
  <c r="BU10" i="21"/>
  <c r="BV10" i="21"/>
  <c r="BW10"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AU15" i="21"/>
  <c r="AV15" i="21"/>
  <c r="AW15" i="21"/>
  <c r="AX15" i="21"/>
  <c r="AY15" i="21"/>
  <c r="AZ15" i="21"/>
  <c r="BA15" i="21"/>
  <c r="BB15" i="21"/>
  <c r="BC15" i="21"/>
  <c r="BD15" i="21"/>
  <c r="BE15" i="21"/>
  <c r="BF15" i="21"/>
  <c r="BG15" i="21"/>
  <c r="BH16" i="21"/>
  <c r="BH15" i="21" s="1"/>
  <c r="BI16" i="21"/>
  <c r="BI15" i="21" s="1"/>
  <c r="BJ16" i="21"/>
  <c r="BJ15" i="21" s="1"/>
  <c r="BK16" i="21"/>
  <c r="BK15" i="21" s="1"/>
  <c r="BL16" i="21"/>
  <c r="BL15" i="21" s="1"/>
  <c r="BM16" i="21"/>
  <c r="BM15" i="21" s="1"/>
  <c r="BN16" i="21"/>
  <c r="BN15" i="21" s="1"/>
  <c r="BO16" i="21"/>
  <c r="BO15" i="21" s="1"/>
  <c r="BP16" i="21"/>
  <c r="BP15" i="21" s="1"/>
  <c r="BQ16" i="21"/>
  <c r="BQ15" i="21" s="1"/>
  <c r="BR16" i="21"/>
  <c r="BR15" i="21" s="1"/>
  <c r="BS16" i="21"/>
  <c r="BS15" i="21" s="1"/>
  <c r="BT16" i="21"/>
  <c r="BT15" i="21" s="1"/>
  <c r="BU16" i="21"/>
  <c r="BU15" i="21" s="1"/>
  <c r="BV16" i="21"/>
  <c r="BV15" i="21" s="1"/>
  <c r="BW16" i="21"/>
  <c r="BW15" i="21" s="1"/>
  <c r="BH17" i="21"/>
  <c r="BI17" i="21"/>
  <c r="BJ17" i="21"/>
  <c r="BK17" i="21"/>
  <c r="BL17" i="21"/>
  <c r="BM17" i="21"/>
  <c r="BN17" i="21"/>
  <c r="BO17" i="21"/>
  <c r="BP17" i="21"/>
  <c r="BQ17" i="21"/>
  <c r="BR17" i="21"/>
  <c r="BS17" i="21"/>
  <c r="BT17" i="21"/>
  <c r="BU17" i="21"/>
  <c r="BV17" i="21"/>
  <c r="BW17" i="21"/>
  <c r="BH18" i="21"/>
  <c r="BI18" i="21"/>
  <c r="BJ18" i="21"/>
  <c r="BK18" i="21"/>
  <c r="BL18" i="21"/>
  <c r="BM18" i="21"/>
  <c r="BN18" i="21"/>
  <c r="BO18" i="21"/>
  <c r="BP18" i="21"/>
  <c r="BQ18" i="21"/>
  <c r="BR18" i="21"/>
  <c r="BS18" i="21"/>
  <c r="BT18" i="21"/>
  <c r="BU18" i="21"/>
  <c r="BV18" i="21"/>
  <c r="BW18" i="21"/>
  <c r="BH19" i="21"/>
  <c r="BI19" i="21"/>
  <c r="BJ19" i="21"/>
  <c r="BK19" i="21"/>
  <c r="BL19" i="21"/>
  <c r="BM19" i="21"/>
  <c r="BN19" i="21"/>
  <c r="BO19" i="21"/>
  <c r="BP19" i="21"/>
  <c r="BQ19" i="21"/>
  <c r="BR19" i="21"/>
  <c r="BS19" i="21"/>
  <c r="BT19" i="21"/>
  <c r="BU19" i="21"/>
  <c r="BV19" i="21"/>
  <c r="BW19" i="21"/>
  <c r="D21"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AU21" i="21"/>
  <c r="AV21" i="21"/>
  <c r="AW21" i="21"/>
  <c r="AX21" i="21"/>
  <c r="AY21" i="21"/>
  <c r="AZ21" i="21"/>
  <c r="BA21" i="21"/>
  <c r="BB21" i="21"/>
  <c r="BC21" i="21"/>
  <c r="BD21" i="21"/>
  <c r="BE21" i="21"/>
  <c r="BF21" i="21"/>
  <c r="BG21" i="21"/>
  <c r="BH21" i="21"/>
  <c r="BI21" i="21"/>
  <c r="BJ21" i="21"/>
  <c r="BK21" i="21"/>
  <c r="BL21" i="21"/>
  <c r="BM21" i="21"/>
  <c r="BN21" i="21"/>
  <c r="BO21" i="21"/>
  <c r="BP21" i="21"/>
  <c r="BQ21" i="21"/>
  <c r="BR21" i="21"/>
  <c r="BS21" i="21"/>
  <c r="BT21" i="21"/>
  <c r="BU21" i="21"/>
  <c r="BV21" i="21"/>
  <c r="BW21" i="21"/>
  <c r="D10" i="27"/>
  <c r="E10" i="27"/>
  <c r="F10" i="27"/>
  <c r="G10" i="27"/>
  <c r="H10" i="27"/>
  <c r="I10" i="27"/>
  <c r="J10" i="27"/>
  <c r="K10" i="27"/>
  <c r="L10" i="27"/>
  <c r="M10" i="27"/>
  <c r="N10" i="27"/>
  <c r="O10" i="27"/>
  <c r="P10" i="27"/>
  <c r="Q10" i="27"/>
  <c r="R10" i="27"/>
  <c r="S10" i="27"/>
  <c r="T10" i="27"/>
  <c r="U10" i="27"/>
  <c r="V10" i="27"/>
  <c r="W10" i="27"/>
  <c r="X10" i="27"/>
  <c r="Y10" i="27"/>
  <c r="Z10" i="27"/>
  <c r="AA10" i="27"/>
  <c r="AB10" i="27"/>
  <c r="AC10" i="27"/>
  <c r="AD10" i="27"/>
  <c r="AE10" i="27"/>
  <c r="AF10" i="27"/>
  <c r="AG10" i="27"/>
  <c r="AH10" i="27"/>
  <c r="AI10" i="27"/>
  <c r="AJ10" i="27"/>
  <c r="AK10" i="27"/>
  <c r="AL10" i="27"/>
  <c r="AM10" i="27"/>
  <c r="AN10" i="27"/>
  <c r="AO10" i="27"/>
  <c r="AP10" i="27"/>
  <c r="AQ10" i="27"/>
  <c r="AR10" i="27"/>
  <c r="AS10" i="27"/>
  <c r="AT10" i="27"/>
  <c r="AU10" i="27"/>
  <c r="AV10" i="27"/>
  <c r="AW10" i="27"/>
  <c r="AX10" i="27"/>
  <c r="AY10" i="27"/>
  <c r="AZ10" i="27"/>
  <c r="BA10" i="27"/>
  <c r="BB10" i="27"/>
  <c r="BC10" i="27"/>
  <c r="BD10" i="27"/>
  <c r="BE10" i="27"/>
  <c r="BF10" i="27"/>
  <c r="BG10" i="27"/>
  <c r="BH10" i="27"/>
  <c r="BI10" i="27"/>
  <c r="BJ10" i="27"/>
  <c r="BK10" i="27"/>
  <c r="BL10" i="27"/>
  <c r="BM10" i="27"/>
  <c r="BN10" i="27"/>
  <c r="BO10" i="27"/>
  <c r="BP10" i="27"/>
  <c r="BQ10" i="27"/>
  <c r="BR10" i="27"/>
  <c r="BS10" i="27"/>
  <c r="BT10" i="27"/>
  <c r="BU10" i="27"/>
  <c r="BV10" i="27"/>
  <c r="BW10" i="27"/>
  <c r="BC4" i="21"/>
  <c r="D20" i="21"/>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AD20" i="21"/>
  <c r="AE20" i="21"/>
  <c r="AF20" i="21"/>
  <c r="AG20" i="21"/>
  <c r="AH20" i="21"/>
  <c r="AI20" i="21"/>
  <c r="AJ20" i="21"/>
  <c r="AK20" i="21"/>
  <c r="AL20" i="21"/>
  <c r="AM20" i="21"/>
  <c r="AN20" i="21"/>
  <c r="AO20" i="21"/>
  <c r="AP20" i="21"/>
  <c r="AQ20" i="21"/>
  <c r="AR20" i="21"/>
  <c r="AS20" i="21"/>
  <c r="AT20" i="21"/>
  <c r="AU20" i="21"/>
  <c r="AV20" i="21"/>
  <c r="AW20" i="21"/>
  <c r="AX20" i="21"/>
  <c r="AY20" i="21"/>
  <c r="AZ20" i="21"/>
  <c r="BA20" i="21"/>
  <c r="BB20" i="21"/>
  <c r="BC20" i="21"/>
  <c r="BD20" i="21"/>
  <c r="BE20" i="21"/>
  <c r="BF20" i="21"/>
  <c r="BG20" i="21"/>
  <c r="BH20" i="21"/>
  <c r="BI20" i="21"/>
  <c r="BJ20" i="21"/>
  <c r="BK20" i="21"/>
  <c r="BL20" i="21"/>
  <c r="BM20" i="21"/>
  <c r="BN20" i="21"/>
  <c r="BO20" i="21"/>
  <c r="BP20" i="21"/>
  <c r="BQ20" i="21"/>
  <c r="BR20" i="21"/>
  <c r="BS20" i="21"/>
  <c r="BT20" i="21"/>
  <c r="BU20" i="21"/>
  <c r="BV20" i="21"/>
  <c r="BW20"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AV29" i="21"/>
  <c r="AW29" i="21"/>
  <c r="AX29" i="21"/>
  <c r="AY29" i="21"/>
  <c r="AZ29" i="21"/>
  <c r="BA29" i="21"/>
  <c r="BB29" i="21"/>
  <c r="BC29" i="21"/>
  <c r="BD29" i="21"/>
  <c r="BE29" i="21"/>
  <c r="BF29" i="21"/>
  <c r="BG29" i="21"/>
  <c r="BH29" i="21"/>
  <c r="BI29" i="21"/>
  <c r="BJ29" i="21"/>
  <c r="BK29" i="21"/>
  <c r="BL29" i="21"/>
  <c r="BM29" i="21"/>
  <c r="BN29" i="21"/>
  <c r="BO29" i="21"/>
  <c r="BP29" i="21"/>
  <c r="BQ29" i="21"/>
  <c r="BR29" i="21"/>
  <c r="BS29" i="21"/>
  <c r="BT29" i="21"/>
  <c r="BU29" i="21"/>
  <c r="BV29" i="21"/>
  <c r="BW29" i="21"/>
  <c r="D40" i="21"/>
  <c r="D39" i="21" s="1"/>
  <c r="E40" i="21"/>
  <c r="E39" i="21" s="1"/>
  <c r="F40" i="21"/>
  <c r="F39" i="21" s="1"/>
  <c r="G40" i="21"/>
  <c r="G39" i="21" s="1"/>
  <c r="H40" i="21"/>
  <c r="H39" i="21" s="1"/>
  <c r="I40" i="21"/>
  <c r="I39" i="21" s="1"/>
  <c r="J40" i="21"/>
  <c r="J39" i="21" s="1"/>
  <c r="K40" i="21"/>
  <c r="K39" i="21" s="1"/>
  <c r="L40" i="21"/>
  <c r="L39" i="21" s="1"/>
  <c r="M40" i="21"/>
  <c r="M39" i="21" s="1"/>
  <c r="N40" i="21"/>
  <c r="N39" i="21" s="1"/>
  <c r="O40" i="21"/>
  <c r="O39" i="21" s="1"/>
  <c r="P40" i="21"/>
  <c r="P39" i="21" s="1"/>
  <c r="Q40" i="21"/>
  <c r="Q39" i="21" s="1"/>
  <c r="R40" i="21"/>
  <c r="R39" i="21" s="1"/>
  <c r="S40" i="21"/>
  <c r="S39" i="21" s="1"/>
  <c r="T40" i="21"/>
  <c r="T39" i="21" s="1"/>
  <c r="U40" i="21"/>
  <c r="U39" i="21" s="1"/>
  <c r="V40" i="21"/>
  <c r="V39" i="21" s="1"/>
  <c r="W40" i="21"/>
  <c r="W39" i="21" s="1"/>
  <c r="X40" i="21"/>
  <c r="X39" i="21" s="1"/>
  <c r="Y40" i="21"/>
  <c r="Y39" i="21" s="1"/>
  <c r="Z40" i="21"/>
  <c r="Z39" i="21" s="1"/>
  <c r="AA40" i="21"/>
  <c r="AA39" i="21" s="1"/>
  <c r="AB40" i="21"/>
  <c r="AB39" i="21" s="1"/>
  <c r="AC40" i="21"/>
  <c r="AC39" i="21" s="1"/>
  <c r="AD40" i="21"/>
  <c r="AD39" i="21" s="1"/>
  <c r="AE40" i="21"/>
  <c r="AE39" i="21" s="1"/>
  <c r="AF40" i="21"/>
  <c r="AF39" i="21" s="1"/>
  <c r="AG40" i="21"/>
  <c r="AG39" i="21" s="1"/>
  <c r="AH40" i="21"/>
  <c r="AH39" i="21" s="1"/>
  <c r="AI40" i="21"/>
  <c r="AI39" i="21" s="1"/>
  <c r="AJ40" i="21"/>
  <c r="AJ39" i="21" s="1"/>
  <c r="AK40" i="21"/>
  <c r="AK39" i="21" s="1"/>
  <c r="AL40" i="21"/>
  <c r="AL39" i="21" s="1"/>
  <c r="AM40" i="21"/>
  <c r="AM39" i="21" s="1"/>
  <c r="AN40" i="21"/>
  <c r="AN39" i="21" s="1"/>
  <c r="AO40" i="21"/>
  <c r="AO39" i="21" s="1"/>
  <c r="AP40" i="21"/>
  <c r="AP39" i="21" s="1"/>
  <c r="AQ40" i="21"/>
  <c r="AQ39" i="21" s="1"/>
  <c r="AR40" i="21"/>
  <c r="AR39" i="21" s="1"/>
  <c r="AS40" i="21"/>
  <c r="AS39" i="21" s="1"/>
  <c r="AT40" i="21"/>
  <c r="AT39" i="21" s="1"/>
  <c r="AU40" i="21"/>
  <c r="AU39" i="21" s="1"/>
  <c r="AV40" i="21"/>
  <c r="AV39" i="21" s="1"/>
  <c r="AW40" i="21"/>
  <c r="AW39" i="21" s="1"/>
  <c r="AX40" i="21"/>
  <c r="AX39" i="21" s="1"/>
  <c r="AY40" i="21"/>
  <c r="AY39" i="21" s="1"/>
  <c r="AZ40" i="21"/>
  <c r="AZ39" i="21" s="1"/>
  <c r="BA40" i="21"/>
  <c r="BA39" i="21" s="1"/>
  <c r="BB40" i="21"/>
  <c r="BB39" i="21" s="1"/>
  <c r="BC40" i="21"/>
  <c r="BC39" i="21" s="1"/>
  <c r="BD40" i="21"/>
  <c r="BD39" i="21" s="1"/>
  <c r="BE40" i="21"/>
  <c r="BE39" i="21" s="1"/>
  <c r="BF40" i="21"/>
  <c r="BF39" i="21" s="1"/>
  <c r="BG40" i="21"/>
  <c r="BG39" i="21" s="1"/>
  <c r="BH40" i="21"/>
  <c r="BH39" i="21" s="1"/>
  <c r="BI40" i="21"/>
  <c r="BI39" i="21" s="1"/>
  <c r="BJ40" i="21"/>
  <c r="BJ39" i="21" s="1"/>
  <c r="BK40" i="21"/>
  <c r="BK39" i="21" s="1"/>
  <c r="BL40" i="21"/>
  <c r="BL39" i="21" s="1"/>
  <c r="BM40" i="21"/>
  <c r="BM39" i="21" s="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BJ41" i="21"/>
  <c r="BK41" i="21"/>
  <c r="BL41" i="21"/>
  <c r="BM41"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N39" i="21" s="1"/>
  <c r="BO42" i="21"/>
  <c r="BO39" i="21" s="1"/>
  <c r="BP42" i="21"/>
  <c r="BP39" i="21" s="1"/>
  <c r="BQ42" i="21"/>
  <c r="BQ39" i="21" s="1"/>
  <c r="BR42" i="21"/>
  <c r="BR39" i="21" s="1"/>
  <c r="BS42" i="21"/>
  <c r="BS39" i="21" s="1"/>
  <c r="BT42" i="21"/>
  <c r="BT39" i="21" s="1"/>
  <c r="BU42" i="21"/>
  <c r="BU39" i="21" s="1"/>
  <c r="BV42" i="21"/>
  <c r="BV39" i="21" s="1"/>
  <c r="BW42" i="21"/>
  <c r="BW39" i="21" s="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BU43" i="21"/>
  <c r="BV43" i="21"/>
  <c r="BW43"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AI44" i="21"/>
  <c r="AJ44" i="21"/>
  <c r="AK44" i="21"/>
  <c r="AL44" i="21"/>
  <c r="AM44" i="21"/>
  <c r="AN44" i="21"/>
  <c r="AO44" i="21"/>
  <c r="AP44" i="21"/>
  <c r="AQ44" i="21"/>
  <c r="AR44" i="21"/>
  <c r="AS44" i="21"/>
  <c r="AT44" i="21"/>
  <c r="AU44" i="21"/>
  <c r="AV44" i="21"/>
  <c r="AW44" i="21"/>
  <c r="AX44" i="21"/>
  <c r="AY44" i="21"/>
  <c r="AZ44" i="21"/>
  <c r="BA44" i="21"/>
  <c r="BB44" i="21"/>
  <c r="BC44" i="21"/>
  <c r="BD44" i="21"/>
  <c r="BE44" i="21"/>
  <c r="BF44" i="21"/>
  <c r="BG44" i="21"/>
  <c r="BH44" i="21"/>
  <c r="BI44" i="21"/>
  <c r="BJ44" i="21"/>
  <c r="BK44" i="21"/>
  <c r="BL44" i="21"/>
  <c r="BM44" i="21"/>
  <c r="BN44" i="21"/>
  <c r="BO44" i="21"/>
  <c r="BP44" i="21"/>
  <c r="BQ44" i="21"/>
  <c r="BR44" i="21"/>
  <c r="BS44" i="21"/>
  <c r="BT44" i="21"/>
  <c r="BU44" i="21"/>
  <c r="BV44" i="21"/>
  <c r="BW44"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AI45" i="21"/>
  <c r="AJ45" i="21"/>
  <c r="AK45" i="21"/>
  <c r="AL45" i="21"/>
  <c r="AM45" i="21"/>
  <c r="AN45" i="21"/>
  <c r="AO45" i="21"/>
  <c r="AP45" i="21"/>
  <c r="AQ45" i="21"/>
  <c r="AR45" i="21"/>
  <c r="AS45" i="21"/>
  <c r="AT45" i="21"/>
  <c r="AU45" i="21"/>
  <c r="AV45" i="21"/>
  <c r="AW45" i="21"/>
  <c r="AX45" i="21"/>
  <c r="AY45" i="21"/>
  <c r="AZ45" i="21"/>
  <c r="BA45" i="21"/>
  <c r="BB45" i="21"/>
  <c r="BC45" i="21"/>
  <c r="BD45" i="21"/>
  <c r="BE45" i="21"/>
  <c r="BF45" i="21"/>
  <c r="BG45" i="21"/>
  <c r="BH45" i="21"/>
  <c r="BI45" i="21"/>
  <c r="BJ45" i="21"/>
  <c r="BK45" i="21"/>
  <c r="BL45" i="21"/>
  <c r="BM45" i="21"/>
  <c r="BN45" i="21"/>
  <c r="BO45" i="21"/>
  <c r="BP45" i="21"/>
  <c r="BQ45" i="21"/>
  <c r="BR45" i="21"/>
  <c r="BS45" i="21"/>
  <c r="BT45" i="21"/>
  <c r="BU45" i="21"/>
  <c r="BV45" i="21"/>
  <c r="BW45" i="21"/>
  <c r="D8" i="20"/>
  <c r="E8" i="20"/>
  <c r="F8"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AH8" i="20"/>
  <c r="AI8" i="20"/>
  <c r="AJ8" i="20"/>
  <c r="AK8" i="20"/>
  <c r="AL8" i="20"/>
  <c r="AM8" i="20"/>
  <c r="AN8" i="20"/>
  <c r="AO8" i="20"/>
  <c r="AP8" i="20"/>
  <c r="AQ8" i="20"/>
  <c r="AR8" i="20"/>
  <c r="AS8" i="20"/>
  <c r="AT8" i="20"/>
  <c r="AU8" i="20"/>
  <c r="AV8" i="20"/>
  <c r="AW8" i="20"/>
  <c r="AX8" i="20"/>
  <c r="AY8" i="20"/>
  <c r="AZ8" i="20"/>
  <c r="BA8" i="20"/>
  <c r="BB8" i="20"/>
  <c r="BC8" i="20"/>
  <c r="BD8" i="20"/>
  <c r="BE8" i="20"/>
  <c r="BF8" i="20"/>
  <c r="BG8" i="20"/>
  <c r="BH8" i="20"/>
  <c r="BI8" i="20"/>
  <c r="BJ8" i="20"/>
  <c r="BK8" i="20"/>
  <c r="BL8" i="20"/>
  <c r="BM8" i="20"/>
  <c r="BN8" i="20"/>
  <c r="BO8" i="20"/>
  <c r="BP8" i="20"/>
  <c r="BQ8" i="20"/>
  <c r="BR8" i="20"/>
  <c r="BS8" i="20"/>
  <c r="BT8" i="20"/>
  <c r="BU8" i="20"/>
  <c r="BV8" i="20"/>
  <c r="BW8"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E6" i="20"/>
  <c r="AF6" i="20"/>
  <c r="AG6" i="20"/>
  <c r="AH6" i="20"/>
  <c r="AI6" i="20"/>
  <c r="AJ6" i="20"/>
  <c r="AK6" i="20"/>
  <c r="AL6" i="20"/>
  <c r="AM6" i="20"/>
  <c r="AN6" i="20"/>
  <c r="AO6" i="20"/>
  <c r="AP6" i="20"/>
  <c r="AQ6" i="20"/>
  <c r="AR6" i="20"/>
  <c r="AS6" i="20"/>
  <c r="AT6" i="20"/>
  <c r="AU6" i="20"/>
  <c r="AV6" i="20"/>
  <c r="AW6" i="20"/>
  <c r="AX6" i="20"/>
  <c r="AY6" i="20"/>
  <c r="AZ6" i="20"/>
  <c r="BA6" i="20"/>
  <c r="BB6" i="20"/>
  <c r="BC6" i="20"/>
  <c r="BD6" i="20"/>
  <c r="BE6" i="20"/>
  <c r="BF6" i="20"/>
  <c r="BG6" i="20"/>
  <c r="BH6" i="20"/>
  <c r="BI6" i="20"/>
  <c r="BJ6" i="20"/>
  <c r="BK6" i="20"/>
  <c r="BL6" i="20"/>
  <c r="BM6" i="20"/>
  <c r="BN6" i="20"/>
  <c r="BO6" i="20"/>
  <c r="BP6" i="20"/>
  <c r="BQ6" i="20"/>
  <c r="BR6" i="20"/>
  <c r="BS6" i="20"/>
  <c r="BT6" i="20"/>
  <c r="BU6" i="20"/>
  <c r="BV6" i="20"/>
  <c r="BW6"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D42" i="20"/>
  <c r="D40" i="20" s="1"/>
  <c r="E42" i="20"/>
  <c r="E40" i="20" s="1"/>
  <c r="F42" i="20"/>
  <c r="F40" i="20" s="1"/>
  <c r="G42" i="20"/>
  <c r="G40" i="20" s="1"/>
  <c r="H42" i="20"/>
  <c r="H40" i="20" s="1"/>
  <c r="I42" i="20"/>
  <c r="I40" i="20" s="1"/>
  <c r="J42" i="20"/>
  <c r="J40" i="20" s="1"/>
  <c r="K42" i="20"/>
  <c r="K40" i="20" s="1"/>
  <c r="L42" i="20"/>
  <c r="L40" i="20" s="1"/>
  <c r="M42" i="20"/>
  <c r="M40" i="20" s="1"/>
  <c r="N42" i="20"/>
  <c r="N40" i="20" s="1"/>
  <c r="O42" i="20"/>
  <c r="O40" i="20" s="1"/>
  <c r="P42" i="20"/>
  <c r="P40" i="20" s="1"/>
  <c r="Q42" i="20"/>
  <c r="Q40" i="20" s="1"/>
  <c r="R42" i="20"/>
  <c r="R40" i="20" s="1"/>
  <c r="S42" i="20"/>
  <c r="S40" i="20" s="1"/>
  <c r="T42" i="20"/>
  <c r="T40" i="20" s="1"/>
  <c r="U42" i="20"/>
  <c r="U40" i="20" s="1"/>
  <c r="V42" i="20"/>
  <c r="V40" i="20" s="1"/>
  <c r="W42" i="20"/>
  <c r="W40" i="20" s="1"/>
  <c r="X42" i="20"/>
  <c r="X40" i="20" s="1"/>
  <c r="Y42" i="20"/>
  <c r="Y40" i="20" s="1"/>
  <c r="Z42" i="20"/>
  <c r="Z40" i="20" s="1"/>
  <c r="AA42" i="20"/>
  <c r="AA40" i="20" s="1"/>
  <c r="AB42" i="20"/>
  <c r="AB40" i="20" s="1"/>
  <c r="AC42" i="20"/>
  <c r="AC40" i="20" s="1"/>
  <c r="AD42" i="20"/>
  <c r="AD40" i="20" s="1"/>
  <c r="AE42" i="20"/>
  <c r="AE40" i="20" s="1"/>
  <c r="AF42" i="20"/>
  <c r="AF40" i="20" s="1"/>
  <c r="AG42" i="20"/>
  <c r="AG40" i="20" s="1"/>
  <c r="AH42" i="20"/>
  <c r="AH40" i="20" s="1"/>
  <c r="AI42" i="20"/>
  <c r="AI40" i="20" s="1"/>
  <c r="AJ42" i="20"/>
  <c r="AJ40" i="20" s="1"/>
  <c r="AK42" i="20"/>
  <c r="AK40" i="20" s="1"/>
  <c r="AL42" i="20"/>
  <c r="AL40" i="20" s="1"/>
  <c r="AM42" i="20"/>
  <c r="AM40" i="20" s="1"/>
  <c r="AN42" i="20"/>
  <c r="AN40" i="20" s="1"/>
  <c r="AO42" i="20"/>
  <c r="AO40" i="20" s="1"/>
  <c r="AP42" i="20"/>
  <c r="AP40" i="20" s="1"/>
  <c r="AQ42" i="20"/>
  <c r="AQ40" i="20" s="1"/>
  <c r="AR42" i="20"/>
  <c r="AR40" i="20" s="1"/>
  <c r="AS42" i="20"/>
  <c r="AS40" i="20" s="1"/>
  <c r="AT42" i="20"/>
  <c r="AT40" i="20" s="1"/>
  <c r="AU42" i="20"/>
  <c r="AU40" i="20" s="1"/>
  <c r="AV42" i="20"/>
  <c r="AV40" i="20" s="1"/>
  <c r="AW42" i="20"/>
  <c r="AW40" i="20" s="1"/>
  <c r="AX42" i="20"/>
  <c r="AX40" i="20" s="1"/>
  <c r="AY42" i="20"/>
  <c r="AY40" i="20" s="1"/>
  <c r="AZ42" i="20"/>
  <c r="AZ40" i="20" s="1"/>
  <c r="BA42" i="20"/>
  <c r="BA40" i="20" s="1"/>
  <c r="BB42" i="20"/>
  <c r="BB40" i="20" s="1"/>
  <c r="BC42" i="20"/>
  <c r="BC40" i="20" s="1"/>
  <c r="BD42" i="20"/>
  <c r="BD41" i="20" s="1"/>
  <c r="BE42" i="20"/>
  <c r="BE41" i="20" s="1"/>
  <c r="BF42" i="20"/>
  <c r="BF41" i="20" s="1"/>
  <c r="BG42" i="20"/>
  <c r="BG41" i="20" s="1"/>
  <c r="BH42" i="20"/>
  <c r="BH41" i="20" s="1"/>
  <c r="BI42" i="20"/>
  <c r="BI41" i="20" s="1"/>
  <c r="BJ42" i="20"/>
  <c r="BJ41" i="20" s="1"/>
  <c r="BK42" i="20"/>
  <c r="BK41" i="20" s="1"/>
  <c r="BL42" i="20"/>
  <c r="BL41" i="20" s="1"/>
  <c r="BM42" i="20"/>
  <c r="BM41" i="20" s="1"/>
  <c r="BN42" i="20"/>
  <c r="BN41" i="20" s="1"/>
  <c r="BO42" i="20"/>
  <c r="BO41" i="20" s="1"/>
  <c r="BP42" i="20"/>
  <c r="BP41" i="20" s="1"/>
  <c r="BQ42" i="20"/>
  <c r="BQ41" i="20" s="1"/>
  <c r="BR42" i="20"/>
  <c r="BR41" i="20" s="1"/>
  <c r="BS42" i="20"/>
  <c r="BS41" i="20" s="1"/>
  <c r="BT42" i="20"/>
  <c r="BT41" i="20" s="1"/>
  <c r="BU42" i="20"/>
  <c r="BU41" i="20" s="1"/>
  <c r="BV42" i="20"/>
  <c r="BV41" i="20" s="1"/>
  <c r="BW42" i="20"/>
  <c r="BW41" i="20" s="1"/>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D40" i="20" s="1"/>
  <c r="BE44" i="20"/>
  <c r="BE40" i="20" s="1"/>
  <c r="BF44" i="20"/>
  <c r="BF40" i="20" s="1"/>
  <c r="BG44" i="20"/>
  <c r="BG40" i="20" s="1"/>
  <c r="BH44" i="20"/>
  <c r="BH40" i="20" s="1"/>
  <c r="BI44" i="20"/>
  <c r="BI40" i="20" s="1"/>
  <c r="BJ44" i="20"/>
  <c r="BJ40" i="20" s="1"/>
  <c r="BK44" i="20"/>
  <c r="BK40" i="20" s="1"/>
  <c r="BL44" i="20"/>
  <c r="BL40" i="20" s="1"/>
  <c r="BM44" i="20"/>
  <c r="BM40" i="20" s="1"/>
  <c r="BN44" i="20"/>
  <c r="BN40" i="20" s="1"/>
  <c r="BO44" i="20"/>
  <c r="BO40" i="20" s="1"/>
  <c r="BP44" i="20"/>
  <c r="BP40" i="20" s="1"/>
  <c r="BQ44" i="20"/>
  <c r="BQ40" i="20" s="1"/>
  <c r="BR44" i="20"/>
  <c r="BR40" i="20" s="1"/>
  <c r="BS44" i="20"/>
  <c r="BS40" i="20" s="1"/>
  <c r="BT44" i="20"/>
  <c r="BT40" i="20" s="1"/>
  <c r="BU44" i="20"/>
  <c r="BU40" i="20" s="1"/>
  <c r="BV44" i="20"/>
  <c r="BV40" i="20" s="1"/>
  <c r="BW44" i="20"/>
  <c r="BW40" i="20" s="1"/>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D148" i="20"/>
  <c r="E148" i="20"/>
  <c r="F148" i="20"/>
  <c r="G148" i="20"/>
  <c r="H148" i="20"/>
  <c r="I148" i="20"/>
  <c r="J148" i="20"/>
  <c r="K148" i="20"/>
  <c r="L148" i="20"/>
  <c r="M148" i="20"/>
  <c r="N148" i="20"/>
  <c r="O148" i="20"/>
  <c r="P148" i="20"/>
  <c r="Q148" i="20"/>
  <c r="R148" i="20"/>
  <c r="S148" i="20"/>
  <c r="T148" i="20"/>
  <c r="U148" i="20"/>
  <c r="V148" i="20"/>
  <c r="W148" i="20"/>
  <c r="X148" i="20"/>
  <c r="Y148" i="20"/>
  <c r="Z148" i="20"/>
  <c r="AA148" i="20"/>
  <c r="AB148" i="20"/>
  <c r="AC148" i="20"/>
  <c r="AD148" i="20"/>
  <c r="AE148" i="20"/>
  <c r="AF148" i="20"/>
  <c r="AG148" i="20"/>
  <c r="AH148" i="20"/>
  <c r="AI148" i="20"/>
  <c r="AJ148" i="20"/>
  <c r="AK148" i="20"/>
  <c r="AL148" i="20"/>
  <c r="AM148" i="20"/>
  <c r="AN148" i="20"/>
  <c r="AO148" i="20"/>
  <c r="AP148" i="20"/>
  <c r="AQ148" i="20"/>
  <c r="AR148" i="20"/>
  <c r="AS148" i="20"/>
  <c r="AT148" i="20"/>
  <c r="AU148" i="20"/>
  <c r="AV148" i="20"/>
  <c r="AW148" i="20"/>
  <c r="AX148" i="20"/>
  <c r="AY148" i="20"/>
  <c r="AZ148" i="20"/>
  <c r="BA148" i="20"/>
  <c r="BB148" i="20"/>
  <c r="BC148" i="20"/>
  <c r="BD148" i="20"/>
  <c r="BE148" i="20"/>
  <c r="BF148" i="20"/>
  <c r="BG148" i="20"/>
  <c r="BH148" i="20"/>
  <c r="BI148" i="20"/>
  <c r="BJ148" i="20"/>
  <c r="BK148" i="20"/>
  <c r="BL148" i="20"/>
  <c r="BM148" i="20"/>
  <c r="BN148" i="20"/>
  <c r="BO148" i="20"/>
  <c r="BP148" i="20"/>
  <c r="BQ148" i="20"/>
  <c r="BR148" i="20"/>
  <c r="BS148" i="20"/>
  <c r="BT148" i="20"/>
  <c r="BU148" i="20"/>
  <c r="BV148" i="20"/>
  <c r="BW148" i="20"/>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AR126" i="19"/>
  <c r="AS126" i="19"/>
  <c r="AT126" i="19"/>
  <c r="AU126" i="19"/>
  <c r="AV126" i="19"/>
  <c r="AW126" i="19"/>
  <c r="AX126" i="19"/>
  <c r="AY126" i="19"/>
  <c r="AZ126" i="19"/>
  <c r="BA126" i="19"/>
  <c r="BB126" i="19"/>
  <c r="BC126" i="19"/>
  <c r="BD126" i="19"/>
  <c r="BE126" i="19"/>
  <c r="BF126" i="19"/>
  <c r="BG126" i="19"/>
  <c r="BH126" i="19"/>
  <c r="BI126" i="19"/>
  <c r="BJ126" i="19"/>
  <c r="BK126" i="19"/>
  <c r="AR134" i="19"/>
  <c r="AS134" i="19"/>
  <c r="AT134" i="19"/>
  <c r="AU134" i="19"/>
  <c r="AV134" i="19"/>
  <c r="AW134" i="19"/>
  <c r="AX134" i="19"/>
  <c r="AY134" i="19"/>
  <c r="AZ134" i="19"/>
  <c r="BA134" i="19"/>
  <c r="BB134" i="19"/>
  <c r="BC134" i="19"/>
  <c r="BD134" i="19"/>
  <c r="BE134" i="19"/>
  <c r="BF134" i="19"/>
  <c r="BG134" i="19"/>
  <c r="BH134" i="19"/>
  <c r="BI134" i="19"/>
  <c r="BJ134" i="19"/>
  <c r="BK134" i="19"/>
  <c r="BL134" i="19"/>
  <c r="BM134" i="19"/>
  <c r="BN134" i="19"/>
  <c r="BO134" i="19"/>
  <c r="BP134" i="19"/>
  <c r="BQ134" i="19"/>
  <c r="BR134" i="19"/>
  <c r="BS134" i="19"/>
  <c r="BT134" i="19"/>
  <c r="BU134" i="19"/>
  <c r="BV134" i="19"/>
  <c r="BW134" i="19"/>
  <c r="AH114" i="19"/>
  <c r="AI114" i="19"/>
  <c r="AJ114" i="19"/>
  <c r="AK114" i="19"/>
  <c r="AL114" i="19"/>
  <c r="AM114" i="19"/>
  <c r="AN114" i="19"/>
  <c r="AO114" i="19"/>
  <c r="AP114" i="19"/>
  <c r="AQ114" i="19"/>
  <c r="AR114" i="19"/>
  <c r="AS114" i="19"/>
  <c r="AT114" i="19"/>
  <c r="AU114" i="19"/>
  <c r="D5" i="18"/>
  <c r="E5" i="18"/>
  <c r="F5" i="18"/>
  <c r="G5" i="18"/>
  <c r="H5" i="18"/>
  <c r="I5" i="18"/>
  <c r="J5" i="18"/>
  <c r="K5" i="18"/>
  <c r="L5" i="18"/>
  <c r="M5" i="18"/>
  <c r="N5" i="18"/>
  <c r="O5" i="18"/>
  <c r="P5" i="18"/>
  <c r="Q5" i="18"/>
  <c r="R5" i="18"/>
  <c r="S5" i="18"/>
  <c r="T5" i="18"/>
  <c r="U5" i="18"/>
  <c r="V5" i="18"/>
  <c r="W5" i="18"/>
  <c r="X5" i="18"/>
  <c r="Y5" i="18"/>
  <c r="Z5" i="18"/>
  <c r="AA5" i="18"/>
  <c r="AB5" i="18"/>
  <c r="AC5" i="18"/>
  <c r="AD5" i="18"/>
  <c r="AE5" i="18"/>
  <c r="AF5" i="18"/>
  <c r="AG5" i="18"/>
  <c r="AH5" i="18"/>
  <c r="AI5" i="18"/>
  <c r="AJ5" i="18"/>
  <c r="AK5" i="18"/>
  <c r="AL5" i="18"/>
  <c r="AM5" i="18"/>
  <c r="AN5" i="18"/>
  <c r="AO5" i="18"/>
  <c r="AP5" i="18"/>
  <c r="AQ5" i="18"/>
  <c r="AR5" i="18"/>
  <c r="AS5" i="18"/>
  <c r="AT5" i="18"/>
  <c r="AU5" i="18"/>
  <c r="AV5" i="18"/>
  <c r="AW5" i="18"/>
  <c r="AX5" i="18"/>
  <c r="AY5" i="18"/>
  <c r="AZ5" i="18"/>
  <c r="BA5" i="18"/>
  <c r="BB5" i="18"/>
  <c r="BC5" i="18"/>
  <c r="BD5" i="18"/>
  <c r="BE5" i="18"/>
  <c r="BF5" i="18"/>
  <c r="BG5" i="18"/>
  <c r="BH5" i="18"/>
  <c r="BI5" i="18"/>
  <c r="BJ5" i="18"/>
  <c r="BK5" i="18"/>
  <c r="BL5" i="18"/>
  <c r="BM5" i="18"/>
  <c r="BN5" i="18"/>
  <c r="BO5" i="18"/>
  <c r="BP5" i="18"/>
  <c r="BQ5" i="18"/>
  <c r="BR5" i="18"/>
  <c r="BS5" i="18"/>
  <c r="BT5" i="18"/>
  <c r="BU5" i="18"/>
  <c r="BV5" i="18"/>
  <c r="BW5"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BW10"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L17" i="17"/>
  <c r="BM17" i="17"/>
  <c r="BN17" i="17"/>
  <c r="BO17" i="17"/>
  <c r="BP17" i="17"/>
  <c r="BQ17" i="17"/>
  <c r="BR17" i="17"/>
  <c r="BS17" i="17"/>
  <c r="BT17" i="17"/>
  <c r="BU17" i="17"/>
  <c r="BV17" i="17"/>
  <c r="BW17" i="17"/>
  <c r="D16" i="17"/>
  <c r="E16" i="17"/>
  <c r="F16" i="17"/>
  <c r="G16" i="17"/>
  <c r="H16" i="17"/>
  <c r="I16" i="17"/>
  <c r="J16" i="17"/>
  <c r="K16" i="17"/>
  <c r="L16" i="17"/>
  <c r="M16" i="17"/>
  <c r="N16" i="17"/>
  <c r="O16" i="17"/>
  <c r="P16" i="17"/>
  <c r="Q16" i="17"/>
  <c r="R16" i="17"/>
  <c r="S16" i="17"/>
  <c r="T16" i="17"/>
  <c r="U16" i="17"/>
  <c r="V16" i="17"/>
  <c r="W16" i="17"/>
  <c r="X16" i="17"/>
  <c r="Y16" i="17"/>
  <c r="Z16" i="17"/>
  <c r="AA16" i="17"/>
  <c r="AB16" i="17"/>
  <c r="AC16" i="17"/>
  <c r="AD16" i="17"/>
  <c r="AE16" i="17"/>
  <c r="AF16" i="17"/>
  <c r="AG16" i="17"/>
  <c r="AH16" i="17"/>
  <c r="AI16" i="17"/>
  <c r="AJ16" i="17"/>
  <c r="AK16" i="17"/>
  <c r="AL16" i="17"/>
  <c r="AM16" i="17"/>
  <c r="AN16" i="17"/>
  <c r="AO16" i="17"/>
  <c r="AP16" i="17"/>
  <c r="AQ16" i="17"/>
  <c r="AR16" i="17"/>
  <c r="AS16" i="17"/>
  <c r="AT16" i="17"/>
  <c r="AU16" i="17"/>
  <c r="AV16" i="17"/>
  <c r="AW16" i="17"/>
  <c r="AX16" i="17"/>
  <c r="AY16" i="17"/>
  <c r="AZ16" i="17"/>
  <c r="BA16" i="17"/>
  <c r="BB16" i="17"/>
  <c r="BC16" i="17"/>
  <c r="BD16" i="17"/>
  <c r="BE16" i="17"/>
  <c r="BF16" i="17"/>
  <c r="BG16" i="17"/>
  <c r="BH16" i="17"/>
  <c r="BI16" i="17"/>
  <c r="BJ16" i="17"/>
  <c r="BK16" i="17"/>
  <c r="D17" i="17"/>
  <c r="E17" i="17"/>
  <c r="F17" i="17"/>
  <c r="G17" i="17"/>
  <c r="H17" i="17"/>
  <c r="I17" i="17"/>
  <c r="J17" i="17"/>
  <c r="K17" i="17"/>
  <c r="L17" i="17"/>
  <c r="M17" i="17"/>
  <c r="N17" i="17"/>
  <c r="O17" i="17"/>
  <c r="P17" i="17"/>
  <c r="Q17" i="17"/>
  <c r="R17" i="17"/>
  <c r="S17" i="17"/>
  <c r="T17" i="17"/>
  <c r="U17" i="17"/>
  <c r="V17" i="17"/>
  <c r="W17" i="17"/>
  <c r="X17" i="17"/>
  <c r="Y17" i="17"/>
  <c r="Z17" i="17"/>
  <c r="AA17" i="17"/>
  <c r="AB17" i="17"/>
  <c r="AC17" i="17"/>
  <c r="AD17" i="17"/>
  <c r="AE17" i="17"/>
  <c r="AF17" i="17"/>
  <c r="AG17" i="17"/>
  <c r="AH17" i="17"/>
  <c r="AI17" i="17"/>
  <c r="AJ17" i="17"/>
  <c r="AK17" i="17"/>
  <c r="AL17" i="17"/>
  <c r="AM17" i="17"/>
  <c r="AN17" i="17"/>
  <c r="AO17" i="17"/>
  <c r="AP17" i="17"/>
  <c r="AQ17" i="17"/>
  <c r="AR17" i="17"/>
  <c r="AS17" i="17"/>
  <c r="AT17" i="17"/>
  <c r="AU17" i="17"/>
  <c r="AV17" i="17"/>
  <c r="AW17" i="17"/>
  <c r="AX17" i="17"/>
  <c r="AY17" i="17"/>
  <c r="AZ17" i="17"/>
  <c r="BA17" i="17"/>
  <c r="BB17" i="17"/>
  <c r="BC17" i="17"/>
  <c r="BD17" i="17"/>
  <c r="BE17" i="17"/>
  <c r="BF17" i="17"/>
  <c r="BG17" i="17"/>
  <c r="BH17" i="17"/>
  <c r="BI17" i="17"/>
  <c r="BJ17" i="17"/>
  <c r="BK17" i="17"/>
  <c r="D24" i="17"/>
  <c r="E24" i="17"/>
  <c r="F24" i="17"/>
  <c r="G24" i="17"/>
  <c r="H24" i="17"/>
  <c r="I24" i="17"/>
  <c r="J24" i="17"/>
  <c r="K24" i="17"/>
  <c r="L24" i="17"/>
  <c r="M24" i="17"/>
  <c r="N24" i="17"/>
  <c r="O24" i="17"/>
  <c r="P24" i="17"/>
  <c r="Q24" i="17"/>
  <c r="R24" i="17"/>
  <c r="S24" i="17"/>
  <c r="T24" i="17"/>
  <c r="U24" i="17"/>
  <c r="V24" i="17"/>
  <c r="W24" i="17"/>
  <c r="X24" i="17"/>
  <c r="Y24" i="17"/>
  <c r="Z24" i="17"/>
  <c r="AA24" i="17"/>
  <c r="AB24" i="17"/>
  <c r="AC24" i="17"/>
  <c r="AD24" i="17"/>
  <c r="AE24" i="17"/>
  <c r="AF24" i="17"/>
  <c r="AG24" i="17"/>
  <c r="AH24" i="17"/>
  <c r="AI24" i="17"/>
  <c r="AJ24" i="17"/>
  <c r="AK24" i="17"/>
  <c r="AL24" i="17"/>
  <c r="AM24" i="17"/>
  <c r="AN24" i="17"/>
  <c r="AO24" i="17"/>
  <c r="AP24" i="17"/>
  <c r="AQ24" i="17"/>
  <c r="AR24" i="17"/>
  <c r="AS24" i="17"/>
  <c r="AT24" i="17"/>
  <c r="AU24" i="17"/>
  <c r="AV24" i="17"/>
  <c r="AW24" i="17"/>
  <c r="AX24" i="17"/>
  <c r="AY24" i="17"/>
  <c r="AZ24" i="17"/>
  <c r="BA24" i="17"/>
  <c r="BB24" i="17"/>
  <c r="BC24" i="17"/>
  <c r="BD24" i="17"/>
  <c r="BE24" i="17"/>
  <c r="BF24" i="17"/>
  <c r="BG24" i="17"/>
  <c r="BH24" i="17"/>
  <c r="BI24" i="17"/>
  <c r="BJ24" i="17"/>
  <c r="BK24" i="17"/>
  <c r="BL24" i="17"/>
  <c r="BM24" i="17"/>
  <c r="BN24" i="17"/>
  <c r="BO24" i="17"/>
  <c r="BP24" i="17"/>
  <c r="BQ24" i="17"/>
  <c r="BR24" i="17"/>
  <c r="BS24" i="17"/>
  <c r="BT24" i="17"/>
  <c r="BU24" i="17"/>
  <c r="BV24" i="17"/>
  <c r="BW24" i="17"/>
  <c r="D26" i="17"/>
  <c r="E26" i="17"/>
  <c r="F26" i="17"/>
  <c r="G26" i="17"/>
  <c r="H26" i="17"/>
  <c r="I26" i="17"/>
  <c r="J26" i="17"/>
  <c r="K26" i="17"/>
  <c r="L26" i="17"/>
  <c r="M26" i="17"/>
  <c r="N26" i="17"/>
  <c r="O26" i="17"/>
  <c r="P26" i="17"/>
  <c r="Q26" i="17"/>
  <c r="R26" i="17"/>
  <c r="S26" i="17"/>
  <c r="T26" i="17"/>
  <c r="U26" i="17"/>
  <c r="V26" i="17"/>
  <c r="W26" i="17"/>
  <c r="X26" i="17"/>
  <c r="Y26" i="17"/>
  <c r="Z26" i="17"/>
  <c r="AA26" i="17"/>
  <c r="AB26" i="17"/>
  <c r="AC26" i="17"/>
  <c r="AD26" i="17"/>
  <c r="AE26" i="17"/>
  <c r="AF26" i="17"/>
  <c r="AG26" i="17"/>
  <c r="AH26" i="17"/>
  <c r="AI26" i="17"/>
  <c r="AJ26" i="17"/>
  <c r="AK26" i="17"/>
  <c r="AL26" i="17"/>
  <c r="AM26" i="17"/>
  <c r="AN26" i="17"/>
  <c r="AO26" i="17"/>
  <c r="AP26" i="17"/>
  <c r="AQ26" i="17"/>
  <c r="AR26" i="17"/>
  <c r="AS26" i="17"/>
  <c r="AT26" i="17"/>
  <c r="AU26" i="17"/>
  <c r="AV26" i="17"/>
  <c r="AW26" i="17"/>
  <c r="AX26" i="17"/>
  <c r="AY26" i="17"/>
  <c r="AZ26" i="17"/>
  <c r="BA26" i="17"/>
  <c r="BB26" i="17"/>
  <c r="BC26" i="17"/>
  <c r="BD26" i="17"/>
  <c r="BE26" i="17"/>
  <c r="BF26" i="17"/>
  <c r="BG26" i="17"/>
  <c r="BH26" i="17"/>
  <c r="BI26" i="17"/>
  <c r="BJ26" i="17"/>
  <c r="BK26" i="17"/>
  <c r="BL26" i="17"/>
  <c r="BM26" i="17"/>
  <c r="BN26" i="17"/>
  <c r="BO26" i="17"/>
  <c r="BP26" i="17"/>
  <c r="BQ26" i="17"/>
  <c r="BR26" i="17"/>
  <c r="BS26" i="17"/>
  <c r="BT26" i="17"/>
  <c r="BU26" i="17"/>
  <c r="BV26" i="17"/>
  <c r="BW26" i="17"/>
  <c r="D4" i="16"/>
  <c r="E4" i="16"/>
  <c r="F4" i="16"/>
  <c r="G4" i="16"/>
  <c r="H4" i="16"/>
  <c r="I4" i="16"/>
  <c r="J4" i="16"/>
  <c r="K4" i="16"/>
  <c r="L4" i="16"/>
  <c r="M4" i="16"/>
  <c r="N4" i="16"/>
  <c r="O4" i="16"/>
  <c r="P4" i="16"/>
  <c r="Q4" i="16"/>
  <c r="R4" i="16"/>
  <c r="S4" i="16"/>
  <c r="T4" i="16"/>
  <c r="U4" i="16"/>
  <c r="V4" i="16"/>
  <c r="W4" i="16"/>
  <c r="X4" i="16"/>
  <c r="Y4" i="16"/>
  <c r="Z4" i="16"/>
  <c r="AA4" i="16"/>
  <c r="AB4" i="16"/>
  <c r="AC4" i="16"/>
  <c r="AD4" i="16"/>
  <c r="AE4" i="16"/>
  <c r="AH4" i="16"/>
  <c r="AI4" i="16"/>
  <c r="AJ4" i="16"/>
  <c r="AK4" i="16"/>
  <c r="AL4" i="16"/>
  <c r="AM4" i="16"/>
  <c r="AN4" i="16"/>
  <c r="AO4" i="16"/>
  <c r="AP4" i="16"/>
  <c r="AQ4" i="16"/>
  <c r="AR4" i="16"/>
  <c r="AS4" i="16"/>
  <c r="AT4" i="16"/>
  <c r="AU4" i="16"/>
  <c r="AV4" i="16"/>
  <c r="AW4" i="16"/>
  <c r="AX4" i="16"/>
  <c r="AY4" i="16"/>
  <c r="AZ4" i="16"/>
  <c r="BA4" i="16"/>
  <c r="BB4" i="16"/>
  <c r="BC4" i="16"/>
  <c r="BD4" i="16"/>
  <c r="BE4" i="16"/>
  <c r="BF4" i="16"/>
  <c r="BG4" i="16"/>
  <c r="BH4" i="16"/>
  <c r="BI4" i="16"/>
  <c r="BJ4" i="16"/>
  <c r="BK4" i="16"/>
  <c r="BL4" i="16"/>
  <c r="BM4" i="16"/>
  <c r="BN4" i="16"/>
  <c r="BO4" i="16"/>
  <c r="BP4" i="16"/>
  <c r="BQ4" i="16"/>
  <c r="BR4" i="16"/>
  <c r="BS4" i="16"/>
  <c r="BT4" i="16"/>
  <c r="BU4" i="16"/>
  <c r="BV4" i="16"/>
  <c r="BW4" i="16"/>
  <c r="D5" i="15"/>
  <c r="E5" i="15"/>
  <c r="F5" i="15"/>
  <c r="G5" i="15"/>
  <c r="H5" i="15"/>
  <c r="I5" i="15"/>
  <c r="J5" i="15"/>
  <c r="K5" i="15"/>
  <c r="L5" i="15"/>
  <c r="M5" i="15"/>
  <c r="N5" i="15"/>
  <c r="O5" i="15"/>
  <c r="P5" i="15"/>
  <c r="Q5" i="15"/>
  <c r="R5" i="15"/>
  <c r="S5" i="15"/>
  <c r="T5" i="15"/>
  <c r="U5" i="15"/>
  <c r="V5" i="15"/>
  <c r="W5" i="15"/>
  <c r="X5" i="15"/>
  <c r="Y5" i="15"/>
  <c r="Z5" i="15"/>
  <c r="AA5" i="15"/>
  <c r="AB5" i="15"/>
  <c r="AC5" i="15"/>
  <c r="AD5" i="15"/>
  <c r="AE5" i="15"/>
  <c r="AF5" i="15"/>
  <c r="AG5" i="15"/>
  <c r="AH5" i="15"/>
  <c r="AI5" i="15"/>
  <c r="AJ5" i="15"/>
  <c r="AK5" i="15"/>
  <c r="AL5" i="15"/>
  <c r="AM5" i="15"/>
  <c r="AN5" i="15"/>
  <c r="AO5" i="15"/>
  <c r="AP5" i="15"/>
  <c r="AQ5" i="15"/>
  <c r="AR5" i="15"/>
  <c r="AS5" i="15"/>
  <c r="AT5" i="15"/>
  <c r="AU5" i="15"/>
  <c r="AV5" i="15"/>
  <c r="AW5" i="15"/>
  <c r="AX5" i="15"/>
  <c r="AY5" i="15"/>
  <c r="AZ5" i="15"/>
  <c r="BA5" i="15"/>
  <c r="BB5" i="15"/>
  <c r="BC5" i="15"/>
  <c r="BD5" i="15"/>
  <c r="BE5" i="15"/>
  <c r="BF5" i="15"/>
  <c r="BG5" i="15"/>
  <c r="BH5" i="15"/>
  <c r="BI5" i="15"/>
  <c r="BJ5" i="15"/>
  <c r="BK5" i="15"/>
  <c r="BL5" i="15"/>
  <c r="BM5" i="15"/>
  <c r="BN5" i="15"/>
  <c r="BO5" i="15"/>
  <c r="BP5" i="15"/>
  <c r="BQ5" i="15"/>
  <c r="BR5" i="15"/>
  <c r="BS5" i="15"/>
  <c r="BT5" i="15"/>
  <c r="BU5" i="15"/>
  <c r="BV5" i="15"/>
  <c r="BW5" i="15"/>
  <c r="AH6" i="15"/>
  <c r="AI6" i="15"/>
  <c r="AJ6" i="15"/>
  <c r="AK6" i="15"/>
  <c r="AL6" i="15"/>
  <c r="AM6" i="15"/>
  <c r="AN6" i="15"/>
  <c r="AO6" i="15"/>
  <c r="AP6" i="15"/>
  <c r="AQ6" i="15"/>
  <c r="AR6" i="15"/>
  <c r="AS6" i="15"/>
  <c r="AT6" i="15"/>
  <c r="AU6" i="15"/>
  <c r="AV6" i="15"/>
  <c r="AW6" i="15"/>
  <c r="AX6" i="15"/>
  <c r="AY6" i="15"/>
  <c r="AZ6" i="15"/>
  <c r="BA6" i="15"/>
  <c r="BB6" i="15"/>
  <c r="BC6" i="15"/>
  <c r="BD6" i="15"/>
  <c r="BE6" i="15"/>
  <c r="BF6" i="15"/>
  <c r="BG6" i="15"/>
  <c r="BH6" i="15"/>
  <c r="BI6" i="15"/>
  <c r="BJ6" i="15"/>
  <c r="BK6" i="15"/>
  <c r="BL6" i="15"/>
  <c r="BM6" i="15"/>
  <c r="BN6" i="15"/>
  <c r="BO6" i="15"/>
  <c r="BP6" i="15"/>
  <c r="BQ6" i="15"/>
  <c r="BR6" i="15"/>
  <c r="BS6" i="15"/>
  <c r="BT6" i="15"/>
  <c r="BU6" i="15"/>
  <c r="BV6" i="15"/>
  <c r="BW6" i="15"/>
  <c r="AU10" i="15"/>
  <c r="AV10" i="15"/>
  <c r="AW10" i="15"/>
  <c r="AX10" i="15"/>
  <c r="AY10" i="15"/>
  <c r="AZ10" i="15"/>
  <c r="BA10" i="15"/>
  <c r="BB10" i="15"/>
  <c r="BC10" i="15"/>
  <c r="BD10" i="15"/>
  <c r="BE10" i="15"/>
  <c r="BF10" i="15"/>
  <c r="BG10" i="15"/>
  <c r="BH10" i="15"/>
  <c r="BI10" i="15"/>
  <c r="BJ10" i="15"/>
  <c r="BK10" i="15"/>
  <c r="BL10" i="15"/>
  <c r="BM10" i="15"/>
  <c r="BN10" i="15"/>
  <c r="BO10" i="15"/>
  <c r="BP10" i="15"/>
  <c r="BQ10" i="15"/>
  <c r="BR10" i="15"/>
  <c r="BS10" i="15"/>
  <c r="BT10" i="15"/>
  <c r="BU10" i="15"/>
  <c r="BV10" i="15"/>
  <c r="BW10" i="15"/>
  <c r="D13" i="15"/>
  <c r="E13" i="15"/>
  <c r="F13" i="15"/>
  <c r="G13" i="15"/>
  <c r="H13" i="15"/>
  <c r="I13" i="15"/>
  <c r="J13" i="15"/>
  <c r="K13" i="15"/>
  <c r="L13" i="15"/>
  <c r="M13" i="15"/>
  <c r="N13" i="15"/>
  <c r="O13" i="15"/>
  <c r="P13" i="15"/>
  <c r="Q13" i="15"/>
  <c r="R13" i="15"/>
  <c r="S13" i="15"/>
  <c r="T13" i="15"/>
  <c r="U13" i="15"/>
  <c r="V13" i="15"/>
  <c r="W13" i="15"/>
  <c r="X13" i="15"/>
  <c r="Y13" i="15"/>
  <c r="Z13" i="15"/>
  <c r="AA13" i="15"/>
  <c r="AB13" i="15"/>
  <c r="AC13" i="15"/>
  <c r="AD13" i="15"/>
  <c r="AE13" i="15"/>
  <c r="AF13" i="15"/>
  <c r="AG13" i="15"/>
  <c r="AH13" i="15"/>
  <c r="AI13" i="15"/>
  <c r="AJ13" i="15"/>
  <c r="AK13" i="15"/>
  <c r="AL13" i="15"/>
  <c r="AM13" i="15"/>
  <c r="AN13" i="15"/>
  <c r="AO13" i="15"/>
  <c r="AP13" i="15"/>
  <c r="AQ13" i="15"/>
  <c r="AR13" i="15"/>
  <c r="AS13" i="15"/>
  <c r="AT13" i="15"/>
  <c r="AU13" i="15"/>
  <c r="AV13" i="15"/>
  <c r="AW13" i="15"/>
  <c r="AX13" i="15"/>
  <c r="AY13" i="15"/>
  <c r="AZ13" i="15"/>
  <c r="BA13" i="15"/>
  <c r="BB13" i="15"/>
  <c r="BC13" i="15"/>
  <c r="BD13" i="15"/>
  <c r="BE13" i="15"/>
  <c r="BF13" i="15"/>
  <c r="BG13" i="15"/>
  <c r="BH13" i="15"/>
  <c r="BI13" i="15"/>
  <c r="BJ13" i="15"/>
  <c r="BK13" i="15"/>
  <c r="BL13" i="15"/>
  <c r="BM13" i="15"/>
  <c r="BN13" i="15"/>
  <c r="BO13" i="15"/>
  <c r="BP13" i="15"/>
  <c r="BQ13" i="15"/>
  <c r="BR13" i="15"/>
  <c r="BS13" i="15"/>
  <c r="BT13" i="15"/>
  <c r="BU13" i="15"/>
  <c r="BV13" i="15"/>
  <c r="BW13" i="15"/>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AH8" i="14"/>
  <c r="AI8" i="14"/>
  <c r="AJ8" i="14"/>
  <c r="AK8" i="14"/>
  <c r="AL8" i="14"/>
  <c r="AM8" i="14"/>
  <c r="AN8" i="14"/>
  <c r="AO8" i="14"/>
  <c r="AP8" i="14"/>
  <c r="AQ8" i="14"/>
  <c r="AR8" i="14"/>
  <c r="AS8" i="14"/>
  <c r="AT8" i="14"/>
  <c r="AU8" i="14"/>
  <c r="AV8" i="14"/>
  <c r="AW8"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C36" i="14"/>
  <c r="BD36" i="14"/>
  <c r="BE36" i="14"/>
  <c r="BF36" i="14"/>
  <c r="BG36" i="14"/>
  <c r="BH36" i="14"/>
  <c r="BI36" i="14"/>
  <c r="BJ36" i="14"/>
  <c r="BK36" i="14"/>
  <c r="BL36" i="14"/>
  <c r="BM36" i="14"/>
  <c r="BN36" i="14"/>
  <c r="BO36" i="14"/>
  <c r="BP36" i="14"/>
  <c r="BQ36" i="14"/>
  <c r="BR36" i="14"/>
  <c r="BS36" i="14"/>
  <c r="BT36" i="14"/>
  <c r="BU36" i="14"/>
  <c r="BV36" i="14"/>
  <c r="BW36" i="14"/>
  <c r="BC42" i="14"/>
  <c r="BD42" i="14"/>
  <c r="BE42" i="14"/>
  <c r="BF42" i="14"/>
  <c r="BG42" i="14"/>
  <c r="BH42" i="14"/>
  <c r="BI42" i="14"/>
  <c r="BJ42" i="14"/>
  <c r="BK42" i="14"/>
  <c r="BL42" i="14"/>
  <c r="BM42" i="14"/>
  <c r="BN42" i="14"/>
  <c r="BO42" i="14"/>
  <c r="BP42" i="14"/>
  <c r="BQ42" i="14"/>
  <c r="BR42" i="14"/>
  <c r="BS42" i="14"/>
  <c r="BT42" i="14"/>
  <c r="BU42" i="14"/>
  <c r="BV42" i="14"/>
  <c r="BW42" i="14"/>
  <c r="BC48" i="14"/>
  <c r="BD48" i="14"/>
  <c r="BE48" i="14"/>
  <c r="BF48" i="14"/>
  <c r="BG48" i="14"/>
  <c r="BH48" i="14"/>
  <c r="BI48" i="14"/>
  <c r="BJ48" i="14"/>
  <c r="BK48" i="14"/>
  <c r="BL48" i="14"/>
  <c r="BM48" i="14"/>
  <c r="BN48" i="14"/>
  <c r="BO48" i="14"/>
  <c r="BP48" i="14"/>
  <c r="BQ48" i="14"/>
  <c r="BR48" i="14"/>
  <c r="BS48" i="14"/>
  <c r="BT48" i="14"/>
  <c r="BU48" i="14"/>
  <c r="BV48" i="14"/>
  <c r="BW48" i="14"/>
  <c r="AH11" i="13"/>
  <c r="AI11" i="13"/>
  <c r="AJ11" i="13"/>
  <c r="AK11" i="13"/>
  <c r="AL11" i="13"/>
  <c r="AM11" i="13"/>
  <c r="AN11" i="13"/>
  <c r="AO11" i="13"/>
  <c r="AP11" i="13"/>
  <c r="AQ11" i="13"/>
  <c r="AR11" i="13"/>
  <c r="AS11" i="13"/>
  <c r="AT11" i="13"/>
  <c r="AU11" i="13"/>
  <c r="AV11" i="13"/>
  <c r="AW11" i="13"/>
  <c r="AX11" i="13"/>
  <c r="AY11" i="13"/>
  <c r="AZ11" i="13"/>
  <c r="BA11" i="13"/>
  <c r="BB11" i="13"/>
  <c r="BC11" i="13"/>
  <c r="BD11" i="13"/>
  <c r="BE11" i="13"/>
  <c r="BF11" i="13"/>
  <c r="BG11" i="13"/>
  <c r="BH11" i="13"/>
  <c r="BI11" i="13"/>
  <c r="BJ11" i="13"/>
  <c r="BK11" i="13"/>
  <c r="BL11" i="13"/>
  <c r="BM11" i="13"/>
  <c r="BN11" i="13"/>
  <c r="BO11" i="13"/>
  <c r="BP11" i="13"/>
  <c r="BQ11" i="13"/>
  <c r="BR11" i="13"/>
  <c r="BS11" i="13"/>
  <c r="BT11" i="13"/>
  <c r="BU11" i="13"/>
  <c r="BV11" i="13"/>
  <c r="BW11" i="13"/>
  <c r="AH12" i="13"/>
  <c r="AI12" i="13"/>
  <c r="AJ12" i="13"/>
  <c r="AK12" i="13"/>
  <c r="AL12" i="13"/>
  <c r="AM12" i="13"/>
  <c r="AN12" i="13"/>
  <c r="AO12" i="13"/>
  <c r="AP12" i="13"/>
  <c r="AQ12" i="13"/>
  <c r="AR12" i="13"/>
  <c r="AS12" i="13"/>
  <c r="AT12" i="13"/>
  <c r="AU12" i="13"/>
  <c r="AV12" i="13"/>
  <c r="AW12" i="13"/>
  <c r="AX12" i="13"/>
  <c r="AY12" i="13"/>
  <c r="AZ12" i="13"/>
  <c r="BA12" i="13"/>
  <c r="BB12" i="13"/>
  <c r="BC12" i="13"/>
  <c r="BD12" i="13"/>
  <c r="BE12" i="13"/>
  <c r="BF12" i="13"/>
  <c r="BG12" i="13"/>
  <c r="BH12" i="13"/>
  <c r="BI12" i="13"/>
  <c r="BJ12" i="13"/>
  <c r="BK12" i="13"/>
  <c r="BL12" i="13"/>
  <c r="BM12" i="13"/>
  <c r="BN12" i="13"/>
  <c r="BO12" i="13"/>
  <c r="BP12" i="13"/>
  <c r="BQ12" i="13"/>
  <c r="BR12" i="13"/>
  <c r="BS12" i="13"/>
  <c r="BT12" i="13"/>
  <c r="BU12" i="13"/>
  <c r="BV12" i="13"/>
  <c r="BW12" i="13"/>
  <c r="AH19" i="13"/>
  <c r="AI19" i="13"/>
  <c r="AJ19" i="13"/>
  <c r="AK19" i="13"/>
  <c r="AL19" i="13"/>
  <c r="AM19" i="13"/>
  <c r="AN19" i="13"/>
  <c r="AO19" i="13"/>
  <c r="AP19" i="13"/>
  <c r="AQ19" i="13"/>
  <c r="AR19" i="13"/>
  <c r="AS19" i="13"/>
  <c r="AT19" i="13"/>
  <c r="AU19" i="13"/>
  <c r="AV19" i="13"/>
  <c r="AW19" i="13"/>
  <c r="AX19" i="13"/>
  <c r="AY19" i="13"/>
  <c r="AZ19" i="13"/>
  <c r="BA19" i="13"/>
  <c r="BB19" i="13"/>
  <c r="BC19" i="13"/>
  <c r="BD19" i="13"/>
  <c r="BE19" i="13"/>
  <c r="BF19" i="13"/>
  <c r="BG19" i="13"/>
  <c r="BH19" i="13"/>
  <c r="BI19" i="13"/>
  <c r="BJ19" i="13"/>
  <c r="BK19" i="13"/>
  <c r="BL19" i="13"/>
  <c r="BM19" i="13"/>
  <c r="BN19" i="13"/>
  <c r="BO19" i="13"/>
  <c r="BP19" i="13"/>
  <c r="BQ19" i="13"/>
  <c r="BR19" i="13"/>
  <c r="BS19" i="13"/>
  <c r="BT19" i="13"/>
  <c r="BU19" i="13"/>
  <c r="BV19" i="13"/>
  <c r="BW19" i="13"/>
  <c r="AH20" i="13"/>
  <c r="AI20" i="13"/>
  <c r="AJ20" i="13"/>
  <c r="AK20" i="13"/>
  <c r="AL20" i="13"/>
  <c r="AM20" i="13"/>
  <c r="AN20" i="13"/>
  <c r="AO20" i="13"/>
  <c r="AP20" i="13"/>
  <c r="AQ20" i="13"/>
  <c r="AR20" i="13"/>
  <c r="AS20" i="13"/>
  <c r="AT20" i="13"/>
  <c r="AU20" i="13"/>
  <c r="AV20" i="13"/>
  <c r="AW20" i="13"/>
  <c r="AX20" i="13"/>
  <c r="AY20" i="13"/>
  <c r="AZ20" i="13"/>
  <c r="BA20" i="13"/>
  <c r="BB20" i="13"/>
  <c r="BC20" i="13"/>
  <c r="BD20" i="13"/>
  <c r="BE20" i="13"/>
  <c r="BF20" i="13"/>
  <c r="BG20" i="13"/>
  <c r="BH20" i="13"/>
  <c r="BI20" i="13"/>
  <c r="BJ20" i="13"/>
  <c r="BK20" i="13"/>
  <c r="BL20" i="13"/>
  <c r="BM20" i="13"/>
  <c r="BN20" i="13"/>
  <c r="BO20" i="13"/>
  <c r="BP20" i="13"/>
  <c r="BQ20" i="13"/>
  <c r="BR20" i="13"/>
  <c r="BS20" i="13"/>
  <c r="BT20" i="13"/>
  <c r="BU20" i="13"/>
  <c r="BV20" i="13"/>
  <c r="BW20" i="13"/>
  <c r="AH33" i="13"/>
  <c r="AI33" i="13"/>
  <c r="AJ33" i="13"/>
  <c r="AK33" i="13"/>
  <c r="AL33" i="13"/>
  <c r="AM33" i="13"/>
  <c r="AN33" i="13"/>
  <c r="AO33" i="13"/>
  <c r="AP33" i="13"/>
  <c r="AQ33" i="13"/>
  <c r="AR33" i="13"/>
  <c r="AS33" i="13"/>
  <c r="AT33" i="13"/>
  <c r="AU33" i="13"/>
  <c r="AV33" i="13"/>
  <c r="AW33" i="13"/>
  <c r="AX33" i="13"/>
  <c r="AY33" i="13"/>
  <c r="AZ33" i="13"/>
  <c r="BA33" i="13"/>
  <c r="BB33" i="13"/>
  <c r="BC33" i="13"/>
  <c r="BD33" i="13"/>
  <c r="BE33" i="13"/>
  <c r="BF33" i="13"/>
  <c r="BG33" i="13"/>
  <c r="BH33" i="13"/>
  <c r="BI33" i="13"/>
  <c r="BJ33" i="13"/>
  <c r="BK33" i="13"/>
  <c r="AH34" i="13"/>
  <c r="AI34" i="13"/>
  <c r="AJ34" i="13"/>
  <c r="AK34" i="13"/>
  <c r="AL34" i="13"/>
  <c r="AM34" i="13"/>
  <c r="AN34" i="13"/>
  <c r="AO34" i="13"/>
  <c r="AP34" i="13"/>
  <c r="AQ34" i="13"/>
  <c r="AR34" i="13"/>
  <c r="AS34" i="13"/>
  <c r="AT34" i="13"/>
  <c r="AU34" i="13"/>
  <c r="AV34" i="13"/>
  <c r="AW34" i="13"/>
  <c r="AX34" i="13"/>
  <c r="AY34" i="13"/>
  <c r="AZ34" i="13"/>
  <c r="BA34" i="13"/>
  <c r="BB34" i="13"/>
  <c r="BC34" i="13"/>
  <c r="BD34" i="13"/>
  <c r="BE34" i="13"/>
  <c r="BF34" i="13"/>
  <c r="BG34" i="13"/>
  <c r="BH34" i="13"/>
  <c r="BI34" i="13"/>
  <c r="BJ34" i="13"/>
  <c r="BK34" i="13"/>
  <c r="AH35" i="13"/>
  <c r="AI35" i="13"/>
  <c r="AJ35" i="13"/>
  <c r="AK35" i="13"/>
  <c r="AL35" i="13"/>
  <c r="AM35" i="13"/>
  <c r="AN35" i="13"/>
  <c r="AO35" i="13"/>
  <c r="AP35" i="13"/>
  <c r="AQ35" i="13"/>
  <c r="AR35" i="13"/>
  <c r="AS35" i="13"/>
  <c r="AT35" i="13"/>
  <c r="AU35" i="13"/>
  <c r="AV35" i="13"/>
  <c r="AW35" i="13"/>
  <c r="AX35" i="13"/>
  <c r="AY35" i="13"/>
  <c r="AZ35" i="13"/>
  <c r="BA35" i="13"/>
  <c r="BB35" i="13"/>
  <c r="BC35" i="13"/>
  <c r="BD35" i="13"/>
  <c r="BE35" i="13"/>
  <c r="BF35" i="13"/>
  <c r="BG35" i="13"/>
  <c r="BH35" i="13"/>
  <c r="BI35" i="13"/>
  <c r="BJ35" i="13"/>
  <c r="BK35" i="13"/>
  <c r="AH42" i="13"/>
  <c r="AI42" i="13"/>
  <c r="AJ42" i="13"/>
  <c r="AK42" i="13"/>
  <c r="AL42" i="13"/>
  <c r="AM42" i="13"/>
  <c r="AN42" i="13"/>
  <c r="AO42" i="13"/>
  <c r="AP42" i="13"/>
  <c r="AQ42" i="13"/>
  <c r="AR42" i="13"/>
  <c r="AS42" i="13"/>
  <c r="AT42" i="13"/>
  <c r="AU42" i="13"/>
  <c r="AV42" i="13"/>
  <c r="AW42" i="13"/>
  <c r="AX42" i="13"/>
  <c r="AY42" i="13"/>
  <c r="AZ42" i="13"/>
  <c r="BA42" i="13"/>
  <c r="BB42" i="13"/>
  <c r="BC42" i="13"/>
  <c r="BD42" i="13"/>
  <c r="BE42" i="13"/>
  <c r="BF42" i="13"/>
  <c r="BG42" i="13"/>
  <c r="BH42" i="13"/>
  <c r="BI42" i="13"/>
  <c r="BJ42" i="13"/>
  <c r="BK42" i="13"/>
  <c r="AH43" i="13"/>
  <c r="AI43" i="13"/>
  <c r="AJ43" i="13"/>
  <c r="AK43" i="13"/>
  <c r="AL43" i="13"/>
  <c r="AM43" i="13"/>
  <c r="AN43" i="13"/>
  <c r="AO43" i="13"/>
  <c r="AP43" i="13"/>
  <c r="AQ43" i="13"/>
  <c r="AR43" i="13"/>
  <c r="AS43" i="13"/>
  <c r="AT43" i="13"/>
  <c r="AU43" i="13"/>
  <c r="AV43" i="13"/>
  <c r="AW43" i="13"/>
  <c r="AX43" i="13"/>
  <c r="AY43" i="13"/>
  <c r="AZ43" i="13"/>
  <c r="BA43" i="13"/>
  <c r="BB43" i="13"/>
  <c r="BC43" i="13"/>
  <c r="BD43" i="13"/>
  <c r="BE43" i="13"/>
  <c r="BF43" i="13"/>
  <c r="BG43" i="13"/>
  <c r="BH43" i="13"/>
  <c r="BI43" i="13"/>
  <c r="BJ43" i="13"/>
  <c r="BK43" i="13"/>
  <c r="AH44" i="13"/>
  <c r="AI44" i="13"/>
  <c r="AJ44" i="13"/>
  <c r="AK44" i="13"/>
  <c r="AL44" i="13"/>
  <c r="AM44" i="13"/>
  <c r="AN44" i="13"/>
  <c r="AO44" i="13"/>
  <c r="AP44" i="13"/>
  <c r="AQ44" i="13"/>
  <c r="AR44" i="13"/>
  <c r="AS44" i="13"/>
  <c r="AT44" i="13"/>
  <c r="AU44" i="13"/>
  <c r="AV44" i="13"/>
  <c r="AW44" i="13"/>
  <c r="AX44" i="13"/>
  <c r="AY44" i="13"/>
  <c r="AZ44" i="13"/>
  <c r="BA44" i="13"/>
  <c r="BB44" i="13"/>
  <c r="BC44" i="13"/>
  <c r="BD44" i="13"/>
  <c r="BE44" i="13"/>
  <c r="BF44" i="13"/>
  <c r="BG44" i="13"/>
  <c r="BH44" i="13"/>
  <c r="BI44" i="13"/>
  <c r="BJ44" i="13"/>
  <c r="BK44" i="13"/>
  <c r="BL44" i="13"/>
  <c r="BM44" i="13"/>
  <c r="BN44" i="13"/>
  <c r="BO44" i="13"/>
  <c r="BP44" i="13"/>
  <c r="BQ44" i="13"/>
  <c r="BR44" i="13"/>
  <c r="BS44" i="13"/>
  <c r="BT44" i="13"/>
  <c r="BU44" i="13"/>
  <c r="BV44" i="13"/>
  <c r="BW44" i="13"/>
  <c r="BL55" i="12"/>
  <c r="BL64" i="12"/>
  <c r="BH82" i="12"/>
  <c r="BL82" i="12"/>
  <c r="BH93" i="12"/>
  <c r="BL93" i="12"/>
  <c r="BH6" i="11"/>
  <c r="BI6" i="11"/>
  <c r="BJ6" i="11"/>
  <c r="BK6" i="11"/>
  <c r="BL6" i="11"/>
  <c r="BM6" i="11"/>
  <c r="BN6" i="11"/>
  <c r="BO6" i="11"/>
  <c r="BP6" i="11"/>
  <c r="BQ6" i="11"/>
  <c r="BR6" i="11"/>
  <c r="BS6" i="11"/>
  <c r="BT6" i="11"/>
  <c r="BU6" i="11"/>
  <c r="BV6" i="11"/>
  <c r="BW6"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7" i="11"/>
  <c r="BI37" i="11"/>
  <c r="BJ37" i="11"/>
  <c r="BK37" i="11"/>
  <c r="BL37" i="11"/>
  <c r="BM37" i="11"/>
  <c r="BN37" i="11"/>
  <c r="BO37" i="11"/>
  <c r="BP37" i="11"/>
  <c r="BQ37" i="11"/>
  <c r="BR37" i="11"/>
  <c r="BS37" i="11"/>
  <c r="BT37" i="11"/>
  <c r="BU37" i="11"/>
  <c r="BV37" i="11"/>
  <c r="BW37"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AH71" i="11"/>
  <c r="AI71" i="11"/>
  <c r="AJ71" i="11"/>
  <c r="AK71" i="11"/>
  <c r="AL71" i="11"/>
  <c r="AM71" i="11"/>
  <c r="AN71" i="11"/>
  <c r="AO71" i="11"/>
  <c r="AP71" i="11"/>
  <c r="AQ71" i="11"/>
  <c r="AR71"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AH72" i="11"/>
  <c r="AI72" i="11"/>
  <c r="AJ72" i="11"/>
  <c r="AK72" i="11"/>
  <c r="AL72" i="11"/>
  <c r="AM72" i="11"/>
  <c r="AN72" i="11"/>
  <c r="AO72" i="11"/>
  <c r="AP72" i="11"/>
  <c r="AQ72" i="11"/>
  <c r="AR72" i="11"/>
  <c r="AS72" i="11"/>
  <c r="AT72" i="11"/>
  <c r="AU72" i="11"/>
  <c r="AV72" i="11"/>
  <c r="AW72" i="11"/>
  <c r="AX72" i="11"/>
  <c r="AY72" i="11"/>
  <c r="AZ72" i="11"/>
  <c r="BA72" i="11"/>
  <c r="BB72" i="11"/>
  <c r="BC72" i="11"/>
  <c r="BD72" i="11"/>
  <c r="BE72" i="11"/>
  <c r="BF72" i="11"/>
  <c r="BG72" i="11"/>
  <c r="BH72" i="11"/>
  <c r="BI72" i="11"/>
  <c r="BJ72" i="11"/>
  <c r="BK72" i="11"/>
  <c r="BL72" i="11"/>
  <c r="BM72" i="11"/>
  <c r="BN72" i="11"/>
  <c r="BO72" i="11"/>
  <c r="BP72" i="11"/>
  <c r="BQ72" i="11"/>
  <c r="BR72" i="11"/>
  <c r="BS72" i="11"/>
  <c r="BT72" i="11"/>
  <c r="BU72" i="11"/>
  <c r="BV72" i="11"/>
  <c r="BW72" i="11"/>
  <c r="AH77" i="11"/>
  <c r="AI77" i="11"/>
  <c r="AJ77" i="11"/>
  <c r="AK77" i="11"/>
  <c r="AL77" i="11"/>
  <c r="AM77" i="11"/>
  <c r="AN77" i="11"/>
  <c r="AO77" i="11"/>
  <c r="AP77" i="11"/>
  <c r="AQ77" i="11"/>
  <c r="AR77" i="11"/>
  <c r="AS77" i="11"/>
  <c r="AT77" i="11"/>
  <c r="AU77" i="11"/>
  <c r="AV77" i="11"/>
  <c r="AW77" i="11"/>
  <c r="AX77" i="11"/>
  <c r="AY77" i="11"/>
  <c r="AZ77" i="11"/>
  <c r="BA77" i="11"/>
  <c r="BB77" i="11"/>
  <c r="BC77" i="11"/>
  <c r="BD77" i="11"/>
  <c r="BE77" i="11"/>
  <c r="BF77" i="11"/>
  <c r="BG77" i="11"/>
  <c r="BH77" i="11"/>
  <c r="BI77" i="11"/>
  <c r="AH78" i="11"/>
  <c r="AI78" i="11"/>
  <c r="AJ78" i="11"/>
  <c r="AK78" i="11"/>
  <c r="AL78" i="11"/>
  <c r="AM78" i="11"/>
  <c r="AN78" i="11"/>
  <c r="AO78" i="11"/>
  <c r="AP78" i="11"/>
  <c r="AQ78" i="11"/>
  <c r="AR78" i="11"/>
  <c r="AS78" i="11"/>
  <c r="AT78" i="11"/>
  <c r="AU78" i="11"/>
  <c r="AV78" i="11"/>
  <c r="AW78" i="11"/>
  <c r="AX78" i="11"/>
  <c r="AY78" i="11"/>
  <c r="AZ78" i="11"/>
  <c r="BA78" i="11"/>
  <c r="BB78" i="11"/>
  <c r="BC78" i="11"/>
  <c r="BD78" i="11"/>
  <c r="BE78" i="11"/>
  <c r="BF78" i="11"/>
  <c r="BG78" i="11"/>
  <c r="BH78" i="11"/>
  <c r="BI78" i="11"/>
  <c r="BL80" i="11"/>
  <c r="BM80" i="11"/>
  <c r="BN80" i="11"/>
  <c r="BO80" i="11"/>
  <c r="BP80" i="11"/>
  <c r="BH83" i="11"/>
  <c r="BI83"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H90" i="11"/>
  <c r="BI90" i="11"/>
  <c r="BH94" i="11"/>
  <c r="BI94"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H101" i="11"/>
  <c r="BI101" i="11"/>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AI77" i="10"/>
  <c r="AJ77" i="10"/>
  <c r="AK77" i="10"/>
  <c r="AL77" i="10"/>
  <c r="AM77" i="10"/>
  <c r="AN77" i="10"/>
  <c r="AO77" i="10"/>
  <c r="AP77" i="10"/>
  <c r="AQ77" i="10"/>
  <c r="AR77" i="10"/>
  <c r="AS77" i="10"/>
  <c r="AT77" i="10"/>
  <c r="AU77" i="10"/>
  <c r="AV77" i="10"/>
  <c r="AW77" i="10"/>
  <c r="AX77" i="10"/>
  <c r="AY77" i="10"/>
  <c r="AZ77" i="10"/>
  <c r="BA77" i="10"/>
  <c r="BB77" i="10"/>
  <c r="BC77" i="10"/>
  <c r="BD77" i="10"/>
  <c r="BE77" i="10"/>
  <c r="BF77" i="10"/>
  <c r="BG77" i="10"/>
  <c r="BH77" i="10"/>
  <c r="BI77" i="10"/>
  <c r="BJ77" i="10"/>
  <c r="BK77" i="10"/>
  <c r="BL77" i="10"/>
  <c r="BM77" i="10"/>
  <c r="BN77" i="10"/>
  <c r="BO77" i="10"/>
  <c r="BP77" i="10"/>
  <c r="BQ77" i="10"/>
  <c r="BR77" i="10"/>
  <c r="BS77" i="10"/>
  <c r="BT77" i="10"/>
  <c r="BU77" i="10"/>
  <c r="BV77" i="10"/>
  <c r="BW77" i="10"/>
  <c r="AR141" i="9"/>
  <c r="AT141" i="9"/>
  <c r="AV141" i="9"/>
  <c r="AX141" i="9"/>
  <c r="AZ141" i="9"/>
  <c r="BB141" i="9"/>
  <c r="BD141" i="9"/>
  <c r="BF141" i="9"/>
  <c r="BH141" i="9"/>
  <c r="BJ141" i="9"/>
  <c r="BL141" i="9"/>
  <c r="BN141" i="9"/>
  <c r="BP141" i="9"/>
  <c r="BR141" i="9"/>
  <c r="BT141" i="9"/>
  <c r="BV141" i="9"/>
  <c r="AH133" i="9"/>
  <c r="AI133" i="9"/>
  <c r="AJ133" i="9"/>
  <c r="AK133" i="9"/>
  <c r="AL133" i="9"/>
  <c r="AM133" i="9"/>
  <c r="AN133" i="9"/>
  <c r="AO133" i="9"/>
  <c r="AP133" i="9"/>
  <c r="AQ133" i="9"/>
  <c r="AR133" i="9"/>
  <c r="AS133" i="9"/>
  <c r="AT133" i="9"/>
  <c r="AU133" i="9"/>
  <c r="AV133" i="9"/>
  <c r="AW133" i="9"/>
  <c r="AX133" i="9"/>
  <c r="AY133" i="9"/>
  <c r="AZ133" i="9"/>
  <c r="BA133" i="9"/>
  <c r="BB133" i="9"/>
  <c r="BC133" i="9"/>
  <c r="BD133" i="9"/>
  <c r="BE133" i="9"/>
  <c r="BF133" i="9"/>
  <c r="BG133" i="9"/>
  <c r="BH133" i="9"/>
  <c r="BI133" i="9"/>
  <c r="BJ133" i="9"/>
  <c r="BK133" i="9"/>
  <c r="BL133" i="9"/>
  <c r="BM133" i="9"/>
  <c r="BN133" i="9"/>
  <c r="BO133" i="9"/>
  <c r="BP133" i="9"/>
  <c r="BQ133" i="9"/>
  <c r="BR133" i="9"/>
  <c r="BS133" i="9"/>
  <c r="BT133" i="9"/>
  <c r="BU133" i="9"/>
  <c r="BV133" i="9"/>
  <c r="BW133" i="9"/>
  <c r="AH16" i="8"/>
  <c r="AJ16" i="8"/>
  <c r="AL16" i="8"/>
  <c r="AN16" i="8"/>
  <c r="AP16" i="8"/>
  <c r="AR16" i="8"/>
  <c r="AT16" i="8"/>
  <c r="AV16" i="8"/>
  <c r="AX16" i="8"/>
  <c r="AZ16" i="8"/>
  <c r="BB16" i="8"/>
  <c r="BD16" i="8"/>
  <c r="BF16" i="8"/>
  <c r="BH16" i="8"/>
  <c r="BJ16" i="8"/>
  <c r="BL16" i="8"/>
  <c r="BN16" i="8"/>
  <c r="BP16" i="8"/>
  <c r="BR16" i="8"/>
  <c r="BT16" i="8"/>
  <c r="BV16" i="8"/>
  <c r="AH17" i="8"/>
  <c r="AJ17" i="8"/>
  <c r="AL17" i="8"/>
  <c r="AN17" i="8"/>
  <c r="AP17" i="8"/>
  <c r="AR17" i="8"/>
  <c r="AT17" i="8"/>
  <c r="AV17" i="8"/>
  <c r="AX17" i="8"/>
  <c r="AZ17" i="8"/>
  <c r="BB17" i="8"/>
  <c r="BD17" i="8"/>
  <c r="BF17" i="8"/>
  <c r="BH17" i="8"/>
  <c r="BJ17" i="8"/>
  <c r="BL17" i="8"/>
  <c r="BN17" i="8"/>
  <c r="BP17" i="8"/>
  <c r="BR17" i="8"/>
  <c r="BT17" i="8"/>
  <c r="BV17" i="8"/>
  <c r="BQ142" i="9"/>
  <c r="BS142" i="9"/>
  <c r="BU142" i="9"/>
  <c r="BW142" i="9"/>
  <c r="AI142" i="9"/>
  <c r="AK142" i="9"/>
  <c r="AM142" i="9"/>
  <c r="AO142" i="9"/>
  <c r="AQ142" i="9"/>
  <c r="AS142" i="9"/>
  <c r="AU142" i="9"/>
  <c r="AW142" i="9"/>
  <c r="AY142" i="9"/>
  <c r="BA142" i="9"/>
  <c r="BC142" i="9"/>
  <c r="BE142" i="9"/>
  <c r="BG142" i="9"/>
  <c r="BI142" i="9"/>
  <c r="BK142" i="9"/>
  <c r="BM142" i="9"/>
  <c r="BO142" i="9"/>
  <c r="AH142" i="9"/>
  <c r="AJ142" i="9"/>
  <c r="AL142" i="9"/>
  <c r="AN142" i="9"/>
  <c r="AP142" i="9"/>
  <c r="AR142" i="9"/>
  <c r="AT142" i="9"/>
  <c r="AV142" i="9"/>
  <c r="AX142" i="9"/>
  <c r="AZ142" i="9"/>
  <c r="BB142" i="9"/>
  <c r="BD142" i="9"/>
  <c r="BF142" i="9"/>
  <c r="BH142" i="9"/>
  <c r="BJ142" i="9"/>
  <c r="BL142" i="9"/>
  <c r="BN142" i="9"/>
  <c r="BP142" i="9"/>
  <c r="BR142" i="9"/>
  <c r="BT142" i="9"/>
  <c r="BV142" i="9"/>
  <c r="AH44" i="8"/>
  <c r="AI44" i="8"/>
  <c r="AJ44" i="8"/>
  <c r="AK44" i="8"/>
  <c r="AL44" i="8"/>
  <c r="AM44" i="8"/>
  <c r="AN44" i="8"/>
  <c r="AO44" i="8"/>
  <c r="AP44" i="8"/>
  <c r="AQ44" i="8"/>
  <c r="AR44" i="8"/>
  <c r="AS44" i="8"/>
  <c r="AT44" i="8"/>
  <c r="AU44" i="8"/>
  <c r="AV44" i="8"/>
  <c r="AW44" i="8"/>
  <c r="AX44" i="8"/>
  <c r="AY44" i="8"/>
  <c r="AZ44" i="8"/>
  <c r="BA44" i="8"/>
  <c r="BB44" i="8"/>
  <c r="BC44" i="8"/>
  <c r="BD44" i="8"/>
  <c r="BE44" i="8"/>
  <c r="BF44" i="8"/>
  <c r="BG44" i="8"/>
  <c r="BH44" i="8"/>
  <c r="BI44" i="8"/>
  <c r="BJ44" i="8"/>
  <c r="BK44" i="8"/>
  <c r="BL44" i="8"/>
  <c r="BM44" i="8"/>
  <c r="BN44" i="8"/>
  <c r="BO44" i="8"/>
  <c r="BP44" i="8"/>
  <c r="BQ44" i="8"/>
  <c r="BR44" i="8"/>
  <c r="BS44" i="8"/>
  <c r="BT44" i="8"/>
  <c r="BU44" i="8"/>
  <c r="BV44" i="8"/>
  <c r="BW44" i="8"/>
  <c r="AH143" i="9"/>
  <c r="AI143" i="9"/>
  <c r="AJ143" i="9"/>
  <c r="AK143" i="9"/>
  <c r="AL143" i="9"/>
  <c r="AM143" i="9"/>
  <c r="AN143" i="9"/>
  <c r="AO143" i="9"/>
  <c r="AP143" i="9"/>
  <c r="AQ143" i="9"/>
  <c r="AR143" i="9"/>
  <c r="AS143" i="9"/>
  <c r="AT143" i="9"/>
  <c r="AU143" i="9"/>
  <c r="AV143" i="9"/>
  <c r="AW143" i="9"/>
  <c r="AX143" i="9"/>
  <c r="AY143" i="9"/>
  <c r="AZ143" i="9"/>
  <c r="BA143" i="9"/>
  <c r="BB143" i="9"/>
  <c r="BC143" i="9"/>
  <c r="BD143" i="9"/>
  <c r="BE143" i="9"/>
  <c r="BF143" i="9"/>
  <c r="BG143" i="9"/>
  <c r="BH143" i="9"/>
  <c r="BI143" i="9"/>
  <c r="BJ143" i="9"/>
  <c r="BK143" i="9"/>
  <c r="BL143" i="9"/>
  <c r="BM143" i="9"/>
  <c r="BN143" i="9"/>
  <c r="BO143" i="9"/>
  <c r="BP143" i="9"/>
  <c r="BQ143" i="9"/>
  <c r="BR143" i="9"/>
  <c r="BS143" i="9"/>
  <c r="BT143" i="9"/>
  <c r="BU143" i="9"/>
  <c r="BV143" i="9"/>
  <c r="BW143" i="9"/>
  <c r="AH139" i="9"/>
  <c r="AJ139" i="9"/>
  <c r="AL139" i="9"/>
  <c r="AN139" i="9"/>
  <c r="AP139" i="9"/>
  <c r="AH98" i="8"/>
  <c r="AI98" i="8"/>
  <c r="AJ98" i="8"/>
  <c r="AK98" i="8"/>
  <c r="AL98" i="8"/>
  <c r="AM98" i="8"/>
  <c r="AN98" i="8"/>
  <c r="AO98" i="8"/>
  <c r="AP98" i="8"/>
  <c r="AQ98" i="8"/>
  <c r="AR98" i="8"/>
  <c r="AS98" i="8"/>
  <c r="AT98" i="8"/>
  <c r="AU98" i="8"/>
  <c r="AV98" i="8"/>
  <c r="AW98" i="8"/>
  <c r="AX98" i="8"/>
  <c r="AY98" i="8"/>
  <c r="AZ98" i="8"/>
  <c r="BA98" i="8"/>
  <c r="BB98" i="8"/>
  <c r="BC98" i="8"/>
  <c r="BD98" i="8"/>
  <c r="BE98" i="8"/>
  <c r="BF98" i="8"/>
  <c r="BG98" i="8"/>
  <c r="BH98" i="8"/>
  <c r="BI98" i="8"/>
  <c r="BJ98" i="8"/>
  <c r="BK98" i="8"/>
  <c r="BL98" i="8"/>
  <c r="BM98" i="8"/>
  <c r="BN98" i="8"/>
  <c r="BO98" i="8"/>
  <c r="BP98" i="8"/>
  <c r="BQ98" i="8"/>
  <c r="BR98" i="8"/>
  <c r="BS98" i="8"/>
  <c r="BT98" i="8"/>
  <c r="BU98" i="8"/>
  <c r="BV98" i="8"/>
  <c r="BW98" i="8"/>
  <c r="AH133" i="8"/>
  <c r="AI133" i="8"/>
  <c r="AJ133" i="8"/>
  <c r="AK133" i="8"/>
  <c r="AL133" i="8"/>
  <c r="AM133" i="8"/>
  <c r="AN133" i="8"/>
  <c r="AO133" i="8"/>
  <c r="AP133" i="8"/>
  <c r="AQ133" i="8"/>
  <c r="AR133" i="8"/>
  <c r="AS133" i="8"/>
  <c r="AT133" i="8"/>
  <c r="AU133" i="8"/>
  <c r="AV133" i="8"/>
  <c r="AW133" i="8"/>
  <c r="AX133" i="8"/>
  <c r="AY133" i="8"/>
  <c r="AZ133" i="8"/>
  <c r="BA133" i="8"/>
  <c r="BB133" i="8"/>
  <c r="BC133" i="8"/>
  <c r="BD133" i="8"/>
  <c r="BE133" i="8"/>
  <c r="BF133" i="8"/>
  <c r="BG133" i="8"/>
  <c r="BH133" i="8"/>
  <c r="BI133" i="8"/>
  <c r="BJ133" i="8"/>
  <c r="BK133" i="8"/>
  <c r="BL133" i="8"/>
  <c r="BM133" i="8"/>
  <c r="BN133" i="8"/>
  <c r="BO133" i="8"/>
  <c r="BP133" i="8"/>
  <c r="BQ133" i="8"/>
  <c r="BR133" i="8"/>
  <c r="BS133" i="8"/>
  <c r="BT133" i="8"/>
  <c r="BU133" i="8"/>
  <c r="BV133" i="8"/>
  <c r="BW133" i="8"/>
  <c r="AH134" i="8"/>
  <c r="AI134" i="8"/>
  <c r="AJ134" i="8"/>
  <c r="AK134" i="8"/>
  <c r="AL134" i="8"/>
  <c r="AM134" i="8"/>
  <c r="AN134" i="8"/>
  <c r="AO134" i="8"/>
  <c r="AP134" i="8"/>
  <c r="AQ134" i="8"/>
  <c r="AR134" i="8"/>
  <c r="AS134" i="8"/>
  <c r="AT134" i="8"/>
  <c r="AU134" i="8"/>
  <c r="AV134" i="8"/>
  <c r="AW134" i="8"/>
  <c r="AX134" i="8"/>
  <c r="AY134" i="8"/>
  <c r="AZ134" i="8"/>
  <c r="BA134" i="8"/>
  <c r="BB134" i="8"/>
  <c r="BC134" i="8"/>
  <c r="BD134" i="8"/>
  <c r="BE134" i="8"/>
  <c r="BF134" i="8"/>
  <c r="BG134" i="8"/>
  <c r="BH134" i="8"/>
  <c r="BI134" i="8"/>
  <c r="BJ134" i="8"/>
  <c r="BK134" i="8"/>
  <c r="BL134" i="8"/>
  <c r="BM134" i="8"/>
  <c r="BN134" i="8"/>
  <c r="BO134" i="8"/>
  <c r="BP134" i="8"/>
  <c r="BQ134" i="8"/>
  <c r="BR134" i="8"/>
  <c r="BS134" i="8"/>
  <c r="BT134" i="8"/>
  <c r="BU134" i="8"/>
  <c r="BV134" i="8"/>
  <c r="BW134" i="8"/>
  <c r="AH137" i="8"/>
  <c r="AH136" i="8" s="1"/>
  <c r="AI137" i="8"/>
  <c r="AI136" i="8" s="1"/>
  <c r="AJ137" i="8"/>
  <c r="AJ136" i="8" s="1"/>
  <c r="AK137" i="8"/>
  <c r="AK136" i="8" s="1"/>
  <c r="AL137" i="8"/>
  <c r="AL136" i="8" s="1"/>
  <c r="AM137" i="8"/>
  <c r="AM136" i="8" s="1"/>
  <c r="AN137" i="8"/>
  <c r="AN136" i="8" s="1"/>
  <c r="AO137" i="8"/>
  <c r="AO136" i="8" s="1"/>
  <c r="AP137" i="8"/>
  <c r="AP136" i="8" s="1"/>
  <c r="AQ137" i="8"/>
  <c r="AQ136" i="8" s="1"/>
  <c r="AR137" i="8"/>
  <c r="AR136" i="8" s="1"/>
  <c r="AS137" i="8"/>
  <c r="AS136" i="8" s="1"/>
  <c r="AT137" i="8"/>
  <c r="AT136" i="8" s="1"/>
  <c r="AU137" i="8"/>
  <c r="AU136" i="8" s="1"/>
  <c r="AV137" i="8"/>
  <c r="AV136" i="8" s="1"/>
  <c r="AW137" i="8"/>
  <c r="AW136" i="8" s="1"/>
  <c r="AX137" i="8"/>
  <c r="AX136" i="8" s="1"/>
  <c r="AY137" i="8"/>
  <c r="AY136" i="8" s="1"/>
  <c r="AZ137" i="8"/>
  <c r="AZ136" i="8" s="1"/>
  <c r="BA137" i="8"/>
  <c r="BA136" i="8" s="1"/>
  <c r="BB137" i="8"/>
  <c r="BB136" i="8" s="1"/>
  <c r="BC137" i="8"/>
  <c r="BC136" i="8" s="1"/>
  <c r="BD137" i="8"/>
  <c r="BD136" i="8" s="1"/>
  <c r="BE137" i="8"/>
  <c r="BE136" i="8" s="1"/>
  <c r="BF137" i="8"/>
  <c r="BF136" i="8" s="1"/>
  <c r="BG137" i="8"/>
  <c r="BG136" i="8" s="1"/>
  <c r="BH137" i="8"/>
  <c r="BH136" i="8" s="1"/>
  <c r="BI137" i="8"/>
  <c r="BI136" i="8" s="1"/>
  <c r="BJ137" i="8"/>
  <c r="BJ136" i="8" s="1"/>
  <c r="BK137" i="8"/>
  <c r="BK136" i="8" s="1"/>
  <c r="BL137" i="8"/>
  <c r="BL136" i="8" s="1"/>
  <c r="BM137" i="8"/>
  <c r="BM136" i="8" s="1"/>
  <c r="BN137" i="8"/>
  <c r="BN136" i="8" s="1"/>
  <c r="BO137" i="8"/>
  <c r="BO136" i="8" s="1"/>
  <c r="BP137" i="8"/>
  <c r="BP136" i="8" s="1"/>
  <c r="BQ137" i="8"/>
  <c r="BQ136" i="8" s="1"/>
  <c r="BR137" i="8"/>
  <c r="BR136" i="8" s="1"/>
  <c r="BS137" i="8"/>
  <c r="BS136" i="8" s="1"/>
  <c r="BT137" i="8"/>
  <c r="BT136" i="8" s="1"/>
  <c r="BU137" i="8"/>
  <c r="BU136" i="8" s="1"/>
  <c r="BV137" i="8"/>
  <c r="BV136" i="8" s="1"/>
  <c r="BW137" i="8"/>
  <c r="BW136" i="8" s="1"/>
  <c r="AH138" i="8"/>
  <c r="AI138" i="8"/>
  <c r="AJ138" i="8"/>
  <c r="AK138" i="8"/>
  <c r="AL138" i="8"/>
  <c r="AM138" i="8"/>
  <c r="AN138" i="8"/>
  <c r="AO138" i="8"/>
  <c r="AP138" i="8"/>
  <c r="AQ138" i="8"/>
  <c r="AR138" i="8"/>
  <c r="AS138" i="8"/>
  <c r="AT138" i="8"/>
  <c r="AU138" i="8"/>
  <c r="AV138" i="8"/>
  <c r="AW138" i="8"/>
  <c r="AX138" i="8"/>
  <c r="AY138" i="8"/>
  <c r="AZ138" i="8"/>
  <c r="BA138" i="8"/>
  <c r="BB138" i="8"/>
  <c r="BC138" i="8"/>
  <c r="BD138" i="8"/>
  <c r="BE138" i="8"/>
  <c r="BF138" i="8"/>
  <c r="BG138" i="8"/>
  <c r="BH138" i="8"/>
  <c r="BI138" i="8"/>
  <c r="BJ138" i="8"/>
  <c r="BK138" i="8"/>
  <c r="BL138" i="8"/>
  <c r="BM138" i="8"/>
  <c r="BN138" i="8"/>
  <c r="BO138" i="8"/>
  <c r="BP138" i="8"/>
  <c r="BQ138" i="8"/>
  <c r="BR138" i="8"/>
  <c r="BS138" i="8"/>
  <c r="BT138" i="8"/>
  <c r="BU138" i="8"/>
  <c r="BV138" i="8"/>
  <c r="BW138" i="8"/>
  <c r="AH139" i="8"/>
  <c r="AI139" i="8"/>
  <c r="AJ139" i="8"/>
  <c r="AK139" i="8"/>
  <c r="AL139" i="8"/>
  <c r="AM139" i="8"/>
  <c r="AN139" i="8"/>
  <c r="AO139" i="8"/>
  <c r="AP139" i="8"/>
  <c r="AQ139" i="8"/>
  <c r="AR139" i="8"/>
  <c r="AS139" i="8"/>
  <c r="AT139" i="8"/>
  <c r="AU139" i="8"/>
  <c r="AV139" i="8"/>
  <c r="AW139" i="8"/>
  <c r="AX139" i="8"/>
  <c r="AY139" i="8"/>
  <c r="AZ139" i="8"/>
  <c r="BA139" i="8"/>
  <c r="BB139" i="8"/>
  <c r="BC139" i="8"/>
  <c r="BD139" i="8"/>
  <c r="BE139" i="8"/>
  <c r="BF139" i="8"/>
  <c r="BG139" i="8"/>
  <c r="BH139" i="8"/>
  <c r="BI139" i="8"/>
  <c r="BJ139" i="8"/>
  <c r="BK139" i="8"/>
  <c r="BL139" i="8"/>
  <c r="BM139" i="8"/>
  <c r="BN139" i="8"/>
  <c r="BO139" i="8"/>
  <c r="BP139" i="8"/>
  <c r="BQ139" i="8"/>
  <c r="BR139" i="8"/>
  <c r="BS139" i="8"/>
  <c r="BT139" i="8"/>
  <c r="BU139" i="8"/>
  <c r="BV139" i="8"/>
  <c r="BW139" i="8"/>
  <c r="AH141" i="8"/>
  <c r="AH140" i="8" s="1"/>
  <c r="AI141" i="8"/>
  <c r="AI140" i="8" s="1"/>
  <c r="AJ141" i="8"/>
  <c r="AJ140" i="8" s="1"/>
  <c r="AK141" i="8"/>
  <c r="AK140" i="8" s="1"/>
  <c r="AL141" i="8"/>
  <c r="AL140" i="8" s="1"/>
  <c r="AM141" i="8"/>
  <c r="AM140" i="8" s="1"/>
  <c r="AN141" i="8"/>
  <c r="AN140" i="8" s="1"/>
  <c r="AO141" i="8"/>
  <c r="AO140" i="8" s="1"/>
  <c r="AP141" i="8"/>
  <c r="AP140" i="8" s="1"/>
  <c r="AQ141" i="8"/>
  <c r="AQ140" i="8" s="1"/>
  <c r="AR141" i="8"/>
  <c r="AR140" i="8" s="1"/>
  <c r="AS141" i="8"/>
  <c r="AS140" i="8" s="1"/>
  <c r="AT141" i="8"/>
  <c r="AT140" i="8" s="1"/>
  <c r="AU141" i="8"/>
  <c r="AU140" i="8" s="1"/>
  <c r="AV141" i="8"/>
  <c r="AV140" i="8" s="1"/>
  <c r="AW141" i="8"/>
  <c r="AW140" i="8" s="1"/>
  <c r="AX141" i="8"/>
  <c r="AX140" i="8" s="1"/>
  <c r="AY141" i="8"/>
  <c r="AY140" i="8" s="1"/>
  <c r="AZ141" i="8"/>
  <c r="AZ140" i="8" s="1"/>
  <c r="BA141" i="8"/>
  <c r="BA140" i="8" s="1"/>
  <c r="BB141" i="8"/>
  <c r="BB140" i="8" s="1"/>
  <c r="BC141" i="8"/>
  <c r="BC140" i="8" s="1"/>
  <c r="BD141" i="8"/>
  <c r="BD140" i="8" s="1"/>
  <c r="BE141" i="8"/>
  <c r="BE140" i="8" s="1"/>
  <c r="BF141" i="8"/>
  <c r="BF140" i="8" s="1"/>
  <c r="BG141" i="8"/>
  <c r="BG140" i="8" s="1"/>
  <c r="BH141" i="8"/>
  <c r="BH140" i="8" s="1"/>
  <c r="BI141" i="8"/>
  <c r="BI140" i="8" s="1"/>
  <c r="BJ141" i="8"/>
  <c r="BJ140" i="8" s="1"/>
  <c r="BK141" i="8"/>
  <c r="BK140" i="8" s="1"/>
  <c r="BL141" i="8"/>
  <c r="BL140" i="8" s="1"/>
  <c r="BM141" i="8"/>
  <c r="BM140" i="8" s="1"/>
  <c r="BN141" i="8"/>
  <c r="BN140" i="8" s="1"/>
  <c r="BO141" i="8"/>
  <c r="BO140" i="8" s="1"/>
  <c r="BP141" i="8"/>
  <c r="BP140" i="8" s="1"/>
  <c r="BQ141" i="8"/>
  <c r="BQ140" i="8" s="1"/>
  <c r="BR141" i="8"/>
  <c r="BR140" i="8" s="1"/>
  <c r="BS141" i="8"/>
  <c r="BS140" i="8" s="1"/>
  <c r="BT141" i="8"/>
  <c r="BT140" i="8" s="1"/>
  <c r="BU141" i="8"/>
  <c r="BU140" i="8" s="1"/>
  <c r="BV141" i="8"/>
  <c r="BV140" i="8" s="1"/>
  <c r="BW141" i="8"/>
  <c r="BW140" i="8" s="1"/>
  <c r="AH142" i="8"/>
  <c r="AI142" i="8"/>
  <c r="AJ142" i="8"/>
  <c r="AK142" i="8"/>
  <c r="AL142" i="8"/>
  <c r="AM142" i="8"/>
  <c r="AN142" i="8"/>
  <c r="AO142" i="8"/>
  <c r="AP142" i="8"/>
  <c r="AQ142" i="8"/>
  <c r="AR142" i="8"/>
  <c r="AS142" i="8"/>
  <c r="AT142" i="8"/>
  <c r="AU142" i="8"/>
  <c r="AV142" i="8"/>
  <c r="AW142" i="8"/>
  <c r="AX142" i="8"/>
  <c r="AY142" i="8"/>
  <c r="AZ142" i="8"/>
  <c r="BA142" i="8"/>
  <c r="BB142" i="8"/>
  <c r="BC142" i="8"/>
  <c r="BD142" i="8"/>
  <c r="BE142" i="8"/>
  <c r="BF142" i="8"/>
  <c r="BG142" i="8"/>
  <c r="BH142" i="8"/>
  <c r="BI142" i="8"/>
  <c r="BJ142" i="8"/>
  <c r="BK142" i="8"/>
  <c r="BL142" i="8"/>
  <c r="BM142" i="8"/>
  <c r="BN142" i="8"/>
  <c r="BO142" i="8"/>
  <c r="BP142" i="8"/>
  <c r="BQ142" i="8"/>
  <c r="BR142" i="8"/>
  <c r="BS142" i="8"/>
  <c r="BT142" i="8"/>
  <c r="BU142" i="8"/>
  <c r="BV142" i="8"/>
  <c r="BW142" i="8"/>
  <c r="AH143" i="8"/>
  <c r="AI143" i="8"/>
  <c r="AJ143" i="8"/>
  <c r="AK143" i="8"/>
  <c r="AL143" i="8"/>
  <c r="AM143" i="8"/>
  <c r="AN143" i="8"/>
  <c r="AO143" i="8"/>
  <c r="AP143" i="8"/>
  <c r="AQ143" i="8"/>
  <c r="AR143" i="8"/>
  <c r="AS143" i="8"/>
  <c r="AT143" i="8"/>
  <c r="AU143" i="8"/>
  <c r="AV143" i="8"/>
  <c r="AW143" i="8"/>
  <c r="AX143" i="8"/>
  <c r="AY143" i="8"/>
  <c r="AZ143" i="8"/>
  <c r="BA143" i="8"/>
  <c r="BB143" i="8"/>
  <c r="BC143" i="8"/>
  <c r="BD143" i="8"/>
  <c r="BE143" i="8"/>
  <c r="BF143" i="8"/>
  <c r="BG143" i="8"/>
  <c r="BH143" i="8"/>
  <c r="BI143" i="8"/>
  <c r="BJ143" i="8"/>
  <c r="BK143" i="8"/>
  <c r="BL143" i="8"/>
  <c r="BM143" i="8"/>
  <c r="BN143" i="8"/>
  <c r="BO143" i="8"/>
  <c r="BP143" i="8"/>
  <c r="BQ143" i="8"/>
  <c r="BR143" i="8"/>
  <c r="BS143" i="8"/>
  <c r="BT143" i="8"/>
  <c r="BU143" i="8"/>
  <c r="BV143" i="8"/>
  <c r="BW143" i="8"/>
  <c r="BQ50" i="7"/>
  <c r="BR50" i="7"/>
  <c r="BS50" i="7"/>
  <c r="BT50" i="7"/>
  <c r="BU50" i="7"/>
  <c r="BV50" i="7"/>
  <c r="BW50" i="7"/>
  <c r="BS74" i="11"/>
  <c r="BU74" i="11"/>
  <c r="BW74" i="11"/>
  <c r="BN27" i="5"/>
  <c r="BN81" i="5" s="1"/>
  <c r="BR27" i="5"/>
  <c r="BR81" i="5" s="1"/>
  <c r="BV27" i="5"/>
  <c r="BV81" i="5" s="1"/>
  <c r="AH75" i="11"/>
  <c r="AJ75" i="11"/>
  <c r="AL75" i="11"/>
  <c r="AN75" i="11"/>
  <c r="AP75" i="11"/>
  <c r="AR75" i="11"/>
  <c r="AT75" i="11"/>
  <c r="AV75" i="11"/>
  <c r="AX75" i="11"/>
  <c r="AZ75" i="11"/>
  <c r="BB75" i="11"/>
  <c r="BD75" i="11"/>
  <c r="BF75" i="11"/>
  <c r="BH75" i="11"/>
  <c r="BJ75" i="11"/>
  <c r="BL75" i="11"/>
  <c r="BN75" i="11"/>
  <c r="BP75" i="11"/>
  <c r="BR75" i="11"/>
  <c r="BT75" i="11"/>
  <c r="BV75" i="11"/>
  <c r="AH54" i="11"/>
  <c r="AJ54" i="11"/>
  <c r="AL54" i="11"/>
  <c r="AN54" i="11"/>
  <c r="AP54" i="11"/>
  <c r="AR54" i="11"/>
  <c r="AT54" i="11"/>
  <c r="AV54" i="11"/>
  <c r="AX54" i="11"/>
  <c r="AZ54" i="11"/>
  <c r="BB54" i="11"/>
  <c r="BD54" i="11"/>
  <c r="BF54" i="11"/>
  <c r="BH54" i="11"/>
  <c r="BJ54" i="11"/>
  <c r="BL54" i="11"/>
  <c r="BN54" i="11"/>
  <c r="BP54" i="11"/>
  <c r="BR54" i="11"/>
  <c r="BT54" i="11"/>
  <c r="BV54" i="11"/>
  <c r="F38" i="5"/>
  <c r="J38" i="5"/>
  <c r="N38" i="5"/>
  <c r="R38" i="5"/>
  <c r="V38" i="5"/>
  <c r="Z38" i="5"/>
  <c r="AD38" i="5"/>
  <c r="AH38" i="5"/>
  <c r="AL38" i="5"/>
  <c r="AP38" i="5"/>
  <c r="AT38" i="5"/>
  <c r="AX38" i="5"/>
  <c r="BB38" i="5"/>
  <c r="BF38" i="5"/>
  <c r="BJ38" i="5"/>
  <c r="BN38" i="5"/>
  <c r="BR38" i="5"/>
  <c r="BV38" i="5"/>
  <c r="AH9" i="11"/>
  <c r="AJ9" i="11"/>
  <c r="AL9" i="11"/>
  <c r="AN9" i="11"/>
  <c r="AP9" i="11"/>
  <c r="AR9" i="11"/>
  <c r="AT9" i="11"/>
  <c r="AV9" i="11"/>
  <c r="AX9" i="11"/>
  <c r="AZ9" i="11"/>
  <c r="BB9" i="11"/>
  <c r="BD9" i="11"/>
  <c r="BF9" i="11"/>
  <c r="BH9" i="11"/>
  <c r="BJ9" i="11"/>
  <c r="BL9" i="11"/>
  <c r="BN9" i="11"/>
  <c r="BP9" i="11"/>
  <c r="BR9" i="11"/>
  <c r="BT9" i="11"/>
  <c r="BV9" i="11"/>
  <c r="AH76" i="11"/>
  <c r="AJ76" i="11"/>
  <c r="AL76" i="11"/>
  <c r="AN76" i="11"/>
  <c r="AP76" i="11"/>
  <c r="AR76" i="11"/>
  <c r="AT76" i="11"/>
  <c r="AV76" i="11"/>
  <c r="AX76" i="11"/>
  <c r="AZ76" i="11"/>
  <c r="BB76" i="11"/>
  <c r="BD76" i="11"/>
  <c r="BF76" i="11"/>
  <c r="BH76" i="11"/>
  <c r="BJ76" i="11"/>
  <c r="BL76" i="11"/>
  <c r="BN76" i="11"/>
  <c r="BP76" i="11"/>
  <c r="BR76" i="11"/>
  <c r="BT76" i="11"/>
  <c r="BV76" i="11"/>
  <c r="BQ68" i="6"/>
  <c r="BR68" i="5"/>
  <c r="BS68" i="6"/>
  <c r="BT68" i="6"/>
  <c r="BU68" i="6"/>
  <c r="BV68" i="5"/>
  <c r="BW68" i="6"/>
  <c r="BQ71" i="5"/>
  <c r="BS71" i="6"/>
  <c r="BU71" i="5"/>
  <c r="BW71" i="6"/>
  <c r="AH81" i="11"/>
  <c r="AI81" i="11"/>
  <c r="AJ81" i="11"/>
  <c r="AK81" i="11"/>
  <c r="AL81" i="11"/>
  <c r="AM81" i="11"/>
  <c r="AN81" i="11"/>
  <c r="AO81" i="11"/>
  <c r="AP81" i="11"/>
  <c r="AQ81" i="11"/>
  <c r="AR81"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AU87" i="5"/>
  <c r="AV87" i="5"/>
  <c r="AW87" i="5"/>
  <c r="AX87" i="5"/>
  <c r="AY87" i="5"/>
  <c r="AZ87" i="5"/>
  <c r="BA87" i="5"/>
  <c r="BB87" i="5"/>
  <c r="BC87" i="5"/>
  <c r="BD87" i="5"/>
  <c r="BE87" i="5"/>
  <c r="BF87" i="5"/>
  <c r="BG87" i="5"/>
  <c r="BH87" i="5"/>
  <c r="BI87" i="5"/>
  <c r="BJ87" i="5"/>
  <c r="BK87" i="5"/>
  <c r="BL87" i="5"/>
  <c r="BM87" i="5"/>
  <c r="BN87" i="5"/>
  <c r="BO87" i="5"/>
  <c r="BP87" i="5"/>
  <c r="BQ87" i="5"/>
  <c r="BR87" i="5"/>
  <c r="BT87" i="5"/>
  <c r="BV87" i="5"/>
  <c r="BQ95" i="5"/>
  <c r="BR95" i="5"/>
  <c r="BS95" i="5"/>
  <c r="BT95" i="5"/>
  <c r="BU95" i="5"/>
  <c r="BV95" i="5"/>
  <c r="BW95" i="5"/>
  <c r="BQ96" i="5"/>
  <c r="BR96" i="5"/>
  <c r="BS96" i="5"/>
  <c r="BT96" i="5"/>
  <c r="BU96" i="5"/>
  <c r="BV96" i="5"/>
  <c r="BW96" i="5"/>
  <c r="A2" i="4"/>
  <c r="A2" i="5" s="1"/>
  <c r="AH6" i="4"/>
  <c r="AJ6" i="4"/>
  <c r="AL6" i="4"/>
  <c r="AN6" i="4"/>
  <c r="AP6" i="4"/>
  <c r="AR6" i="4"/>
  <c r="AT6" i="4"/>
  <c r="AV6" i="4"/>
  <c r="AX6" i="4"/>
  <c r="AZ6" i="4"/>
  <c r="BB6" i="4"/>
  <c r="BD6" i="4"/>
  <c r="BF6" i="4"/>
  <c r="BH6" i="4"/>
  <c r="BJ6" i="4"/>
  <c r="BL6" i="4"/>
  <c r="BN6" i="4"/>
  <c r="BP6" i="4"/>
  <c r="BR6" i="4"/>
  <c r="BT6" i="4"/>
  <c r="BV6"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AH14" i="4"/>
  <c r="AJ14" i="4"/>
  <c r="AL14" i="4"/>
  <c r="AN14" i="4"/>
  <c r="AP14" i="4"/>
  <c r="AR14" i="4"/>
  <c r="AT14" i="4"/>
  <c r="AV14" i="4"/>
  <c r="AX14" i="4"/>
  <c r="AZ14" i="4"/>
  <c r="BB14" i="4"/>
  <c r="BD14" i="4"/>
  <c r="BF14" i="4"/>
  <c r="BH14" i="4"/>
  <c r="BJ14" i="4"/>
  <c r="BL14" i="4"/>
  <c r="BN14" i="4"/>
  <c r="BP14" i="4"/>
  <c r="BR14" i="4"/>
  <c r="BT14" i="4"/>
  <c r="BV14"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AI42" i="4"/>
  <c r="AM42" i="4"/>
  <c r="AQ42" i="4"/>
  <c r="AS42" i="4"/>
  <c r="AU42" i="4"/>
  <c r="AW42" i="4"/>
  <c r="AY42" i="4"/>
  <c r="BA42" i="4"/>
  <c r="BC42" i="4"/>
  <c r="BE42" i="4"/>
  <c r="BG42" i="4"/>
  <c r="BI42" i="4"/>
  <c r="BK42" i="4"/>
  <c r="K42" i="4"/>
  <c r="L42" i="4"/>
  <c r="M42" i="4"/>
  <c r="N42" i="4"/>
  <c r="O42" i="4"/>
  <c r="P42" i="4"/>
  <c r="Q42" i="4"/>
  <c r="R42" i="4"/>
  <c r="S42" i="4"/>
  <c r="T42" i="4"/>
  <c r="U42" i="4"/>
  <c r="V42" i="4"/>
  <c r="W42" i="4"/>
  <c r="X42" i="4"/>
  <c r="Y42" i="4"/>
  <c r="Z42" i="4"/>
  <c r="AA42" i="4"/>
  <c r="AB42" i="4"/>
  <c r="AC42" i="4"/>
  <c r="AD42" i="4"/>
  <c r="AE42" i="4"/>
  <c r="AF42" i="4"/>
  <c r="AG42" i="4"/>
  <c r="AH42" i="4"/>
  <c r="AJ42" i="4"/>
  <c r="AK42" i="4"/>
  <c r="AL42" i="4"/>
  <c r="AN42" i="4"/>
  <c r="AO42" i="4"/>
  <c r="AP42" i="4"/>
  <c r="AR42" i="4"/>
  <c r="AT42" i="4"/>
  <c r="AV42" i="4"/>
  <c r="AX42" i="4"/>
  <c r="AZ42" i="4"/>
  <c r="BB42" i="4"/>
  <c r="BD42" i="4"/>
  <c r="BF42" i="4"/>
  <c r="BH42" i="4"/>
  <c r="BJ42" i="4"/>
  <c r="S57" i="4"/>
  <c r="U57" i="4"/>
  <c r="W57" i="4"/>
  <c r="Y57" i="4"/>
  <c r="AA57" i="4"/>
  <c r="AC57" i="4"/>
  <c r="AE57" i="4"/>
  <c r="AG57" i="4"/>
  <c r="AI57" i="4"/>
  <c r="AK57" i="4"/>
  <c r="AM57" i="4"/>
  <c r="AO57" i="4"/>
  <c r="AQ57" i="4"/>
  <c r="AS57" i="4"/>
  <c r="AU57" i="4"/>
  <c r="AW57" i="4"/>
  <c r="AY57" i="4"/>
  <c r="BA57" i="4"/>
  <c r="BC57" i="4"/>
  <c r="BE57" i="4"/>
  <c r="BG57" i="4"/>
  <c r="BI57" i="4"/>
  <c r="BK57" i="4"/>
  <c r="T57" i="4"/>
  <c r="V57" i="4"/>
  <c r="X57" i="4"/>
  <c r="Z57" i="4"/>
  <c r="AB57" i="4"/>
  <c r="AD57" i="4"/>
  <c r="AF57" i="4"/>
  <c r="AH57" i="4"/>
  <c r="AJ57" i="4"/>
  <c r="AL57" i="4"/>
  <c r="AN57" i="4"/>
  <c r="AP57" i="4"/>
  <c r="AR57" i="4"/>
  <c r="AT57" i="4"/>
  <c r="AV57" i="4"/>
  <c r="AX57" i="4"/>
  <c r="AZ57" i="4"/>
  <c r="BB57" i="4"/>
  <c r="BD57" i="4"/>
  <c r="BF57" i="4"/>
  <c r="BH57" i="4"/>
  <c r="BJ57" i="4"/>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V60" i="6" l="1"/>
  <c r="BT60" i="6"/>
  <c r="BR60" i="6"/>
  <c r="BP60" i="6"/>
  <c r="BN60" i="6"/>
  <c r="BL60" i="6"/>
  <c r="BJ60" i="6"/>
  <c r="BH60" i="6"/>
  <c r="BF60" i="6"/>
  <c r="BD60" i="6"/>
  <c r="BB60" i="6"/>
  <c r="AZ60" i="6"/>
  <c r="AX60" i="6"/>
  <c r="AV60" i="6"/>
  <c r="AT60" i="6"/>
  <c r="AR60" i="6"/>
  <c r="AP60" i="6"/>
  <c r="AN60" i="6"/>
  <c r="AL60" i="6"/>
  <c r="AJ60" i="6"/>
  <c r="AH60" i="6"/>
  <c r="AF60" i="6"/>
  <c r="AD60" i="6"/>
  <c r="AB60" i="6"/>
  <c r="Z60" i="6"/>
  <c r="X60" i="6"/>
  <c r="V60" i="6"/>
  <c r="T60" i="6"/>
  <c r="R60" i="6"/>
  <c r="P60" i="6"/>
  <c r="N60" i="6"/>
  <c r="L60" i="6"/>
  <c r="J60" i="6"/>
  <c r="H60" i="6"/>
  <c r="F60" i="6"/>
  <c r="D60" i="6"/>
  <c r="BW20" i="6"/>
  <c r="BU20" i="6"/>
  <c r="BS20" i="6"/>
  <c r="BQ20" i="6"/>
  <c r="BO20" i="6"/>
  <c r="BM20" i="6"/>
  <c r="BK20" i="6"/>
  <c r="BI20" i="6"/>
  <c r="BG20" i="6"/>
  <c r="BE20" i="6"/>
  <c r="BC20" i="6"/>
  <c r="BA20" i="6"/>
  <c r="AY20" i="6"/>
  <c r="AW20" i="6"/>
  <c r="AU20" i="6"/>
  <c r="AS20" i="6"/>
  <c r="AQ20" i="6"/>
  <c r="AO20" i="6"/>
  <c r="AM20" i="6"/>
  <c r="AK20" i="6"/>
  <c r="AI20" i="6"/>
  <c r="AG20" i="6"/>
  <c r="AE20" i="6"/>
  <c r="AC20" i="6"/>
  <c r="AA20" i="6"/>
  <c r="Y20" i="6"/>
  <c r="W20" i="6"/>
  <c r="U20" i="6"/>
  <c r="S20" i="6"/>
  <c r="Q20" i="6"/>
  <c r="O20" i="6"/>
  <c r="M20" i="6"/>
  <c r="K20" i="6"/>
  <c r="I20" i="6"/>
  <c r="G20" i="6"/>
  <c r="E20" i="6"/>
  <c r="BV71" i="6"/>
  <c r="BT71" i="6"/>
  <c r="BR71" i="6"/>
  <c r="AF38" i="6"/>
  <c r="AB38" i="6"/>
  <c r="X38" i="6"/>
  <c r="T38" i="6"/>
  <c r="P38" i="6"/>
  <c r="L38" i="6"/>
  <c r="H38" i="6"/>
  <c r="D38" i="6"/>
  <c r="BV10" i="4"/>
  <c r="BT27" i="6"/>
  <c r="BR10" i="4"/>
  <c r="BP27" i="6"/>
  <c r="BN10" i="4"/>
  <c r="BL27" i="6"/>
  <c r="BV88" i="5"/>
  <c r="BT88" i="5"/>
  <c r="BR88" i="5"/>
  <c r="BP88" i="5"/>
  <c r="BN88" i="5"/>
  <c r="BL88" i="5"/>
  <c r="BJ88" i="5"/>
  <c r="BH88" i="5"/>
  <c r="BF88" i="5"/>
  <c r="BD88" i="5"/>
  <c r="BB88" i="5"/>
  <c r="AZ88" i="5"/>
  <c r="AX88" i="5"/>
  <c r="AV88" i="5"/>
  <c r="BW87" i="5"/>
  <c r="BU87" i="5"/>
  <c r="BS87" i="5"/>
  <c r="BV71" i="5"/>
  <c r="BT71" i="5"/>
  <c r="BR71" i="5"/>
  <c r="BW68" i="5"/>
  <c r="BU68" i="5"/>
  <c r="BS68" i="5"/>
  <c r="BQ68" i="5"/>
  <c r="BV60" i="5"/>
  <c r="BV86" i="5" s="1"/>
  <c r="BT60" i="5"/>
  <c r="BR60" i="5"/>
  <c r="BR86" i="5" s="1"/>
  <c r="BP60" i="5"/>
  <c r="BN60" i="5"/>
  <c r="BN86" i="5" s="1"/>
  <c r="BL60" i="5"/>
  <c r="BJ60" i="5"/>
  <c r="BH60" i="5"/>
  <c r="BF60" i="5"/>
  <c r="BD60" i="5"/>
  <c r="BB60" i="5"/>
  <c r="AZ60" i="5"/>
  <c r="AX60" i="5"/>
  <c r="AV60" i="5"/>
  <c r="AT60" i="5"/>
  <c r="AR60" i="5"/>
  <c r="AP60" i="5"/>
  <c r="AN60" i="5"/>
  <c r="AL60" i="5"/>
  <c r="AJ60" i="5"/>
  <c r="AH60" i="5"/>
  <c r="AF60" i="5"/>
  <c r="AD60" i="5"/>
  <c r="AB60" i="5"/>
  <c r="Z60" i="5"/>
  <c r="X60" i="5"/>
  <c r="V60" i="5"/>
  <c r="T60" i="5"/>
  <c r="R60" i="5"/>
  <c r="P60" i="5"/>
  <c r="N60" i="5"/>
  <c r="L60" i="5"/>
  <c r="J60" i="5"/>
  <c r="H60" i="5"/>
  <c r="F60" i="5"/>
  <c r="D60" i="5"/>
  <c r="BW9" i="11"/>
  <c r="BU9" i="11"/>
  <c r="BS9" i="11"/>
  <c r="BQ9" i="11"/>
  <c r="BO9" i="11"/>
  <c r="BM9" i="11"/>
  <c r="BK9" i="11"/>
  <c r="BI9" i="11"/>
  <c r="BG9" i="11"/>
  <c r="BE9" i="11"/>
  <c r="BC9" i="11"/>
  <c r="BA9" i="11"/>
  <c r="AY9" i="11"/>
  <c r="AW9" i="11"/>
  <c r="AU9" i="11"/>
  <c r="AS9" i="11"/>
  <c r="AQ9" i="11"/>
  <c r="AO9" i="11"/>
  <c r="AM9" i="11"/>
  <c r="AK9" i="11"/>
  <c r="AI9" i="11"/>
  <c r="BW38" i="6"/>
  <c r="BU38" i="6"/>
  <c r="BS38" i="6"/>
  <c r="BQ38" i="6"/>
  <c r="BO38" i="6"/>
  <c r="BM38" i="6"/>
  <c r="BK38" i="6"/>
  <c r="BI38" i="6"/>
  <c r="BG38" i="6"/>
  <c r="BE38" i="6"/>
  <c r="BC38" i="6"/>
  <c r="BA38" i="6"/>
  <c r="AY38" i="6"/>
  <c r="AW38" i="6"/>
  <c r="AU38" i="6"/>
  <c r="AS38" i="6"/>
  <c r="AQ38" i="6"/>
  <c r="AO38" i="6"/>
  <c r="AM38" i="6"/>
  <c r="AK38" i="6"/>
  <c r="AI38" i="6"/>
  <c r="AG38" i="6"/>
  <c r="AE38" i="6"/>
  <c r="AC38" i="6"/>
  <c r="AA38" i="6"/>
  <c r="Y38" i="6"/>
  <c r="W38" i="6"/>
  <c r="U38" i="6"/>
  <c r="S38" i="6"/>
  <c r="Q38" i="6"/>
  <c r="O38" i="6"/>
  <c r="M38" i="6"/>
  <c r="K38" i="6"/>
  <c r="I38" i="6"/>
  <c r="G38" i="6"/>
  <c r="E38" i="6"/>
  <c r="BW38" i="5"/>
  <c r="BU38" i="5"/>
  <c r="BS38" i="5"/>
  <c r="BQ38" i="5"/>
  <c r="BO38" i="5"/>
  <c r="BM38" i="5"/>
  <c r="BK38" i="5"/>
  <c r="BI38" i="5"/>
  <c r="BG38" i="5"/>
  <c r="BE38" i="5"/>
  <c r="BC38" i="5"/>
  <c r="BA38" i="5"/>
  <c r="AY38" i="5"/>
  <c r="AW38" i="5"/>
  <c r="AU38" i="5"/>
  <c r="AS38" i="5"/>
  <c r="AQ38" i="5"/>
  <c r="AO38" i="5"/>
  <c r="AM38" i="5"/>
  <c r="AK38" i="5"/>
  <c r="AI38" i="5"/>
  <c r="AG38" i="5"/>
  <c r="AE38" i="5"/>
  <c r="AC38" i="5"/>
  <c r="AA38" i="5"/>
  <c r="Y38" i="5"/>
  <c r="W38" i="5"/>
  <c r="U38" i="5"/>
  <c r="S38" i="5"/>
  <c r="Q38" i="5"/>
  <c r="O38" i="5"/>
  <c r="M38" i="5"/>
  <c r="K38" i="5"/>
  <c r="I38" i="5"/>
  <c r="G38" i="5"/>
  <c r="E38" i="5"/>
  <c r="BW54" i="11"/>
  <c r="BU54" i="11"/>
  <c r="BS54" i="11"/>
  <c r="BQ54" i="11"/>
  <c r="BO54" i="11"/>
  <c r="BM54" i="11"/>
  <c r="BK54" i="11"/>
  <c r="BI54" i="11"/>
  <c r="BG54" i="11"/>
  <c r="BE54" i="11"/>
  <c r="BC54" i="11"/>
  <c r="BA54" i="11"/>
  <c r="AY54" i="11"/>
  <c r="AW54" i="11"/>
  <c r="AU54" i="11"/>
  <c r="AS54" i="11"/>
  <c r="AQ54" i="11"/>
  <c r="AO54" i="11"/>
  <c r="AM54" i="11"/>
  <c r="AK54" i="11"/>
  <c r="AI54" i="11"/>
  <c r="BW75" i="11"/>
  <c r="BU75" i="11"/>
  <c r="BS75" i="11"/>
  <c r="BQ75" i="11"/>
  <c r="BO75" i="11"/>
  <c r="BM75" i="11"/>
  <c r="BK75" i="11"/>
  <c r="BI75" i="11"/>
  <c r="BG75" i="11"/>
  <c r="BE75" i="11"/>
  <c r="BC75" i="11"/>
  <c r="BA75" i="11"/>
  <c r="AY75" i="11"/>
  <c r="AW75" i="11"/>
  <c r="AU75" i="11"/>
  <c r="AS75" i="11"/>
  <c r="AQ75" i="11"/>
  <c r="AO75" i="11"/>
  <c r="AM75" i="11"/>
  <c r="AK75" i="11"/>
  <c r="AI75" i="11"/>
  <c r="BW27" i="6"/>
  <c r="BU27" i="6"/>
  <c r="BS27" i="6"/>
  <c r="BQ27" i="6"/>
  <c r="BO27" i="6"/>
  <c r="BM27" i="6"/>
  <c r="BW27" i="5"/>
  <c r="BW81" i="5" s="1"/>
  <c r="BU27" i="5"/>
  <c r="BU81" i="5" s="1"/>
  <c r="BS27" i="5"/>
  <c r="BS81" i="5" s="1"/>
  <c r="BQ27" i="5"/>
  <c r="BQ81" i="5" s="1"/>
  <c r="BO27" i="5"/>
  <c r="BO81" i="5" s="1"/>
  <c r="BM27" i="5"/>
  <c r="BM81" i="5" s="1"/>
  <c r="BW20" i="5"/>
  <c r="BU20" i="5"/>
  <c r="BS20" i="5"/>
  <c r="BQ20" i="5"/>
  <c r="BO20" i="5"/>
  <c r="BM20" i="5"/>
  <c r="BK20" i="5"/>
  <c r="BI20" i="5"/>
  <c r="BG20" i="5"/>
  <c r="BE20" i="5"/>
  <c r="BC20" i="5"/>
  <c r="BA20" i="5"/>
  <c r="AY20" i="5"/>
  <c r="AW20" i="5"/>
  <c r="AU20" i="5"/>
  <c r="AS20" i="5"/>
  <c r="AQ20" i="5"/>
  <c r="AO20" i="5"/>
  <c r="AM20" i="5"/>
  <c r="AK20" i="5"/>
  <c r="AI20" i="5"/>
  <c r="AG20" i="5"/>
  <c r="AE20" i="5"/>
  <c r="AC20" i="5"/>
  <c r="AA20" i="5"/>
  <c r="Y20" i="5"/>
  <c r="W20" i="5"/>
  <c r="U20" i="5"/>
  <c r="S20" i="5"/>
  <c r="Q20" i="5"/>
  <c r="O20" i="5"/>
  <c r="M20" i="5"/>
  <c r="K20" i="5"/>
  <c r="I20" i="5"/>
  <c r="G20" i="5"/>
  <c r="E20" i="5"/>
  <c r="BQ74" i="11"/>
  <c r="BO74" i="11"/>
  <c r="BM74" i="11"/>
  <c r="BK74" i="11"/>
  <c r="BI74" i="11"/>
  <c r="BG74" i="11"/>
  <c r="BE74" i="11"/>
  <c r="BC74" i="11"/>
  <c r="BA74" i="11"/>
  <c r="AY74" i="11"/>
  <c r="AW74" i="11"/>
  <c r="AU74" i="11"/>
  <c r="AS74" i="11"/>
  <c r="AQ74" i="11"/>
  <c r="AO74" i="11"/>
  <c r="AM74" i="11"/>
  <c r="AK74" i="11"/>
  <c r="AI74" i="11"/>
  <c r="BV10" i="6"/>
  <c r="BT10" i="6"/>
  <c r="BR10" i="6"/>
  <c r="BP10" i="6"/>
  <c r="BN10" i="6"/>
  <c r="BL10" i="6"/>
  <c r="BJ10" i="6"/>
  <c r="BH10" i="6"/>
  <c r="BF10" i="6"/>
  <c r="BD10" i="6"/>
  <c r="BB10" i="6"/>
  <c r="AZ10" i="6"/>
  <c r="AX10" i="6"/>
  <c r="AV10" i="6"/>
  <c r="AT10" i="6"/>
  <c r="AR10" i="6"/>
  <c r="AP10" i="6"/>
  <c r="AN10" i="6"/>
  <c r="AL10" i="6"/>
  <c r="AJ10" i="6"/>
  <c r="AH10" i="6"/>
  <c r="AF10" i="6"/>
  <c r="AD10" i="6"/>
  <c r="AB10" i="6"/>
  <c r="Z10" i="6"/>
  <c r="X10" i="6"/>
  <c r="V10" i="6"/>
  <c r="T10" i="6"/>
  <c r="R10" i="6"/>
  <c r="P10" i="6"/>
  <c r="N10" i="6"/>
  <c r="L10" i="6"/>
  <c r="J10" i="6"/>
  <c r="H10" i="6"/>
  <c r="F10" i="6"/>
  <c r="D10" i="6"/>
  <c r="BV10" i="5"/>
  <c r="BT10" i="5"/>
  <c r="BR10" i="5"/>
  <c r="BP10" i="5"/>
  <c r="BN10" i="5"/>
  <c r="BL10" i="5"/>
  <c r="BJ10" i="5"/>
  <c r="BH10" i="5"/>
  <c r="BF10" i="5"/>
  <c r="BD10" i="5"/>
  <c r="BB10" i="5"/>
  <c r="AZ10" i="5"/>
  <c r="AX10" i="5"/>
  <c r="AV10" i="5"/>
  <c r="AT10" i="5"/>
  <c r="AR10" i="5"/>
  <c r="AP10" i="5"/>
  <c r="AN10" i="5"/>
  <c r="AL10" i="5"/>
  <c r="AJ10" i="5"/>
  <c r="AH10" i="5"/>
  <c r="AF10" i="5"/>
  <c r="AD10" i="5"/>
  <c r="AB10" i="5"/>
  <c r="Z10" i="5"/>
  <c r="X10" i="5"/>
  <c r="V10" i="5"/>
  <c r="T10" i="5"/>
  <c r="R10" i="5"/>
  <c r="P10" i="5"/>
  <c r="N10" i="5"/>
  <c r="L10" i="5"/>
  <c r="J10" i="5"/>
  <c r="H10" i="5"/>
  <c r="F10" i="5"/>
  <c r="D10" i="5"/>
  <c r="BU71" i="6"/>
  <c r="BQ71" i="6"/>
  <c r="BV68" i="6"/>
  <c r="BR68" i="6"/>
  <c r="BV38" i="6"/>
  <c r="BR38" i="6"/>
  <c r="BN38" i="6"/>
  <c r="BJ38" i="6"/>
  <c r="BF38" i="6"/>
  <c r="BB38" i="6"/>
  <c r="AX38" i="6"/>
  <c r="AT38" i="6"/>
  <c r="AP38" i="6"/>
  <c r="AL38" i="6"/>
  <c r="AH38" i="6"/>
  <c r="AD38" i="6"/>
  <c r="Z38" i="6"/>
  <c r="V38" i="6"/>
  <c r="R38" i="6"/>
  <c r="N38" i="6"/>
  <c r="J38" i="6"/>
  <c r="F38" i="6"/>
  <c r="BV27" i="6"/>
  <c r="BR27" i="6"/>
  <c r="BN27" i="6"/>
  <c r="BV140" i="9"/>
  <c r="BT140" i="9"/>
  <c r="BR140" i="9"/>
  <c r="BP140" i="9"/>
  <c r="BN140" i="9"/>
  <c r="BL140" i="9"/>
  <c r="BJ140" i="9"/>
  <c r="BH140" i="9"/>
  <c r="BF140" i="9"/>
  <c r="BD140" i="9"/>
  <c r="BB140" i="9"/>
  <c r="AZ140" i="9"/>
  <c r="AX140" i="9"/>
  <c r="AV140" i="9"/>
  <c r="AT140" i="9"/>
  <c r="AR140" i="9"/>
  <c r="A2" i="27"/>
  <c r="A2" i="25"/>
  <c r="A2" i="24"/>
  <c r="A2" i="26"/>
  <c r="A2" i="22"/>
  <c r="A2" i="21"/>
  <c r="A2" i="23"/>
  <c r="A2" i="20"/>
  <c r="A2" i="18"/>
  <c r="A2" i="19"/>
  <c r="A2" i="17"/>
  <c r="A2" i="14"/>
  <c r="A2" i="12"/>
  <c r="A2" i="16"/>
  <c r="A2" i="15"/>
  <c r="A2" i="13"/>
  <c r="A2" i="11"/>
  <c r="A2" i="10"/>
  <c r="A2" i="9"/>
  <c r="A2" i="7"/>
  <c r="A2" i="6"/>
  <c r="A2" i="8"/>
  <c r="BW88" i="5"/>
  <c r="BU88" i="5"/>
  <c r="BS88" i="5"/>
  <c r="BQ88" i="5"/>
  <c r="BO88" i="5"/>
  <c r="BM88" i="5"/>
  <c r="BK88" i="5"/>
  <c r="BI88" i="5"/>
  <c r="BG88" i="5"/>
  <c r="BE88" i="5"/>
  <c r="BC88" i="5"/>
  <c r="BA88" i="5"/>
  <c r="AY88" i="5"/>
  <c r="AW88" i="5"/>
  <c r="AU88" i="5"/>
  <c r="BW71" i="5"/>
  <c r="BS71" i="5"/>
  <c r="BT68" i="5"/>
  <c r="BW60" i="6"/>
  <c r="BU60" i="6"/>
  <c r="BS60" i="6"/>
  <c r="BQ60" i="6"/>
  <c r="BO60" i="6"/>
  <c r="BM60" i="6"/>
  <c r="BK60" i="6"/>
  <c r="BI60" i="6"/>
  <c r="BG60" i="6"/>
  <c r="BE60" i="6"/>
  <c r="BC60" i="6"/>
  <c r="BA60" i="6"/>
  <c r="AY60" i="6"/>
  <c r="AW60" i="6"/>
  <c r="AU60" i="6"/>
  <c r="AS60" i="6"/>
  <c r="AQ60" i="6"/>
  <c r="AO60" i="6"/>
  <c r="AM60" i="6"/>
  <c r="AK60" i="6"/>
  <c r="AI60" i="6"/>
  <c r="AG60" i="6"/>
  <c r="AE60" i="6"/>
  <c r="AC60" i="6"/>
  <c r="AA60" i="6"/>
  <c r="Y60" i="6"/>
  <c r="W60" i="6"/>
  <c r="U60" i="6"/>
  <c r="S60" i="6"/>
  <c r="Q60" i="6"/>
  <c r="O60" i="6"/>
  <c r="M60" i="6"/>
  <c r="K60" i="6"/>
  <c r="I60" i="6"/>
  <c r="G60" i="6"/>
  <c r="E60" i="6"/>
  <c r="BW60" i="5"/>
  <c r="BW86" i="5" s="1"/>
  <c r="BU60" i="5"/>
  <c r="BU86" i="5" s="1"/>
  <c r="BS60" i="5"/>
  <c r="BS86" i="5" s="1"/>
  <c r="BQ60" i="5"/>
  <c r="BQ86" i="5" s="1"/>
  <c r="BO60" i="5"/>
  <c r="BO86" i="5" s="1"/>
  <c r="BM60" i="5"/>
  <c r="BM86" i="5" s="1"/>
  <c r="BK60" i="5"/>
  <c r="BI60" i="5"/>
  <c r="BG60" i="5"/>
  <c r="BE60" i="5"/>
  <c r="BC60" i="5"/>
  <c r="BA60" i="5"/>
  <c r="AY60" i="5"/>
  <c r="AW60" i="5"/>
  <c r="AU60" i="5"/>
  <c r="AS60" i="5"/>
  <c r="AQ60" i="5"/>
  <c r="AO60" i="5"/>
  <c r="AM60" i="5"/>
  <c r="AK60" i="5"/>
  <c r="AI60" i="5"/>
  <c r="AG60" i="5"/>
  <c r="AE60" i="5"/>
  <c r="AC60" i="5"/>
  <c r="AA60" i="5"/>
  <c r="Y60" i="5"/>
  <c r="W60" i="5"/>
  <c r="U60" i="5"/>
  <c r="S60" i="5"/>
  <c r="Q60" i="5"/>
  <c r="O60" i="5"/>
  <c r="M60" i="5"/>
  <c r="K60" i="5"/>
  <c r="I60" i="5"/>
  <c r="G60" i="5"/>
  <c r="E60" i="5"/>
  <c r="BW76" i="11"/>
  <c r="BU76" i="11"/>
  <c r="BS76" i="11"/>
  <c r="BQ76" i="11"/>
  <c r="BO76" i="11"/>
  <c r="BM76" i="11"/>
  <c r="BK76" i="11"/>
  <c r="BI76" i="11"/>
  <c r="BG76" i="11"/>
  <c r="BE76" i="11"/>
  <c r="BC76" i="11"/>
  <c r="BA76" i="11"/>
  <c r="AY76" i="11"/>
  <c r="AW76" i="11"/>
  <c r="AU76" i="11"/>
  <c r="AS76" i="11"/>
  <c r="AQ76" i="11"/>
  <c r="AO76" i="11"/>
  <c r="AM76" i="11"/>
  <c r="AK76" i="11"/>
  <c r="AI76" i="11"/>
  <c r="BV11" i="11"/>
  <c r="BV86" i="11"/>
  <c r="BT11" i="11"/>
  <c r="BT86" i="11"/>
  <c r="BR11" i="11"/>
  <c r="BR86" i="11"/>
  <c r="BP11" i="11"/>
  <c r="BP86" i="11"/>
  <c r="BN11" i="11"/>
  <c r="BN86" i="11"/>
  <c r="BL11" i="11"/>
  <c r="BL86" i="11"/>
  <c r="BJ11" i="11"/>
  <c r="BJ86" i="11"/>
  <c r="BH11" i="11"/>
  <c r="BH86" i="11"/>
  <c r="BF11" i="11"/>
  <c r="BF86" i="11"/>
  <c r="BD11" i="11"/>
  <c r="BD86" i="11"/>
  <c r="BB11" i="11"/>
  <c r="BB86" i="11"/>
  <c r="AZ11" i="11"/>
  <c r="AZ86" i="11"/>
  <c r="AX11" i="11"/>
  <c r="AX86" i="11"/>
  <c r="AV11" i="11"/>
  <c r="AV86" i="11"/>
  <c r="AT11" i="11"/>
  <c r="AT86" i="11"/>
  <c r="AR11" i="11"/>
  <c r="AR86" i="11"/>
  <c r="AP11" i="11"/>
  <c r="AP86" i="11"/>
  <c r="AN11" i="11"/>
  <c r="AN86" i="11"/>
  <c r="AL11" i="11"/>
  <c r="AL86" i="11"/>
  <c r="AJ11" i="11"/>
  <c r="AJ86" i="11"/>
  <c r="AH11" i="11"/>
  <c r="AH86" i="11"/>
  <c r="BT38" i="5"/>
  <c r="BT86" i="5" s="1"/>
  <c r="BP38" i="5"/>
  <c r="BP86" i="5" s="1"/>
  <c r="BL38" i="5"/>
  <c r="BL86" i="5" s="1"/>
  <c r="BH38" i="5"/>
  <c r="BD38" i="5"/>
  <c r="AZ38" i="5"/>
  <c r="AV38" i="5"/>
  <c r="AR38" i="5"/>
  <c r="AN38" i="5"/>
  <c r="AJ38" i="5"/>
  <c r="AF38" i="5"/>
  <c r="AB38" i="5"/>
  <c r="X38" i="5"/>
  <c r="T38" i="5"/>
  <c r="P38" i="5"/>
  <c r="L38" i="5"/>
  <c r="H38" i="5"/>
  <c r="D38" i="5"/>
  <c r="BV85" i="11"/>
  <c r="BV96" i="11"/>
  <c r="BT85" i="11"/>
  <c r="BT96" i="11"/>
  <c r="BR85" i="11"/>
  <c r="BR96" i="11"/>
  <c r="BP85" i="11"/>
  <c r="BP96" i="11"/>
  <c r="BN85" i="11"/>
  <c r="BN96" i="11"/>
  <c r="BL85" i="11"/>
  <c r="BL96" i="11"/>
  <c r="BJ85" i="11"/>
  <c r="BJ96" i="11"/>
  <c r="BH85" i="11"/>
  <c r="BH96" i="11"/>
  <c r="BF85" i="11"/>
  <c r="BF96" i="11"/>
  <c r="BD85" i="11"/>
  <c r="BD96" i="11"/>
  <c r="BB85" i="11"/>
  <c r="BB96" i="11"/>
  <c r="AZ85" i="11"/>
  <c r="AZ96" i="11"/>
  <c r="AX85" i="11"/>
  <c r="AX96" i="11"/>
  <c r="AV85" i="11"/>
  <c r="AV96" i="11"/>
  <c r="AT85" i="11"/>
  <c r="AT96" i="11"/>
  <c r="AR85" i="11"/>
  <c r="AR96" i="11"/>
  <c r="AP85" i="11"/>
  <c r="AP96" i="11"/>
  <c r="AN85" i="11"/>
  <c r="AN96" i="11"/>
  <c r="AL85" i="11"/>
  <c r="AL96" i="11"/>
  <c r="AJ85" i="11"/>
  <c r="AJ96" i="11"/>
  <c r="AH85" i="11"/>
  <c r="AH96" i="11"/>
  <c r="BV84" i="11"/>
  <c r="BT84" i="11"/>
  <c r="BR84" i="11"/>
  <c r="BP84" i="11"/>
  <c r="BN84" i="11"/>
  <c r="BL84" i="11"/>
  <c r="BJ84" i="11"/>
  <c r="BH84" i="11"/>
  <c r="BF84" i="11"/>
  <c r="BD84" i="11"/>
  <c r="BB84" i="11"/>
  <c r="AZ84" i="11"/>
  <c r="AX84" i="11"/>
  <c r="AV84" i="11"/>
  <c r="AT84" i="11"/>
  <c r="AR84" i="11"/>
  <c r="AP84" i="11"/>
  <c r="AN84" i="11"/>
  <c r="AL84" i="11"/>
  <c r="AJ84" i="11"/>
  <c r="AH84" i="11"/>
  <c r="BT27" i="5"/>
  <c r="BT81" i="5" s="1"/>
  <c r="BP27" i="5"/>
  <c r="BP81" i="5" s="1"/>
  <c r="BL27" i="5"/>
  <c r="BL81" i="5" s="1"/>
  <c r="BV20" i="6"/>
  <c r="BT20" i="6"/>
  <c r="BR20" i="6"/>
  <c r="BP20" i="6"/>
  <c r="BN20" i="6"/>
  <c r="BL20" i="6"/>
  <c r="BJ20" i="6"/>
  <c r="BH20" i="6"/>
  <c r="BF20" i="6"/>
  <c r="BD20" i="6"/>
  <c r="BB20" i="6"/>
  <c r="AZ20" i="6"/>
  <c r="AX20" i="6"/>
  <c r="AV20" i="6"/>
  <c r="AT20" i="6"/>
  <c r="AR20" i="6"/>
  <c r="AP20" i="6"/>
  <c r="AN20" i="6"/>
  <c r="AL20" i="6"/>
  <c r="AJ20" i="6"/>
  <c r="AH20" i="6"/>
  <c r="AF20" i="6"/>
  <c r="AD20" i="6"/>
  <c r="AB20" i="6"/>
  <c r="Z20" i="6"/>
  <c r="X20" i="6"/>
  <c r="V20" i="6"/>
  <c r="T20" i="6"/>
  <c r="R20" i="6"/>
  <c r="P20" i="6"/>
  <c r="N20" i="6"/>
  <c r="L20" i="6"/>
  <c r="J20" i="6"/>
  <c r="H20" i="6"/>
  <c r="F20" i="6"/>
  <c r="D20" i="6"/>
  <c r="BV20" i="5"/>
  <c r="BT20" i="5"/>
  <c r="BR20" i="5"/>
  <c r="BP20" i="5"/>
  <c r="BN20" i="5"/>
  <c r="BL20" i="5"/>
  <c r="BJ20" i="5"/>
  <c r="BH20" i="5"/>
  <c r="BF20" i="5"/>
  <c r="BD20" i="5"/>
  <c r="BB20" i="5"/>
  <c r="AZ20" i="5"/>
  <c r="AX20" i="5"/>
  <c r="AV20" i="5"/>
  <c r="AT20" i="5"/>
  <c r="AR20" i="5"/>
  <c r="AP20" i="5"/>
  <c r="AN20" i="5"/>
  <c r="AL20" i="5"/>
  <c r="AJ20" i="5"/>
  <c r="AH20" i="5"/>
  <c r="AF20" i="5"/>
  <c r="AD20" i="5"/>
  <c r="AB20" i="5"/>
  <c r="Z20" i="5"/>
  <c r="X20" i="5"/>
  <c r="V20" i="5"/>
  <c r="T20" i="5"/>
  <c r="R20" i="5"/>
  <c r="P20" i="5"/>
  <c r="N20" i="5"/>
  <c r="L20" i="5"/>
  <c r="J20" i="5"/>
  <c r="H20" i="5"/>
  <c r="F20" i="5"/>
  <c r="D20" i="5"/>
  <c r="BV74" i="11"/>
  <c r="BT74" i="11"/>
  <c r="BR74" i="11"/>
  <c r="BP74" i="11"/>
  <c r="BN74" i="11"/>
  <c r="BL74" i="11"/>
  <c r="BJ74" i="11"/>
  <c r="BH74" i="11"/>
  <c r="BF74" i="11"/>
  <c r="BD74" i="11"/>
  <c r="BB74" i="11"/>
  <c r="AZ74" i="11"/>
  <c r="AX74" i="11"/>
  <c r="AV74" i="11"/>
  <c r="AT74" i="11"/>
  <c r="AR74" i="11"/>
  <c r="AP74" i="11"/>
  <c r="AN74" i="11"/>
  <c r="AL74" i="11"/>
  <c r="AJ74" i="11"/>
  <c r="AH74" i="11"/>
  <c r="BW10" i="6"/>
  <c r="BU10" i="6"/>
  <c r="BS10" i="6"/>
  <c r="BQ10" i="6"/>
  <c r="BO10" i="6"/>
  <c r="BM10" i="6"/>
  <c r="BK10" i="6"/>
  <c r="BI10" i="6"/>
  <c r="BG10" i="6"/>
  <c r="BE10" i="6"/>
  <c r="BC10" i="6"/>
  <c r="BA10" i="6"/>
  <c r="AY10" i="6"/>
  <c r="AW10" i="6"/>
  <c r="AU10" i="6"/>
  <c r="AS10" i="6"/>
  <c r="AQ10" i="6"/>
  <c r="AO10" i="6"/>
  <c r="AM10" i="6"/>
  <c r="AK10" i="6"/>
  <c r="AI10" i="6"/>
  <c r="AG10" i="6"/>
  <c r="AE10" i="6"/>
  <c r="AC10" i="6"/>
  <c r="AA10" i="6"/>
  <c r="Y10" i="6"/>
  <c r="W10" i="6"/>
  <c r="U10" i="6"/>
  <c r="S10" i="6"/>
  <c r="Q10" i="6"/>
  <c r="O10" i="6"/>
  <c r="M10" i="6"/>
  <c r="K10" i="6"/>
  <c r="I10" i="6"/>
  <c r="G10" i="6"/>
  <c r="E10" i="6"/>
  <c r="BW10" i="5"/>
  <c r="BW79" i="5" s="1"/>
  <c r="BU10" i="5"/>
  <c r="BU79" i="5" s="1"/>
  <c r="BS10" i="5"/>
  <c r="BS79" i="5" s="1"/>
  <c r="BQ10" i="5"/>
  <c r="BQ79" i="5" s="1"/>
  <c r="BO10" i="5"/>
  <c r="BO79" i="5" s="1"/>
  <c r="BM10" i="5"/>
  <c r="BM79" i="5" s="1"/>
  <c r="BK10" i="5"/>
  <c r="BK79" i="5" s="1"/>
  <c r="BI10" i="5"/>
  <c r="BI79" i="5" s="1"/>
  <c r="BG10" i="5"/>
  <c r="BG79" i="5" s="1"/>
  <c r="BE10" i="5"/>
  <c r="BE79" i="5" s="1"/>
  <c r="BC10" i="5"/>
  <c r="BC79" i="5" s="1"/>
  <c r="BA10" i="5"/>
  <c r="BA79" i="5" s="1"/>
  <c r="AY10" i="5"/>
  <c r="AY79" i="5" s="1"/>
  <c r="AW10" i="5"/>
  <c r="AW79" i="5" s="1"/>
  <c r="AU10" i="5"/>
  <c r="AU79" i="5" s="1"/>
  <c r="AS10" i="5"/>
  <c r="AS79" i="5" s="1"/>
  <c r="AQ10" i="5"/>
  <c r="AQ79" i="5" s="1"/>
  <c r="AO10" i="5"/>
  <c r="AO79" i="5" s="1"/>
  <c r="AM10" i="5"/>
  <c r="AM79" i="5" s="1"/>
  <c r="AK10" i="5"/>
  <c r="AK79" i="5" s="1"/>
  <c r="AI10" i="5"/>
  <c r="AI79" i="5" s="1"/>
  <c r="AG10" i="5"/>
  <c r="AG79" i="5" s="1"/>
  <c r="AE10" i="5"/>
  <c r="AE79" i="5" s="1"/>
  <c r="AC10" i="5"/>
  <c r="AC79" i="5" s="1"/>
  <c r="AA10" i="5"/>
  <c r="AA79" i="5" s="1"/>
  <c r="Y10" i="5"/>
  <c r="Y79" i="5" s="1"/>
  <c r="W10" i="5"/>
  <c r="W79" i="5" s="1"/>
  <c r="U10" i="5"/>
  <c r="U79" i="5" s="1"/>
  <c r="S10" i="5"/>
  <c r="S79" i="5" s="1"/>
  <c r="Q10" i="5"/>
  <c r="Q79" i="5" s="1"/>
  <c r="O10" i="5"/>
  <c r="O79" i="5" s="1"/>
  <c r="M10" i="5"/>
  <c r="M79" i="5" s="1"/>
  <c r="K10" i="5"/>
  <c r="K79" i="5" s="1"/>
  <c r="I10" i="5"/>
  <c r="I79" i="5" s="1"/>
  <c r="G10" i="5"/>
  <c r="G79" i="5" s="1"/>
  <c r="E10" i="5"/>
  <c r="E79" i="5" s="1"/>
  <c r="BT38" i="6"/>
  <c r="BP38" i="6"/>
  <c r="BL38" i="6"/>
  <c r="BH38" i="6"/>
  <c r="BD38" i="6"/>
  <c r="AZ38" i="6"/>
  <c r="AV38" i="6"/>
  <c r="AR38" i="6"/>
  <c r="AN38" i="6"/>
  <c r="AJ38" i="6"/>
  <c r="BV113" i="8"/>
  <c r="BT113" i="8"/>
  <c r="BR113" i="8"/>
  <c r="BP113" i="8"/>
  <c r="BN113" i="8"/>
  <c r="BL113" i="8"/>
  <c r="BJ113" i="8"/>
  <c r="BH113" i="8"/>
  <c r="BF113" i="8"/>
  <c r="BD113" i="8"/>
  <c r="BB113" i="8"/>
  <c r="AZ113" i="8"/>
  <c r="AX113" i="8"/>
  <c r="AV113" i="8"/>
  <c r="AT113" i="8"/>
  <c r="AR113" i="8"/>
  <c r="AP113" i="8"/>
  <c r="AN113" i="8"/>
  <c r="AL113" i="8"/>
  <c r="AJ113" i="8"/>
  <c r="AH113" i="8"/>
  <c r="BV77" i="11"/>
  <c r="BT77" i="11"/>
  <c r="BR77" i="11"/>
  <c r="BP77" i="11"/>
  <c r="BN77" i="11"/>
  <c r="BL77" i="11"/>
  <c r="BJ77" i="11"/>
  <c r="BW93" i="8"/>
  <c r="BU93" i="8"/>
  <c r="BS93" i="8"/>
  <c r="BQ93" i="8"/>
  <c r="BO93" i="8"/>
  <c r="BM93" i="8"/>
  <c r="BK93" i="8"/>
  <c r="BI93" i="8"/>
  <c r="BG93" i="8"/>
  <c r="BE93" i="8"/>
  <c r="BC93" i="8"/>
  <c r="BA93" i="8"/>
  <c r="AY93" i="8"/>
  <c r="AW93" i="8"/>
  <c r="AU93" i="8"/>
  <c r="AS93" i="8"/>
  <c r="AQ93" i="8"/>
  <c r="AO93" i="8"/>
  <c r="AM93" i="8"/>
  <c r="AK93" i="8"/>
  <c r="AI93" i="8"/>
  <c r="BV139" i="9"/>
  <c r="BT139" i="9"/>
  <c r="BR139" i="9"/>
  <c r="BP139" i="9"/>
  <c r="BN139" i="9"/>
  <c r="BL139" i="9"/>
  <c r="BJ139" i="9"/>
  <c r="BH139" i="9"/>
  <c r="BF139" i="9"/>
  <c r="BD139" i="9"/>
  <c r="BB139" i="9"/>
  <c r="AZ139" i="9"/>
  <c r="AX139" i="9"/>
  <c r="AV139" i="9"/>
  <c r="AT139" i="9"/>
  <c r="AR139" i="9"/>
  <c r="BW81" i="8"/>
  <c r="BU81" i="8"/>
  <c r="BS81" i="8"/>
  <c r="BQ81" i="8"/>
  <c r="BO81" i="8"/>
  <c r="BM81" i="8"/>
  <c r="BK81" i="8"/>
  <c r="BI81" i="8"/>
  <c r="BG81" i="8"/>
  <c r="BE81" i="8"/>
  <c r="BC81" i="8"/>
  <c r="BA81" i="8"/>
  <c r="AY81" i="8"/>
  <c r="AW81" i="8"/>
  <c r="AU81" i="8"/>
  <c r="AS81" i="8"/>
  <c r="AQ81" i="8"/>
  <c r="AO81" i="8"/>
  <c r="AM81" i="8"/>
  <c r="AK81" i="8"/>
  <c r="AI81" i="8"/>
  <c r="BW70" i="8"/>
  <c r="BU70" i="8"/>
  <c r="BS70" i="8"/>
  <c r="BQ70" i="8"/>
  <c r="BV67" i="8"/>
  <c r="BT67" i="8"/>
  <c r="BR67" i="8"/>
  <c r="BW78" i="11"/>
  <c r="BU78" i="11"/>
  <c r="BS78" i="11"/>
  <c r="BQ78" i="11"/>
  <c r="BO78" i="11"/>
  <c r="BM78" i="11"/>
  <c r="BK78" i="11"/>
  <c r="BW49" i="8"/>
  <c r="BU49" i="8"/>
  <c r="BS49" i="8"/>
  <c r="BQ49" i="8"/>
  <c r="BO49" i="8"/>
  <c r="BM49" i="8"/>
  <c r="BK49" i="8"/>
  <c r="BI49" i="8"/>
  <c r="BG49" i="8"/>
  <c r="BE49" i="8"/>
  <c r="BC49" i="8"/>
  <c r="BA49" i="8"/>
  <c r="AY49" i="8"/>
  <c r="AW49" i="8"/>
  <c r="AU49" i="8"/>
  <c r="AS49" i="8"/>
  <c r="AQ49" i="8"/>
  <c r="AO49" i="8"/>
  <c r="AM49" i="8"/>
  <c r="AK49" i="8"/>
  <c r="AI49" i="8"/>
  <c r="BW39" i="8"/>
  <c r="BU39" i="8"/>
  <c r="BS39" i="8"/>
  <c r="BQ39" i="8"/>
  <c r="BO39" i="8"/>
  <c r="BM39" i="8"/>
  <c r="BK39" i="8"/>
  <c r="BI39" i="8"/>
  <c r="BG39" i="8"/>
  <c r="BE39" i="8"/>
  <c r="BC39" i="8"/>
  <c r="BA39" i="8"/>
  <c r="AY39" i="8"/>
  <c r="AW39" i="8"/>
  <c r="AU39" i="8"/>
  <c r="AS39" i="8"/>
  <c r="AQ39" i="8"/>
  <c r="AO39" i="8"/>
  <c r="AM39" i="8"/>
  <c r="AK39" i="8"/>
  <c r="AI39" i="8"/>
  <c r="BV33" i="8"/>
  <c r="BT33" i="8"/>
  <c r="BR33" i="8"/>
  <c r="BP33" i="8"/>
  <c r="BN33" i="8"/>
  <c r="BL33" i="8"/>
  <c r="AP138" i="9"/>
  <c r="AN138" i="9"/>
  <c r="AL138" i="9"/>
  <c r="AJ138" i="9"/>
  <c r="AH138" i="9"/>
  <c r="BH138" i="9"/>
  <c r="BF138" i="9"/>
  <c r="BD138" i="9"/>
  <c r="BB138" i="9"/>
  <c r="AZ138" i="9"/>
  <c r="AX138" i="9"/>
  <c r="AV138" i="9"/>
  <c r="AT138" i="9"/>
  <c r="AR138" i="9"/>
  <c r="BW134" i="9"/>
  <c r="BU134" i="9"/>
  <c r="BS134" i="9"/>
  <c r="BQ134" i="9"/>
  <c r="BO134" i="9"/>
  <c r="BM134" i="9"/>
  <c r="BK134" i="9"/>
  <c r="BI134" i="9"/>
  <c r="BG134" i="9"/>
  <c r="BE134" i="9"/>
  <c r="BC134" i="9"/>
  <c r="BA134" i="9"/>
  <c r="AY134" i="9"/>
  <c r="AW134" i="9"/>
  <c r="AU134" i="9"/>
  <c r="AS134" i="9"/>
  <c r="AQ134" i="9"/>
  <c r="AO134" i="9"/>
  <c r="AM134" i="9"/>
  <c r="AK134" i="9"/>
  <c r="AI134" i="9"/>
  <c r="BW22" i="8"/>
  <c r="BU22" i="8"/>
  <c r="BS22" i="8"/>
  <c r="BQ22" i="8"/>
  <c r="BO22" i="8"/>
  <c r="BM22" i="8"/>
  <c r="BK22" i="8"/>
  <c r="BI22" i="8"/>
  <c r="BG22" i="8"/>
  <c r="BE22" i="8"/>
  <c r="BC22" i="8"/>
  <c r="BA22" i="8"/>
  <c r="AY22" i="8"/>
  <c r="AW22" i="8"/>
  <c r="AU22" i="8"/>
  <c r="AS22" i="8"/>
  <c r="AQ22" i="8"/>
  <c r="AO22" i="8"/>
  <c r="AM22" i="8"/>
  <c r="AK22" i="8"/>
  <c r="AI22" i="8"/>
  <c r="BV29" i="11"/>
  <c r="BT29" i="11"/>
  <c r="BR29" i="11"/>
  <c r="BP29" i="11"/>
  <c r="BN29" i="11"/>
  <c r="BL29" i="11"/>
  <c r="BJ29" i="11"/>
  <c r="BH29" i="11"/>
  <c r="BF29" i="11"/>
  <c r="BD29" i="11"/>
  <c r="BB29" i="11"/>
  <c r="AZ29" i="11"/>
  <c r="AX29" i="11"/>
  <c r="AV29" i="11"/>
  <c r="AT29" i="11"/>
  <c r="AR29" i="11"/>
  <c r="AP29" i="11"/>
  <c r="AN29" i="11"/>
  <c r="AL29" i="11"/>
  <c r="AJ29" i="11"/>
  <c r="AH29" i="11"/>
  <c r="BV137" i="9"/>
  <c r="BT137" i="9"/>
  <c r="BR137" i="9"/>
  <c r="BP137" i="9"/>
  <c r="BN137" i="9"/>
  <c r="BL137" i="9"/>
  <c r="BJ137" i="9"/>
  <c r="BH137" i="9"/>
  <c r="BH136" i="9" s="1"/>
  <c r="BF137" i="9"/>
  <c r="BF136" i="9" s="1"/>
  <c r="BD137" i="9"/>
  <c r="BD136" i="9" s="1"/>
  <c r="BB137" i="9"/>
  <c r="BB136" i="9" s="1"/>
  <c r="AZ137" i="9"/>
  <c r="AZ136" i="9" s="1"/>
  <c r="AX137" i="9"/>
  <c r="AX136" i="9" s="1"/>
  <c r="AV137" i="9"/>
  <c r="AV136" i="9" s="1"/>
  <c r="AT137" i="9"/>
  <c r="AT136" i="9" s="1"/>
  <c r="AR137" i="9"/>
  <c r="AR136" i="9" s="1"/>
  <c r="AP137" i="9"/>
  <c r="AP136" i="9" s="1"/>
  <c r="AN137" i="9"/>
  <c r="AN136" i="9" s="1"/>
  <c r="AL137" i="9"/>
  <c r="AL136" i="9" s="1"/>
  <c r="AJ137" i="9"/>
  <c r="AJ136" i="9" s="1"/>
  <c r="AH137" i="9"/>
  <c r="AH136" i="9" s="1"/>
  <c r="AO141" i="9"/>
  <c r="AO140" i="9" s="1"/>
  <c r="AM141" i="9"/>
  <c r="AM140" i="9" s="1"/>
  <c r="AK141" i="9"/>
  <c r="AK140" i="9" s="1"/>
  <c r="AI141" i="9"/>
  <c r="AI140" i="9" s="1"/>
  <c r="BW113" i="8"/>
  <c r="BU113" i="8"/>
  <c r="BS113" i="8"/>
  <c r="BQ113" i="8"/>
  <c r="BO113" i="8"/>
  <c r="BM113" i="8"/>
  <c r="BK113" i="8"/>
  <c r="BI113" i="8"/>
  <c r="BG113" i="8"/>
  <c r="BE113" i="8"/>
  <c r="BC113" i="8"/>
  <c r="BA113" i="8"/>
  <c r="AY113" i="8"/>
  <c r="AW113" i="8"/>
  <c r="AU113" i="8"/>
  <c r="AS113" i="8"/>
  <c r="AQ113" i="8"/>
  <c r="AO113" i="8"/>
  <c r="AM113" i="8"/>
  <c r="AK113" i="8"/>
  <c r="AI113" i="8"/>
  <c r="BW77" i="11"/>
  <c r="BU77" i="11"/>
  <c r="BS77" i="11"/>
  <c r="BQ77" i="11"/>
  <c r="BO77" i="11"/>
  <c r="BM77" i="11"/>
  <c r="BK77" i="11"/>
  <c r="BV93" i="8"/>
  <c r="BT93" i="8"/>
  <c r="BR93" i="8"/>
  <c r="BP93" i="8"/>
  <c r="BN93" i="8"/>
  <c r="BL93" i="8"/>
  <c r="BJ93" i="8"/>
  <c r="BH93" i="8"/>
  <c r="BF93" i="8"/>
  <c r="BD93" i="8"/>
  <c r="BB93" i="8"/>
  <c r="AZ93" i="8"/>
  <c r="AX93" i="8"/>
  <c r="AV93" i="8"/>
  <c r="AT93" i="8"/>
  <c r="AR93" i="8"/>
  <c r="AP93" i="8"/>
  <c r="AN93" i="8"/>
  <c r="AL93" i="8"/>
  <c r="AJ93" i="8"/>
  <c r="AH93" i="8"/>
  <c r="AO139" i="9"/>
  <c r="AM139" i="9"/>
  <c r="AK139" i="9"/>
  <c r="AI139" i="9"/>
  <c r="BW139" i="9"/>
  <c r="BU139" i="9"/>
  <c r="BS139" i="9"/>
  <c r="BQ139" i="9"/>
  <c r="BO139" i="9"/>
  <c r="BM139" i="9"/>
  <c r="BK139" i="9"/>
  <c r="BI139" i="9"/>
  <c r="BG139" i="9"/>
  <c r="BE139" i="9"/>
  <c r="BC139" i="9"/>
  <c r="BA139" i="9"/>
  <c r="AY139" i="9"/>
  <c r="AW139" i="9"/>
  <c r="AU139" i="9"/>
  <c r="AS139" i="9"/>
  <c r="AQ139" i="9"/>
  <c r="BV81" i="8"/>
  <c r="BT81" i="8"/>
  <c r="BR81" i="8"/>
  <c r="BP81" i="8"/>
  <c r="BN81" i="8"/>
  <c r="BL81" i="8"/>
  <c r="BJ81" i="8"/>
  <c r="BH81" i="8"/>
  <c r="BF81" i="8"/>
  <c r="BD81" i="8"/>
  <c r="BB81" i="8"/>
  <c r="AZ81" i="8"/>
  <c r="AX81" i="8"/>
  <c r="AV81" i="8"/>
  <c r="AT81" i="8"/>
  <c r="AR81" i="8"/>
  <c r="AP81" i="8"/>
  <c r="AN81" i="8"/>
  <c r="AL81" i="8"/>
  <c r="AJ81" i="8"/>
  <c r="AH81" i="8"/>
  <c r="BV70" i="8"/>
  <c r="BT70" i="8"/>
  <c r="BR70" i="8"/>
  <c r="BW67" i="8"/>
  <c r="BU67" i="8"/>
  <c r="BS67" i="8"/>
  <c r="BQ67" i="8"/>
  <c r="BV78" i="11"/>
  <c r="BV138" i="9"/>
  <c r="BT78" i="11"/>
  <c r="BT138" i="9"/>
  <c r="BR78" i="11"/>
  <c r="BR138" i="9"/>
  <c r="BP78" i="11"/>
  <c r="BP138" i="9"/>
  <c r="BN78" i="11"/>
  <c r="BN138" i="9"/>
  <c r="BL78" i="11"/>
  <c r="BL138" i="9"/>
  <c r="BJ78" i="11"/>
  <c r="BJ138" i="9"/>
  <c r="BV49" i="8"/>
  <c r="BT49" i="8"/>
  <c r="BR49" i="8"/>
  <c r="BP49" i="8"/>
  <c r="BN49" i="8"/>
  <c r="BL49" i="8"/>
  <c r="BJ49" i="8"/>
  <c r="BH49" i="8"/>
  <c r="BF49" i="8"/>
  <c r="BD49" i="8"/>
  <c r="BB49" i="8"/>
  <c r="AZ49" i="8"/>
  <c r="AX49" i="8"/>
  <c r="AV49" i="8"/>
  <c r="AT49" i="8"/>
  <c r="AR49" i="8"/>
  <c r="AP49" i="8"/>
  <c r="AN49" i="8"/>
  <c r="AL49" i="8"/>
  <c r="AJ49" i="8"/>
  <c r="AH49" i="8"/>
  <c r="BV39" i="8"/>
  <c r="BT39" i="8"/>
  <c r="BR39" i="8"/>
  <c r="BP39" i="8"/>
  <c r="BN39" i="8"/>
  <c r="BL39" i="8"/>
  <c r="BJ39" i="8"/>
  <c r="BH39" i="8"/>
  <c r="BF39" i="8"/>
  <c r="BD39" i="8"/>
  <c r="BB39" i="8"/>
  <c r="AZ39" i="8"/>
  <c r="AX39" i="8"/>
  <c r="AV39" i="8"/>
  <c r="AT39" i="8"/>
  <c r="AR39" i="8"/>
  <c r="AP39" i="8"/>
  <c r="AN39" i="8"/>
  <c r="AL39" i="8"/>
  <c r="AJ39" i="8"/>
  <c r="AH39" i="8"/>
  <c r="BW33" i="8"/>
  <c r="BU33" i="8"/>
  <c r="BS33" i="8"/>
  <c r="BQ33" i="8"/>
  <c r="BO33" i="8"/>
  <c r="BM33" i="8"/>
  <c r="AO138" i="9"/>
  <c r="AM138" i="9"/>
  <c r="AK138" i="9"/>
  <c r="AI138" i="9"/>
  <c r="BW138" i="9"/>
  <c r="BU138" i="9"/>
  <c r="BS138" i="9"/>
  <c r="BQ138" i="9"/>
  <c r="BO138" i="9"/>
  <c r="BM138" i="9"/>
  <c r="BK138" i="9"/>
  <c r="BI138" i="9"/>
  <c r="BG138" i="9"/>
  <c r="BE138" i="9"/>
  <c r="BC138" i="9"/>
  <c r="BA138" i="9"/>
  <c r="AY138" i="9"/>
  <c r="AW138" i="9"/>
  <c r="AU138" i="9"/>
  <c r="AS138" i="9"/>
  <c r="AQ138" i="9"/>
  <c r="BV134" i="9"/>
  <c r="BT134" i="9"/>
  <c r="BR134" i="9"/>
  <c r="BP134" i="9"/>
  <c r="BN134" i="9"/>
  <c r="BL134" i="9"/>
  <c r="BJ134" i="9"/>
  <c r="BH134" i="9"/>
  <c r="BF134" i="9"/>
  <c r="BD134" i="9"/>
  <c r="BB134" i="9"/>
  <c r="AZ134" i="9"/>
  <c r="AX134" i="9"/>
  <c r="AV134" i="9"/>
  <c r="AT134" i="9"/>
  <c r="AR134" i="9"/>
  <c r="AP134" i="9"/>
  <c r="AN134" i="9"/>
  <c r="AL134" i="9"/>
  <c r="AJ134" i="9"/>
  <c r="AH134" i="9"/>
  <c r="BV22" i="8"/>
  <c r="BT22" i="8"/>
  <c r="BR22" i="8"/>
  <c r="BP22" i="8"/>
  <c r="BN22" i="8"/>
  <c r="BL22" i="8"/>
  <c r="BJ22" i="8"/>
  <c r="BH22" i="8"/>
  <c r="BF22" i="8"/>
  <c r="BD22" i="8"/>
  <c r="BB22" i="8"/>
  <c r="AZ22" i="8"/>
  <c r="AX22" i="8"/>
  <c r="AV22" i="8"/>
  <c r="AT22" i="8"/>
  <c r="AR22" i="8"/>
  <c r="AP22" i="8"/>
  <c r="AN22" i="8"/>
  <c r="AL22" i="8"/>
  <c r="AJ22" i="8"/>
  <c r="AH22" i="8"/>
  <c r="BW16" i="8"/>
  <c r="BU16" i="8"/>
  <c r="BS16" i="8"/>
  <c r="BQ16" i="8"/>
  <c r="BO16" i="8"/>
  <c r="BM16" i="8"/>
  <c r="BK16" i="8"/>
  <c r="BI16" i="8"/>
  <c r="BG16" i="8"/>
  <c r="BE16" i="8"/>
  <c r="BC16" i="8"/>
  <c r="BA16" i="8"/>
  <c r="AY16" i="8"/>
  <c r="AW16" i="8"/>
  <c r="AU16" i="8"/>
  <c r="AS16" i="8"/>
  <c r="AQ16" i="8"/>
  <c r="AO16" i="8"/>
  <c r="AM16" i="8"/>
  <c r="AK16" i="8"/>
  <c r="AI16" i="8"/>
  <c r="BW29" i="11"/>
  <c r="BW16" i="9"/>
  <c r="BU29" i="11"/>
  <c r="BU16" i="9"/>
  <c r="BS29" i="11"/>
  <c r="BS16" i="9"/>
  <c r="BQ29" i="11"/>
  <c r="BQ16" i="9"/>
  <c r="BO29" i="11"/>
  <c r="BO16" i="9"/>
  <c r="BM29" i="11"/>
  <c r="BM16" i="9"/>
  <c r="BK29" i="11"/>
  <c r="BK16" i="9"/>
  <c r="BI29" i="11"/>
  <c r="BI16" i="9"/>
  <c r="BG29" i="11"/>
  <c r="BG16" i="9"/>
  <c r="BE29" i="11"/>
  <c r="BE16" i="9"/>
  <c r="BC29" i="11"/>
  <c r="BC16" i="9"/>
  <c r="BA29" i="11"/>
  <c r="BA16" i="9"/>
  <c r="AY29" i="11"/>
  <c r="AY16" i="9"/>
  <c r="AW29" i="11"/>
  <c r="AW16" i="9"/>
  <c r="AU29" i="11"/>
  <c r="AU16" i="9"/>
  <c r="AS29" i="11"/>
  <c r="AS16" i="9"/>
  <c r="AQ29" i="11"/>
  <c r="AQ16" i="9"/>
  <c r="AO29" i="11"/>
  <c r="AO16" i="9"/>
  <c r="AM29" i="11"/>
  <c r="AM16" i="9"/>
  <c r="AK29" i="11"/>
  <c r="AK16" i="9"/>
  <c r="AI29" i="11"/>
  <c r="AI16" i="9"/>
  <c r="BW137" i="9"/>
  <c r="BW136" i="9" s="1"/>
  <c r="BU137" i="9"/>
  <c r="BU136" i="9" s="1"/>
  <c r="BS137" i="9"/>
  <c r="BS136" i="9" s="1"/>
  <c r="BQ137" i="9"/>
  <c r="BQ136" i="9" s="1"/>
  <c r="BO137" i="9"/>
  <c r="BO136" i="9" s="1"/>
  <c r="BM137" i="9"/>
  <c r="BM136" i="9" s="1"/>
  <c r="BK137" i="9"/>
  <c r="BK136" i="9" s="1"/>
  <c r="BI137" i="9"/>
  <c r="BI136" i="9" s="1"/>
  <c r="BG137" i="9"/>
  <c r="BG136" i="9" s="1"/>
  <c r="BE137" i="9"/>
  <c r="BE136" i="9" s="1"/>
  <c r="BC137" i="9"/>
  <c r="BC136" i="9" s="1"/>
  <c r="BA137" i="9"/>
  <c r="BA136" i="9" s="1"/>
  <c r="AY137" i="9"/>
  <c r="AY136" i="9" s="1"/>
  <c r="AW137" i="9"/>
  <c r="AW136" i="9" s="1"/>
  <c r="AU137" i="9"/>
  <c r="AU136" i="9" s="1"/>
  <c r="AS137" i="9"/>
  <c r="AS136" i="9" s="1"/>
  <c r="AQ137" i="9"/>
  <c r="AQ136" i="9" s="1"/>
  <c r="AO137" i="9"/>
  <c r="AO136" i="9" s="1"/>
  <c r="AM137" i="9"/>
  <c r="AM136" i="9" s="1"/>
  <c r="AK137" i="9"/>
  <c r="AK136" i="9" s="1"/>
  <c r="AI137" i="9"/>
  <c r="AI136" i="9" s="1"/>
  <c r="BV16" i="9"/>
  <c r="BT16" i="9"/>
  <c r="BR16" i="9"/>
  <c r="BP16" i="9"/>
  <c r="BN16" i="9"/>
  <c r="BL16" i="9"/>
  <c r="BJ16" i="9"/>
  <c r="BH16" i="9"/>
  <c r="BF16" i="9"/>
  <c r="BD16" i="9"/>
  <c r="BB16" i="9"/>
  <c r="AZ16" i="9"/>
  <c r="AX16" i="9"/>
  <c r="AV16" i="9"/>
  <c r="AT16" i="9"/>
  <c r="AR16" i="9"/>
  <c r="AP141" i="9"/>
  <c r="AP140" i="9" s="1"/>
  <c r="AP16" i="9"/>
  <c r="AN141" i="9"/>
  <c r="AN140" i="9" s="1"/>
  <c r="AN16" i="9"/>
  <c r="AL141" i="9"/>
  <c r="AL140" i="9" s="1"/>
  <c r="AL16" i="9"/>
  <c r="AJ141" i="9"/>
  <c r="AJ140" i="9" s="1"/>
  <c r="AJ16" i="9"/>
  <c r="AH141" i="9"/>
  <c r="AH140" i="9" s="1"/>
  <c r="AH16" i="9"/>
  <c r="BW141" i="9"/>
  <c r="BW140" i="9" s="1"/>
  <c r="BU141" i="9"/>
  <c r="BU140" i="9" s="1"/>
  <c r="BS141" i="9"/>
  <c r="BS140" i="9" s="1"/>
  <c r="BQ141" i="9"/>
  <c r="BQ140" i="9" s="1"/>
  <c r="BO141" i="9"/>
  <c r="BO140" i="9" s="1"/>
  <c r="BM141" i="9"/>
  <c r="BM140" i="9" s="1"/>
  <c r="BK141" i="9"/>
  <c r="BK140" i="9" s="1"/>
  <c r="BI141" i="9"/>
  <c r="BI140" i="9" s="1"/>
  <c r="BG141" i="9"/>
  <c r="BG140" i="9" s="1"/>
  <c r="BE141" i="9"/>
  <c r="BE140" i="9" s="1"/>
  <c r="BC141" i="9"/>
  <c r="BC140" i="9" s="1"/>
  <c r="BA141" i="9"/>
  <c r="BA140" i="9" s="1"/>
  <c r="AY141" i="9"/>
  <c r="AY140" i="9" s="1"/>
  <c r="AW141" i="9"/>
  <c r="AW140" i="9" s="1"/>
  <c r="AU141" i="9"/>
  <c r="AU140" i="9" s="1"/>
  <c r="AS141" i="9"/>
  <c r="AS140" i="9" s="1"/>
  <c r="AQ141" i="9"/>
  <c r="AQ140" i="9" s="1"/>
  <c r="BW34" i="14"/>
  <c r="BU34" i="14"/>
  <c r="BS34" i="14"/>
  <c r="BQ34" i="14"/>
  <c r="BO34" i="14"/>
  <c r="BM34" i="14"/>
  <c r="BK34" i="14"/>
  <c r="BI34" i="14"/>
  <c r="BG34" i="14"/>
  <c r="BE34" i="14"/>
  <c r="BC34" i="14"/>
  <c r="BV4" i="14"/>
  <c r="BT4" i="14"/>
  <c r="BR4" i="14"/>
  <c r="BP4" i="14"/>
  <c r="BN4" i="14"/>
  <c r="BL4" i="14"/>
  <c r="BJ4" i="14"/>
  <c r="BH4" i="14"/>
  <c r="BF4" i="14"/>
  <c r="BD4" i="14"/>
  <c r="BB4" i="14"/>
  <c r="AZ4" i="14"/>
  <c r="AX4" i="14"/>
  <c r="AV4" i="14"/>
  <c r="AT4" i="14"/>
  <c r="AR4" i="14"/>
  <c r="AP4" i="14"/>
  <c r="AN4" i="14"/>
  <c r="AL4" i="14"/>
  <c r="AJ4" i="14"/>
  <c r="AH4" i="14"/>
  <c r="BV34" i="14"/>
  <c r="BT34" i="14"/>
  <c r="BR34" i="14"/>
  <c r="BP34" i="14"/>
  <c r="BN34" i="14"/>
  <c r="BL34" i="14"/>
  <c r="BJ34" i="14"/>
  <c r="BH34" i="14"/>
  <c r="BF34" i="14"/>
  <c r="BD34" i="14"/>
  <c r="BW4" i="14"/>
  <c r="BU4" i="14"/>
  <c r="BS4" i="14"/>
  <c r="BQ4" i="14"/>
  <c r="BO4" i="14"/>
  <c r="BM4" i="14"/>
  <c r="BK4" i="14"/>
  <c r="BI4" i="14"/>
  <c r="BG4" i="14"/>
  <c r="BE4" i="14"/>
  <c r="BC4" i="14"/>
  <c r="BA4" i="14"/>
  <c r="AY4" i="14"/>
  <c r="AW4" i="14"/>
  <c r="AU4" i="14"/>
  <c r="AS4" i="14"/>
  <c r="AQ4" i="14"/>
  <c r="AO4" i="14"/>
  <c r="AM4" i="14"/>
  <c r="AK4" i="14"/>
  <c r="AI4" i="14"/>
  <c r="BW7" i="15"/>
  <c r="BU7" i="15"/>
  <c r="BS7" i="15"/>
  <c r="BQ7" i="15"/>
  <c r="BO7" i="15"/>
  <c r="BM7" i="15"/>
  <c r="BK7" i="15"/>
  <c r="BI7" i="15"/>
  <c r="BG7" i="15"/>
  <c r="BE7" i="15"/>
  <c r="BC7" i="15"/>
  <c r="BA7" i="15"/>
  <c r="AY7" i="15"/>
  <c r="AW7" i="15"/>
  <c r="AU7" i="15"/>
  <c r="BV4" i="18"/>
  <c r="BT4" i="18"/>
  <c r="BR4" i="18"/>
  <c r="BP4" i="18"/>
  <c r="BN4" i="18"/>
  <c r="BL4" i="18"/>
  <c r="BJ4" i="18"/>
  <c r="BH4" i="18"/>
  <c r="BF4" i="18"/>
  <c r="BD4" i="18"/>
  <c r="BB4" i="18"/>
  <c r="AZ4" i="18"/>
  <c r="AX4" i="18"/>
  <c r="AV4" i="18"/>
  <c r="AT4" i="18"/>
  <c r="AR4" i="18"/>
  <c r="AP4" i="18"/>
  <c r="AN4" i="18"/>
  <c r="AL4" i="18"/>
  <c r="AJ4" i="18"/>
  <c r="AH4" i="18"/>
  <c r="AF4" i="18"/>
  <c r="AD4" i="18"/>
  <c r="AB4" i="18"/>
  <c r="Z4" i="18"/>
  <c r="X4" i="18"/>
  <c r="V4" i="18"/>
  <c r="T4" i="18"/>
  <c r="R4" i="18"/>
  <c r="P4" i="18"/>
  <c r="N4" i="18"/>
  <c r="L4" i="18"/>
  <c r="J4" i="18"/>
  <c r="H4" i="18"/>
  <c r="F4" i="18"/>
  <c r="D4" i="18"/>
  <c r="BV7" i="15"/>
  <c r="BT7" i="15"/>
  <c r="BR7" i="15"/>
  <c r="BP7" i="15"/>
  <c r="BN7" i="15"/>
  <c r="BL7" i="15"/>
  <c r="BJ7" i="15"/>
  <c r="BH7" i="15"/>
  <c r="BF7" i="15"/>
  <c r="BD7" i="15"/>
  <c r="BB7" i="15"/>
  <c r="AZ7" i="15"/>
  <c r="AX7" i="15"/>
  <c r="AV7" i="15"/>
  <c r="BW4" i="18"/>
  <c r="BU4" i="18"/>
  <c r="BS4" i="18"/>
  <c r="BQ4" i="18"/>
  <c r="BO4" i="18"/>
  <c r="BM4" i="18"/>
  <c r="BK4" i="18"/>
  <c r="BI4" i="18"/>
  <c r="BG4" i="18"/>
  <c r="BE4" i="18"/>
  <c r="BC4" i="18"/>
  <c r="BA4" i="18"/>
  <c r="AY4" i="18"/>
  <c r="AW4" i="18"/>
  <c r="AU4" i="18"/>
  <c r="AS4" i="18"/>
  <c r="AQ4" i="18"/>
  <c r="AO4" i="18"/>
  <c r="AM4" i="18"/>
  <c r="AK4" i="18"/>
  <c r="AI4" i="18"/>
  <c r="AG4" i="18"/>
  <c r="AE4" i="18"/>
  <c r="AC4" i="18"/>
  <c r="AA4" i="18"/>
  <c r="Y4" i="18"/>
  <c r="W4" i="18"/>
  <c r="U4" i="18"/>
  <c r="S4" i="18"/>
  <c r="Q4" i="18"/>
  <c r="O4" i="18"/>
  <c r="M4" i="18"/>
  <c r="K4" i="18"/>
  <c r="I4" i="18"/>
  <c r="G4" i="18"/>
  <c r="E4" i="18"/>
  <c r="BW5" i="20"/>
  <c r="BU5" i="20"/>
  <c r="BS5" i="20"/>
  <c r="BQ5" i="20"/>
  <c r="BO5" i="20"/>
  <c r="BM5" i="20"/>
  <c r="BK5" i="20"/>
  <c r="BI5" i="20"/>
  <c r="BG5" i="20"/>
  <c r="BE5" i="20"/>
  <c r="BC5" i="20"/>
  <c r="BA5" i="20"/>
  <c r="AY5" i="20"/>
  <c r="AW5" i="20"/>
  <c r="AU5" i="20"/>
  <c r="AS5" i="20"/>
  <c r="AQ5" i="20"/>
  <c r="AO5" i="20"/>
  <c r="AM5" i="20"/>
  <c r="AK5" i="20"/>
  <c r="AI5" i="20"/>
  <c r="AG4" i="20"/>
  <c r="AG5" i="20"/>
  <c r="AE4" i="20"/>
  <c r="AE5" i="20"/>
  <c r="AC4" i="20"/>
  <c r="AC5" i="20"/>
  <c r="AA4" i="20"/>
  <c r="AA5" i="20"/>
  <c r="Y4" i="20"/>
  <c r="Y5" i="20"/>
  <c r="W4" i="20"/>
  <c r="W5" i="20"/>
  <c r="U4" i="20"/>
  <c r="U5" i="20"/>
  <c r="S4" i="20"/>
  <c r="S5" i="20"/>
  <c r="Q4" i="20"/>
  <c r="Q5" i="20"/>
  <c r="O4" i="20"/>
  <c r="O5" i="20"/>
  <c r="M4" i="20"/>
  <c r="M5" i="20"/>
  <c r="K4" i="20"/>
  <c r="K5" i="20"/>
  <c r="I4" i="20"/>
  <c r="I5" i="20"/>
  <c r="G4" i="20"/>
  <c r="G5" i="20"/>
  <c r="E4" i="20"/>
  <c r="E5" i="20"/>
  <c r="BV5" i="20"/>
  <c r="BT5" i="20"/>
  <c r="BR5" i="20"/>
  <c r="BP5" i="20"/>
  <c r="BN5" i="20"/>
  <c r="BL5" i="20"/>
  <c r="BJ5" i="20"/>
  <c r="BH5" i="20"/>
  <c r="BF5" i="20"/>
  <c r="BD5" i="20"/>
  <c r="BB5" i="20"/>
  <c r="AZ5" i="20"/>
  <c r="AX5" i="20"/>
  <c r="AV5" i="20"/>
  <c r="AT5" i="20"/>
  <c r="AR5" i="20"/>
  <c r="AP5" i="20"/>
  <c r="AN5" i="20"/>
  <c r="AL5" i="20"/>
  <c r="AJ5" i="20"/>
  <c r="AH5" i="20"/>
  <c r="AF4" i="20"/>
  <c r="AF5" i="20"/>
  <c r="AD4" i="20"/>
  <c r="AD5" i="20"/>
  <c r="AB4" i="20"/>
  <c r="AB5" i="20"/>
  <c r="Z4" i="20"/>
  <c r="Z5" i="20"/>
  <c r="X4" i="20"/>
  <c r="X5" i="20"/>
  <c r="V4" i="20"/>
  <c r="V5" i="20"/>
  <c r="T4" i="20"/>
  <c r="T5" i="20"/>
  <c r="R4" i="20"/>
  <c r="R5" i="20"/>
  <c r="P4" i="20"/>
  <c r="P5" i="20"/>
  <c r="N4" i="20"/>
  <c r="N5" i="20"/>
  <c r="L4" i="20"/>
  <c r="L5" i="20"/>
  <c r="J4" i="20"/>
  <c r="J5" i="20"/>
  <c r="H4" i="20"/>
  <c r="H5" i="20"/>
  <c r="F4" i="20"/>
  <c r="F5" i="20"/>
  <c r="D4" i="20"/>
  <c r="D5" i="20"/>
  <c r="BB41" i="20"/>
  <c r="AZ41" i="20"/>
  <c r="AX41" i="20"/>
  <c r="AV41" i="20"/>
  <c r="AT41" i="20"/>
  <c r="AR41" i="20"/>
  <c r="AP41" i="20"/>
  <c r="AN41" i="20"/>
  <c r="AL41" i="20"/>
  <c r="AJ41" i="20"/>
  <c r="AH41" i="20"/>
  <c r="AF41" i="20"/>
  <c r="AD41" i="20"/>
  <c r="AB41" i="20"/>
  <c r="Z41" i="20"/>
  <c r="X41" i="20"/>
  <c r="V41" i="20"/>
  <c r="T41" i="20"/>
  <c r="R41" i="20"/>
  <c r="P41" i="20"/>
  <c r="N41" i="20"/>
  <c r="L41" i="20"/>
  <c r="J41" i="20"/>
  <c r="H41" i="20"/>
  <c r="F41" i="20"/>
  <c r="D41" i="20"/>
  <c r="BV4" i="22"/>
  <c r="BT4" i="22"/>
  <c r="BR4" i="22"/>
  <c r="BP4" i="22"/>
  <c r="BN4" i="22"/>
  <c r="BL4" i="22"/>
  <c r="BJ4" i="22"/>
  <c r="BH4" i="22"/>
  <c r="BF4" i="22"/>
  <c r="BD4" i="22"/>
  <c r="BB4" i="22"/>
  <c r="AZ4" i="22"/>
  <c r="AX4" i="22"/>
  <c r="AV4" i="22"/>
  <c r="BC41" i="20"/>
  <c r="BA41" i="20"/>
  <c r="AY41" i="20"/>
  <c r="AW41" i="20"/>
  <c r="AU41" i="20"/>
  <c r="AS41" i="20"/>
  <c r="AQ41" i="20"/>
  <c r="AO41" i="20"/>
  <c r="AM41" i="20"/>
  <c r="AK41" i="20"/>
  <c r="AI41" i="20"/>
  <c r="AG41" i="20"/>
  <c r="AE41" i="20"/>
  <c r="AC41" i="20"/>
  <c r="AA41" i="20"/>
  <c r="Y41" i="20"/>
  <c r="W41" i="20"/>
  <c r="U41" i="20"/>
  <c r="S41" i="20"/>
  <c r="Q41" i="20"/>
  <c r="O41" i="20"/>
  <c r="M41" i="20"/>
  <c r="K41" i="20"/>
  <c r="I41" i="20"/>
  <c r="G41" i="20"/>
  <c r="E41" i="20"/>
  <c r="BW4" i="22"/>
  <c r="BU4" i="22"/>
  <c r="BS4" i="22"/>
  <c r="BQ4" i="22"/>
  <c r="BO4" i="22"/>
  <c r="BM4" i="22"/>
  <c r="BK4" i="22"/>
  <c r="BI4" i="22"/>
  <c r="BG4" i="22"/>
  <c r="BE4" i="22"/>
  <c r="BC4" i="22"/>
  <c r="BA4" i="22"/>
  <c r="AY4" i="22"/>
  <c r="AW4" i="22"/>
  <c r="BB4" i="21"/>
  <c r="AZ4" i="21"/>
  <c r="AX4" i="21"/>
  <c r="AV4" i="21"/>
  <c r="AT4" i="21"/>
  <c r="AR4" i="21"/>
  <c r="AP4" i="21"/>
  <c r="AN4" i="21"/>
  <c r="AL4" i="21"/>
  <c r="AJ4" i="21"/>
  <c r="AH4" i="21"/>
  <c r="BV4" i="24"/>
  <c r="BT4" i="24"/>
  <c r="BR4" i="24"/>
  <c r="BP4" i="24"/>
  <c r="BN4" i="24"/>
  <c r="BL4" i="24"/>
  <c r="BJ4" i="24"/>
  <c r="BH4" i="24"/>
  <c r="BF4" i="24"/>
  <c r="BD4" i="24"/>
  <c r="BB4" i="24"/>
  <c r="AZ4" i="24"/>
  <c r="AX4" i="24"/>
  <c r="AV4" i="24"/>
  <c r="AT4" i="24"/>
  <c r="AR4" i="24"/>
  <c r="AP4" i="24"/>
  <c r="AN4" i="24"/>
  <c r="AL4" i="24"/>
  <c r="AJ4" i="24"/>
  <c r="AH4" i="24"/>
  <c r="AF4" i="24"/>
  <c r="AD4" i="24"/>
  <c r="AB4" i="24"/>
  <c r="Z4" i="24"/>
  <c r="X4" i="24"/>
  <c r="V4" i="24"/>
  <c r="T4" i="24"/>
  <c r="R4" i="24"/>
  <c r="P4" i="24"/>
  <c r="N4" i="24"/>
  <c r="L4" i="24"/>
  <c r="J4" i="24"/>
  <c r="H4" i="24"/>
  <c r="F4" i="24"/>
  <c r="D4" i="24"/>
  <c r="BK4" i="25"/>
  <c r="BG4" i="25"/>
  <c r="BC4" i="25"/>
  <c r="AY4" i="25"/>
  <c r="AU4" i="25"/>
  <c r="BW4" i="25"/>
  <c r="BS4" i="25"/>
  <c r="BO4" i="25"/>
  <c r="BA4" i="21"/>
  <c r="AY4" i="21"/>
  <c r="AW4" i="21"/>
  <c r="AU4" i="21"/>
  <c r="AS4" i="21"/>
  <c r="AQ4" i="21"/>
  <c r="AO4" i="21"/>
  <c r="AM4" i="21"/>
  <c r="AK4" i="21"/>
  <c r="AI4" i="21"/>
  <c r="BW4" i="24"/>
  <c r="BU4" i="24"/>
  <c r="BS4" i="24"/>
  <c r="BQ4" i="24"/>
  <c r="BO4" i="24"/>
  <c r="BM4" i="24"/>
  <c r="BK4" i="24"/>
  <c r="BI4" i="24"/>
  <c r="BG4" i="24"/>
  <c r="BE4" i="24"/>
  <c r="BC4" i="24"/>
  <c r="BA4" i="24"/>
  <c r="AY4" i="24"/>
  <c r="AW4" i="24"/>
  <c r="AU4" i="24"/>
  <c r="AS4" i="24"/>
  <c r="AQ4" i="24"/>
  <c r="AO4" i="24"/>
  <c r="AM4" i="24"/>
  <c r="AK4" i="24"/>
  <c r="AI4" i="24"/>
  <c r="AG4" i="24"/>
  <c r="AE4" i="24"/>
  <c r="AC4" i="24"/>
  <c r="AA4" i="24"/>
  <c r="Y4" i="24"/>
  <c r="W4" i="24"/>
  <c r="U4" i="24"/>
  <c r="S4" i="24"/>
  <c r="Q4" i="24"/>
  <c r="O4" i="24"/>
  <c r="M4" i="24"/>
  <c r="K4" i="24"/>
  <c r="I4" i="24"/>
  <c r="G4" i="24"/>
  <c r="E4" i="24"/>
  <c r="AQ4" i="25"/>
  <c r="BW4" i="26"/>
  <c r="BS4" i="26"/>
  <c r="BO4" i="26"/>
  <c r="BK4" i="26"/>
  <c r="BG4" i="26"/>
  <c r="BC4" i="26"/>
  <c r="AY4" i="26"/>
  <c r="AU4" i="26"/>
  <c r="AQ4" i="26"/>
  <c r="AM4" i="26"/>
  <c r="AI4" i="26"/>
  <c r="AE4" i="26"/>
  <c r="AA4" i="26"/>
  <c r="W4" i="26"/>
  <c r="S4" i="26"/>
  <c r="O4" i="26"/>
  <c r="K4" i="26"/>
  <c r="G4" i="26"/>
  <c r="BK13" i="25"/>
  <c r="BV4" i="25"/>
  <c r="BR4" i="25"/>
  <c r="BU5" i="26"/>
  <c r="BQ5" i="26"/>
  <c r="BM5" i="26"/>
  <c r="BI5" i="26"/>
  <c r="BE5" i="26"/>
  <c r="BA5" i="26"/>
  <c r="AW5" i="26"/>
  <c r="AS5" i="26"/>
  <c r="AO5" i="26"/>
  <c r="AK5" i="26"/>
  <c r="AG5" i="26"/>
  <c r="AC5" i="26"/>
  <c r="Y5" i="26"/>
  <c r="U5" i="26"/>
  <c r="Q5" i="26"/>
  <c r="M5" i="26"/>
  <c r="I5" i="26"/>
  <c r="E5" i="26"/>
  <c r="BN13" i="25"/>
  <c r="BL13" i="25"/>
  <c r="BJ13" i="25"/>
  <c r="BV9" i="25"/>
  <c r="BT9" i="25"/>
  <c r="BR9" i="25"/>
  <c r="BP9" i="25"/>
  <c r="BN9" i="25"/>
  <c r="BL9" i="25"/>
  <c r="BJ9" i="25"/>
  <c r="BH9" i="25"/>
  <c r="BF9" i="25"/>
  <c r="BD9" i="25"/>
  <c r="BB9" i="25"/>
  <c r="AZ9" i="25"/>
  <c r="AX9" i="25"/>
  <c r="AV9" i="25"/>
  <c r="AT9" i="25"/>
  <c r="AR9" i="25"/>
  <c r="BV4" i="26"/>
  <c r="BT4" i="26"/>
  <c r="BR4" i="26"/>
  <c r="BP4" i="26"/>
  <c r="BN4" i="26"/>
  <c r="BL4" i="26"/>
  <c r="BJ4" i="26"/>
  <c r="BH4" i="26"/>
  <c r="BF4" i="26"/>
  <c r="BD4" i="26"/>
  <c r="BB4" i="26"/>
  <c r="AZ4" i="26"/>
  <c r="AX4" i="26"/>
  <c r="AV4" i="26"/>
  <c r="AT4" i="26"/>
  <c r="AR4" i="26"/>
  <c r="AP4" i="26"/>
  <c r="AN4" i="26"/>
  <c r="AL4" i="26"/>
  <c r="AJ4" i="26"/>
  <c r="AH4" i="26"/>
  <c r="AF4" i="26"/>
  <c r="AD4" i="26"/>
  <c r="AB4" i="26"/>
  <c r="Z4" i="26"/>
  <c r="X4" i="26"/>
  <c r="V4" i="26"/>
  <c r="T4" i="26"/>
  <c r="R4" i="26"/>
  <c r="P4" i="26"/>
  <c r="N4" i="26"/>
  <c r="L4" i="26"/>
  <c r="J4" i="26"/>
  <c r="H4" i="26"/>
  <c r="F4" i="26"/>
  <c r="D4" i="26"/>
  <c r="BW4" i="27"/>
  <c r="BU4" i="27"/>
  <c r="BS4" i="27"/>
  <c r="BQ4" i="27"/>
  <c r="BO4" i="27"/>
  <c r="BM4" i="27"/>
  <c r="BK4" i="27"/>
  <c r="BI4" i="27"/>
  <c r="BG4" i="27"/>
  <c r="BE4" i="27"/>
  <c r="BC4" i="27"/>
  <c r="BA4" i="27"/>
  <c r="AY4" i="27"/>
  <c r="AW4" i="27"/>
  <c r="AU4" i="27"/>
  <c r="AS4" i="27"/>
  <c r="AQ4" i="27"/>
  <c r="AO4" i="27"/>
  <c r="AM4" i="27"/>
  <c r="AK4" i="27"/>
  <c r="AI4" i="27"/>
  <c r="AG4" i="27"/>
  <c r="AE4" i="27"/>
  <c r="AC4" i="27"/>
  <c r="AA4" i="27"/>
  <c r="Y4" i="27"/>
  <c r="W4" i="27"/>
  <c r="U4" i="27"/>
  <c r="S4" i="27"/>
  <c r="Q4" i="27"/>
  <c r="O4" i="27"/>
  <c r="M4" i="27"/>
  <c r="K4" i="27"/>
  <c r="I4" i="27"/>
  <c r="G4" i="27"/>
  <c r="E4" i="27"/>
  <c r="BV4" i="27"/>
  <c r="BN4" i="27"/>
  <c r="BF4" i="27"/>
  <c r="AX4" i="27"/>
  <c r="AP4" i="27"/>
  <c r="AH4" i="27"/>
  <c r="Z4" i="27"/>
  <c r="R4" i="27"/>
  <c r="J4" i="27"/>
  <c r="BT4" i="27"/>
  <c r="BP4" i="27"/>
  <c r="BL4" i="27"/>
  <c r="BH4" i="27"/>
  <c r="BD4" i="27"/>
  <c r="AZ4" i="27"/>
  <c r="AV4" i="27"/>
  <c r="AR4" i="27"/>
  <c r="AN4" i="27"/>
  <c r="AJ4" i="27"/>
  <c r="AF4" i="27"/>
  <c r="AB4" i="27"/>
  <c r="X4" i="27"/>
  <c r="T4" i="27"/>
  <c r="P4" i="27"/>
  <c r="L4" i="27"/>
  <c r="H4" i="27"/>
  <c r="D4" i="27"/>
  <c r="BR4" i="27"/>
  <c r="BJ4" i="27"/>
  <c r="BB4" i="27"/>
  <c r="AT4" i="27"/>
  <c r="AL4" i="27"/>
  <c r="AD4" i="27"/>
  <c r="V4" i="27"/>
  <c r="N4" i="27"/>
  <c r="F4" i="27"/>
  <c r="AK17" i="9" l="1"/>
  <c r="AO17" i="9"/>
  <c r="AS17" i="9"/>
  <c r="AW17" i="9"/>
  <c r="BA17" i="9"/>
  <c r="BE17" i="9"/>
  <c r="BI17" i="9"/>
  <c r="BM17" i="9"/>
  <c r="BQ17" i="9"/>
  <c r="BW17" i="9"/>
  <c r="AI17" i="9"/>
  <c r="AM17" i="9"/>
  <c r="AQ17" i="9"/>
  <c r="AU17" i="9"/>
  <c r="AY17" i="9"/>
  <c r="BC17" i="9"/>
  <c r="BG17" i="9"/>
  <c r="BK17" i="9"/>
  <c r="BO17" i="9"/>
  <c r="BS17" i="9"/>
  <c r="BU17" i="9"/>
  <c r="I4" i="26"/>
  <c r="Q4" i="26"/>
  <c r="Y4" i="26"/>
  <c r="AG4" i="26"/>
  <c r="AO4" i="26"/>
  <c r="AW4" i="26"/>
  <c r="BE4" i="26"/>
  <c r="BM4" i="26"/>
  <c r="BU4" i="26"/>
  <c r="AR4" i="25"/>
  <c r="AT4" i="25"/>
  <c r="AV4" i="25"/>
  <c r="AZ4" i="25"/>
  <c r="BD4" i="25"/>
  <c r="BH4" i="25"/>
  <c r="BL4" i="25"/>
  <c r="AI6" i="11"/>
  <c r="AK6" i="11"/>
  <c r="AM6" i="11"/>
  <c r="AO6" i="11"/>
  <c r="AQ6" i="11"/>
  <c r="AS6" i="11"/>
  <c r="AU6" i="11"/>
  <c r="AW6" i="11"/>
  <c r="AY6" i="11"/>
  <c r="BA6" i="11"/>
  <c r="BC6" i="11"/>
  <c r="BE6" i="11"/>
  <c r="BG6" i="11"/>
  <c r="AI4" i="20"/>
  <c r="AK4" i="20"/>
  <c r="AM4" i="20"/>
  <c r="AO4" i="20"/>
  <c r="AQ4" i="20"/>
  <c r="AS4" i="20"/>
  <c r="AU4" i="20"/>
  <c r="AW4" i="20"/>
  <c r="AY4" i="20"/>
  <c r="BA4" i="20"/>
  <c r="BC4" i="20"/>
  <c r="BE4" i="20"/>
  <c r="BG4" i="20"/>
  <c r="BI4" i="20"/>
  <c r="BK4" i="20"/>
  <c r="BM4" i="20"/>
  <c r="BO4" i="20"/>
  <c r="BQ4" i="20"/>
  <c r="BS4" i="20"/>
  <c r="BU4" i="20"/>
  <c r="BW4" i="20"/>
  <c r="AV4" i="15"/>
  <c r="AZ4" i="15"/>
  <c r="BD4" i="15"/>
  <c r="BH4" i="15"/>
  <c r="BL4" i="15"/>
  <c r="BP4" i="15"/>
  <c r="BT4" i="15"/>
  <c r="AW4" i="15"/>
  <c r="BA4" i="15"/>
  <c r="BE4" i="15"/>
  <c r="BI4" i="15"/>
  <c r="BM4" i="15"/>
  <c r="BQ4" i="15"/>
  <c r="BU4" i="15"/>
  <c r="AH17" i="9"/>
  <c r="AJ17" i="9"/>
  <c r="AL17" i="9"/>
  <c r="AN17" i="9"/>
  <c r="AP17" i="9"/>
  <c r="AR17" i="9"/>
  <c r="AV17" i="9"/>
  <c r="AZ17" i="9"/>
  <c r="BD17" i="9"/>
  <c r="BH17" i="9"/>
  <c r="BL17" i="9"/>
  <c r="BP17" i="9"/>
  <c r="BT17" i="9"/>
  <c r="AI17" i="8"/>
  <c r="AI6" i="4"/>
  <c r="AM17" i="8"/>
  <c r="AM6" i="4"/>
  <c r="AQ17" i="8"/>
  <c r="AQ6" i="4"/>
  <c r="AU17" i="8"/>
  <c r="AU6" i="4"/>
  <c r="AY17" i="8"/>
  <c r="AY6" i="4"/>
  <c r="BC17" i="8"/>
  <c r="BC6" i="4"/>
  <c r="BG17" i="8"/>
  <c r="BG6" i="4"/>
  <c r="BK17" i="8"/>
  <c r="BK6" i="4"/>
  <c r="BO17" i="8"/>
  <c r="BO6" i="4"/>
  <c r="BS17" i="8"/>
  <c r="BS6" i="4"/>
  <c r="BW17" i="8"/>
  <c r="BW6" i="4"/>
  <c r="AJ76" i="9"/>
  <c r="AJ77" i="9" s="1"/>
  <c r="AJ76" i="8"/>
  <c r="AN76" i="9"/>
  <c r="AN77" i="9" s="1"/>
  <c r="AN76" i="8"/>
  <c r="AR76" i="9"/>
  <c r="AR77" i="9" s="1"/>
  <c r="AR76" i="8"/>
  <c r="AV76" i="9"/>
  <c r="AV77" i="9" s="1"/>
  <c r="AV76" i="8"/>
  <c r="AZ76" i="9"/>
  <c r="AZ77" i="9" s="1"/>
  <c r="AZ76" i="8"/>
  <c r="BD76" i="9"/>
  <c r="BD77" i="9" s="1"/>
  <c r="BD76" i="8"/>
  <c r="BH76" i="9"/>
  <c r="BH77" i="9" s="1"/>
  <c r="BH76" i="8"/>
  <c r="BL76" i="9"/>
  <c r="BL77" i="9" s="1"/>
  <c r="BL76" i="8"/>
  <c r="BP76" i="9"/>
  <c r="BP77" i="9" s="1"/>
  <c r="BP76" i="8"/>
  <c r="BT76" i="8"/>
  <c r="BQ79" i="11"/>
  <c r="BU79" i="11"/>
  <c r="BR80" i="11"/>
  <c r="BV80" i="11"/>
  <c r="BK90" i="11"/>
  <c r="BK94" i="11"/>
  <c r="BK83" i="11"/>
  <c r="BK101" i="11"/>
  <c r="BM90" i="11"/>
  <c r="BM94" i="11"/>
  <c r="BM83" i="11"/>
  <c r="BM101" i="11"/>
  <c r="BO90" i="11"/>
  <c r="BO94" i="11"/>
  <c r="BO83" i="11"/>
  <c r="BO101" i="11"/>
  <c r="BQ90" i="11"/>
  <c r="BQ94" i="11"/>
  <c r="BQ83" i="11"/>
  <c r="BQ101" i="11"/>
  <c r="BS90" i="11"/>
  <c r="BS94" i="11"/>
  <c r="BS83" i="11"/>
  <c r="BS101" i="11"/>
  <c r="BU90" i="11"/>
  <c r="BU94" i="11"/>
  <c r="BU83" i="11"/>
  <c r="BU101" i="11"/>
  <c r="BW90" i="11"/>
  <c r="BW94" i="11"/>
  <c r="BW83" i="11"/>
  <c r="BW101" i="11"/>
  <c r="AK112" i="8"/>
  <c r="AK135" i="8"/>
  <c r="AK132" i="8" s="1"/>
  <c r="AO112" i="8"/>
  <c r="AO135" i="8"/>
  <c r="AO132" i="8" s="1"/>
  <c r="AS112" i="8"/>
  <c r="AS135" i="8"/>
  <c r="AS132" i="8" s="1"/>
  <c r="AW112" i="8"/>
  <c r="AW135" i="8"/>
  <c r="AW132" i="8" s="1"/>
  <c r="BA112" i="8"/>
  <c r="BA135" i="8"/>
  <c r="BA132" i="8" s="1"/>
  <c r="BE112" i="8"/>
  <c r="BE135" i="8"/>
  <c r="BE132" i="8" s="1"/>
  <c r="BI112" i="8"/>
  <c r="BI135" i="8"/>
  <c r="BI132" i="8" s="1"/>
  <c r="BM112" i="8"/>
  <c r="BM135" i="8"/>
  <c r="BM132" i="8" s="1"/>
  <c r="BQ112" i="8"/>
  <c r="BQ135" i="8"/>
  <c r="BQ132" i="8" s="1"/>
  <c r="BU112" i="8"/>
  <c r="BU135" i="8"/>
  <c r="BU132" i="8" s="1"/>
  <c r="BL136" i="9"/>
  <c r="BP136" i="9"/>
  <c r="BT136" i="9"/>
  <c r="AH31" i="11"/>
  <c r="AJ31" i="11"/>
  <c r="AL31" i="11"/>
  <c r="AN31" i="11"/>
  <c r="AP31" i="11"/>
  <c r="AR31" i="11"/>
  <c r="AT31" i="11"/>
  <c r="AV31" i="11"/>
  <c r="AX31" i="11"/>
  <c r="AZ31" i="11"/>
  <c r="BB31" i="11"/>
  <c r="BD31" i="11"/>
  <c r="BF31" i="11"/>
  <c r="BH31" i="11"/>
  <c r="BJ31" i="11"/>
  <c r="BL31" i="11"/>
  <c r="BN31" i="11"/>
  <c r="BP31" i="11"/>
  <c r="BR31" i="11"/>
  <c r="BT31" i="11"/>
  <c r="BV31" i="11"/>
  <c r="AK76" i="9"/>
  <c r="AK77" i="9" s="1"/>
  <c r="AK76" i="8"/>
  <c r="AO76" i="9"/>
  <c r="AO77" i="9" s="1"/>
  <c r="AO76" i="8"/>
  <c r="AS76" i="9"/>
  <c r="AS77" i="9" s="1"/>
  <c r="AS76" i="8"/>
  <c r="AW76" i="9"/>
  <c r="AW77" i="9" s="1"/>
  <c r="AW76" i="8"/>
  <c r="BA76" i="9"/>
  <c r="BA77" i="9" s="1"/>
  <c r="BA76" i="8"/>
  <c r="BE76" i="9"/>
  <c r="BE77" i="9" s="1"/>
  <c r="BE76" i="8"/>
  <c r="BI76" i="9"/>
  <c r="BI77" i="9" s="1"/>
  <c r="BI76" i="8"/>
  <c r="BM76" i="9"/>
  <c r="BM77" i="9" s="1"/>
  <c r="BM76" i="8"/>
  <c r="BQ76" i="8"/>
  <c r="BU76" i="8"/>
  <c r="BR79" i="11"/>
  <c r="BV79" i="11"/>
  <c r="BS80" i="11"/>
  <c r="BW80" i="11"/>
  <c r="AH135" i="8"/>
  <c r="AH132" i="8" s="1"/>
  <c r="AH112" i="8"/>
  <c r="AL135" i="8"/>
  <c r="AL132" i="8" s="1"/>
  <c r="AL112" i="8"/>
  <c r="AP135" i="8"/>
  <c r="AP132" i="8" s="1"/>
  <c r="AP112" i="8"/>
  <c r="AT135" i="8"/>
  <c r="AT132" i="8" s="1"/>
  <c r="AT112" i="8"/>
  <c r="AX135" i="8"/>
  <c r="AX132" i="8" s="1"/>
  <c r="AX112" i="8"/>
  <c r="BB135" i="8"/>
  <c r="BB132" i="8" s="1"/>
  <c r="BB112" i="8"/>
  <c r="BF135" i="8"/>
  <c r="BF132" i="8" s="1"/>
  <c r="BF112" i="8"/>
  <c r="BJ135" i="8"/>
  <c r="BJ132" i="8" s="1"/>
  <c r="BJ112" i="8"/>
  <c r="BN135" i="8"/>
  <c r="BN132" i="8" s="1"/>
  <c r="BN112" i="8"/>
  <c r="BR135" i="8"/>
  <c r="BR132" i="8" s="1"/>
  <c r="BR112" i="8"/>
  <c r="BV135" i="8"/>
  <c r="BV132" i="8" s="1"/>
  <c r="BV112" i="8"/>
  <c r="AI84" i="5"/>
  <c r="AM84" i="5"/>
  <c r="AQ84" i="5"/>
  <c r="AU84" i="5"/>
  <c r="AY84" i="5"/>
  <c r="BC84" i="5"/>
  <c r="BG84" i="5"/>
  <c r="BK84" i="5"/>
  <c r="BO84" i="5"/>
  <c r="BS84" i="5"/>
  <c r="BW84" i="5"/>
  <c r="AH87" i="11"/>
  <c r="AH98" i="11"/>
  <c r="AJ87" i="11"/>
  <c r="AJ98" i="11"/>
  <c r="AL87" i="11"/>
  <c r="AL98" i="11"/>
  <c r="AN87" i="11"/>
  <c r="AN98" i="11"/>
  <c r="AP87" i="11"/>
  <c r="AP98" i="11"/>
  <c r="AR87" i="11"/>
  <c r="AR98" i="11"/>
  <c r="AT87" i="11"/>
  <c r="AT98" i="11"/>
  <c r="AV87" i="11"/>
  <c r="AV98" i="11"/>
  <c r="AX87" i="11"/>
  <c r="AX98" i="11"/>
  <c r="AZ87" i="11"/>
  <c r="AZ98" i="11"/>
  <c r="BB87" i="11"/>
  <c r="BB98" i="11"/>
  <c r="BD87" i="11"/>
  <c r="BD98" i="11"/>
  <c r="BF87" i="11"/>
  <c r="BF98" i="11"/>
  <c r="BH87" i="11"/>
  <c r="BH98" i="11"/>
  <c r="BP10" i="4"/>
  <c r="AH40" i="11"/>
  <c r="AJ40" i="11"/>
  <c r="AL40" i="11"/>
  <c r="AN40" i="11"/>
  <c r="AP40" i="11"/>
  <c r="AR40" i="11"/>
  <c r="AT40" i="11"/>
  <c r="AV40" i="11"/>
  <c r="AX40" i="11"/>
  <c r="AZ40" i="11"/>
  <c r="BB40" i="11"/>
  <c r="BD40" i="11"/>
  <c r="BF40" i="11"/>
  <c r="BH40" i="11"/>
  <c r="BJ40" i="11"/>
  <c r="BL40" i="11"/>
  <c r="BN40" i="11"/>
  <c r="BP40" i="11"/>
  <c r="BR40" i="11"/>
  <c r="BT40" i="11"/>
  <c r="BV40" i="11"/>
  <c r="D79" i="5"/>
  <c r="H79" i="5"/>
  <c r="L79" i="5"/>
  <c r="P79" i="5"/>
  <c r="T79" i="5"/>
  <c r="X79" i="5"/>
  <c r="AB79" i="5"/>
  <c r="AF79" i="5"/>
  <c r="AJ79" i="5"/>
  <c r="AN79" i="5"/>
  <c r="AR79" i="5"/>
  <c r="AV79" i="5"/>
  <c r="AZ79" i="5"/>
  <c r="BD79" i="5"/>
  <c r="BH79" i="5"/>
  <c r="BL79" i="5"/>
  <c r="BP79" i="5"/>
  <c r="BT79" i="5"/>
  <c r="BM10" i="4"/>
  <c r="BQ10" i="4"/>
  <c r="BU10" i="4"/>
  <c r="BR12" i="4"/>
  <c r="BR27" i="4"/>
  <c r="BR42" i="4"/>
  <c r="BR57" i="4"/>
  <c r="E4" i="26"/>
  <c r="M4" i="26"/>
  <c r="U4" i="26"/>
  <c r="AC4" i="26"/>
  <c r="AK4" i="26"/>
  <c r="AS4" i="26"/>
  <c r="BA4" i="26"/>
  <c r="BI4" i="26"/>
  <c r="BQ4" i="26"/>
  <c r="BP4" i="25"/>
  <c r="BT4" i="25"/>
  <c r="AX4" i="25"/>
  <c r="BB4" i="25"/>
  <c r="BF4" i="25"/>
  <c r="BJ4" i="25"/>
  <c r="BN4" i="25"/>
  <c r="AH6" i="11"/>
  <c r="AJ6" i="11"/>
  <c r="AL6" i="11"/>
  <c r="AN6" i="11"/>
  <c r="AP6" i="11"/>
  <c r="AR6" i="11"/>
  <c r="AT6" i="11"/>
  <c r="AV6" i="11"/>
  <c r="AX6" i="11"/>
  <c r="AZ6" i="11"/>
  <c r="BB6" i="11"/>
  <c r="BD6" i="11"/>
  <c r="BF6" i="11"/>
  <c r="AH4" i="20"/>
  <c r="AJ4" i="20"/>
  <c r="AL4" i="20"/>
  <c r="AN4" i="20"/>
  <c r="AP4" i="20"/>
  <c r="AR4" i="20"/>
  <c r="AT4" i="20"/>
  <c r="AV4" i="20"/>
  <c r="AX4" i="20"/>
  <c r="AZ4" i="20"/>
  <c r="BB4" i="20"/>
  <c r="BD4" i="20"/>
  <c r="BF4" i="20"/>
  <c r="BH4" i="20"/>
  <c r="BJ4" i="20"/>
  <c r="BL4" i="20"/>
  <c r="BN4" i="20"/>
  <c r="BP4" i="20"/>
  <c r="BR4" i="20"/>
  <c r="BT4" i="20"/>
  <c r="BV4" i="20"/>
  <c r="AX4" i="15"/>
  <c r="BB4" i="15"/>
  <c r="BF4" i="15"/>
  <c r="BJ4" i="15"/>
  <c r="BN4" i="15"/>
  <c r="BR4" i="15"/>
  <c r="BV4" i="15"/>
  <c r="AU4" i="15"/>
  <c r="AY4" i="15"/>
  <c r="BC4" i="15"/>
  <c r="BG4" i="15"/>
  <c r="BK4" i="15"/>
  <c r="BO4" i="15"/>
  <c r="BS4" i="15"/>
  <c r="BW4" i="15"/>
  <c r="AT17" i="9"/>
  <c r="AX17" i="9"/>
  <c r="BB17" i="9"/>
  <c r="BF17" i="9"/>
  <c r="BJ17" i="9"/>
  <c r="BN17" i="9"/>
  <c r="BR17" i="9"/>
  <c r="BV17" i="9"/>
  <c r="AI31" i="11"/>
  <c r="AK31" i="11"/>
  <c r="AM31" i="11"/>
  <c r="AO31" i="11"/>
  <c r="AQ31" i="11"/>
  <c r="AS31" i="11"/>
  <c r="AU31" i="11"/>
  <c r="AW31" i="11"/>
  <c r="AY31" i="11"/>
  <c r="BA31" i="11"/>
  <c r="BC31" i="11"/>
  <c r="BE31" i="11"/>
  <c r="BG31" i="11"/>
  <c r="BI31" i="11"/>
  <c r="BK31" i="11"/>
  <c r="BM31" i="11"/>
  <c r="BO31" i="11"/>
  <c r="BQ31" i="11"/>
  <c r="BS31" i="11"/>
  <c r="BU31" i="11"/>
  <c r="BW31" i="11"/>
  <c r="AK17" i="8"/>
  <c r="AK6" i="4"/>
  <c r="AO17" i="8"/>
  <c r="AO6" i="4"/>
  <c r="AS17" i="8"/>
  <c r="AS6" i="4"/>
  <c r="AW17" i="8"/>
  <c r="AW6" i="4"/>
  <c r="BA17" i="8"/>
  <c r="BA6" i="4"/>
  <c r="BE17" i="8"/>
  <c r="BE6" i="4"/>
  <c r="BI17" i="8"/>
  <c r="BI6" i="4"/>
  <c r="BM17" i="8"/>
  <c r="BM6" i="4"/>
  <c r="BQ17" i="8"/>
  <c r="BQ6" i="4"/>
  <c r="BU17" i="8"/>
  <c r="BU6" i="4"/>
  <c r="AH76" i="9"/>
  <c r="AH77" i="9" s="1"/>
  <c r="AH76" i="8"/>
  <c r="AL76" i="9"/>
  <c r="AL77" i="9" s="1"/>
  <c r="AL76" i="8"/>
  <c r="AP76" i="9"/>
  <c r="AP77" i="9" s="1"/>
  <c r="AP76" i="8"/>
  <c r="AT76" i="9"/>
  <c r="AT77" i="9" s="1"/>
  <c r="AT76" i="8"/>
  <c r="AX76" i="9"/>
  <c r="AX77" i="9" s="1"/>
  <c r="AX76" i="8"/>
  <c r="BB76" i="9"/>
  <c r="BB77" i="9" s="1"/>
  <c r="BB76" i="8"/>
  <c r="BF76" i="9"/>
  <c r="BF77" i="9" s="1"/>
  <c r="BF76" i="8"/>
  <c r="BJ76" i="9"/>
  <c r="BJ77" i="9" s="1"/>
  <c r="BJ76" i="8"/>
  <c r="BN76" i="9"/>
  <c r="BN77" i="9" s="1"/>
  <c r="BN76" i="8"/>
  <c r="BR76" i="9"/>
  <c r="BR77" i="9" s="1"/>
  <c r="BR76" i="8"/>
  <c r="BV76" i="9"/>
  <c r="BV77" i="9" s="1"/>
  <c r="BV76" i="8"/>
  <c r="BJ87" i="11"/>
  <c r="BJ98" i="11"/>
  <c r="BL87" i="11"/>
  <c r="BL98" i="11"/>
  <c r="BN87" i="11"/>
  <c r="BN98" i="11"/>
  <c r="BP87" i="11"/>
  <c r="BP98" i="11"/>
  <c r="BR87" i="11"/>
  <c r="BR98" i="11"/>
  <c r="BT87" i="11"/>
  <c r="BT98" i="11"/>
  <c r="BV87" i="11"/>
  <c r="BV98" i="11"/>
  <c r="BS79" i="11"/>
  <c r="BW79" i="11"/>
  <c r="BT80" i="11"/>
  <c r="AI112" i="8"/>
  <c r="AI135" i="8"/>
  <c r="AI132" i="8" s="1"/>
  <c r="AM112" i="8"/>
  <c r="AM135" i="8"/>
  <c r="AM132" i="8" s="1"/>
  <c r="AQ112" i="8"/>
  <c r="AQ135" i="8"/>
  <c r="AQ132" i="8" s="1"/>
  <c r="AU112" i="8"/>
  <c r="AU135" i="8"/>
  <c r="AU132" i="8" s="1"/>
  <c r="AY112" i="8"/>
  <c r="AY135" i="8"/>
  <c r="AY132" i="8" s="1"/>
  <c r="BC112" i="8"/>
  <c r="BC135" i="8"/>
  <c r="BC132" i="8" s="1"/>
  <c r="BG112" i="8"/>
  <c r="BG135" i="8"/>
  <c r="BG132" i="8" s="1"/>
  <c r="BK112" i="8"/>
  <c r="BK135" i="8"/>
  <c r="BK132" i="8" s="1"/>
  <c r="BO112" i="8"/>
  <c r="BO135" i="8"/>
  <c r="BO132" i="8" s="1"/>
  <c r="BS112" i="8"/>
  <c r="BS135" i="8"/>
  <c r="BS132" i="8" s="1"/>
  <c r="BW112" i="8"/>
  <c r="BW135" i="8"/>
  <c r="BW132" i="8" s="1"/>
  <c r="BJ136" i="9"/>
  <c r="BN136" i="9"/>
  <c r="BR136" i="9"/>
  <c r="BV136" i="9"/>
  <c r="AI76" i="9"/>
  <c r="AI77" i="9" s="1"/>
  <c r="AI76" i="8"/>
  <c r="AM76" i="9"/>
  <c r="AM77" i="9" s="1"/>
  <c r="AM76" i="8"/>
  <c r="AQ76" i="9"/>
  <c r="AQ77" i="9" s="1"/>
  <c r="AQ76" i="8"/>
  <c r="AU76" i="9"/>
  <c r="AU77" i="9" s="1"/>
  <c r="AU76" i="8"/>
  <c r="AY76" i="9"/>
  <c r="AY77" i="9" s="1"/>
  <c r="AY76" i="8"/>
  <c r="BC76" i="9"/>
  <c r="BC77" i="9" s="1"/>
  <c r="BC76" i="8"/>
  <c r="BG76" i="9"/>
  <c r="BG77" i="9" s="1"/>
  <c r="BG76" i="8"/>
  <c r="BK76" i="9"/>
  <c r="BK77" i="9" s="1"/>
  <c r="BK76" i="8"/>
  <c r="BO76" i="9"/>
  <c r="BO77" i="9" s="1"/>
  <c r="BO76" i="8"/>
  <c r="BS76" i="8"/>
  <c r="BW76" i="8"/>
  <c r="BK98" i="11"/>
  <c r="BK87" i="11"/>
  <c r="BM98" i="11"/>
  <c r="BM87" i="11"/>
  <c r="BO98" i="11"/>
  <c r="BO87" i="11"/>
  <c r="BQ98" i="11"/>
  <c r="BQ87" i="11"/>
  <c r="BS98" i="11"/>
  <c r="BS87" i="11"/>
  <c r="BU98" i="11"/>
  <c r="BU87" i="11"/>
  <c r="BW98" i="11"/>
  <c r="BW87" i="11"/>
  <c r="BT79" i="11"/>
  <c r="BQ80" i="11"/>
  <c r="BU80" i="11"/>
  <c r="BJ83" i="11"/>
  <c r="BJ101" i="11"/>
  <c r="BJ90" i="11"/>
  <c r="BJ94" i="11"/>
  <c r="BL83" i="11"/>
  <c r="BL101" i="11"/>
  <c r="BL90" i="11"/>
  <c r="BL94" i="11"/>
  <c r="BN83" i="11"/>
  <c r="BN101" i="11"/>
  <c r="BN90" i="11"/>
  <c r="BN94" i="11"/>
  <c r="BP83" i="11"/>
  <c r="BP101" i="11"/>
  <c r="BP90" i="11"/>
  <c r="BP94" i="11"/>
  <c r="BR83" i="11"/>
  <c r="BR101" i="11"/>
  <c r="BR90" i="11"/>
  <c r="BR94" i="11"/>
  <c r="BT83" i="11"/>
  <c r="BT101" i="11"/>
  <c r="BT90" i="11"/>
  <c r="BT94" i="11"/>
  <c r="BV83" i="11"/>
  <c r="BV101" i="11"/>
  <c r="BV90" i="11"/>
  <c r="BV94" i="11"/>
  <c r="AJ135" i="8"/>
  <c r="AJ132" i="8" s="1"/>
  <c r="AJ112" i="8"/>
  <c r="AN135" i="8"/>
  <c r="AN132" i="8" s="1"/>
  <c r="AN112" i="8"/>
  <c r="AR135" i="8"/>
  <c r="AR132" i="8" s="1"/>
  <c r="AR112" i="8"/>
  <c r="AV135" i="8"/>
  <c r="AV132" i="8" s="1"/>
  <c r="AV112" i="8"/>
  <c r="AZ135" i="8"/>
  <c r="AZ132" i="8" s="1"/>
  <c r="AZ112" i="8"/>
  <c r="BD135" i="8"/>
  <c r="BD132" i="8" s="1"/>
  <c r="BD112" i="8"/>
  <c r="BH135" i="8"/>
  <c r="BH132" i="8" s="1"/>
  <c r="BH112" i="8"/>
  <c r="BL135" i="8"/>
  <c r="BL132" i="8" s="1"/>
  <c r="BL112" i="8"/>
  <c r="BP135" i="8"/>
  <c r="BP132" i="8" s="1"/>
  <c r="BP112" i="8"/>
  <c r="BT135" i="8"/>
  <c r="BT132" i="8" s="1"/>
  <c r="BT112" i="8"/>
  <c r="AK84" i="5"/>
  <c r="AO84" i="5"/>
  <c r="AS84" i="5"/>
  <c r="AW84" i="5"/>
  <c r="BA84" i="5"/>
  <c r="BE84" i="5"/>
  <c r="BI84" i="5"/>
  <c r="BM84" i="5"/>
  <c r="BQ84" i="5"/>
  <c r="BU84" i="5"/>
  <c r="BL10" i="4"/>
  <c r="BT10" i="4"/>
  <c r="AH12" i="11"/>
  <c r="AH91" i="11"/>
  <c r="AJ12" i="11"/>
  <c r="AJ91" i="11"/>
  <c r="AL12" i="11"/>
  <c r="AL91" i="11"/>
  <c r="AN12" i="11"/>
  <c r="AN91" i="11"/>
  <c r="AP12" i="11"/>
  <c r="AP91" i="11"/>
  <c r="AR12" i="11"/>
  <c r="AR91" i="11"/>
  <c r="AT12" i="11"/>
  <c r="AT91" i="11"/>
  <c r="AV12" i="11"/>
  <c r="AV91" i="11"/>
  <c r="AX12" i="11"/>
  <c r="AX91" i="11"/>
  <c r="AZ12" i="11"/>
  <c r="AZ91" i="11"/>
  <c r="BB12" i="11"/>
  <c r="BB91" i="11"/>
  <c r="BD12" i="11"/>
  <c r="BD91" i="11"/>
  <c r="BF12" i="11"/>
  <c r="BF91" i="11"/>
  <c r="BH12" i="11"/>
  <c r="BH91" i="11"/>
  <c r="BJ12" i="11"/>
  <c r="BJ91" i="11"/>
  <c r="BL12" i="11"/>
  <c r="BL91" i="11"/>
  <c r="BN12" i="11"/>
  <c r="BN91" i="11"/>
  <c r="BP12" i="11"/>
  <c r="BP91" i="11"/>
  <c r="BR12" i="11"/>
  <c r="BR91" i="11"/>
  <c r="BT12" i="11"/>
  <c r="BT91" i="11"/>
  <c r="BV12" i="11"/>
  <c r="BV91" i="11"/>
  <c r="F79" i="5"/>
  <c r="J79" i="5"/>
  <c r="N79" i="5"/>
  <c r="R79" i="5"/>
  <c r="V79" i="5"/>
  <c r="Z79" i="5"/>
  <c r="AD79" i="5"/>
  <c r="AH79" i="5"/>
  <c r="AL79" i="5"/>
  <c r="AP79" i="5"/>
  <c r="AT79" i="5"/>
  <c r="AX79" i="5"/>
  <c r="BB79" i="5"/>
  <c r="BF79" i="5"/>
  <c r="BJ79" i="5"/>
  <c r="BN79" i="5"/>
  <c r="BR79" i="5"/>
  <c r="BV79" i="5"/>
  <c r="AI98" i="11"/>
  <c r="AI87" i="11"/>
  <c r="AK98" i="11"/>
  <c r="AK87" i="11"/>
  <c r="AM98" i="11"/>
  <c r="AM87" i="11"/>
  <c r="AO98" i="11"/>
  <c r="AO87" i="11"/>
  <c r="AQ98" i="11"/>
  <c r="AQ87" i="11"/>
  <c r="AS98" i="11"/>
  <c r="AS87" i="11"/>
  <c r="AU98" i="11"/>
  <c r="AU87" i="11"/>
  <c r="AW98" i="11"/>
  <c r="AW87" i="11"/>
  <c r="AY98" i="11"/>
  <c r="AY87" i="11"/>
  <c r="BA98" i="11"/>
  <c r="BA87" i="11"/>
  <c r="BC98" i="11"/>
  <c r="BC87" i="11"/>
  <c r="BE98" i="11"/>
  <c r="BE87" i="11"/>
  <c r="BG98" i="11"/>
  <c r="BG87" i="11"/>
  <c r="BI98" i="11"/>
  <c r="BI87" i="11"/>
  <c r="BO10" i="4"/>
  <c r="BS10" i="4"/>
  <c r="BW10" i="4"/>
  <c r="AI84" i="11"/>
  <c r="AK84" i="11"/>
  <c r="AM84" i="11"/>
  <c r="AO84" i="11"/>
  <c r="AQ84" i="11"/>
  <c r="AS84" i="11"/>
  <c r="AU84" i="11"/>
  <c r="AW84" i="11"/>
  <c r="AY84" i="11"/>
  <c r="BA84" i="11"/>
  <c r="BC84" i="11"/>
  <c r="BE84" i="11"/>
  <c r="BG84" i="11"/>
  <c r="BI84" i="11"/>
  <c r="BK84" i="11"/>
  <c r="BM84" i="11"/>
  <c r="BO84" i="11"/>
  <c r="BQ84" i="11"/>
  <c r="BS84" i="11"/>
  <c r="BU84" i="11"/>
  <c r="BW84" i="11"/>
  <c r="AI96" i="11"/>
  <c r="AI85" i="11"/>
  <c r="AK96" i="11"/>
  <c r="AK85" i="11"/>
  <c r="AM96" i="11"/>
  <c r="AM85" i="11"/>
  <c r="AO96" i="11"/>
  <c r="AO85" i="11"/>
  <c r="AQ96" i="11"/>
  <c r="AQ85" i="11"/>
  <c r="AS96" i="11"/>
  <c r="AS85" i="11"/>
  <c r="AU96" i="11"/>
  <c r="AU85" i="11"/>
  <c r="AW96" i="11"/>
  <c r="AW85" i="11"/>
  <c r="AY96" i="11"/>
  <c r="AY85" i="11"/>
  <c r="BA96" i="11"/>
  <c r="BA85" i="11"/>
  <c r="BC96" i="11"/>
  <c r="BC85" i="11"/>
  <c r="BE96" i="11"/>
  <c r="BE85" i="11"/>
  <c r="BG96" i="11"/>
  <c r="BG85" i="11"/>
  <c r="BI96" i="11"/>
  <c r="BI85" i="11"/>
  <c r="BK96" i="11"/>
  <c r="BK85" i="11"/>
  <c r="BM96" i="11"/>
  <c r="BM85" i="11"/>
  <c r="BO96" i="11"/>
  <c r="BO85" i="11"/>
  <c r="BQ96" i="11"/>
  <c r="BQ85" i="11"/>
  <c r="BS96" i="11"/>
  <c r="BS85" i="11"/>
  <c r="BU96" i="11"/>
  <c r="BU85" i="11"/>
  <c r="BW96" i="11"/>
  <c r="BW85" i="11"/>
  <c r="AI40" i="11"/>
  <c r="AI11" i="11"/>
  <c r="AI86" i="11"/>
  <c r="AK40" i="11"/>
  <c r="AK11" i="11"/>
  <c r="AK86" i="11"/>
  <c r="AM40" i="11"/>
  <c r="AM11" i="11"/>
  <c r="AM86" i="11"/>
  <c r="AO40" i="11"/>
  <c r="AO11" i="11"/>
  <c r="AO86" i="11"/>
  <c r="AQ40" i="11"/>
  <c r="AQ11" i="11"/>
  <c r="AQ86" i="11"/>
  <c r="AS40" i="11"/>
  <c r="AS11" i="11"/>
  <c r="AS86" i="11"/>
  <c r="AU40" i="11"/>
  <c r="AU11" i="11"/>
  <c r="AU86" i="11"/>
  <c r="AW40" i="11"/>
  <c r="AW11" i="11"/>
  <c r="AW86" i="11"/>
  <c r="AY40" i="11"/>
  <c r="AY11" i="11"/>
  <c r="AY86" i="11"/>
  <c r="BA40" i="11"/>
  <c r="BA11" i="11"/>
  <c r="BA86" i="11"/>
  <c r="BC40" i="11"/>
  <c r="BC11" i="11"/>
  <c r="BC86" i="11"/>
  <c r="BE40" i="11"/>
  <c r="BE11" i="11"/>
  <c r="BE86" i="11"/>
  <c r="BG40" i="11"/>
  <c r="BG11" i="11"/>
  <c r="BG86" i="11"/>
  <c r="BI40" i="11"/>
  <c r="BI11" i="11"/>
  <c r="BI86" i="11"/>
  <c r="BK40" i="11"/>
  <c r="BK11" i="11"/>
  <c r="BK86" i="11"/>
  <c r="BM40" i="11"/>
  <c r="BM11" i="11"/>
  <c r="BM86" i="11"/>
  <c r="BO40" i="11"/>
  <c r="BO11" i="11"/>
  <c r="BO86" i="11"/>
  <c r="BQ40" i="11"/>
  <c r="BQ11" i="11"/>
  <c r="BQ86" i="11"/>
  <c r="BS40" i="11"/>
  <c r="BS11" i="11"/>
  <c r="BS86" i="11"/>
  <c r="BU40" i="11"/>
  <c r="BU11" i="11"/>
  <c r="BU86" i="11"/>
  <c r="BW40" i="11"/>
  <c r="BW11" i="11"/>
  <c r="BW86" i="11"/>
  <c r="BN12" i="4"/>
  <c r="BN27" i="4"/>
  <c r="BN42" i="4"/>
  <c r="BN57" i="4"/>
  <c r="BV12" i="4"/>
  <c r="BV27" i="4"/>
  <c r="BV42" i="4"/>
  <c r="BV57" i="4"/>
  <c r="BU42" i="11" l="1"/>
  <c r="BU97" i="11"/>
  <c r="BO42" i="11"/>
  <c r="BO97" i="11"/>
  <c r="BK42" i="11"/>
  <c r="BK97" i="11"/>
  <c r="BI42" i="11"/>
  <c r="BI97" i="11"/>
  <c r="BC42" i="11"/>
  <c r="BC97" i="11"/>
  <c r="BA42" i="11"/>
  <c r="BA97" i="11"/>
  <c r="AU42" i="11"/>
  <c r="AU97" i="11"/>
  <c r="AQ42" i="11"/>
  <c r="AQ97" i="11"/>
  <c r="AO42" i="11"/>
  <c r="AO97" i="11"/>
  <c r="AK42" i="11"/>
  <c r="AK97" i="11"/>
  <c r="BR84" i="5"/>
  <c r="BJ84" i="5"/>
  <c r="BB84" i="5"/>
  <c r="AT84" i="5"/>
  <c r="AL84" i="5"/>
  <c r="BT92" i="12"/>
  <c r="BT92" i="11"/>
  <c r="BP92" i="12"/>
  <c r="BP92" i="11"/>
  <c r="BL92" i="12"/>
  <c r="BL92" i="11"/>
  <c r="BH92" i="12"/>
  <c r="BH92" i="11"/>
  <c r="BT12" i="4"/>
  <c r="BT27" i="4"/>
  <c r="BT42" i="4"/>
  <c r="BT57" i="4"/>
  <c r="BL12" i="4"/>
  <c r="BL27" i="4"/>
  <c r="BL42" i="4"/>
  <c r="BL57" i="4"/>
  <c r="BU85" i="5"/>
  <c r="BU94" i="5"/>
  <c r="BU98" i="5" s="1"/>
  <c r="BQ85" i="5"/>
  <c r="BQ94" i="5"/>
  <c r="BQ98" i="5" s="1"/>
  <c r="BM85" i="5"/>
  <c r="BT125" i="8"/>
  <c r="BP125" i="8"/>
  <c r="BL125" i="8"/>
  <c r="BH125" i="8"/>
  <c r="BD125" i="8"/>
  <c r="AZ125" i="8"/>
  <c r="AV125" i="8"/>
  <c r="AR125" i="8"/>
  <c r="AN125" i="8"/>
  <c r="AJ125" i="8"/>
  <c r="BU89" i="11"/>
  <c r="BQ89" i="11"/>
  <c r="BT99" i="11"/>
  <c r="BT88" i="11"/>
  <c r="BW77" i="8"/>
  <c r="BW15" i="4" s="1"/>
  <c r="BW7" i="4"/>
  <c r="BS77" i="8"/>
  <c r="BS15" i="4" s="1"/>
  <c r="BS7" i="4"/>
  <c r="BO77" i="8"/>
  <c r="BO15" i="4" s="1"/>
  <c r="BO7" i="4"/>
  <c r="BK77" i="8"/>
  <c r="BK15" i="4" s="1"/>
  <c r="BK7" i="4"/>
  <c r="BG77" i="8"/>
  <c r="BG15" i="4" s="1"/>
  <c r="BG7" i="4"/>
  <c r="BC77" i="8"/>
  <c r="BC15" i="4" s="1"/>
  <c r="BC7" i="4"/>
  <c r="AY77" i="8"/>
  <c r="AY15" i="4" s="1"/>
  <c r="AY7" i="4"/>
  <c r="AU77" i="8"/>
  <c r="AU15" i="4" s="1"/>
  <c r="AU7" i="4"/>
  <c r="AQ77" i="8"/>
  <c r="AQ15" i="4" s="1"/>
  <c r="AQ7" i="4"/>
  <c r="AM77" i="8"/>
  <c r="AM15" i="4" s="1"/>
  <c r="AM7" i="4"/>
  <c r="AI77" i="8"/>
  <c r="AI15" i="4" s="1"/>
  <c r="AI7" i="4"/>
  <c r="BQ14" i="4"/>
  <c r="BI14" i="4"/>
  <c r="BA14" i="4"/>
  <c r="AS14" i="4"/>
  <c r="AK14" i="4"/>
  <c r="BU12" i="4"/>
  <c r="BU27" i="4"/>
  <c r="BU42" i="4"/>
  <c r="BU57" i="4"/>
  <c r="BQ12" i="4"/>
  <c r="BQ27" i="4"/>
  <c r="BQ42" i="4"/>
  <c r="BQ57" i="4"/>
  <c r="BM12" i="4"/>
  <c r="BM27" i="4"/>
  <c r="BM42" i="4"/>
  <c r="BM57" i="4"/>
  <c r="BT84" i="5"/>
  <c r="BL84" i="5"/>
  <c r="BD84" i="5"/>
  <c r="AV84" i="5"/>
  <c r="AN84" i="5"/>
  <c r="BV42" i="11"/>
  <c r="BV97" i="11"/>
  <c r="BR42" i="11"/>
  <c r="BR97" i="11"/>
  <c r="BN42" i="11"/>
  <c r="BN97" i="11"/>
  <c r="BJ42" i="11"/>
  <c r="BJ97" i="11"/>
  <c r="BF42" i="11"/>
  <c r="BF97" i="11"/>
  <c r="BB42" i="11"/>
  <c r="BB97" i="11"/>
  <c r="AX42" i="11"/>
  <c r="AX97" i="11"/>
  <c r="AT42" i="11"/>
  <c r="AT97" i="11"/>
  <c r="AP42" i="11"/>
  <c r="AP97" i="11"/>
  <c r="AL42" i="11"/>
  <c r="AL97" i="11"/>
  <c r="AH42" i="11"/>
  <c r="AH97" i="11"/>
  <c r="BV125" i="9"/>
  <c r="BV126" i="9" s="1"/>
  <c r="BV135" i="9"/>
  <c r="BV132" i="9" s="1"/>
  <c r="BR125" i="9"/>
  <c r="BR126" i="9" s="1"/>
  <c r="BR135" i="9"/>
  <c r="BR132" i="9" s="1"/>
  <c r="BN125" i="9"/>
  <c r="BN126" i="9" s="1"/>
  <c r="BN135" i="9"/>
  <c r="BN132" i="9" s="1"/>
  <c r="BJ125" i="9"/>
  <c r="BJ126" i="9" s="1"/>
  <c r="BJ135" i="9"/>
  <c r="BJ132" i="9" s="1"/>
  <c r="BF125" i="9"/>
  <c r="BF126" i="9" s="1"/>
  <c r="BF135" i="9"/>
  <c r="BF132" i="9" s="1"/>
  <c r="BB125" i="9"/>
  <c r="BB126" i="9" s="1"/>
  <c r="BB135" i="9"/>
  <c r="BB132" i="9" s="1"/>
  <c r="AX125" i="9"/>
  <c r="AX126" i="9" s="1"/>
  <c r="AX135" i="9"/>
  <c r="AX132" i="9" s="1"/>
  <c r="AT125" i="9"/>
  <c r="AT126" i="9" s="1"/>
  <c r="AT135" i="9"/>
  <c r="AT132" i="9" s="1"/>
  <c r="AP125" i="9"/>
  <c r="AP126" i="9" s="1"/>
  <c r="AP135" i="9"/>
  <c r="AP132" i="9" s="1"/>
  <c r="AL125" i="9"/>
  <c r="AL126" i="9" s="1"/>
  <c r="AL135" i="9"/>
  <c r="AL132" i="9" s="1"/>
  <c r="AH125" i="9"/>
  <c r="AH126" i="9" s="1"/>
  <c r="AH135" i="9"/>
  <c r="AH132" i="9" s="1"/>
  <c r="BW89" i="11"/>
  <c r="BS89" i="11"/>
  <c r="BV99" i="11"/>
  <c r="BV88" i="11"/>
  <c r="BR99" i="11"/>
  <c r="BR88" i="11"/>
  <c r="BU76" i="9"/>
  <c r="BQ76" i="9"/>
  <c r="BV89" i="11"/>
  <c r="BR89" i="11"/>
  <c r="BU88" i="11"/>
  <c r="BU99" i="11"/>
  <c r="BQ88" i="11"/>
  <c r="BQ99" i="11"/>
  <c r="BT76" i="9"/>
  <c r="BS14" i="4"/>
  <c r="BS6" i="3"/>
  <c r="BK14" i="4"/>
  <c r="BK6" i="3"/>
  <c r="BC14" i="4"/>
  <c r="BC6" i="3"/>
  <c r="AU14" i="4"/>
  <c r="AU6" i="3"/>
  <c r="AM14" i="4"/>
  <c r="AM6" i="3"/>
  <c r="AP129" i="9"/>
  <c r="AL129" i="9"/>
  <c r="AH129" i="9"/>
  <c r="BG37" i="11"/>
  <c r="BG90" i="11"/>
  <c r="BG83" i="11"/>
  <c r="BE37" i="11"/>
  <c r="BE90" i="11"/>
  <c r="BE83" i="11"/>
  <c r="BC37" i="11"/>
  <c r="BC90" i="11"/>
  <c r="BC83" i="11"/>
  <c r="BA37" i="11"/>
  <c r="BA90" i="11"/>
  <c r="BA83" i="11"/>
  <c r="AY37" i="11"/>
  <c r="AY90" i="11"/>
  <c r="AY83" i="11"/>
  <c r="AW37" i="11"/>
  <c r="AW90" i="11"/>
  <c r="AW83" i="11"/>
  <c r="AU37" i="11"/>
  <c r="AU90" i="11"/>
  <c r="AU83" i="11"/>
  <c r="AS37" i="11"/>
  <c r="AS90" i="11"/>
  <c r="AS83" i="11"/>
  <c r="AQ37" i="11"/>
  <c r="AQ90" i="11"/>
  <c r="AQ83" i="11"/>
  <c r="AO37" i="11"/>
  <c r="AO90" i="11"/>
  <c r="AO83" i="11"/>
  <c r="AM37" i="11"/>
  <c r="AM90" i="11"/>
  <c r="AM83" i="11"/>
  <c r="AK37" i="11"/>
  <c r="AK90" i="11"/>
  <c r="AK83" i="11"/>
  <c r="AI37" i="11"/>
  <c r="AI90" i="11"/>
  <c r="AI83" i="11"/>
  <c r="BW42" i="11"/>
  <c r="BW97" i="11"/>
  <c r="BS42" i="11"/>
  <c r="BS97" i="11"/>
  <c r="BQ42" i="11"/>
  <c r="BQ97" i="11"/>
  <c r="BM42" i="11"/>
  <c r="BM97" i="11"/>
  <c r="BG42" i="11"/>
  <c r="BG97" i="11"/>
  <c r="BE42" i="11"/>
  <c r="BE97" i="11"/>
  <c r="AY42" i="11"/>
  <c r="AY97" i="11"/>
  <c r="AW42" i="11"/>
  <c r="AW97" i="11"/>
  <c r="AS42" i="11"/>
  <c r="AS97" i="11"/>
  <c r="AM42" i="11"/>
  <c r="AM97" i="11"/>
  <c r="AI42" i="11"/>
  <c r="AI97" i="11"/>
  <c r="BW12" i="11"/>
  <c r="BW91" i="11"/>
  <c r="BU12" i="11"/>
  <c r="BU91" i="11"/>
  <c r="BS12" i="11"/>
  <c r="BS91" i="11"/>
  <c r="BQ12" i="11"/>
  <c r="BQ91" i="11"/>
  <c r="BO12" i="11"/>
  <c r="BO91" i="11"/>
  <c r="BM12" i="11"/>
  <c r="BM91" i="11"/>
  <c r="BK12" i="11"/>
  <c r="BK91" i="11"/>
  <c r="BI12" i="11"/>
  <c r="BI91" i="11"/>
  <c r="BG12" i="11"/>
  <c r="BG91" i="11"/>
  <c r="BE12" i="11"/>
  <c r="BE91" i="11"/>
  <c r="BC12" i="11"/>
  <c r="BC91" i="11"/>
  <c r="BA12" i="11"/>
  <c r="BA91" i="11"/>
  <c r="AY12" i="11"/>
  <c r="AY91" i="11"/>
  <c r="AW12" i="11"/>
  <c r="AW91" i="11"/>
  <c r="AU12" i="11"/>
  <c r="AU91" i="11"/>
  <c r="AS12" i="11"/>
  <c r="AS91" i="11"/>
  <c r="AQ12" i="11"/>
  <c r="AQ91" i="11"/>
  <c r="AO12" i="11"/>
  <c r="AO91" i="11"/>
  <c r="AM12" i="11"/>
  <c r="AM91" i="11"/>
  <c r="AK12" i="11"/>
  <c r="AK91" i="11"/>
  <c r="AI12" i="11"/>
  <c r="AI91" i="11"/>
  <c r="BW12" i="4"/>
  <c r="BW27" i="4"/>
  <c r="BW42" i="4"/>
  <c r="BW57" i="4"/>
  <c r="BS12" i="4"/>
  <c r="BS27" i="4"/>
  <c r="BS42" i="4"/>
  <c r="BS57" i="4"/>
  <c r="BO12" i="4"/>
  <c r="BO27" i="4"/>
  <c r="BO42" i="4"/>
  <c r="BO57" i="4"/>
  <c r="BV84" i="5"/>
  <c r="BN84" i="5"/>
  <c r="BF84" i="5"/>
  <c r="AX84" i="5"/>
  <c r="AP84" i="5"/>
  <c r="AH84" i="5"/>
  <c r="BV92" i="12"/>
  <c r="BV92" i="11"/>
  <c r="BR92" i="12"/>
  <c r="BR92" i="11"/>
  <c r="BN92" i="12"/>
  <c r="BN92" i="11"/>
  <c r="BJ92" i="12"/>
  <c r="BJ92" i="11"/>
  <c r="BT125" i="9"/>
  <c r="BT126" i="9" s="1"/>
  <c r="BT135" i="9"/>
  <c r="BT132" i="9" s="1"/>
  <c r="BP125" i="9"/>
  <c r="BP126" i="9" s="1"/>
  <c r="BP129" i="9" s="1"/>
  <c r="BP135" i="9"/>
  <c r="BP132" i="9" s="1"/>
  <c r="BL125" i="9"/>
  <c r="BL126" i="9" s="1"/>
  <c r="BL129" i="9" s="1"/>
  <c r="BL135" i="9"/>
  <c r="BL132" i="9" s="1"/>
  <c r="BH125" i="9"/>
  <c r="BH126" i="9" s="1"/>
  <c r="BH129" i="9" s="1"/>
  <c r="BH135" i="9"/>
  <c r="BH132" i="9" s="1"/>
  <c r="BD125" i="9"/>
  <c r="BD126" i="9" s="1"/>
  <c r="BD129" i="9" s="1"/>
  <c r="BD135" i="9"/>
  <c r="BD132" i="9" s="1"/>
  <c r="AZ125" i="9"/>
  <c r="AZ126" i="9" s="1"/>
  <c r="AZ129" i="9" s="1"/>
  <c r="AZ135" i="9"/>
  <c r="AZ132" i="9" s="1"/>
  <c r="AV125" i="9"/>
  <c r="AV126" i="9" s="1"/>
  <c r="AV129" i="9" s="1"/>
  <c r="AV135" i="9"/>
  <c r="AV132" i="9" s="1"/>
  <c r="AR125" i="9"/>
  <c r="AR126" i="9" s="1"/>
  <c r="AR129" i="9" s="1"/>
  <c r="AR135" i="9"/>
  <c r="AR132" i="9" s="1"/>
  <c r="AN125" i="9"/>
  <c r="AN126" i="9" s="1"/>
  <c r="AN129" i="9" s="1"/>
  <c r="AN135" i="9"/>
  <c r="AN132" i="9" s="1"/>
  <c r="AJ125" i="9"/>
  <c r="AJ126" i="9" s="1"/>
  <c r="AJ129" i="9" s="1"/>
  <c r="AJ135" i="9"/>
  <c r="AJ132" i="9" s="1"/>
  <c r="BW76" i="9"/>
  <c r="BS76" i="9"/>
  <c r="BW125" i="8"/>
  <c r="BW125" i="9"/>
  <c r="BW126" i="9" s="1"/>
  <c r="BW135" i="9"/>
  <c r="BW132" i="9" s="1"/>
  <c r="BS125" i="8"/>
  <c r="BS125" i="9"/>
  <c r="BS126" i="9" s="1"/>
  <c r="BS135" i="9"/>
  <c r="BS132" i="9" s="1"/>
  <c r="BO125" i="8"/>
  <c r="BO125" i="9"/>
  <c r="BO126" i="9" s="1"/>
  <c r="BO135" i="9"/>
  <c r="BO132" i="9" s="1"/>
  <c r="BK125" i="8"/>
  <c r="BK125" i="9"/>
  <c r="BK126" i="9" s="1"/>
  <c r="BK135" i="9"/>
  <c r="BK132" i="9" s="1"/>
  <c r="BG125" i="8"/>
  <c r="BG125" i="9"/>
  <c r="BG126" i="9" s="1"/>
  <c r="BG135" i="9"/>
  <c r="BG132" i="9" s="1"/>
  <c r="BC125" i="8"/>
  <c r="BC125" i="9"/>
  <c r="BC126" i="9" s="1"/>
  <c r="BC135" i="9"/>
  <c r="BC132" i="9" s="1"/>
  <c r="AY125" i="8"/>
  <c r="AY125" i="9"/>
  <c r="AY126" i="9" s="1"/>
  <c r="AY135" i="9"/>
  <c r="AY132" i="9" s="1"/>
  <c r="AU125" i="8"/>
  <c r="AU125" i="9"/>
  <c r="AU126" i="9" s="1"/>
  <c r="AU135" i="9"/>
  <c r="AU132" i="9" s="1"/>
  <c r="AQ125" i="8"/>
  <c r="AQ125" i="9"/>
  <c r="AQ126" i="9" s="1"/>
  <c r="AQ135" i="9"/>
  <c r="AQ132" i="9" s="1"/>
  <c r="AM125" i="8"/>
  <c r="AM125" i="9"/>
  <c r="AM126" i="9" s="1"/>
  <c r="AM135" i="9"/>
  <c r="AM132" i="9" s="1"/>
  <c r="AI125" i="8"/>
  <c r="AI125" i="9"/>
  <c r="AI126" i="9" s="1"/>
  <c r="AI135" i="9"/>
  <c r="AI132" i="9" s="1"/>
  <c r="BT89" i="11"/>
  <c r="BW88" i="11"/>
  <c r="BW99" i="11"/>
  <c r="BS88" i="11"/>
  <c r="BS99" i="11"/>
  <c r="BV77" i="8"/>
  <c r="BV7" i="4"/>
  <c r="BR77" i="8"/>
  <c r="BR7" i="4"/>
  <c r="BN77" i="8"/>
  <c r="BN7" i="4"/>
  <c r="BJ77" i="8"/>
  <c r="BJ7" i="4"/>
  <c r="BF77" i="8"/>
  <c r="BF7" i="4"/>
  <c r="BB77" i="8"/>
  <c r="BB7" i="4"/>
  <c r="AX77" i="8"/>
  <c r="AX7" i="4"/>
  <c r="AT77" i="8"/>
  <c r="AT7" i="4"/>
  <c r="AP77" i="8"/>
  <c r="AP7" i="4"/>
  <c r="AL77" i="8"/>
  <c r="AL7" i="4"/>
  <c r="AH77" i="8"/>
  <c r="AH7" i="4"/>
  <c r="BU14" i="4"/>
  <c r="BM14" i="4"/>
  <c r="BE14" i="4"/>
  <c r="AW14" i="4"/>
  <c r="AO14" i="4"/>
  <c r="BW32" i="11"/>
  <c r="BU32" i="11"/>
  <c r="BS32" i="11"/>
  <c r="BQ32" i="11"/>
  <c r="BO32" i="11"/>
  <c r="BM32" i="11"/>
  <c r="BK32" i="11"/>
  <c r="BI32" i="11"/>
  <c r="BG32" i="11"/>
  <c r="BE32" i="11"/>
  <c r="BC32" i="11"/>
  <c r="BA32" i="11"/>
  <c r="AY32" i="11"/>
  <c r="AW32" i="11"/>
  <c r="AU32" i="11"/>
  <c r="AS32" i="11"/>
  <c r="AQ32" i="11"/>
  <c r="AO32" i="11"/>
  <c r="AM32" i="11"/>
  <c r="AK32" i="11"/>
  <c r="AI32" i="11"/>
  <c r="BV129" i="9"/>
  <c r="BR129" i="9"/>
  <c r="BN129" i="9"/>
  <c r="BJ129" i="9"/>
  <c r="BF129" i="9"/>
  <c r="BB129" i="9"/>
  <c r="AX129" i="9"/>
  <c r="AT129" i="9"/>
  <c r="BF37" i="11"/>
  <c r="BF83" i="11"/>
  <c r="BF90" i="11"/>
  <c r="BD37" i="11"/>
  <c r="BD83" i="11"/>
  <c r="BD90" i="11"/>
  <c r="BB37" i="11"/>
  <c r="BB83" i="11"/>
  <c r="BB90" i="11"/>
  <c r="AZ37" i="11"/>
  <c r="AZ83" i="11"/>
  <c r="AZ90" i="11"/>
  <c r="AX37" i="11"/>
  <c r="AX83" i="11"/>
  <c r="AX90" i="11"/>
  <c r="AV37" i="11"/>
  <c r="AV83" i="11"/>
  <c r="AV90" i="11"/>
  <c r="AT37" i="11"/>
  <c r="AT83" i="11"/>
  <c r="AT90" i="11"/>
  <c r="AR37" i="11"/>
  <c r="AR83" i="11"/>
  <c r="AR90" i="11"/>
  <c r="AP37" i="11"/>
  <c r="AP83" i="11"/>
  <c r="AP90" i="11"/>
  <c r="AN37" i="11"/>
  <c r="AN83" i="11"/>
  <c r="AN90" i="11"/>
  <c r="AL37" i="11"/>
  <c r="AL83" i="11"/>
  <c r="AL90" i="11"/>
  <c r="AJ37" i="11"/>
  <c r="AJ83" i="11"/>
  <c r="AJ90" i="11"/>
  <c r="AH37" i="11"/>
  <c r="AH83" i="11"/>
  <c r="AH90" i="11"/>
  <c r="BP84" i="5"/>
  <c r="BH84" i="5"/>
  <c r="AZ84" i="5"/>
  <c r="AR84" i="5"/>
  <c r="AJ84" i="5"/>
  <c r="BT42" i="11"/>
  <c r="BT97" i="11"/>
  <c r="BP42" i="11"/>
  <c r="BP97" i="11"/>
  <c r="BL42" i="11"/>
  <c r="BL97" i="11"/>
  <c r="BH42" i="11"/>
  <c r="BH97" i="11"/>
  <c r="BD42" i="11"/>
  <c r="BD97" i="11"/>
  <c r="AZ42" i="11"/>
  <c r="AZ97" i="11"/>
  <c r="AV42" i="11"/>
  <c r="AV97" i="11"/>
  <c r="AR42" i="11"/>
  <c r="AR97" i="11"/>
  <c r="AN42" i="11"/>
  <c r="AN97" i="11"/>
  <c r="AJ42" i="11"/>
  <c r="AJ97" i="11"/>
  <c r="BP12" i="4"/>
  <c r="BP27" i="4"/>
  <c r="BP42" i="4"/>
  <c r="BP57" i="4"/>
  <c r="BW85" i="5"/>
  <c r="BW94" i="5"/>
  <c r="BW98" i="5" s="1"/>
  <c r="BS85" i="5"/>
  <c r="BS94" i="5"/>
  <c r="BS98" i="5" s="1"/>
  <c r="BO85" i="5"/>
  <c r="BV125" i="8"/>
  <c r="BR125" i="8"/>
  <c r="BN125" i="8"/>
  <c r="BJ125" i="8"/>
  <c r="BF125" i="8"/>
  <c r="BB125" i="8"/>
  <c r="AX125" i="8"/>
  <c r="AT125" i="8"/>
  <c r="AP125" i="8"/>
  <c r="AL125" i="8"/>
  <c r="AH125" i="8"/>
  <c r="BU77" i="8"/>
  <c r="BU15" i="4" s="1"/>
  <c r="BU7" i="4"/>
  <c r="BQ77" i="8"/>
  <c r="BQ15" i="4" s="1"/>
  <c r="BQ7" i="4"/>
  <c r="BM77" i="8"/>
  <c r="BM15" i="4" s="1"/>
  <c r="BM7" i="4"/>
  <c r="BI77" i="8"/>
  <c r="BI15" i="4" s="1"/>
  <c r="BI7" i="4"/>
  <c r="BE77" i="8"/>
  <c r="BE15" i="4" s="1"/>
  <c r="BE7" i="4"/>
  <c r="BA77" i="8"/>
  <c r="BA15" i="4" s="1"/>
  <c r="BA7" i="4"/>
  <c r="AW77" i="8"/>
  <c r="AW15" i="4" s="1"/>
  <c r="AW7" i="4"/>
  <c r="AS77" i="8"/>
  <c r="AS15" i="4" s="1"/>
  <c r="AS7" i="4"/>
  <c r="AO77" i="8"/>
  <c r="AO15" i="4" s="1"/>
  <c r="AO7" i="4"/>
  <c r="AK77" i="8"/>
  <c r="AK15" i="4" s="1"/>
  <c r="AK7" i="4"/>
  <c r="BV32" i="11"/>
  <c r="BT32" i="11"/>
  <c r="BR32" i="11"/>
  <c r="BP32" i="11"/>
  <c r="BN32" i="11"/>
  <c r="BL32" i="11"/>
  <c r="BJ32" i="11"/>
  <c r="BH32" i="11"/>
  <c r="BF32" i="11"/>
  <c r="BD32" i="11"/>
  <c r="BB32" i="11"/>
  <c r="AZ32" i="11"/>
  <c r="AX32" i="11"/>
  <c r="AV32" i="11"/>
  <c r="AT32" i="11"/>
  <c r="AR32" i="11"/>
  <c r="AP32" i="11"/>
  <c r="AN32" i="11"/>
  <c r="AL32" i="11"/>
  <c r="AJ32" i="11"/>
  <c r="AH32" i="11"/>
  <c r="BU125" i="8"/>
  <c r="BU125" i="9"/>
  <c r="BU126" i="9" s="1"/>
  <c r="BU135" i="9"/>
  <c r="BU132" i="9" s="1"/>
  <c r="BQ125" i="8"/>
  <c r="BQ125" i="9"/>
  <c r="BQ126" i="9" s="1"/>
  <c r="BQ135" i="9"/>
  <c r="BQ132" i="9" s="1"/>
  <c r="BM125" i="8"/>
  <c r="BM125" i="9"/>
  <c r="BM126" i="9" s="1"/>
  <c r="BM135" i="9"/>
  <c r="BM132" i="9" s="1"/>
  <c r="BI125" i="8"/>
  <c r="BI125" i="9"/>
  <c r="BI126" i="9" s="1"/>
  <c r="BI135" i="9"/>
  <c r="BI132" i="9" s="1"/>
  <c r="BE125" i="8"/>
  <c r="BE125" i="9"/>
  <c r="BE126" i="9" s="1"/>
  <c r="BE135" i="9"/>
  <c r="BE132" i="9" s="1"/>
  <c r="BA125" i="8"/>
  <c r="BA125" i="9"/>
  <c r="BA126" i="9" s="1"/>
  <c r="BA135" i="9"/>
  <c r="BA132" i="9" s="1"/>
  <c r="AW125" i="8"/>
  <c r="AW125" i="9"/>
  <c r="AW126" i="9" s="1"/>
  <c r="AW135" i="9"/>
  <c r="AW132" i="9" s="1"/>
  <c r="AS125" i="8"/>
  <c r="AS125" i="9"/>
  <c r="AS126" i="9" s="1"/>
  <c r="AS135" i="9"/>
  <c r="AS132" i="9" s="1"/>
  <c r="AO125" i="8"/>
  <c r="AO125" i="9"/>
  <c r="AO126" i="9" s="1"/>
  <c r="AO135" i="9"/>
  <c r="AO132" i="9" s="1"/>
  <c r="AK125" i="8"/>
  <c r="AK125" i="9"/>
  <c r="AK126" i="9" s="1"/>
  <c r="AK135" i="9"/>
  <c r="AK132" i="9" s="1"/>
  <c r="BT77" i="8"/>
  <c r="BT128" i="8"/>
  <c r="BT7" i="4"/>
  <c r="BP77" i="8"/>
  <c r="BP128" i="8"/>
  <c r="BP7" i="4"/>
  <c r="BL77" i="8"/>
  <c r="BL128" i="8"/>
  <c r="BL7" i="4"/>
  <c r="BH77" i="8"/>
  <c r="BH128" i="8"/>
  <c r="BH7" i="4"/>
  <c r="BD77" i="8"/>
  <c r="BD128" i="8"/>
  <c r="BD7" i="4"/>
  <c r="AZ77" i="8"/>
  <c r="AZ128" i="8"/>
  <c r="AZ7" i="4"/>
  <c r="AV77" i="8"/>
  <c r="AV128" i="8"/>
  <c r="AV7" i="4"/>
  <c r="AR77" i="8"/>
  <c r="AR128" i="8"/>
  <c r="AR7" i="4"/>
  <c r="AN77" i="8"/>
  <c r="AN128" i="8"/>
  <c r="AN7" i="4"/>
  <c r="AJ77" i="8"/>
  <c r="AJ128" i="8"/>
  <c r="AJ7" i="4"/>
  <c r="BW14" i="4"/>
  <c r="BW6" i="3"/>
  <c r="BS128" i="8"/>
  <c r="BO14" i="4"/>
  <c r="BO6" i="3"/>
  <c r="BK128" i="8"/>
  <c r="BG14" i="4"/>
  <c r="BG6" i="3"/>
  <c r="BC128" i="8"/>
  <c r="AY14" i="4"/>
  <c r="AY6" i="3"/>
  <c r="AU128" i="8"/>
  <c r="AQ14" i="4"/>
  <c r="AQ6" i="3"/>
  <c r="AM128" i="8"/>
  <c r="AI14" i="4"/>
  <c r="AI6" i="3"/>
  <c r="BP128" i="9"/>
  <c r="BL128" i="9"/>
  <c r="BH128" i="9"/>
  <c r="BD128" i="9"/>
  <c r="AZ128" i="9"/>
  <c r="AV128" i="9"/>
  <c r="AR128" i="9"/>
  <c r="AP128" i="9"/>
  <c r="AN128" i="9"/>
  <c r="AL128" i="9"/>
  <c r="AJ128" i="9"/>
  <c r="AH128" i="9"/>
  <c r="BO129" i="9"/>
  <c r="BK129" i="9"/>
  <c r="BG129" i="9"/>
  <c r="BC129" i="9"/>
  <c r="AY129" i="9"/>
  <c r="AU129" i="9"/>
  <c r="AQ129" i="9"/>
  <c r="AM129" i="9"/>
  <c r="AI129" i="9"/>
  <c r="BM129" i="9"/>
  <c r="BI129" i="9"/>
  <c r="BE129" i="9"/>
  <c r="BA129" i="9"/>
  <c r="AW129" i="9"/>
  <c r="AS129" i="9"/>
  <c r="AO129" i="9"/>
  <c r="AK129" i="9"/>
  <c r="AJ15" i="4" l="1"/>
  <c r="AJ6" i="3"/>
  <c r="AR15" i="4"/>
  <c r="AR6" i="3"/>
  <c r="AZ15" i="4"/>
  <c r="AZ6" i="3"/>
  <c r="BH15" i="4"/>
  <c r="BH6" i="3"/>
  <c r="BP15" i="4"/>
  <c r="BP6" i="3"/>
  <c r="AK126" i="8"/>
  <c r="AK8" i="4"/>
  <c r="AK128" i="8"/>
  <c r="AS126" i="8"/>
  <c r="AS8" i="4"/>
  <c r="AS128" i="8"/>
  <c r="BA126" i="8"/>
  <c r="BA8" i="4"/>
  <c r="BA128" i="8"/>
  <c r="BI126" i="8"/>
  <c r="BI8" i="4"/>
  <c r="BI128" i="8"/>
  <c r="BQ126" i="8"/>
  <c r="BQ8" i="4"/>
  <c r="BQ128" i="8"/>
  <c r="AH126" i="8"/>
  <c r="AH8" i="4"/>
  <c r="AP126" i="8"/>
  <c r="AP8" i="4"/>
  <c r="AX126" i="8"/>
  <c r="AX8" i="4"/>
  <c r="BF126" i="8"/>
  <c r="BF8" i="4"/>
  <c r="BN126" i="8"/>
  <c r="BN8" i="4"/>
  <c r="BV126" i="8"/>
  <c r="BV8" i="4"/>
  <c r="AJ43" i="11"/>
  <c r="AJ102" i="11"/>
  <c r="AR43" i="11"/>
  <c r="AR102" i="11"/>
  <c r="AZ43" i="11"/>
  <c r="AZ102" i="11"/>
  <c r="BH43" i="11"/>
  <c r="BH102" i="11"/>
  <c r="BP43" i="11"/>
  <c r="BP102" i="11"/>
  <c r="AH128" i="8"/>
  <c r="AL15" i="4"/>
  <c r="AL6" i="3"/>
  <c r="AP128" i="8"/>
  <c r="AT15" i="4"/>
  <c r="AT6" i="3"/>
  <c r="AX128" i="8"/>
  <c r="BB15" i="4"/>
  <c r="BB6" i="3"/>
  <c r="BF128" i="8"/>
  <c r="BJ15" i="4"/>
  <c r="BJ6" i="3"/>
  <c r="BN128" i="8"/>
  <c r="BR15" i="4"/>
  <c r="BR6" i="3"/>
  <c r="BV128" i="8"/>
  <c r="BT100" i="11"/>
  <c r="AI126" i="8"/>
  <c r="AI8" i="4"/>
  <c r="AQ126" i="8"/>
  <c r="AQ8" i="4"/>
  <c r="AY126" i="8"/>
  <c r="AY8" i="4"/>
  <c r="BG126" i="8"/>
  <c r="BG8" i="4"/>
  <c r="BO126" i="8"/>
  <c r="BO8" i="4"/>
  <c r="BW126" i="8"/>
  <c r="BW8" i="4"/>
  <c r="BW77" i="9"/>
  <c r="BW129" i="9" s="1"/>
  <c r="BW128" i="9"/>
  <c r="AH92" i="12"/>
  <c r="AL92" i="12"/>
  <c r="AP92" i="12"/>
  <c r="AT92" i="12"/>
  <c r="AX92" i="12"/>
  <c r="BB92" i="12"/>
  <c r="BF92" i="12"/>
  <c r="AK92" i="12"/>
  <c r="AK92" i="11"/>
  <c r="AO92" i="12"/>
  <c r="AO92" i="11"/>
  <c r="AS92" i="12"/>
  <c r="AS92" i="11"/>
  <c r="AW92" i="12"/>
  <c r="AW92" i="11"/>
  <c r="BA92" i="12"/>
  <c r="BA92" i="11"/>
  <c r="BE92" i="12"/>
  <c r="BE92" i="11"/>
  <c r="BI92" i="12"/>
  <c r="BI92" i="11"/>
  <c r="BM92" i="12"/>
  <c r="BM92" i="11"/>
  <c r="BQ92" i="12"/>
  <c r="BQ92" i="11"/>
  <c r="BU92" i="12"/>
  <c r="BU92" i="11"/>
  <c r="AM43" i="11"/>
  <c r="AM102" i="11"/>
  <c r="AW43" i="11"/>
  <c r="AW102" i="11"/>
  <c r="BE43" i="11"/>
  <c r="BE102" i="11"/>
  <c r="BM43" i="11"/>
  <c r="BM102" i="11"/>
  <c r="BS43" i="11"/>
  <c r="BS102" i="11"/>
  <c r="AO128" i="9"/>
  <c r="AW128" i="9"/>
  <c r="BE128" i="9"/>
  <c r="BM128" i="9"/>
  <c r="AM128" i="9"/>
  <c r="AU128" i="9"/>
  <c r="BC128" i="9"/>
  <c r="BK128" i="9"/>
  <c r="AI94" i="11"/>
  <c r="AI101" i="11"/>
  <c r="AK94" i="11"/>
  <c r="AK101" i="11"/>
  <c r="AM94" i="11"/>
  <c r="AM101" i="11"/>
  <c r="AO94" i="11"/>
  <c r="AO101" i="11"/>
  <c r="AQ94" i="11"/>
  <c r="AQ101" i="11"/>
  <c r="AS94" i="11"/>
  <c r="AS101" i="11"/>
  <c r="AU94" i="11"/>
  <c r="AU101" i="11"/>
  <c r="AW94" i="11"/>
  <c r="AW101" i="11"/>
  <c r="AY94" i="11"/>
  <c r="AY101" i="11"/>
  <c r="BA94" i="11"/>
  <c r="BA101" i="11"/>
  <c r="BC94" i="11"/>
  <c r="BC101" i="11"/>
  <c r="BE94" i="11"/>
  <c r="BE101" i="11"/>
  <c r="BG94" i="11"/>
  <c r="BG101" i="11"/>
  <c r="AQ128" i="8"/>
  <c r="BG128" i="8"/>
  <c r="BW128" i="8"/>
  <c r="BR100" i="11"/>
  <c r="BV100" i="11"/>
  <c r="BQ77" i="9"/>
  <c r="BQ129" i="9" s="1"/>
  <c r="BQ128" i="9"/>
  <c r="BS100" i="11"/>
  <c r="BW100" i="11"/>
  <c r="AL43" i="11"/>
  <c r="AL102" i="11"/>
  <c r="AT43" i="11"/>
  <c r="AT102" i="11"/>
  <c r="BB43" i="11"/>
  <c r="BB102" i="11"/>
  <c r="BJ43" i="11"/>
  <c r="BJ102" i="11"/>
  <c r="BR43" i="11"/>
  <c r="BR102" i="11"/>
  <c r="AX128" i="9"/>
  <c r="BF128" i="9"/>
  <c r="BN128" i="9"/>
  <c r="BV128" i="9"/>
  <c r="BQ100" i="11"/>
  <c r="BU100" i="11"/>
  <c r="AJ126" i="8"/>
  <c r="AJ129" i="8" s="1"/>
  <c r="AJ8" i="4"/>
  <c r="AR126" i="8"/>
  <c r="AR129" i="8" s="1"/>
  <c r="AR8" i="4"/>
  <c r="AZ126" i="8"/>
  <c r="AZ129" i="8" s="1"/>
  <c r="AZ8" i="4"/>
  <c r="BH126" i="8"/>
  <c r="BH129" i="8" s="1"/>
  <c r="BH8" i="4"/>
  <c r="BP126" i="8"/>
  <c r="BP129" i="8" s="1"/>
  <c r="BP8" i="4"/>
  <c r="AJ92" i="11"/>
  <c r="AN92" i="11"/>
  <c r="AR92" i="11"/>
  <c r="AV92" i="11"/>
  <c r="AZ92" i="11"/>
  <c r="BD92" i="11"/>
  <c r="BR85" i="5"/>
  <c r="BR94" i="5"/>
  <c r="BR98" i="5" s="1"/>
  <c r="AO43" i="11"/>
  <c r="AO102" i="11"/>
  <c r="AU43" i="11"/>
  <c r="AU102" i="11"/>
  <c r="BC43" i="11"/>
  <c r="BC102" i="11"/>
  <c r="BK43" i="11"/>
  <c r="BK102" i="11"/>
  <c r="BU43" i="11"/>
  <c r="BU102" i="11"/>
  <c r="AN15" i="4"/>
  <c r="AN6" i="3"/>
  <c r="AV15" i="4"/>
  <c r="AV6" i="3"/>
  <c r="BD15" i="4"/>
  <c r="BD6" i="3"/>
  <c r="BL15" i="4"/>
  <c r="BL6" i="3"/>
  <c r="BT15" i="4"/>
  <c r="BT6" i="3"/>
  <c r="AO126" i="8"/>
  <c r="AO8" i="4"/>
  <c r="AO128" i="8"/>
  <c r="AW126" i="8"/>
  <c r="AW8" i="4"/>
  <c r="AW128" i="8"/>
  <c r="BE126" i="8"/>
  <c r="BE8" i="4"/>
  <c r="BE128" i="8"/>
  <c r="BM126" i="8"/>
  <c r="BM8" i="4"/>
  <c r="BM128" i="8"/>
  <c r="BU126" i="8"/>
  <c r="BU8" i="4"/>
  <c r="BU128" i="8"/>
  <c r="AL126" i="8"/>
  <c r="AL8" i="4"/>
  <c r="AT126" i="8"/>
  <c r="AT8" i="4"/>
  <c r="BB126" i="8"/>
  <c r="BB8" i="4"/>
  <c r="BJ126" i="8"/>
  <c r="BJ8" i="4"/>
  <c r="BR126" i="8"/>
  <c r="BR8" i="4"/>
  <c r="AN43" i="11"/>
  <c r="AN102" i="11"/>
  <c r="AV43" i="11"/>
  <c r="AV102" i="11"/>
  <c r="BD43" i="11"/>
  <c r="BD102" i="11"/>
  <c r="BL43" i="11"/>
  <c r="BL102" i="11"/>
  <c r="BT43" i="11"/>
  <c r="BT102" i="11"/>
  <c r="BP85" i="5"/>
  <c r="AH101" i="11"/>
  <c r="AH94" i="11"/>
  <c r="AJ101" i="11"/>
  <c r="AJ94" i="11"/>
  <c r="AL101" i="11"/>
  <c r="AL94" i="11"/>
  <c r="AN101" i="11"/>
  <c r="AN94" i="11"/>
  <c r="AP101" i="11"/>
  <c r="AP94" i="11"/>
  <c r="AR101" i="11"/>
  <c r="AR94" i="11"/>
  <c r="AT101" i="11"/>
  <c r="AT94" i="11"/>
  <c r="AV101" i="11"/>
  <c r="AV94" i="11"/>
  <c r="AX101" i="11"/>
  <c r="AX94" i="11"/>
  <c r="AZ101" i="11"/>
  <c r="AZ94" i="11"/>
  <c r="BB101" i="11"/>
  <c r="BB94" i="11"/>
  <c r="BD101" i="11"/>
  <c r="BD94" i="11"/>
  <c r="BF101" i="11"/>
  <c r="BF94" i="11"/>
  <c r="AO6" i="3"/>
  <c r="AO129" i="8"/>
  <c r="AW6" i="3"/>
  <c r="AW129" i="8"/>
  <c r="BE6" i="3"/>
  <c r="BE129" i="8"/>
  <c r="BM6" i="3"/>
  <c r="BM129" i="8"/>
  <c r="BU6" i="3"/>
  <c r="BU129" i="8"/>
  <c r="AH129" i="8"/>
  <c r="AH15" i="4"/>
  <c r="AH6" i="3"/>
  <c r="AL128" i="8"/>
  <c r="AP129" i="8"/>
  <c r="AP15" i="4"/>
  <c r="AP6" i="3"/>
  <c r="AT128" i="8"/>
  <c r="AX129" i="8"/>
  <c r="AX15" i="4"/>
  <c r="AX6" i="3"/>
  <c r="BB128" i="8"/>
  <c r="BF129" i="8"/>
  <c r="BF15" i="4"/>
  <c r="BF6" i="3"/>
  <c r="BJ128" i="8"/>
  <c r="BN129" i="8"/>
  <c r="BN15" i="4"/>
  <c r="BN6" i="3"/>
  <c r="BR128" i="8"/>
  <c r="BV129" i="8"/>
  <c r="BV15" i="4"/>
  <c r="BV6" i="3"/>
  <c r="AM126" i="8"/>
  <c r="AM8" i="4"/>
  <c r="AU126" i="8"/>
  <c r="AU8" i="4"/>
  <c r="BC126" i="8"/>
  <c r="BC8" i="4"/>
  <c r="BK126" i="8"/>
  <c r="BK8" i="4"/>
  <c r="BS126" i="8"/>
  <c r="BS8" i="4"/>
  <c r="BS77" i="9"/>
  <c r="BS129" i="9" s="1"/>
  <c r="BS128" i="9"/>
  <c r="AH92" i="11"/>
  <c r="AL92" i="11"/>
  <c r="AP92" i="11"/>
  <c r="AT92" i="11"/>
  <c r="AX92" i="11"/>
  <c r="BB92" i="11"/>
  <c r="BF92" i="11"/>
  <c r="BN85" i="5"/>
  <c r="BV85" i="5"/>
  <c r="BV94" i="5"/>
  <c r="BV98" i="5" s="1"/>
  <c r="AI92" i="12"/>
  <c r="AI92" i="11"/>
  <c r="AM92" i="12"/>
  <c r="AM92" i="11"/>
  <c r="AQ92" i="12"/>
  <c r="AQ92" i="11"/>
  <c r="AU92" i="12"/>
  <c r="AU92" i="11"/>
  <c r="AY92" i="12"/>
  <c r="AY92" i="11"/>
  <c r="BC92" i="12"/>
  <c r="BC92" i="11"/>
  <c r="BG92" i="12"/>
  <c r="BG92" i="11"/>
  <c r="BK92" i="12"/>
  <c r="BK92" i="11"/>
  <c r="BO92" i="12"/>
  <c r="BO92" i="11"/>
  <c r="BS92" i="12"/>
  <c r="BS92" i="11"/>
  <c r="BW92" i="12"/>
  <c r="BW92" i="11"/>
  <c r="AI43" i="11"/>
  <c r="AI102" i="11"/>
  <c r="AS43" i="11"/>
  <c r="AS102" i="11"/>
  <c r="AY43" i="11"/>
  <c r="AY102" i="11"/>
  <c r="BG43" i="11"/>
  <c r="BG102" i="11"/>
  <c r="BQ43" i="11"/>
  <c r="BQ102" i="11"/>
  <c r="BW43" i="11"/>
  <c r="BW102" i="11"/>
  <c r="AK128" i="9"/>
  <c r="AS128" i="9"/>
  <c r="BA128" i="9"/>
  <c r="BI128" i="9"/>
  <c r="AI128" i="9"/>
  <c r="AQ128" i="9"/>
  <c r="AY128" i="9"/>
  <c r="BG128" i="9"/>
  <c r="BO128" i="9"/>
  <c r="AI128" i="8"/>
  <c r="AY128" i="8"/>
  <c r="BO128" i="8"/>
  <c r="BT77" i="9"/>
  <c r="BT129" i="9" s="1"/>
  <c r="BT128" i="9"/>
  <c r="BU77" i="9"/>
  <c r="BU129" i="9" s="1"/>
  <c r="BU128" i="9"/>
  <c r="AH43" i="11"/>
  <c r="AH102" i="11"/>
  <c r="AP43" i="11"/>
  <c r="AP102" i="11"/>
  <c r="AX43" i="11"/>
  <c r="AX102" i="11"/>
  <c r="BF43" i="11"/>
  <c r="BF102" i="11"/>
  <c r="BN43" i="11"/>
  <c r="BN102" i="11"/>
  <c r="BV43" i="11"/>
  <c r="BV102" i="11"/>
  <c r="BL85" i="5"/>
  <c r="BT85" i="5"/>
  <c r="BT94" i="5"/>
  <c r="BT98" i="5" s="1"/>
  <c r="AT128" i="9"/>
  <c r="BB128" i="9"/>
  <c r="BJ128" i="9"/>
  <c r="BR128" i="9"/>
  <c r="AK6" i="3"/>
  <c r="AK129" i="8"/>
  <c r="AS6" i="3"/>
  <c r="AS129" i="8"/>
  <c r="BA6" i="3"/>
  <c r="BA129" i="8"/>
  <c r="BI6" i="3"/>
  <c r="BI129" i="8"/>
  <c r="BQ6" i="3"/>
  <c r="BQ129" i="8"/>
  <c r="AN126" i="8"/>
  <c r="AN129" i="8" s="1"/>
  <c r="AN8" i="4"/>
  <c r="AV126" i="8"/>
  <c r="AV129" i="8" s="1"/>
  <c r="AV8" i="4"/>
  <c r="BD126" i="8"/>
  <c r="BD129" i="8" s="1"/>
  <c r="BD8" i="4"/>
  <c r="BL126" i="8"/>
  <c r="BL129" i="8" s="1"/>
  <c r="BL8" i="4"/>
  <c r="BT126" i="8"/>
  <c r="BT129" i="8" s="1"/>
  <c r="BT8" i="4"/>
  <c r="AJ92" i="12"/>
  <c r="AN92" i="12"/>
  <c r="AR92" i="12"/>
  <c r="AV92" i="12"/>
  <c r="AZ92" i="12"/>
  <c r="BD92" i="12"/>
  <c r="AK43" i="11"/>
  <c r="AK102" i="11"/>
  <c r="AQ43" i="11"/>
  <c r="AQ102" i="11"/>
  <c r="BA43" i="11"/>
  <c r="BA102" i="11"/>
  <c r="BI43" i="11"/>
  <c r="BI102" i="11"/>
  <c r="BO43" i="11"/>
  <c r="BO102" i="11"/>
  <c r="BI103" i="12" l="1"/>
  <c r="BI103" i="11"/>
  <c r="AQ103" i="12"/>
  <c r="AQ103" i="11"/>
  <c r="BV103" i="12"/>
  <c r="BV103" i="11"/>
  <c r="BF103" i="12"/>
  <c r="BF103" i="11"/>
  <c r="AP103" i="12"/>
  <c r="AP103" i="11"/>
  <c r="BW103" i="12"/>
  <c r="BW103" i="11"/>
  <c r="BG103" i="12"/>
  <c r="BG103" i="11"/>
  <c r="AS103" i="12"/>
  <c r="AS103" i="11"/>
  <c r="BT103" i="12"/>
  <c r="BT103" i="11"/>
  <c r="BD103" i="12"/>
  <c r="BD103" i="11"/>
  <c r="AN103" i="12"/>
  <c r="AN103" i="11"/>
  <c r="BR16" i="4"/>
  <c r="BR7" i="3"/>
  <c r="BJ16" i="4"/>
  <c r="BJ7" i="3"/>
  <c r="BB16" i="4"/>
  <c r="BB7" i="3"/>
  <c r="AT16" i="4"/>
  <c r="AT7" i="3"/>
  <c r="AL16" i="4"/>
  <c r="AL7" i="3"/>
  <c r="BM16" i="4"/>
  <c r="BM7" i="3"/>
  <c r="AW16" i="4"/>
  <c r="AW7" i="3"/>
  <c r="AW8" i="3" s="1"/>
  <c r="BU103" i="12"/>
  <c r="BU103" i="11"/>
  <c r="BC103" i="12"/>
  <c r="BC103" i="11"/>
  <c r="AO103" i="12"/>
  <c r="AO103" i="11"/>
  <c r="BJ103" i="12"/>
  <c r="BJ103" i="11"/>
  <c r="AT103" i="12"/>
  <c r="AT103" i="11"/>
  <c r="BS103" i="12"/>
  <c r="BS103" i="11"/>
  <c r="BE103" i="12"/>
  <c r="BE103" i="11"/>
  <c r="AM103" i="12"/>
  <c r="AM103" i="11"/>
  <c r="BR17" i="4"/>
  <c r="BJ8" i="3"/>
  <c r="BJ129" i="8"/>
  <c r="BB17" i="4"/>
  <c r="AT8" i="3"/>
  <c r="AT129" i="8"/>
  <c r="AL17" i="4"/>
  <c r="BP103" i="12"/>
  <c r="BP103" i="11"/>
  <c r="AZ103" i="12"/>
  <c r="AZ103" i="11"/>
  <c r="AJ103" i="12"/>
  <c r="AJ103" i="11"/>
  <c r="BV16" i="4"/>
  <c r="BV7" i="3"/>
  <c r="BV8" i="3" s="1"/>
  <c r="BN16" i="4"/>
  <c r="BN7" i="3"/>
  <c r="BF16" i="4"/>
  <c r="BF7" i="3"/>
  <c r="BF8" i="3" s="1"/>
  <c r="AX16" i="4"/>
  <c r="AX7" i="3"/>
  <c r="AP16" i="4"/>
  <c r="AP7" i="3"/>
  <c r="AP8" i="3" s="1"/>
  <c r="AH16" i="4"/>
  <c r="AH7" i="3"/>
  <c r="BI16" i="4"/>
  <c r="BI7" i="3"/>
  <c r="AS16" i="4"/>
  <c r="AS7" i="3"/>
  <c r="AS8" i="3" s="1"/>
  <c r="BO103" i="12"/>
  <c r="BO103" i="11"/>
  <c r="BA103" i="12"/>
  <c r="BA103" i="11"/>
  <c r="AK103" i="12"/>
  <c r="AK103" i="11"/>
  <c r="BT16" i="4"/>
  <c r="BT7" i="3"/>
  <c r="BL16" i="4"/>
  <c r="BL7" i="3"/>
  <c r="BD16" i="4"/>
  <c r="BD7" i="3"/>
  <c r="AV16" i="4"/>
  <c r="AV7" i="3"/>
  <c r="AN16" i="4"/>
  <c r="AN7" i="3"/>
  <c r="BN103" i="12"/>
  <c r="BN103" i="11"/>
  <c r="AX103" i="12"/>
  <c r="AX103" i="11"/>
  <c r="AH103" i="12"/>
  <c r="AH103" i="11"/>
  <c r="BQ103" i="12"/>
  <c r="BQ103" i="11"/>
  <c r="AY103" i="12"/>
  <c r="AY103" i="11"/>
  <c r="AI103" i="12"/>
  <c r="AI103" i="11"/>
  <c r="BS16" i="4"/>
  <c r="BS7" i="3"/>
  <c r="BS129" i="8"/>
  <c r="BK16" i="4"/>
  <c r="BK7" i="3"/>
  <c r="BK129" i="8"/>
  <c r="BC16" i="4"/>
  <c r="BC7" i="3"/>
  <c r="BC129" i="8"/>
  <c r="AU16" i="4"/>
  <c r="AU7" i="3"/>
  <c r="AU129" i="8"/>
  <c r="AM16" i="4"/>
  <c r="AM7" i="3"/>
  <c r="AM129" i="8"/>
  <c r="BV17" i="4"/>
  <c r="BN8" i="3"/>
  <c r="BF17" i="4"/>
  <c r="AX8" i="3"/>
  <c r="AP17" i="4"/>
  <c r="AH8" i="3"/>
  <c r="BL103" i="12"/>
  <c r="BL103" i="11"/>
  <c r="AV103" i="12"/>
  <c r="AV103" i="11"/>
  <c r="BU16" i="4"/>
  <c r="BU7" i="3"/>
  <c r="BU8" i="3" s="1"/>
  <c r="BE16" i="4"/>
  <c r="BE7" i="3"/>
  <c r="AO16" i="4"/>
  <c r="AO7" i="3"/>
  <c r="AO8" i="3" s="1"/>
  <c r="BT17" i="4"/>
  <c r="BL17" i="4"/>
  <c r="BD17" i="4"/>
  <c r="AV17" i="4"/>
  <c r="AN17" i="4"/>
  <c r="BK103" i="12"/>
  <c r="BK103" i="11"/>
  <c r="AU103" i="12"/>
  <c r="AU103" i="11"/>
  <c r="BP16" i="4"/>
  <c r="BP7" i="3"/>
  <c r="BH16" i="4"/>
  <c r="BH7" i="3"/>
  <c r="AZ16" i="4"/>
  <c r="AZ7" i="3"/>
  <c r="AR16" i="4"/>
  <c r="AR7" i="3"/>
  <c r="AJ16" i="4"/>
  <c r="AJ7" i="3"/>
  <c r="BR103" i="12"/>
  <c r="BR103" i="11"/>
  <c r="BB103" i="12"/>
  <c r="BB103" i="11"/>
  <c r="AL103" i="12"/>
  <c r="AL103" i="11"/>
  <c r="BM103" i="12"/>
  <c r="BM103" i="11"/>
  <c r="AW103" i="12"/>
  <c r="AW103" i="11"/>
  <c r="BW16" i="4"/>
  <c r="BW7" i="3"/>
  <c r="BW129" i="8"/>
  <c r="BO16" i="4"/>
  <c r="BO7" i="3"/>
  <c r="BO129" i="8"/>
  <c r="BG16" i="4"/>
  <c r="BG7" i="3"/>
  <c r="BG129" i="8"/>
  <c r="AY16" i="4"/>
  <c r="AY7" i="3"/>
  <c r="AY129" i="8"/>
  <c r="AQ16" i="4"/>
  <c r="AQ7" i="3"/>
  <c r="AQ129" i="8"/>
  <c r="AI16" i="4"/>
  <c r="AI7" i="3"/>
  <c r="AI129" i="8"/>
  <c r="BR8" i="3"/>
  <c r="BR129" i="8"/>
  <c r="BJ17" i="4"/>
  <c r="BB8" i="3"/>
  <c r="BB129" i="8"/>
  <c r="AT17" i="4"/>
  <c r="AL8" i="3"/>
  <c r="AL129" i="8"/>
  <c r="BH103" i="12"/>
  <c r="BH103" i="11"/>
  <c r="AR103" i="12"/>
  <c r="AR103" i="11"/>
  <c r="BQ16" i="4"/>
  <c r="BQ7" i="3"/>
  <c r="BA16" i="4"/>
  <c r="BA7" i="3"/>
  <c r="BA8" i="3" s="1"/>
  <c r="AK16" i="4"/>
  <c r="AK7" i="3"/>
  <c r="BP17" i="4"/>
  <c r="BH17" i="4"/>
  <c r="AZ17" i="4"/>
  <c r="AR17" i="4"/>
  <c r="AJ17" i="4"/>
  <c r="BA32" i="4" l="1"/>
  <c r="BA47" i="4"/>
  <c r="BA62" i="4"/>
  <c r="BA17" i="4"/>
  <c r="AI32" i="4"/>
  <c r="AI47" i="4"/>
  <c r="AI62" i="4"/>
  <c r="AI17" i="4"/>
  <c r="AQ26" i="3"/>
  <c r="AQ32" i="3"/>
  <c r="AQ8" i="3"/>
  <c r="AY32" i="4"/>
  <c r="AY47" i="4"/>
  <c r="AY62" i="4"/>
  <c r="AY17" i="4"/>
  <c r="BG26" i="3"/>
  <c r="BG32" i="3"/>
  <c r="BG8" i="3"/>
  <c r="BO32" i="4"/>
  <c r="BO47" i="4"/>
  <c r="BO62" i="4"/>
  <c r="BO17" i="4"/>
  <c r="BW26" i="3"/>
  <c r="BW32" i="3"/>
  <c r="BW8" i="3"/>
  <c r="AO32" i="4"/>
  <c r="AO47" i="4"/>
  <c r="AO62" i="4"/>
  <c r="AO17" i="4"/>
  <c r="BU32" i="4"/>
  <c r="BU47" i="4"/>
  <c r="BU62" i="4"/>
  <c r="BU17" i="4"/>
  <c r="AM32" i="4"/>
  <c r="AM47" i="4"/>
  <c r="AM62" i="4"/>
  <c r="AM17" i="4"/>
  <c r="AU26" i="3"/>
  <c r="AU32" i="3"/>
  <c r="AU8" i="3"/>
  <c r="BC32" i="4"/>
  <c r="BC47" i="4"/>
  <c r="BC62" i="4"/>
  <c r="BC17" i="4"/>
  <c r="BK26" i="3"/>
  <c r="BK32" i="3"/>
  <c r="BK8" i="3"/>
  <c r="BS32" i="4"/>
  <c r="BS47" i="4"/>
  <c r="BS62" i="4"/>
  <c r="BS17" i="4"/>
  <c r="AN47" i="4"/>
  <c r="AV47" i="4"/>
  <c r="BD47" i="4"/>
  <c r="BL47" i="4"/>
  <c r="BT47" i="4"/>
  <c r="AJ32" i="3"/>
  <c r="AJ14" i="3"/>
  <c r="AR32" i="3"/>
  <c r="AR14" i="3"/>
  <c r="AZ32" i="3"/>
  <c r="AZ14" i="3"/>
  <c r="BH32" i="3"/>
  <c r="BH14" i="3"/>
  <c r="BP32" i="3"/>
  <c r="BP14" i="3"/>
  <c r="AS32" i="4"/>
  <c r="AS47" i="4"/>
  <c r="AS62" i="4"/>
  <c r="AS17" i="4"/>
  <c r="AP32" i="4"/>
  <c r="AP62" i="4"/>
  <c r="BF32" i="4"/>
  <c r="BF62" i="4"/>
  <c r="BV32" i="4"/>
  <c r="BV62" i="4"/>
  <c r="BB32" i="4"/>
  <c r="AW32" i="4"/>
  <c r="AW47" i="4"/>
  <c r="AW62" i="4"/>
  <c r="AW17" i="4"/>
  <c r="AL47" i="4"/>
  <c r="AT32" i="4"/>
  <c r="AT62" i="4"/>
  <c r="BB62" i="4"/>
  <c r="BJ47" i="4"/>
  <c r="BR47" i="4"/>
  <c r="BE26" i="3"/>
  <c r="BE8" i="3"/>
  <c r="BM26" i="3"/>
  <c r="BM8" i="3"/>
  <c r="AH47" i="4"/>
  <c r="AH17" i="4"/>
  <c r="AX47" i="4"/>
  <c r="AX17" i="4"/>
  <c r="BN47" i="4"/>
  <c r="BN17" i="4"/>
  <c r="AK26" i="3"/>
  <c r="AK8" i="3"/>
  <c r="BI26" i="3"/>
  <c r="BI8" i="3"/>
  <c r="BQ26" i="3"/>
  <c r="BQ8" i="3"/>
  <c r="AK32" i="4"/>
  <c r="AK47" i="4"/>
  <c r="AK62" i="4"/>
  <c r="AK17" i="4"/>
  <c r="BA26" i="3"/>
  <c r="BQ32" i="4"/>
  <c r="BQ47" i="4"/>
  <c r="BQ62" i="4"/>
  <c r="BQ17" i="4"/>
  <c r="AT47" i="4"/>
  <c r="BJ62" i="4"/>
  <c r="BJ32" i="4"/>
  <c r="AI26" i="3"/>
  <c r="AI32" i="3"/>
  <c r="AI8" i="3"/>
  <c r="AQ32" i="4"/>
  <c r="AQ47" i="4"/>
  <c r="AQ62" i="4"/>
  <c r="AQ17" i="4"/>
  <c r="AY26" i="3"/>
  <c r="AY32" i="3"/>
  <c r="AY8" i="3"/>
  <c r="BG32" i="4"/>
  <c r="BG47" i="4"/>
  <c r="BG62" i="4"/>
  <c r="BG17" i="4"/>
  <c r="BO26" i="3"/>
  <c r="BO32" i="3"/>
  <c r="BO8" i="3"/>
  <c r="BW32" i="4"/>
  <c r="BW47" i="4"/>
  <c r="BW62" i="4"/>
  <c r="BW17" i="4"/>
  <c r="AJ32" i="4"/>
  <c r="AJ47" i="4"/>
  <c r="AJ62" i="4"/>
  <c r="AR32" i="4"/>
  <c r="AR47" i="4"/>
  <c r="AR62" i="4"/>
  <c r="AZ32" i="4"/>
  <c r="AZ47" i="4"/>
  <c r="AZ62" i="4"/>
  <c r="BH32" i="4"/>
  <c r="BH47" i="4"/>
  <c r="BH62" i="4"/>
  <c r="BP32" i="4"/>
  <c r="BP47" i="4"/>
  <c r="BP62" i="4"/>
  <c r="AN62" i="4"/>
  <c r="AN32" i="4"/>
  <c r="AV62" i="4"/>
  <c r="AV32" i="4"/>
  <c r="BD62" i="4"/>
  <c r="BD32" i="4"/>
  <c r="BL62" i="4"/>
  <c r="BL32" i="4"/>
  <c r="BT62" i="4"/>
  <c r="BT32" i="4"/>
  <c r="AO26" i="3"/>
  <c r="BE32" i="4"/>
  <c r="BE47" i="4"/>
  <c r="BE62" i="4"/>
  <c r="BE17" i="4"/>
  <c r="BU26" i="3"/>
  <c r="AP47" i="4"/>
  <c r="BF47" i="4"/>
  <c r="BV47" i="4"/>
  <c r="AM26" i="3"/>
  <c r="AM32" i="3"/>
  <c r="AM8" i="3"/>
  <c r="AU32" i="4"/>
  <c r="AU47" i="4"/>
  <c r="AU62" i="4"/>
  <c r="AU17" i="4"/>
  <c r="BC26" i="3"/>
  <c r="BC32" i="3"/>
  <c r="BC8" i="3"/>
  <c r="BK32" i="4"/>
  <c r="BK47" i="4"/>
  <c r="BK62" i="4"/>
  <c r="BK17" i="4"/>
  <c r="BS26" i="3"/>
  <c r="BS32" i="3"/>
  <c r="BS8" i="3"/>
  <c r="AN32" i="3"/>
  <c r="AV32" i="3"/>
  <c r="BD32" i="3"/>
  <c r="BL32" i="3"/>
  <c r="BT32" i="3"/>
  <c r="AJ26" i="3"/>
  <c r="AJ8" i="3"/>
  <c r="AR26" i="3"/>
  <c r="AR8" i="3"/>
  <c r="AZ26" i="3"/>
  <c r="AZ8" i="3"/>
  <c r="BH26" i="3"/>
  <c r="BH8" i="3"/>
  <c r="BP26" i="3"/>
  <c r="BP8" i="3"/>
  <c r="AS26" i="3"/>
  <c r="BI32" i="4"/>
  <c r="BI47" i="4"/>
  <c r="BI62" i="4"/>
  <c r="BI17" i="4"/>
  <c r="AH26" i="3"/>
  <c r="AH32" i="3"/>
  <c r="AP26" i="3"/>
  <c r="AX26" i="3"/>
  <c r="AX32" i="3"/>
  <c r="BF26" i="3"/>
  <c r="BN26" i="3"/>
  <c r="BN32" i="3"/>
  <c r="BV26" i="3"/>
  <c r="AL62" i="4"/>
  <c r="AL32" i="4"/>
  <c r="BB47" i="4"/>
  <c r="BJ32" i="3"/>
  <c r="BR62" i="4"/>
  <c r="BR32" i="4"/>
  <c r="AN26" i="3"/>
  <c r="AN8" i="3"/>
  <c r="AV26" i="3"/>
  <c r="AV8" i="3"/>
  <c r="BD26" i="3"/>
  <c r="BD8" i="3"/>
  <c r="BL26" i="3"/>
  <c r="BL8" i="3"/>
  <c r="BT26" i="3"/>
  <c r="BT8" i="3"/>
  <c r="AW26" i="3"/>
  <c r="BM32" i="4"/>
  <c r="BM47" i="4"/>
  <c r="BM62" i="4"/>
  <c r="BM17" i="4"/>
  <c r="AL26" i="3"/>
  <c r="AL32" i="3"/>
  <c r="AT26" i="3"/>
  <c r="AT32" i="3"/>
  <c r="BB32" i="3"/>
  <c r="BB26" i="3"/>
  <c r="BJ26" i="3"/>
  <c r="BR26" i="3"/>
  <c r="BR32" i="3"/>
  <c r="AO32" i="3"/>
  <c r="AO14" i="3"/>
  <c r="AW32" i="3"/>
  <c r="AW14" i="3"/>
  <c r="BE32" i="3"/>
  <c r="BE14" i="3"/>
  <c r="BM32" i="3"/>
  <c r="BM14" i="3"/>
  <c r="BU32" i="3"/>
  <c r="BU14" i="3"/>
  <c r="AH62" i="4"/>
  <c r="AH32" i="4"/>
  <c r="AP32" i="3"/>
  <c r="AP14" i="3"/>
  <c r="AX62" i="4"/>
  <c r="AX32" i="4"/>
  <c r="BF32" i="3"/>
  <c r="BF14" i="3"/>
  <c r="BN62" i="4"/>
  <c r="BN32" i="4"/>
  <c r="BV32" i="3"/>
  <c r="BV14" i="3"/>
  <c r="AK32" i="3"/>
  <c r="AK14" i="3"/>
  <c r="AS32" i="3"/>
  <c r="AS14" i="3"/>
  <c r="BA32" i="3"/>
  <c r="BA14" i="3"/>
  <c r="BI32" i="3"/>
  <c r="BI14" i="3"/>
  <c r="BQ32" i="3"/>
  <c r="BQ14" i="3"/>
  <c r="BS14" i="3" l="1"/>
  <c r="BC14" i="3"/>
  <c r="AM14" i="3"/>
  <c r="BB14" i="3"/>
  <c r="BT14" i="3"/>
  <c r="BD14" i="3"/>
  <c r="AN14" i="3"/>
  <c r="BK14" i="3"/>
  <c r="AU14" i="3"/>
  <c r="BN14" i="3"/>
  <c r="AH14" i="3"/>
  <c r="BW14" i="3"/>
  <c r="BG14" i="3"/>
  <c r="AQ14" i="3"/>
  <c r="BR14" i="3"/>
  <c r="BJ14" i="3"/>
  <c r="BO14" i="3"/>
  <c r="AY14" i="3"/>
  <c r="AI14" i="3"/>
  <c r="BL14" i="3"/>
  <c r="AV14" i="3"/>
  <c r="AT14" i="3"/>
  <c r="AX14" i="3"/>
  <c r="AL14" i="3"/>
  <c r="BR101" i="5" l="1"/>
  <c r="BV101" i="5"/>
  <c r="BT101" i="5"/>
  <c r="BW101" i="5"/>
  <c r="BQ101" i="5"/>
  <c r="BU101" i="5" l="1"/>
  <c r="BS101" i="5"/>
</calcChain>
</file>

<file path=xl/sharedStrings.xml><?xml version="1.0" encoding="utf-8"?>
<sst xmlns="http://schemas.openxmlformats.org/spreadsheetml/2006/main" count="13159" uniqueCount="589">
  <si>
    <t>Unemployment benefits</t>
  </si>
  <si>
    <t>State Pension</t>
  </si>
  <si>
    <t>Social Fund</t>
  </si>
  <si>
    <t>Pension Credit</t>
  </si>
  <si>
    <t>New Deal and Employment programme allowances</t>
  </si>
  <si>
    <t>Industrial injuries benefits</t>
  </si>
  <si>
    <t>Income Support</t>
  </si>
  <si>
    <t>Incapacity benefits</t>
  </si>
  <si>
    <t>Housing Benefit</t>
  </si>
  <si>
    <t>Disability benefits</t>
  </si>
  <si>
    <t>Council Tax Benefit</t>
  </si>
  <si>
    <t>Carer’s Allowance</t>
  </si>
  <si>
    <t>Bereavement benefits</t>
  </si>
  <si>
    <t>Tax Credits and Child Benefit</t>
  </si>
  <si>
    <t xml:space="preserve">More detailed expenditure and caseload breakdowns by benefit </t>
  </si>
  <si>
    <t>Table 3c: Caseloads by claimant group and selected components</t>
  </si>
  <si>
    <t xml:space="preserve">Table 3b: Income-related benefit expenditure, by claimant group and selected components, real terms prices. </t>
  </si>
  <si>
    <t>Table 3a: Income-related benefit expenditure, by claimant group and selected components, nominal terms.</t>
  </si>
  <si>
    <t>Table 2c: Caseloads by age group</t>
  </si>
  <si>
    <t>Table 2b: Benefit expenditure by age group, 1978/79 to 2019/20 real terms prices.</t>
  </si>
  <si>
    <t>Table 2a: Benefit expenditure by age group, 1978/79 to 2019/20 nominal terms.</t>
  </si>
  <si>
    <t>Table 1c: Caseloads by benefit</t>
  </si>
  <si>
    <t xml:space="preserve">Table 1b: Benefit expenditure by benefit 1948/49 to 2019/20 real terms prices. </t>
  </si>
  <si>
    <t xml:space="preserve">Table 1a: Benefit expenditure by benefit 1948/49 to 2019/20 nominal terms. </t>
  </si>
  <si>
    <t xml:space="preserve">Summary table: Benefit expenditure 1948/49 to 2019/20. </t>
  </si>
  <si>
    <t>GB benefits and Tax Credits</t>
  </si>
  <si>
    <t>Notes</t>
  </si>
  <si>
    <t>Summary information</t>
  </si>
  <si>
    <t>Click on link below to navigate to the relevant tab in the workbook</t>
  </si>
  <si>
    <t>CONTENTS</t>
  </si>
  <si>
    <t xml:space="preserve">The Independent Living Fund is a DWP-sponsored Non Departmental Public Body, funded by grants-in-aid from DWP (for GB users) and from Northern Ireland (for NI users). It makes discretionary cash payments to around 18,000 severely disabled people enabling them to  pay a carer or a personal assistant. The ILF will  close on 30 June 2015. The Independent Living Fund switched from Annually Managed Expenditure (AME) to Departmental Expenditure Limit (DEL) funding from 2008/09.
</t>
  </si>
  <si>
    <t xml:space="preserve">DEL (Departmental Expenditure Limit) relates mainly to administration costs of the Department, along with employment programme costs, but some benefits are also paid from this funding source:
    Financial Assistance Scheme until end of 2013/14
    Funeral Expenses Payments from 2014/15
    Independent Living Fund from 2008/09
    Mesothelioma 2008 scheme
    New Deal and Employment Allowances from 2014/15
    New Enterprise Allowance from 2014/15
    Pneumoconiosis 1979 scheme
    Specialised Vehicles Fund from 2014/15
    Sure Start Maternity Grant from 2014/15
    Vaccine Damage Payments from 2014/15
</t>
  </si>
  <si>
    <t xml:space="preserve">The Government has introduced a cap on certain items of welfare spending, excluding state pensions and the most cyclical elements (e.g. Jobseeker’s Allowance and Housing Benefit paid to JSA claimants) of welfare. The cap was formally defined and initially set by the Government in Budget 2014 and applies to spending from 2015/16 to the end of the forecast period. Information on spending within and outside the cap has been included in these tables, but they only cover the elements of welfare spending covered by DWP. Other spending within the Welfare Cap is detailed in the OBR’s EFO.
</t>
  </si>
  <si>
    <r>
      <t xml:space="preserve">Totals in the </t>
    </r>
    <r>
      <rPr>
        <sz val="12"/>
        <rFont val="Arial"/>
        <family val="2"/>
      </rPr>
      <t xml:space="preserve">GB benefits and Tax Credits table and the Benefit summary table are not directly comparable as the GB benefits and Tax Credits table excludes Council Tax Benefit, War Pensions and Income Support paid to people in residential care or nursing homes. This allows a consistent series to be shown as these benefits have been transferred out of DWP.
</t>
    </r>
  </si>
  <si>
    <t xml:space="preserve">Information on Tax Credits and Child Benefit is sourced from Her Majesty's Revenue &amp; Customs data and OBR forecasts, and converted to Great Britain estimates using Her Majesty's Revenue &amp; Customs' estimates of spending by country. For the forecast period the Northern Ireland share of expenditure is assumed constant, in line with the trend in recent years. Fuller details of the methodology for Tax Credits is given in the ad hoc publication at: http://statistics.dwp.gov.uk/asd/asd1/adhoc_analysis/2013/gb_tax_credit_estimates.pdf. A similar approach is used for other Her Majesty's Revenue &amp; Customs-delivered benefits. The GB/NI figures are not full forecasts and are just based on the latest known proportions of UK expenditure, which has been carried forward without any other adjustments, although the share of spending attributable to Northern Ireland has remained fairly stable over the past five years.
</t>
  </si>
  <si>
    <t xml:space="preserve">Expenditure figures are complete to our knowledge, subject to the points above, although before 1970/71 a number of benefits are combined in the "other benefits" category. In later years "other benefits" covers a number of benefits with a very small amount of expenditure.
</t>
  </si>
  <si>
    <t xml:space="preserve">New Deal and Employment programme allowances comprises New Deal Allowances and expenditure for Work Programme customers on training courses for 30+ hours a week.
</t>
  </si>
  <si>
    <t>RPI adjustment - following correction of an error in the RPI used to uprate benefits, compensating adjustments were made to the main contributory and non-income-related benefits, and to Supplementary Benefit in 1987/88.</t>
  </si>
  <si>
    <t xml:space="preserve">Reforms of the Social Fund including localisation and Universal Credit are included in this forecast.
</t>
  </si>
  <si>
    <t xml:space="preserve">Universal Credit was introduced in October 2013. This will gradually replace Income Support, income-based Jobseeker's Allowance, income-based Employment and Support Allowance and Housing Benefit, along with Child Tax Credit and Working Tax Credit (delivered by Her Majesty's Revenue &amp; Customs at present). 
Numbered tables show the current benefits continuing through the forecast period, with an addition shown as a separate "Universal Credit marginal costs" line. Figures for 2013/14 and 2014/15, however, show the total cost of Universal Credit in those years.
Figures will differ from those published elsewhere covering the overall net marginal cost of the Universal Credit package, because impacts on other benefits, including Pension Credit, and the abolition of In Work Credit, Job Grant and Return to Work Credit, are included under those benefits in these tables.
</t>
  </si>
  <si>
    <t xml:space="preserve">Council Tax Benefit was localised from April 2013, with funding and policy responsibility transferred to the Department for Communities and Local Government, the Scottish Government and the Welsh Government. From 2013/14 no forecasts of spending are therefore provided, although forecasts made on the basis of the continuation of the current scheme appear elsewhere on this website. Up to and including 2012/13, tables show the full amount of spending on Council Tax Benefit and its predecessors, even though a proportion of expenditure was funded by local authorities.
</t>
  </si>
  <si>
    <t>i</t>
  </si>
  <si>
    <t xml:space="preserve">Funding responsibility for Rent Rebate transferred to DWP from 2004/05, although all tables show total spending on Rent Rebate regardless of source of funding, throughout. Similarly, the tables show the full amount of spending on Rent Allowance throughout, even though a proportion of expenditure was funded by local authorities. The sources of funding are separately broken down in the relevant benefit tables, and on tables 1a and 1b.
</t>
  </si>
  <si>
    <t>h</t>
  </si>
  <si>
    <t xml:space="preserve">From April 2003, a significant element of Housing Benefit expenditure was transferred to local authorities under the Supporting People programme. It is not possible to identify that element of Housing Benefit that was equivalent to Supporting People funding in the years up to 2002/03.
</t>
  </si>
  <si>
    <t>g</t>
  </si>
  <si>
    <t xml:space="preserve">Starting in April 2003, child allowances and premia in Income Support and Jobseeker's Allowance were gradually replaced by Child Tax Credit, administered by Her Majesty's Revenue &amp; Customs. The tables include estimates of the value of the Child Tax Credit-equivalent elements of those benefits.
</t>
  </si>
  <si>
    <t>f</t>
  </si>
  <si>
    <t xml:space="preserve">Responsibility for Child Benefit, Guardians Allowance and Child's Special Allowance transferred to Her Majesty's Revenue and Customs from 2003/04.
</t>
  </si>
  <si>
    <t>e</t>
  </si>
  <si>
    <t xml:space="preserve">Responsibility for providing certain benefits in support of those living in Residential Care or Nursing Homes was transferred to local authorities from April 2002 to October 2003. Relevant expenditure has been identified in Income Support for years up to the transfer, and is presented in these tables.
</t>
  </si>
  <si>
    <t>d</t>
  </si>
  <si>
    <t xml:space="preserve">Responsibility for War Pensions transferred to the Veterans Agency from 2002/03.
</t>
  </si>
  <si>
    <t>c</t>
  </si>
  <si>
    <t xml:space="preserve">Family Credit and Disability Working Allowance were replaced from October 1999 by Working Families Tax Credit and Disabled Person's Tax Credit, administered by Her Majesty's Revenue &amp; Customs.
</t>
  </si>
  <si>
    <t>b</t>
  </si>
  <si>
    <t xml:space="preserve">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
</t>
  </si>
  <si>
    <t>a</t>
  </si>
  <si>
    <t xml:space="preserve">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
</t>
  </si>
  <si>
    <t xml:space="preserve">Figures have been divided up between claimant groups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based on benefit rules rather than State Pension Age - for example women's State Pension Age is used to separate spending in income-related benefits, even when paid to men.
</t>
  </si>
  <si>
    <t xml:space="preserve">Severe Disablement Allowance includes Non-Contributory Invalidity Pension.
</t>
  </si>
  <si>
    <t>Income Support includes Supplementary Benefit and National Assistance.</t>
  </si>
  <si>
    <t>Family Credit includes Family Income Supplement.</t>
  </si>
  <si>
    <t>Council Tax Benefit includes Community Charge Benefit and Rate Rebate.</t>
  </si>
  <si>
    <t>Child Benefit includes Family Allowance, and also One Parent Benefit where not shown separately.</t>
  </si>
  <si>
    <t>Carer's Allowance includes Invalid Care Allowance.</t>
  </si>
  <si>
    <t>Bereavement benefits include Widows' Benefits.</t>
  </si>
  <si>
    <t>Where one benefit has been renamed or superseded by another, and the earlier benefit is not shown separately, the most recent name for the benefit is shown, but the figures cover all relevant benefits, as follows:</t>
  </si>
  <si>
    <t xml:space="preserve">(IR) = Income Related benefit
</t>
  </si>
  <si>
    <t>(C) = Contributory benefit</t>
  </si>
  <si>
    <t>(NC / NIR) = Non Contributory and Non Income Related benefit</t>
  </si>
  <si>
    <t>Key to benefit type</t>
  </si>
  <si>
    <t xml:space="preserve">Totals may not sum due to rounding.
</t>
  </si>
  <si>
    <t>Real terms have been calculated using OBR's economic forecast.</t>
  </si>
  <si>
    <t xml:space="preserve">Some figures for past years may have changed since previous publications and from other sources owing to the incorporation of more up-to-date information, improvements in the methodology used to break down expenditure totals between sub-groups, or minor definitional differences.
</t>
  </si>
  <si>
    <t xml:space="preserve">Figures for 1999/00 onwards are on a Resource Accounting and Budgeting basis. There may be small differences between figures quoted in these tables and those quoted in Department for Work and Pensions Accounts.
</t>
  </si>
  <si>
    <t xml:space="preserve">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t>
  </si>
  <si>
    <t xml:space="preserve">Forecast figures are consistent with Budget 2015 Economic and Fiscal Outlook (EFO) published by the Office for Budget Responsibility (OBR) on 18th March 2015, and available at http://budgetresponsibility.org.uk/pubs/March2015EFO_18-03-webv1.pdf. The forecasts reflect the Government's delivery plans, and the OBR’s additional judgements as set out in their EFO. 
The DWP Social Security forecast is published in the EFO supporting documents, table 2.19, at: http://budgetresponsibility.org.uk/pubs/150318_Fiscal_Supplementary_Tables_March_2015.xls.
Due to different definitions of spending, figures in these tables do not exactly match those in the EFO, but a reconciliation between the two is included at the foot of table 1a. Rounding may be affected by the level of disaggregation of the EFO figures.
</t>
  </si>
  <si>
    <t>Budget 2015</t>
  </si>
  <si>
    <t>Return to contents page</t>
  </si>
  <si>
    <t xml:space="preserve">   of which personal tax credits</t>
  </si>
  <si>
    <t>Total</t>
  </si>
  <si>
    <t>Pensioners</t>
  </si>
  <si>
    <t>People of working age and children</t>
  </si>
  <si>
    <t>Great Britain benefits and personal tax credits, 
as a share of Total Managed Expenditure</t>
  </si>
  <si>
    <t>Great Britain benefits and personal tax credits, 
as a share of Gross Domestic Product</t>
  </si>
  <si>
    <t>Great Britain benefits and personal tax credits, 
per household (£ per year)</t>
  </si>
  <si>
    <t>Great Britain benefits and personal tax credits, 
£ billion, real terms, 2014/15 prices</t>
  </si>
  <si>
    <t>Great Britain benefits and personal tax credits, 
£ billion, nominal terms</t>
  </si>
  <si>
    <t>Forecast</t>
  </si>
  <si>
    <t>Outturn</t>
  </si>
  <si>
    <t>2019/20</t>
  </si>
  <si>
    <t>2018/19</t>
  </si>
  <si>
    <t>2017/18</t>
  </si>
  <si>
    <t>2016/17</t>
  </si>
  <si>
    <t>2015/16</t>
  </si>
  <si>
    <t>2014/15</t>
  </si>
  <si>
    <t>2013/14</t>
  </si>
  <si>
    <t>2012/13</t>
  </si>
  <si>
    <t>2011/12</t>
  </si>
  <si>
    <t>2010/11</t>
  </si>
  <si>
    <t>2009/10</t>
  </si>
  <si>
    <t>2008/09</t>
  </si>
  <si>
    <t>2007/08</t>
  </si>
  <si>
    <t>2006/07</t>
  </si>
  <si>
    <t>2005/06</t>
  </si>
  <si>
    <t>2004/05</t>
  </si>
  <si>
    <t>2003/04</t>
  </si>
  <si>
    <t>2002/03</t>
  </si>
  <si>
    <t>2001/02</t>
  </si>
  <si>
    <t>2000/01</t>
  </si>
  <si>
    <t>1999/00</t>
  </si>
  <si>
    <t>1998/99</t>
  </si>
  <si>
    <t>1997/98</t>
  </si>
  <si>
    <t>1996/97</t>
  </si>
  <si>
    <t>1995/96</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</si>
  <si>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</si>
  <si>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</si>
  <si>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</si>
  <si>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</si>
  <si>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</si>
  <si>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</si>
  <si>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</si>
  <si>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</si>
  <si>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</si>
  <si>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</si>
  <si>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</si>
  <si>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</si>
  <si>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</si>
  <si>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</si>
  <si>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</si>
  <si>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</si>
  <si>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</si>
  <si>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</si>
  <si>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</si>
  <si>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</si>
  <si>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</si>
  <si>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</si>
  <si>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</si>
  <si>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</si>
  <si>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</si>
  <si>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</si>
  <si>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</si>
  <si>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</si>
  <si>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</si>
  <si>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</si>
  <si>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</si>
  <si>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</si>
  <si>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</si>
  <si>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</si>
  <si>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</si>
  <si>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</si>
  <si>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</si>
  <si>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</si>
  <si>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</si>
  <si>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</si>
  <si>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</si>
  <si>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</si>
  <si>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</si>
  <si>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</si>
  <si>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</si>
  <si>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</si>
  <si>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</si>
  <si>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Summary table: GB benefits and Tax Credits, 
Department for Work &amp; Pensions, 
Her Majesty's Revenue and Customs and predecessors</t>
  </si>
  <si>
    <t>Working age</t>
  </si>
  <si>
    <t>Children</t>
  </si>
  <si>
    <t>Benefit expenditure consistent with current DWP coverage, 
as a share of Total Managed Expenditure</t>
  </si>
  <si>
    <t>Non-contributory / non-income-related</t>
  </si>
  <si>
    <t>Income-related</t>
  </si>
  <si>
    <t>Contributory</t>
  </si>
  <si>
    <t>Benefit expenditure, 
as a share of Total Managed Expenditure</t>
  </si>
  <si>
    <t>Benefit expenditure consistent with current DWP coverage, 
as a share of Gross Domestic Product</t>
  </si>
  <si>
    <t>Benefit expenditure, 
as a share of Gross Domestic Product</t>
  </si>
  <si>
    <t>Benefit expenditure consistent with current DWP coverage, 
£ billion, real terms, 2014/15 prices</t>
  </si>
  <si>
    <t>Benefit expenditure, 
£ billion, real terms, 2014/15 prices</t>
  </si>
  <si>
    <t>Benefit expenditure consistent with current DWP coverage, 
£ billion, nominal terms</t>
  </si>
  <si>
    <t>Benefit expenditure, 
£ billion, nominal terms</t>
  </si>
  <si>
    <t>Summary table: Benefit expenditure, 
Department for Work &amp; Pensions and predecessors</t>
  </si>
  <si>
    <t>of which outside Welfare Cap</t>
  </si>
  <si>
    <t>of which within Welfare Cap</t>
  </si>
  <si>
    <t>DWP Social Security as shown in Economic and Fiscal Outlook</t>
  </si>
  <si>
    <t>less rounding impacts</t>
  </si>
  <si>
    <t>removal of latest outturn data not included in OBR forecast</t>
  </si>
  <si>
    <t>Total DWP AME (National Accounts definition)</t>
  </si>
  <si>
    <t>less accounting adjustments</t>
  </si>
  <si>
    <t>less Social Fund net lending</t>
  </si>
  <si>
    <t>less Over 75 TV Licences</t>
  </si>
  <si>
    <t>Total in DWP Annually Managed Expenditure</t>
  </si>
  <si>
    <t>Reconciliation with OBR Fiscal and Economic Outlook table 2.19</t>
  </si>
  <si>
    <t xml:space="preserve">of which Discretionary Housing Payments </t>
  </si>
  <si>
    <t>of which Council Tax Benefit</t>
  </si>
  <si>
    <t>of which Housing Benefit</t>
  </si>
  <si>
    <t>Benefits funded by local authorities and Housing Revenue Accounts</t>
  </si>
  <si>
    <t>Expenditure covered by Departmental Expenditure Limit</t>
  </si>
  <si>
    <t>Total neither contributory nor income-related benefits (NC / NIR)</t>
  </si>
  <si>
    <t>Total income-related benefits (IR)</t>
  </si>
  <si>
    <t>Total contributory benefits (C)</t>
  </si>
  <si>
    <t>Total benefit expenditure</t>
  </si>
  <si>
    <t>(NC / NIR)</t>
  </si>
  <si>
    <t>Other small benefits</t>
  </si>
  <si>
    <t>(IR)</t>
  </si>
  <si>
    <t>Minor housing-related benefits</t>
  </si>
  <si>
    <t>Winter Fuel Payments</t>
  </si>
  <si>
    <t>War Pensions</t>
  </si>
  <si>
    <t>Vaccine Damage Payments</t>
  </si>
  <si>
    <t>Universal Credit - marginal costs (from 2015/16)</t>
  </si>
  <si>
    <t>Universal Credit - actual (to 2014/15)</t>
  </si>
  <si>
    <t>(C)</t>
  </si>
  <si>
    <t>Unemployment Benefit</t>
  </si>
  <si>
    <t>Sure Start Maternity Grant</t>
  </si>
  <si>
    <t>Statutory Sick Pay</t>
  </si>
  <si>
    <t>Statutory Maternity Pay</t>
  </si>
  <si>
    <t>State Pension transfers</t>
  </si>
  <si>
    <t>of which non-contributory</t>
  </si>
  <si>
    <t>of which contributory</t>
  </si>
  <si>
    <t>Specialised Vehicles Fund</t>
  </si>
  <si>
    <t>Social Fund Discretionary</t>
  </si>
  <si>
    <t>Sickness Benefit</t>
  </si>
  <si>
    <t>Severe Disablement Allowance</t>
  </si>
  <si>
    <t>RPI adjustment</t>
  </si>
  <si>
    <t>Return to Work Credit</t>
  </si>
  <si>
    <t>Pneumoconiosis 1979</t>
  </si>
  <si>
    <t>Personal Independence Payment</t>
  </si>
  <si>
    <t>Over 75 TV Licences</t>
  </si>
  <si>
    <t>Over 70s Payments</t>
  </si>
  <si>
    <t>Over 65s Payments</t>
  </si>
  <si>
    <t>One Parent Benefit</t>
  </si>
  <si>
    <t>New Enterprise Allowance</t>
  </si>
  <si>
    <t>Mobility Allowance</t>
  </si>
  <si>
    <t>Mesothelioma 2008</t>
  </si>
  <si>
    <t>Maternity Grant</t>
  </si>
  <si>
    <t>Maternity Allowance</t>
  </si>
  <si>
    <t>of which income-based</t>
  </si>
  <si>
    <t>Jobseeker's Allowance</t>
  </si>
  <si>
    <t>Job Grant</t>
  </si>
  <si>
    <t>In Work Credit</t>
  </si>
  <si>
    <t>Invalidity Benefit</t>
  </si>
  <si>
    <t>Independent Living Fund</t>
  </si>
  <si>
    <t>Incapacity Benefit</t>
  </si>
  <si>
    <t>of which LA funded</t>
  </si>
  <si>
    <t>of which AME outside Welfare Cap</t>
  </si>
  <si>
    <t>of which AME within Welfare Cap</t>
  </si>
  <si>
    <t>Guardian's Allowance &amp; Child's Special Allowance</t>
  </si>
  <si>
    <t>Funeral Expenses Payments</t>
  </si>
  <si>
    <t>Financial Assistance Scheme</t>
  </si>
  <si>
    <t>Family Credit</t>
  </si>
  <si>
    <t>Employment and Support Allowance</t>
  </si>
  <si>
    <t>Earnings Top Up</t>
  </si>
  <si>
    <t>Discretionary Housing Payments</t>
  </si>
  <si>
    <t>Disability Working Allowance</t>
  </si>
  <si>
    <t>Disability Living Allowance</t>
  </si>
  <si>
    <t>Death Grant</t>
  </si>
  <si>
    <t>Cold Weather Payments</t>
  </si>
  <si>
    <t>Christmas Bonus</t>
  </si>
  <si>
    <t>Child Benefit</t>
  </si>
  <si>
    <t>Carer's Allowance</t>
  </si>
  <si>
    <t>Attendance Allowance</t>
  </si>
  <si>
    <t>Armed Forces Independence Payment</t>
  </si>
  <si>
    <t>Table 1a: Expenditure by benefit,
£ million, nominal terms</t>
  </si>
  <si>
    <t>of which Discretionary Housing Payments</t>
  </si>
  <si>
    <t>Table 1b: Expenditure by benefit, 
£ million, real terms (2014/15 prices)</t>
  </si>
  <si>
    <t xml:space="preserve">- </t>
  </si>
  <si>
    <t>State Pension (includes contributory and non contributory)</t>
  </si>
  <si>
    <t>of which entitlement without payment</t>
  </si>
  <si>
    <t>of which in payment</t>
  </si>
  <si>
    <t>of which credits only</t>
  </si>
  <si>
    <t>of which income-based only</t>
  </si>
  <si>
    <t>of which contributory and income-based</t>
  </si>
  <si>
    <t>of which contributory only</t>
  </si>
  <si>
    <t>Invalidity Benefit &amp; Sickness Benefit</t>
  </si>
  <si>
    <t>Industrial Injuries benefits</t>
  </si>
  <si>
    <t>number of children covered</t>
  </si>
  <si>
    <t>Table 1c: Caseloads by benefit,
thousands</t>
  </si>
  <si>
    <t xml:space="preserve">     of which pensioners</t>
  </si>
  <si>
    <t xml:space="preserve">     of which working age</t>
  </si>
  <si>
    <t xml:space="preserve">     of which children</t>
  </si>
  <si>
    <t>of which consistent with current DWP coverage</t>
  </si>
  <si>
    <t>Total Expenditure directed at pensioners</t>
  </si>
  <si>
    <t xml:space="preserve">Winter Fuel Payments </t>
  </si>
  <si>
    <t xml:space="preserve">War Pensions </t>
  </si>
  <si>
    <t>State Pension Transfers</t>
  </si>
  <si>
    <t>of which non-contributory ("Category D")</t>
  </si>
  <si>
    <t>of which new State Pension Protected Payments (including inherited elements)</t>
  </si>
  <si>
    <t>of which new State Pension  (excluding protected payments)</t>
  </si>
  <si>
    <t>of which lump sums (covering all contributory elements)</t>
  </si>
  <si>
    <t>of which Graduated Retirement Benefit</t>
  </si>
  <si>
    <t>of which earnings-related element ("Additional Pension", "SERPS" or "S2P")</t>
  </si>
  <si>
    <t>of which basic element</t>
  </si>
  <si>
    <t>Social Fund Total (1988/89 to 2005/06)</t>
  </si>
  <si>
    <t>Over-75 TV Licence</t>
  </si>
  <si>
    <t>Over-70s Payment</t>
  </si>
  <si>
    <t>Over-65s Payment</t>
  </si>
  <si>
    <t>of which not in Residential Care / Nursing Homes</t>
  </si>
  <si>
    <t>of which Residential Care / Nursing Homes</t>
  </si>
  <si>
    <t xml:space="preserve">Income Support </t>
  </si>
  <si>
    <t>of which earnings-related element ("Additional Pension")</t>
  </si>
  <si>
    <t>Incapacity Benefit, Invalidity Benefit &amp; Sickness Benefit</t>
  </si>
  <si>
    <t xml:space="preserve">Housing Benefit </t>
  </si>
  <si>
    <t>Christmas Bonus - contributory</t>
  </si>
  <si>
    <t>Bereavement Benefits</t>
  </si>
  <si>
    <t>Expenditure Directed at Pensioners</t>
  </si>
  <si>
    <t>Total expenditure directed at working age</t>
  </si>
  <si>
    <t>Other benefits</t>
  </si>
  <si>
    <t xml:space="preserve">Minor housing-related benefits </t>
  </si>
  <si>
    <t>New Deal allowances</t>
  </si>
  <si>
    <t xml:space="preserve">Mobility Allowance </t>
  </si>
  <si>
    <t>of which income based</t>
  </si>
  <si>
    <t>In-work Credit</t>
  </si>
  <si>
    <t>Earnings Top-Up</t>
  </si>
  <si>
    <t>Christmas Bonus - non-contributory</t>
  </si>
  <si>
    <t>Expenditure Directed at People of Working Age</t>
  </si>
  <si>
    <t>Total expenditure directed at children</t>
  </si>
  <si>
    <t>Jobseeker's Allowance - income-based</t>
  </si>
  <si>
    <t xml:space="preserve">Disability Working Allowance  </t>
  </si>
  <si>
    <t>Child Benefit &amp; One Parent Benefit</t>
  </si>
  <si>
    <t>Expenditure Directed at Children</t>
  </si>
  <si>
    <t>Table 2a: Expenditure by age group, 
£ million, nominal terms</t>
  </si>
  <si>
    <t>Table 2b: Expenditure by age group,
£ million, real terms (2014/15 prices)</t>
  </si>
  <si>
    <t>Benefits Directed at Pensioners</t>
  </si>
  <si>
    <t>Attendance Allowance (in payment)</t>
  </si>
  <si>
    <t>Benefits Directed at People of Working Age</t>
  </si>
  <si>
    <t>Benefits directed at Children</t>
  </si>
  <si>
    <t>Table 2c: Caseloads by age group, 
thousands</t>
  </si>
  <si>
    <t>Total below Pension Credit qualifying age</t>
  </si>
  <si>
    <t>Total above Pension Credit qualifying age</t>
  </si>
  <si>
    <t>Universal Credit marginal costs (from 2015/16 - not attributed to claimant group)</t>
  </si>
  <si>
    <t>Universal Credit actual costs (to 2014/15 - not attributed to claimant group)</t>
  </si>
  <si>
    <t>Others</t>
  </si>
  <si>
    <t>Unemployed</t>
  </si>
  <si>
    <t>Lone Parents</t>
  </si>
  <si>
    <t>Sick or disabled / in receipt of an incapacity benefit</t>
  </si>
  <si>
    <t>Aged above Pension Credit qualifying age / in receipt of Pension Credit or State Pension</t>
  </si>
  <si>
    <t>Definition change -&gt;</t>
  </si>
  <si>
    <t>Total income-related benefits consistent with current DWP coverage</t>
  </si>
  <si>
    <t>Total income-related benefits</t>
  </si>
  <si>
    <t>Universal Credit marginal costs (from 2015/16)</t>
  </si>
  <si>
    <t>Universal Credit actual costs (to 2014/15)</t>
  </si>
  <si>
    <t>of which working age</t>
  </si>
  <si>
    <t>of which pensioners</t>
  </si>
  <si>
    <t>Aged above Pension Credit qualifying age / aged above State Pension Age</t>
  </si>
  <si>
    <t>Council Tax Benefit, and predecessors</t>
  </si>
  <si>
    <t>In-work credit</t>
  </si>
  <si>
    <t>of which adult elements</t>
  </si>
  <si>
    <t>of which child elements</t>
  </si>
  <si>
    <t>of which couples</t>
  </si>
  <si>
    <t>of which lone parents</t>
  </si>
  <si>
    <t>Family Credit, and predecessors</t>
  </si>
  <si>
    <t>In-work benefits</t>
  </si>
  <si>
    <t>Total income-replacement benefits</t>
  </si>
  <si>
    <t>Others in receipt of Income Support</t>
  </si>
  <si>
    <t>Jobseeker's Allowance / Income Support for the unemployed</t>
  </si>
  <si>
    <t>Income Support for Lone Parents</t>
  </si>
  <si>
    <t>Employment and Support Allowance / Income Support sick and disabled</t>
  </si>
  <si>
    <t>Pension Credit and equivalents</t>
  </si>
  <si>
    <t>Income replacement benefits' expenditure, excluding child elements and Residential Care &amp; Nursing Homes</t>
  </si>
  <si>
    <t>Residential Care / Nursing Home expenditure included in the above</t>
  </si>
  <si>
    <t>Child elements included in the above</t>
  </si>
  <si>
    <t>Income Support sick and disabled</t>
  </si>
  <si>
    <t>of which Main Phase, Support Group</t>
  </si>
  <si>
    <t>of which Main Phase, Work-Related Activity Group</t>
  </si>
  <si>
    <t>of which Assessment Phase</t>
  </si>
  <si>
    <t>Support for Mortgage Interest included in the above</t>
  </si>
  <si>
    <t>Income replacement benefits</t>
  </si>
  <si>
    <t>Table 3a: Income-related benefit expenditure, by claimant group and selected components, 
£ million, nominal terms</t>
  </si>
  <si>
    <t>Table 3b: Income-related benefit expenditure, by claimant group and selected components, 
£ million, real terms (2014/15 prices)</t>
  </si>
  <si>
    <t xml:space="preserve">     In-work credit (new starts)</t>
  </si>
  <si>
    <t xml:space="preserve">     Disability Working Allowance</t>
  </si>
  <si>
    <t xml:space="preserve">          of which couples</t>
  </si>
  <si>
    <t xml:space="preserve">          of which lone parents</t>
  </si>
  <si>
    <t xml:space="preserve">     Family Credit, and predecessors</t>
  </si>
  <si>
    <t xml:space="preserve">     Others in receipt of Income Support</t>
  </si>
  <si>
    <t xml:space="preserve">     Jobseeker's Allowance / Income Support for the unemployed</t>
  </si>
  <si>
    <t xml:space="preserve">     Income Support for Lone Parents</t>
  </si>
  <si>
    <t xml:space="preserve">     Employment and Support Allowance / Income Support sick and disabled</t>
  </si>
  <si>
    <t xml:space="preserve">     Pension Credit and equivalents</t>
  </si>
  <si>
    <t>Table 3c: Income-related benefit caseloads by claimant group and selected components,
thousands</t>
  </si>
  <si>
    <t>Health in Pregnancy Grant</t>
  </si>
  <si>
    <t>Child Trust Fund</t>
  </si>
  <si>
    <t>Child Benefit &amp; One Parent Benefit and Guardian's Allowance</t>
  </si>
  <si>
    <t xml:space="preserve">Working families Tax Credit and Disabled Person's Tax Credit </t>
  </si>
  <si>
    <t xml:space="preserve">Child Tax Credit and Working Tax Credit </t>
  </si>
  <si>
    <t>Northern Ireland</t>
  </si>
  <si>
    <t>Great Britain (including payments overseas)</t>
  </si>
  <si>
    <t>of which negative tax</t>
  </si>
  <si>
    <t>of which expenditure component</t>
  </si>
  <si>
    <t>United Kingdom</t>
  </si>
  <si>
    <t>£ million, nominal terms</t>
  </si>
  <si>
    <t>Reconciliation with HMRC published expenditure,</t>
  </si>
  <si>
    <t>Health in Pregnancy Grant (Great Britain)</t>
  </si>
  <si>
    <t>Child Trust Fund (Great Britain)</t>
  </si>
  <si>
    <t>Her Majesty's Revenue and Customs</t>
  </si>
  <si>
    <t>Department for Work &amp; Pensions and predecessors</t>
  </si>
  <si>
    <t>Child Benefit, One Parent Benefit &amp; Guardian's Allowance(Great Britain)</t>
  </si>
  <si>
    <t>of which Working families Tax Credit and Disabled Person's Tax Credit (Great Britain)</t>
  </si>
  <si>
    <t>of which Child Tax Credit and Working Tax Credit (Great Britain)</t>
  </si>
  <si>
    <t>of which Jobseeker's Allowance - income-based (child allowances)</t>
  </si>
  <si>
    <t>of which Income Support (child allowances)</t>
  </si>
  <si>
    <t>of which Family Credit</t>
  </si>
  <si>
    <t xml:space="preserve">of which Disability Working Allowance </t>
  </si>
  <si>
    <t>Personal tax credits and equivalents</t>
  </si>
  <si>
    <t>£ million, real terms (2014/15 Prices)</t>
  </si>
  <si>
    <t>Tax credits and Child Benefit expenditure</t>
  </si>
  <si>
    <t>Tax credits and Child Benefit expenditure, 
£ million , nominal terms</t>
  </si>
  <si>
    <t>Bereavement benefits caseload, 
thousands</t>
  </si>
  <si>
    <t>of which Bereavement Benefit (additional pension)</t>
  </si>
  <si>
    <t>of which Bereavement Benefit (basic)</t>
  </si>
  <si>
    <t>Bereavement Benefits - paid outside UK</t>
  </si>
  <si>
    <t>Bereavement benefits expenditure,</t>
  </si>
  <si>
    <t>Bereavement benefits expenditure,
£ million, nominal terms</t>
  </si>
  <si>
    <t>of which outside UK</t>
  </si>
  <si>
    <t>Carer's Allowance / Invalid Care Allowance caseload, 
thousands</t>
  </si>
  <si>
    <t>Carer's Allowance / Invalid Care Allowance expenditure,</t>
  </si>
  <si>
    <t>-</t>
  </si>
  <si>
    <t>Carer's Allowance / Invalid Care Allowance expenditure,
£ million, nominal terms</t>
  </si>
  <si>
    <t>Scotland</t>
  </si>
  <si>
    <t>Wales</t>
  </si>
  <si>
    <t>England</t>
  </si>
  <si>
    <t>By Country:</t>
  </si>
  <si>
    <t>Total under 60 years of age</t>
  </si>
  <si>
    <t>Short-term sick and others</t>
  </si>
  <si>
    <t>Lone parents</t>
  </si>
  <si>
    <t>Long-term sick and disabled</t>
  </si>
  <si>
    <t>60 years of age and over</t>
  </si>
  <si>
    <t>By Claimant Group - Previous Definition:</t>
  </si>
  <si>
    <t>Total under Pension Credit qualifying age</t>
  </si>
  <si>
    <t>Total over Pension Credit qualifying age</t>
  </si>
  <si>
    <t>Housing Benefit / Council Tax Benefit only</t>
  </si>
  <si>
    <t>Bereaved</t>
  </si>
  <si>
    <t>Disabled</t>
  </si>
  <si>
    <t>Other Income Related benefit - Pensioner</t>
  </si>
  <si>
    <t>Other Income Related benefit - Working Age</t>
  </si>
  <si>
    <t>Carer</t>
  </si>
  <si>
    <t>Lone Parent on Income Support</t>
  </si>
  <si>
    <t>Jobseeker</t>
  </si>
  <si>
    <t>By Claimant Group - National Statistics definition:</t>
  </si>
  <si>
    <t>Council Tax Benefit and predecessors caseload,
thousands</t>
  </si>
  <si>
    <t>of which funded by other government departments or local authorities, of which</t>
  </si>
  <si>
    <t>of which Scotland</t>
  </si>
  <si>
    <t>of which Wales</t>
  </si>
  <si>
    <t>of which England</t>
  </si>
  <si>
    <t>of which funded by DWP and predecessors, of which</t>
  </si>
  <si>
    <t>By Funding source:</t>
  </si>
  <si>
    <t>Rate Rebate</t>
  </si>
  <si>
    <t>Community Charge Benefit</t>
  </si>
  <si>
    <t xml:space="preserve">Council Tax Benefit and predecessors expenditure, </t>
  </si>
  <si>
    <t>of which funded by other government departments or local authorities</t>
  </si>
  <si>
    <t>of which funded by DWP and predecessors</t>
  </si>
  <si>
    <t>Community Charge Benefit, of which</t>
  </si>
  <si>
    <t>Council Tax Benefit and predecessors expenditure,
£ million, nominal terms</t>
  </si>
  <si>
    <t>of which children</t>
  </si>
  <si>
    <t>Disability benefits caseload,
thousands</t>
  </si>
  <si>
    <t>Disability benefits expenditure,</t>
  </si>
  <si>
    <t>Disability benefits expenditure, 
£ million, nominal terms</t>
  </si>
  <si>
    <t>Total Rent Allowance</t>
  </si>
  <si>
    <t>Total Rent Rebate</t>
  </si>
  <si>
    <t>Total Social Sector</t>
  </si>
  <si>
    <t>of which Local Housing Allowance</t>
  </si>
  <si>
    <t>of which Private Rented Sector tenants</t>
  </si>
  <si>
    <t>of which Registered Social Landlord Tenants</t>
  </si>
  <si>
    <t>of which Local Authority Tenants (Rent Rebate)</t>
  </si>
  <si>
    <t>By Tenure</t>
  </si>
  <si>
    <t>of which outside Welfare Cap (Jobseeker)</t>
  </si>
  <si>
    <t>Housing Benefit caseloads, 
thousands</t>
  </si>
  <si>
    <t>of which Local Authority general funds</t>
  </si>
  <si>
    <t>of which Housing Revenue Account Rent Rebates - Wales</t>
  </si>
  <si>
    <t>of which Housing Revenue Account Rent Rebates - England</t>
  </si>
  <si>
    <t>of which Rent Rebate (Scotland only pre-2004/05)</t>
  </si>
  <si>
    <t>of which Non-Housing Revenue Account Rent Rebates</t>
  </si>
  <si>
    <t>of which Rent Allowance</t>
  </si>
  <si>
    <t>Over Pension Credit qualifying age</t>
  </si>
  <si>
    <t xml:space="preserve">     of which Local Housing Allowance</t>
  </si>
  <si>
    <t>£ million real terms (2014/15 Prices)</t>
  </si>
  <si>
    <t xml:space="preserve">Housing Benefit expenditure, </t>
  </si>
  <si>
    <t>Other Income Related benefit-Working Age</t>
  </si>
  <si>
    <t>Housing Benefit expenditure, 
£ million, nominal terms</t>
  </si>
  <si>
    <t>*Expenditure includes Employment Support Allowance, Incapacity Benefit, Invalidity Benefit, Sickness Benefit, Severe Disablement Allowance and Income Support (incapacity / sick &amp; disabled) whereas caseloads exclude Income Support since almost all Income Support claimants also receive one of the other benefits or credits.</t>
  </si>
  <si>
    <t>Severe Disablement Allowance / Non - contributory Invalidity Pension</t>
  </si>
  <si>
    <t>Incapacity Benefit (basic - long-term rate)</t>
  </si>
  <si>
    <t>Incapacity Benefit (basic - short-term higher rate)</t>
  </si>
  <si>
    <t>Incapacity Benefit (basic - short-term lower rate)</t>
  </si>
  <si>
    <t>Benefits paid Outside of UK included above</t>
  </si>
  <si>
    <t>In receipt of another incapacity benefit (overlaps with category above)</t>
  </si>
  <si>
    <t>Long-term sick &amp; disabled (with Disability Premium)</t>
  </si>
  <si>
    <t>Income Support (overlaps with above benefits)</t>
  </si>
  <si>
    <t>Severe Disablement Allowance / Non-contributory Invalidity Pension</t>
  </si>
  <si>
    <t>Invalidity Benefit (credits only)</t>
  </si>
  <si>
    <t xml:space="preserve">Invalidity Benefit (basic) </t>
  </si>
  <si>
    <t>Incapacity Benefit (credits only)</t>
  </si>
  <si>
    <t>Incapacity Benefit (basic - total)</t>
  </si>
  <si>
    <t>Employment and Support Allowance (income-based only)</t>
  </si>
  <si>
    <t>Employment and Support Allowance (contributory and income-based)</t>
  </si>
  <si>
    <t>Employment and Support Allowance (contributory only)</t>
  </si>
  <si>
    <t>Employment and Support Allowance (credits only)</t>
  </si>
  <si>
    <t>of which Support Group</t>
  </si>
  <si>
    <t>of which Work Related Activity Group</t>
  </si>
  <si>
    <t>of which Assessment Group</t>
  </si>
  <si>
    <t>Employment and Support Allowance (income based, without contributory benefit)</t>
  </si>
  <si>
    <t>Employment and Support Allowance (contributory)</t>
  </si>
  <si>
    <t>Total incapacity-related benefits*</t>
  </si>
  <si>
    <t>Incapacity benefits caseload, 
thousands</t>
  </si>
  <si>
    <t>Incapacity Benefit (earnings-related)</t>
  </si>
  <si>
    <t>Income Support (incapacity) - National Statistics definition</t>
  </si>
  <si>
    <t xml:space="preserve">of which short-term sick </t>
  </si>
  <si>
    <t>of which long-term sick &amp; disabled (with Disability Premium)</t>
  </si>
  <si>
    <t>Income Support (sick and disabled):</t>
  </si>
  <si>
    <t>Income Support (incapacity/sick and disabled)</t>
  </si>
  <si>
    <t>Invalidity Benefit (earnings-related)</t>
  </si>
  <si>
    <t>Invalidity Benefit (basic)</t>
  </si>
  <si>
    <t>Employment and Support Allowance (income based)</t>
  </si>
  <si>
    <t>Incapacity benefits expenditure,</t>
  </si>
  <si>
    <t>Incapacity benefits expenditure,
£ million, nominal terms</t>
  </si>
  <si>
    <t>Other cases</t>
  </si>
  <si>
    <t>Lone parents (not also receiving Disability Premium)</t>
  </si>
  <si>
    <t>Elderly (Minimum Income Guarantee)</t>
  </si>
  <si>
    <t>Unemployed (paid until introduction of JSA in October 1996)</t>
  </si>
  <si>
    <t>By claimant group - previous definition</t>
  </si>
  <si>
    <t>Income Support for lone parents, carers and others</t>
  </si>
  <si>
    <t>Income Support for those under Pension Credit qualifying age</t>
  </si>
  <si>
    <t>Others on income related benefit</t>
  </si>
  <si>
    <t>Lone parent</t>
  </si>
  <si>
    <t>On incapacity benefits</t>
  </si>
  <si>
    <t>By claimant group - National Statistics definition</t>
  </si>
  <si>
    <t>Income Support caseload, 
thousands</t>
  </si>
  <si>
    <t>Other cases (ii): all other cases</t>
  </si>
  <si>
    <t>Other cases (i): Short-term sick</t>
  </si>
  <si>
    <t>Income Support excluding child elements</t>
  </si>
  <si>
    <t>Long-term sick &amp; disabled</t>
  </si>
  <si>
    <t>Pensioner</t>
  </si>
  <si>
    <t>Residential Care &amp; Nursing Homes</t>
  </si>
  <si>
    <t>Child Elements</t>
  </si>
  <si>
    <t xml:space="preserve">Income Support expenditure, </t>
  </si>
  <si>
    <t>Income Support and predecessors excluding child elements and Residential Care &amp; Nursing Homes</t>
  </si>
  <si>
    <t xml:space="preserve">     Lone parent</t>
  </si>
  <si>
    <t>Income Support expenditure, 
£ million, nominal terms</t>
  </si>
  <si>
    <t>Industrial Death Benefit</t>
  </si>
  <si>
    <t>Industrial Injuries Disablement Benefit</t>
  </si>
  <si>
    <t>Industrial injuries benefits caseload,
thousands</t>
  </si>
  <si>
    <t>Other Industrial Injuries benefits</t>
  </si>
  <si>
    <t xml:space="preserve">Industrial injuries benefits expenditure, </t>
  </si>
  <si>
    <t>Industrial injuries benefits expenditure, 
£ million, nominal terms</t>
  </si>
  <si>
    <t>New Deal 25+</t>
  </si>
  <si>
    <t>New Deal for Young People</t>
  </si>
  <si>
    <t>New Deal 50+</t>
  </si>
  <si>
    <t>New Deal and Employment programme allowances expenditure,</t>
  </si>
  <si>
    <t>New Deal and Employment programme allowances expenditure, 
£ million, nominal terms</t>
  </si>
  <si>
    <t>Supplementary Benefit for the over 60s</t>
  </si>
  <si>
    <t>Income Support for those over Pension Credit qualifying age (including Minimum Income Guarantee)</t>
  </si>
  <si>
    <t>of which Savings Credit only</t>
  </si>
  <si>
    <t>of which Guarantee Credit and Savings Credit</t>
  </si>
  <si>
    <t>of which Guarantee Credit only</t>
  </si>
  <si>
    <t>Total Pension Credit &amp; predecessors</t>
  </si>
  <si>
    <t>Pension Credit caseload, 
thousands</t>
  </si>
  <si>
    <t>of which Savings Credit</t>
  </si>
  <si>
    <t>of which Guarantee Credit</t>
  </si>
  <si>
    <t>Total Pension Credit</t>
  </si>
  <si>
    <t xml:space="preserve">Pension Credit expenditure, </t>
  </si>
  <si>
    <t>Pension Credit expenditure, 
£ million, nominal terms</t>
  </si>
  <si>
    <t>Crisis Loans</t>
  </si>
  <si>
    <t>Community Care Grants</t>
  </si>
  <si>
    <t xml:space="preserve">Budgeting Loans </t>
  </si>
  <si>
    <t>of which pensioner</t>
  </si>
  <si>
    <t>Regulated Fund</t>
  </si>
  <si>
    <t>Discretionary Fund</t>
  </si>
  <si>
    <t>Net Social Fund expenditure, excluding Winter Fuel Payments,</t>
  </si>
  <si>
    <t>of which Pensioner</t>
  </si>
  <si>
    <t>of which Working age</t>
  </si>
  <si>
    <t>Net Social Fund expenditure, excluding Winter Fuel Payments, 
£ million, nominal terms</t>
  </si>
  <si>
    <t>State Pension paid outside UK included above</t>
  </si>
  <si>
    <t>State Pension (non contributory 'Category D')</t>
  </si>
  <si>
    <t>of which State Second Pension</t>
  </si>
  <si>
    <t>of which Lump Sum Payments</t>
  </si>
  <si>
    <t>of which State Pension (basic)</t>
  </si>
  <si>
    <t>Contributory State Pension</t>
  </si>
  <si>
    <t>Total State Pension Caseload</t>
  </si>
  <si>
    <t>State Pension caseload, 
thousands</t>
  </si>
  <si>
    <t xml:space="preserve">State Pension expenditure, </t>
  </si>
  <si>
    <t>State Pension expenditure, 
£ million, nominal terms</t>
  </si>
  <si>
    <t>Income Support for the unemployed</t>
  </si>
  <si>
    <t>of which Supplementary Benefit / Income Support only</t>
  </si>
  <si>
    <t>of which Unemployment Benefit and Supplementary Benefit / Income Support</t>
  </si>
  <si>
    <t>of which Unemployment Benefit only</t>
  </si>
  <si>
    <t>Unemployment Benefit and Income Support for the unemployed</t>
  </si>
  <si>
    <t xml:space="preserve">Total income-based </t>
  </si>
  <si>
    <t xml:space="preserve">Total contributory </t>
  </si>
  <si>
    <t>Jobseekers Allowance</t>
  </si>
  <si>
    <t>Unemployment benefits caseload, 
thousands</t>
  </si>
  <si>
    <t>Income Support for the unemployed (paid until introduction of JSA in October 1996)</t>
  </si>
  <si>
    <t xml:space="preserve">Unemployment benefits expenditure, </t>
  </si>
  <si>
    <t>Unemployment benefits expenditure, 
£ million, nominal terms</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</si>
</sst>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44" formatCode="_-&quot;£&quot;* #,##0.00_-;\-&quot;£&quot;* #,##0.00_-;_-&quot;£&quot;* &quot;-&quot;??_-;_-@_-"/>
    <numFmt numFmtId="43" formatCode="_-* #,##0.00_-;\-* #,##0.00_-;_-* &quot;-&quot;??_-;_-@_-"/>
    <numFmt numFmtId="164" formatCode="#,##0_);\(#,##0\);&quot;-&quot;_)"/>
    <numFmt numFmtId="165" formatCode="#,##0_);\(#,##0\);&quot;-  &quot;;&quot;  &quot;@"/>
    <numFmt numFmtId="166" formatCode="0.0"/>
    <numFmt numFmtId="167" formatCode="0.000"/>
    <numFmt numFmtId="168" formatCode="0.0000"/>
    <numFmt numFmtId="169" formatCode="#,##0.0_-;\(#,##0.0\);_-* &quot;-&quot;??_-"/>
    <numFmt numFmtId="170" formatCode="&quot;$&quot;#,##0_);\(&quot;$&quot;#,##0\)"/>
    <numFmt numFmtId="171" formatCode="0.0%"/>
    <numFmt numFmtId="172" formatCode="&quot;to &quot;0.0000;&quot;to &quot;\-0.0000;&quot;to 0&quot;"/>
    <numFmt numFmtId="173" formatCode="#,##0;\(#,##0\)"/>
    <numFmt numFmtId="174" formatCode="#,##0_%_);\(#,##0\)_%;**;@_%_)"/>
    <numFmt numFmtId="175" formatCode="#,##0_%_);\(#,##0\)_%;#,##0_%_);@_%_)"/>
    <numFmt numFmtId="176" formatCode="_(* #,##0.00_);_(* \(#,##0.00\);_(* &quot;-&quot;??_);_(@_)"/>
    <numFmt numFmtId="177" formatCode="#,##0.00_%_);\(#,##0.00\)_%;**;@_%_)"/>
    <numFmt numFmtId="178" formatCode="#,##0.00_%_);\(#,##0.00\)_%;#,##0.00_%_);@_%_)"/>
    <numFmt numFmtId="179" formatCode="#,##0.000_%_);\(#,##0.000\)_%;**;@_%_)"/>
    <numFmt numFmtId="180" formatCode="#,##0.0_%_);\(#,##0.0\)_%;**;@_%_)"/>
    <numFmt numFmtId="181" formatCode="[$¥-411]#,##0"/>
    <numFmt numFmtId="182" formatCode="_(&quot;$&quot;* #,##0.00_);_(&quot;$&quot;* \(#,##0.00\);_(&quot;$&quot;* &quot;-&quot;??_);_(@_)"/>
    <numFmt numFmtId="183" formatCode="&quot;$&quot;#,##0.00_%_);\(&quot;$&quot;#,##0.00\)_%;**;@_%_)"/>
    <numFmt numFmtId="184" formatCode="&quot;$&quot;#,##0.000_%_);\(&quot;$&quot;#,##0.000\)_%;**;@_%_)"/>
    <numFmt numFmtId="185" formatCode="&quot;$&quot;#,##0.0_%_);\(&quot;$&quot;#,##0.0\)_%;**;@_%_)"/>
    <numFmt numFmtId="186" formatCode="#,##0_);\(#,##0.0\)"/>
    <numFmt numFmtId="187" formatCode="m/d/yy_%_);;**"/>
    <numFmt numFmtId="188" formatCode="m/d/yy_%_)"/>
    <numFmt numFmtId="189" formatCode="_-[$€-2]* #,##0.00_-;\-[$€-2]* #,##0.00_-;_-[$€-2]* &quot;-&quot;??_-"/>
    <numFmt numFmtId="190" formatCode="_([$€]* #,##0.00_);_([$€]* \(#,##0.00\);_([$€]* &quot;-&quot;??_);_(@_)"/>
    <numFmt numFmtId="191" formatCode="#,##0;\-#,##0;\-"/>
    <numFmt numFmtId="192" formatCode="0.0;\(0.0\)"/>
    <numFmt numFmtId="193" formatCode="0.0;;&quot;TBD&quot;"/>
    <numFmt numFmtId="194" formatCode="_(&quot;$&quot;* #,##0_);_(&quot;$&quot;* \(#,##0\);_(&quot;$&quot;* &quot;-&quot;_);_(@_)"/>
    <numFmt numFmtId="195" formatCode="#,##0.0_x_)_);&quot;NM&quot;_x_)_);#,##0.0_x_)_);@_x_)_)"/>
    <numFmt numFmtId="196" formatCode="mmmm\ d\,\ yyyy"/>
    <numFmt numFmtId="197" formatCode="[&lt;0.0001]&quot;&lt;0.0001&quot;;0.0000"/>
    <numFmt numFmtId="198" formatCode="0.0%_);\(0.0%\);**;@_%_)"/>
    <numFmt numFmtId="199" formatCode="#,##0.0_);\(#,##0.0\)"/>
    <numFmt numFmtId="200" formatCode="#,##0.0,,;\-#,##0.0,,;\-"/>
    <numFmt numFmtId="201" formatCode="#,##0,;\-#,##0,;\-"/>
    <numFmt numFmtId="202" formatCode="0.0%;\-0.0%;\-"/>
    <numFmt numFmtId="203" formatCode="#,##0.0,,;\-#,##0.0,,"/>
    <numFmt numFmtId="204" formatCode="#,##0,;\-#,##0,"/>
    <numFmt numFmtId="205" formatCode="0.0%;\-0.0%"/>
    <numFmt numFmtId="206" formatCode="&quot;$&quot;#,##0.0_);\(&quot;$&quot;#,##0.00\)"/>
    <numFmt numFmtId="207" formatCode="#,##0\ ;\-#,##0\ ;\-"/>
    <numFmt numFmtId="208" formatCode="#,##0.0\ ;\-#,##0.0\ ;\-"/>
    <numFmt numFmtId="209" formatCode="0.00000%"/>
    <numFmt numFmtId="210" formatCode="0.000000%"/>
    <numFmt numFmtId="211" formatCode="#,##0.0\ ;\-#,##0.0\ ;\-\ "/>
    <numFmt numFmtId="212" formatCode="#,##0.000_ ;\-#,##0.000\ "/>
    <numFmt numFmtId="213" formatCode="#,##0.00000000_ ;\-#,##0.00000000\ "/>
    <numFmt numFmtId="214" formatCode="#,##0_ ;[Red]\-#,##0\ "/>
    <numFmt numFmtId="215" formatCode="_-* #,##0_-;\-* #,##0_-;_-* &quot;-&quot;??_-;_-@_-"/>
    <numFmt numFmtId="216" formatCode="#,##0.000\ ;\-#,##0.000\ ;\-\ "/>
    <numFmt numFmtId="217" formatCode="_-* #,##0.000_-;\-* #,##0.000_-;_-* &quot;-&quot;??_-;_-@_-"/>
    <numFmt numFmtId="218" formatCode="#,##0\ ;\-#,##0\ ;\-\ "/>
  </numFmts>
  <fonts count="143">
    <font>
      <sz val="10"/>
      <name val="Arial"/>
    </font>
    <font>
      <sz val="12"/>
      <color theme="1"/>
      <name val="Arial"/>
      <family val="2"/>
    </font>
    <font>
      <sz val="12"/>
      <color rgb="FFFF0000"/>
      <name val="Arial"/>
      <family val="2"/>
    </font>
    <font>
      <sz val="12"/>
      <name val="Arial"/>
      <family val="2"/>
    </font>
    <font>
      <u/>
      <sz val="10"/>
      <color indexed="12"/>
      <name val="Arial"/>
      <family val="2"/>
    </font>
    <font>
      <u/>
      <sz val="12"/>
      <color indexed="12"/>
      <name val="Arial"/>
      <family val="2"/>
    </font>
    <font>
      <b/>
      <sz val="12"/>
      <name val="Arial"/>
      <family val="2"/>
    </font>
    <font>
      <sz val="10"/>
      <name val="Arial"/>
      <family val="2"/>
    </font>
    <font>
      <sz val="8"/>
      <name val="Arial"/>
      <family val="2"/>
    </font>
    <font>
      <sz val="9.25"/>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2"/>
      <color indexed="8"/>
      <name val="Arial"/>
      <family val="2"/>
    </font>
    <font>
      <sz val="11"/>
      <color indexed="8"/>
      <name val="Calibri"/>
      <family val="2"/>
    </font>
    <font>
      <sz val="12"/>
      <color indexed="9"/>
      <name val="Arial"/>
      <family val="2"/>
    </font>
    <font>
      <sz val="11"/>
      <color indexed="9"/>
      <name val="Calibri"/>
      <family val="2"/>
    </font>
    <font>
      <sz val="8"/>
      <color indexed="12"/>
      <name val="Palatino"/>
      <family val="1"/>
    </font>
    <font>
      <sz val="12"/>
      <color indexed="20"/>
      <name val="Arial"/>
      <family val="2"/>
    </font>
    <font>
      <sz val="11"/>
      <color indexed="20"/>
      <name val="Calibri"/>
      <family val="2"/>
    </font>
    <font>
      <sz val="8"/>
      <color indexed="18"/>
      <name val="Helv"/>
    </font>
    <font>
      <b/>
      <sz val="10"/>
      <name val="Arial"/>
      <family val="2"/>
    </font>
    <font>
      <b/>
      <sz val="10"/>
      <name val="MS Sans Serif"/>
      <family val="2"/>
    </font>
    <font>
      <b/>
      <sz val="8"/>
      <color indexed="24"/>
      <name val="Arial"/>
      <family val="2"/>
    </font>
    <font>
      <sz val="9"/>
      <name val="Arial"/>
      <family val="2"/>
    </font>
    <font>
      <b/>
      <sz val="9"/>
      <color indexed="24"/>
      <name val="Arial"/>
      <family val="2"/>
    </font>
    <font>
      <b/>
      <sz val="11"/>
      <color indexed="24"/>
      <name val="Arial"/>
      <family val="2"/>
    </font>
    <font>
      <b/>
      <sz val="12"/>
      <color indexed="52"/>
      <name val="Arial"/>
      <family val="2"/>
    </font>
    <font>
      <b/>
      <sz val="11"/>
      <color indexed="52"/>
      <name val="Calibri"/>
      <family val="2"/>
    </font>
    <font>
      <b/>
      <sz val="12"/>
      <color indexed="9"/>
      <name val="Arial"/>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b/>
      <sz val="10"/>
      <color indexed="8"/>
      <name val="Arial"/>
      <family val="2"/>
    </font>
    <font>
      <sz val="11"/>
      <name val="Tms Rmn"/>
    </font>
    <font>
      <sz val="8"/>
      <name val="Palatino"/>
      <family val="1"/>
    </font>
    <font>
      <sz val="12"/>
      <color indexed="63"/>
      <name val="Arial"/>
      <family val="2"/>
    </font>
    <font>
      <sz val="10"/>
      <color indexed="24"/>
      <name val="Arial"/>
      <family val="2"/>
    </font>
    <font>
      <sz val="10"/>
      <name val="BERNHARD"/>
    </font>
    <font>
      <sz val="10"/>
      <name val="Helv"/>
    </font>
    <font>
      <sz val="8"/>
      <color indexed="16"/>
      <name val="Palatino"/>
      <family val="1"/>
    </font>
    <font>
      <sz val="10"/>
      <color indexed="62"/>
      <name val="Arial"/>
      <family val="2"/>
    </font>
    <font>
      <b/>
      <sz val="11"/>
      <color indexed="55"/>
      <name val="Arial"/>
      <family val="2"/>
    </font>
    <font>
      <b/>
      <sz val="11"/>
      <color indexed="8"/>
      <name val="Calibri"/>
      <family val="2"/>
    </font>
    <font>
      <b/>
      <sz val="10"/>
      <color indexed="10"/>
      <name val="Arial"/>
      <family val="2"/>
    </font>
    <font>
      <i/>
      <sz val="12"/>
      <color indexed="23"/>
      <name val="Arial"/>
      <family val="2"/>
    </font>
    <font>
      <i/>
      <sz val="11"/>
      <color indexed="23"/>
      <name val="Calibri"/>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2"/>
      <color indexed="17"/>
      <name val="Arial"/>
      <family val="2"/>
    </font>
    <font>
      <sz val="11"/>
      <color indexed="17"/>
      <name val="Calibri"/>
      <family val="2"/>
    </font>
    <font>
      <sz val="6"/>
      <color indexed="16"/>
      <name val="Palatino"/>
      <family val="1"/>
    </font>
    <font>
      <sz val="6"/>
      <name val="Palatino"/>
      <family val="1"/>
    </font>
    <font>
      <b/>
      <sz val="9"/>
      <color indexed="18"/>
      <name val="Arial"/>
      <family val="2"/>
    </font>
    <font>
      <b/>
      <sz val="9"/>
      <color indexed="8"/>
      <name val="Arial"/>
      <family val="2"/>
    </font>
    <font>
      <b/>
      <sz val="14"/>
      <name val="Arial"/>
      <family val="2"/>
    </font>
    <font>
      <b/>
      <sz val="15"/>
      <color indexed="56"/>
      <name val="Arial"/>
      <family val="2"/>
    </font>
    <font>
      <b/>
      <sz val="15"/>
      <color indexed="56"/>
      <name val="Calibri"/>
      <family val="2"/>
    </font>
    <font>
      <b/>
      <sz val="12"/>
      <color indexed="12"/>
      <name val="Arial"/>
      <family val="2"/>
    </font>
    <font>
      <sz val="10"/>
      <name val="Helvetica-Black"/>
    </font>
    <font>
      <b/>
      <sz val="13"/>
      <color indexed="56"/>
      <name val="Arial"/>
      <family val="2"/>
    </font>
    <font>
      <b/>
      <sz val="13"/>
      <color indexed="56"/>
      <name val="Calibri"/>
      <family val="2"/>
    </font>
    <font>
      <sz val="10"/>
      <name val="Palatino"/>
      <family val="1"/>
    </font>
    <font>
      <b/>
      <i/>
      <sz val="12"/>
      <name val="Arial"/>
      <family val="2"/>
    </font>
    <font>
      <b/>
      <sz val="11"/>
      <color indexed="56"/>
      <name val="Arial"/>
      <family val="2"/>
    </font>
    <font>
      <b/>
      <sz val="11"/>
      <color indexed="56"/>
      <name val="Calibri"/>
      <family val="2"/>
    </font>
    <font>
      <i/>
      <sz val="14"/>
      <name val="Palatino"/>
      <family val="1"/>
    </font>
    <font>
      <b/>
      <i/>
      <sz val="10"/>
      <name val="Arial"/>
      <family val="2"/>
    </font>
    <font>
      <i/>
      <sz val="10"/>
      <name val="Arial"/>
      <family val="2"/>
    </font>
    <font>
      <u/>
      <sz val="7.5"/>
      <color indexed="12"/>
      <name val="Arial"/>
      <family val="2"/>
    </font>
    <font>
      <u/>
      <sz val="10"/>
      <color theme="10"/>
      <name val="Arial"/>
      <family val="2"/>
    </font>
    <font>
      <u/>
      <sz val="11"/>
      <color indexed="12"/>
      <name val="Calibri"/>
      <family val="2"/>
    </font>
    <font>
      <u/>
      <sz val="12"/>
      <color theme="10"/>
      <name val="Arial"/>
      <family val="2"/>
    </font>
    <font>
      <u/>
      <sz val="8.5"/>
      <color indexed="12"/>
      <name val="Arial"/>
      <family val="2"/>
    </font>
    <font>
      <sz val="7"/>
      <name val="Arial"/>
      <family val="2"/>
    </font>
    <font>
      <sz val="11"/>
      <color indexed="62"/>
      <name val="Calibri"/>
      <family val="2"/>
    </font>
    <font>
      <sz val="12"/>
      <color indexed="62"/>
      <name val="Arial"/>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2"/>
      <color indexed="52"/>
      <name val="Arial"/>
      <family val="2"/>
    </font>
    <font>
      <sz val="11"/>
      <color indexed="52"/>
      <name val="Calibri"/>
      <family val="2"/>
    </font>
    <font>
      <sz val="10"/>
      <name val="MS Sans Serif"/>
      <family val="2"/>
    </font>
    <font>
      <sz val="12"/>
      <color indexed="60"/>
      <name val="Arial"/>
      <family val="2"/>
    </font>
    <font>
      <sz val="11"/>
      <color indexed="60"/>
      <name val="Calibri"/>
      <family val="2"/>
    </font>
    <font>
      <sz val="7"/>
      <name val="Small Fonts"/>
      <family val="2"/>
    </font>
    <font>
      <sz val="12"/>
      <name val="Helv"/>
    </font>
    <font>
      <b/>
      <i/>
      <sz val="16"/>
      <name val="Helv"/>
    </font>
    <font>
      <sz val="10"/>
      <color indexed="8"/>
      <name val="Tahoma"/>
      <family val="2"/>
    </font>
    <font>
      <sz val="8"/>
      <name val="Tahoma"/>
      <family val="2"/>
    </font>
    <font>
      <b/>
      <sz val="12"/>
      <color indexed="63"/>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amily val="2"/>
    </font>
    <font>
      <sz val="10"/>
      <color indexed="8"/>
      <name val="Calibri"/>
      <family val="2"/>
    </font>
    <font>
      <sz val="8"/>
      <name val="Helvetica"/>
      <family val="2"/>
    </font>
    <font>
      <sz val="8"/>
      <color indexed="52"/>
      <name val="Arial"/>
      <family val="2"/>
    </font>
    <font>
      <sz val="8"/>
      <color indexed="51"/>
      <name val="Arial"/>
      <family val="2"/>
    </font>
    <font>
      <b/>
      <sz val="10"/>
      <color indexed="58"/>
      <name val="Arial"/>
      <family val="2"/>
    </font>
    <font>
      <b/>
      <sz val="12"/>
      <color indexed="8"/>
      <name val="Arial"/>
      <family val="2"/>
    </font>
    <font>
      <sz val="8"/>
      <color indexed="8"/>
      <name val="Arial"/>
      <family val="2"/>
    </font>
    <font>
      <sz val="8"/>
      <color indexed="12"/>
      <name val="Arial"/>
      <family val="2"/>
    </font>
    <font>
      <sz val="10"/>
      <color indexed="39"/>
      <name val="Arial"/>
      <family val="2"/>
    </font>
    <font>
      <b/>
      <sz val="16"/>
      <color indexed="23"/>
      <name val="Arial"/>
      <family val="2"/>
    </font>
    <font>
      <sz val="10"/>
      <color indexed="10"/>
      <name val="Arial"/>
      <family val="2"/>
    </font>
    <font>
      <b/>
      <sz val="18"/>
      <color indexed="62"/>
      <name val="Cambria"/>
      <family val="2"/>
    </font>
    <font>
      <b/>
      <sz val="10"/>
      <name val="Tahoma"/>
      <family val="2"/>
    </font>
    <font>
      <sz val="10"/>
      <name val="Tahoma"/>
      <family val="2"/>
    </font>
    <font>
      <i/>
      <sz val="7"/>
      <name val="Arial"/>
      <family val="2"/>
    </font>
    <font>
      <b/>
      <sz val="9"/>
      <name val="Palatino"/>
      <family val="1"/>
    </font>
    <font>
      <sz val="9"/>
      <color indexed="21"/>
      <name val="Helvetica-Black"/>
    </font>
    <font>
      <b/>
      <sz val="10"/>
      <name val="Palatino"/>
      <family val="1"/>
    </font>
    <font>
      <b/>
      <sz val="8"/>
      <name val="Arial"/>
      <family val="2"/>
    </font>
    <font>
      <b/>
      <sz val="8"/>
      <color indexed="12"/>
      <name val="Arial"/>
      <family val="2"/>
    </font>
    <font>
      <i/>
      <sz val="8"/>
      <color indexed="12"/>
      <name val="Arial"/>
      <family val="2"/>
    </font>
    <font>
      <i/>
      <sz val="8"/>
      <name val="Arial"/>
      <family val="2"/>
    </font>
    <font>
      <b/>
      <sz val="9"/>
      <name val="Arial"/>
      <family val="2"/>
    </font>
    <font>
      <sz val="12"/>
      <name val="Palatino"/>
      <family val="1"/>
    </font>
    <font>
      <b/>
      <sz val="11"/>
      <name val="Times New Roman"/>
      <family val="1"/>
    </font>
    <font>
      <b/>
      <sz val="18"/>
      <color indexed="56"/>
      <name val="Cambria"/>
      <family val="2"/>
    </font>
    <font>
      <b/>
      <sz val="18"/>
      <name val="Arial"/>
      <family val="2"/>
    </font>
    <font>
      <b/>
      <sz val="8"/>
      <name val="Palatino"/>
      <family val="1"/>
    </font>
    <font>
      <sz val="8"/>
      <color indexed="8"/>
      <name val="Wingdings"/>
      <charset val="2"/>
    </font>
    <font>
      <sz val="12"/>
      <color indexed="10"/>
      <name val="Arial"/>
      <family val="2"/>
    </font>
    <font>
      <sz val="11"/>
      <color indexed="10"/>
      <name val="Calibri"/>
      <family val="2"/>
    </font>
    <font>
      <sz val="12"/>
      <color indexed="12"/>
      <name val="Arial"/>
      <family val="2"/>
    </font>
    <font>
      <sz val="12"/>
      <color indexed="22"/>
      <name val="Arial"/>
      <family val="2"/>
    </font>
    <font>
      <sz val="12"/>
      <color indexed="55"/>
      <name val="Arial"/>
      <family val="2"/>
    </font>
    <font>
      <b/>
      <sz val="12"/>
      <color indexed="10"/>
      <name val="Arial"/>
      <family val="2"/>
    </font>
    <font>
      <b/>
      <u/>
      <sz val="12"/>
      <color indexed="12"/>
      <name val="Arial"/>
      <family val="2"/>
    </font>
  </fonts>
  <fills count="64">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solid">
        <fgColor indexed="12"/>
      </patternFill>
    </fill>
    <fill>
      <patternFill patternType="solid">
        <fgColor indexed="9"/>
      </patternFill>
    </fill>
    <fill>
      <patternFill patternType="solid">
        <fgColor indexed="4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s>
  <borders count="35">
    <border>
      <left/>
      <right/>
      <top/>
      <bottom/>
      <diagonal/>
    </border>
    <border>
      <left/>
      <right/>
      <top/>
      <bottom style="medium">
        <color auto="1"/>
      </bottom>
      <diagonal/>
    </border>
    <border>
      <left/>
      <right/>
      <top/>
      <bottom style="thin">
        <color indexed="64"/>
      </bottom>
      <diagonal/>
    </border>
    <border>
      <left/>
      <right/>
      <top style="medium">
        <color auto="1"/>
      </top>
      <bottom style="thin">
        <color auto="1"/>
      </bottom>
      <diagonal/>
    </border>
    <border>
      <left/>
      <right/>
      <top/>
      <bottom style="medium">
        <color indexed="18"/>
      </bottom>
      <diagonal/>
    </border>
    <border>
      <left/>
      <right/>
      <top style="thin">
        <color indexed="64"/>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medium">
        <color indexed="64"/>
      </bottom>
      <diagonal/>
    </border>
    <border>
      <left/>
      <right style="thin">
        <color indexed="64"/>
      </right>
      <top/>
      <bottom style="thin">
        <color indexed="64"/>
      </bottom>
      <diagonal/>
    </border>
    <border>
      <left/>
      <right/>
      <top/>
      <bottom style="dotted">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thin">
        <color indexed="64"/>
      </bottom>
      <diagonal/>
    </border>
    <border>
      <left/>
      <right style="medium">
        <color indexed="8"/>
      </right>
      <top/>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9"/>
      </left>
      <right/>
      <top style="thin">
        <color indexed="9"/>
      </top>
      <bottom style="thin">
        <color indexed="9"/>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style="medium">
        <color indexed="64"/>
      </left>
      <right style="medium">
        <color indexed="64"/>
      </right>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medium">
        <color auto="1"/>
      </top>
      <bottom/>
      <diagonal/>
    </border>
  </borders>
  <cellStyleXfs count="4845">
    <xf numFmtId="0" fontId="0" fillId="0" borderId="0"/>
    <xf numFmtId="0" fontId="4" fillId="0" borderId="0" applyNumberFormat="0" applyFill="0" applyBorder="0" applyAlignment="0" applyProtection="0">
      <alignment vertical="top"/>
      <protection locked="0"/>
    </xf>
    <xf numFmtId="164" fontId="7" fillId="0" borderId="0" applyFill="0" applyBorder="0" applyAlignment="0" applyProtection="0"/>
    <xf numFmtId="164" fontId="7" fillId="0" borderId="0" applyFill="0" applyBorder="0" applyAlignment="0" applyProtection="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alignment vertical="top"/>
    </xf>
    <xf numFmtId="0" fontId="10"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11" fillId="0" borderId="0"/>
    <xf numFmtId="0" fontId="11" fillId="0" borderId="0"/>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lignment vertical="top"/>
    </xf>
    <xf numFmtId="165" fontId="7"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1" fillId="0" borderId="0"/>
    <xf numFmtId="0" fontId="11"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7" fillId="0" borderId="0"/>
    <xf numFmtId="0" fontId="7"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1" fillId="0" borderId="0"/>
    <xf numFmtId="0" fontId="11"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9"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8" fillId="0" borderId="0">
      <alignment vertical="top"/>
    </xf>
    <xf numFmtId="165" fontId="8"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7" fillId="0" borderId="0">
      <alignment horizontal="left" wrapText="1"/>
    </xf>
    <xf numFmtId="0" fontId="7" fillId="0" borderId="0">
      <alignment horizontal="left" wrapText="1"/>
    </xf>
    <xf numFmtId="0" fontId="7" fillId="0" borderId="0"/>
    <xf numFmtId="0" fontId="7" fillId="0" borderId="0"/>
    <xf numFmtId="0" fontId="7" fillId="0" borderId="0"/>
    <xf numFmtId="0" fontId="7" fillId="0" borderId="0"/>
    <xf numFmtId="0" fontId="11" fillId="0" borderId="0"/>
    <xf numFmtId="0" fontId="13" fillId="0" borderId="4" applyNumberFormat="0" applyFill="0" applyProtection="0">
      <alignment horizontal="center"/>
    </xf>
    <xf numFmtId="0" fontId="7" fillId="0" borderId="0"/>
    <xf numFmtId="0" fontId="7"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lignment vertical="top"/>
    </xf>
    <xf numFmtId="165" fontId="7" fillId="0" borderId="0">
      <alignment vertical="top"/>
    </xf>
    <xf numFmtId="0" fontId="11" fillId="0" borderId="0"/>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165" fontId="7" fillId="0" borderId="0">
      <alignment vertical="top"/>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alignment wrapText="1"/>
    </xf>
    <xf numFmtId="166" fontId="7" fillId="0" borderId="0" applyFont="0" applyFill="0" applyBorder="0" applyProtection="0">
      <alignment horizontal="right"/>
    </xf>
    <xf numFmtId="166" fontId="7" fillId="0" borderId="0" applyFont="0" applyFill="0" applyBorder="0" applyProtection="0">
      <alignment horizontal="right"/>
    </xf>
    <xf numFmtId="166" fontId="7" fillId="0" borderId="0" applyFont="0" applyFill="0" applyBorder="0" applyProtection="0">
      <alignment horizontal="right"/>
    </xf>
    <xf numFmtId="166" fontId="7" fillId="0" borderId="0" applyFont="0" applyFill="0" applyBorder="0" applyProtection="0">
      <alignment horizontal="right"/>
    </xf>
    <xf numFmtId="0" fontId="14" fillId="3" borderId="0" applyNumberFormat="0" applyBorder="0" applyAlignment="0" applyProtection="0"/>
    <xf numFmtId="0" fontId="14" fillId="3" borderId="0" applyNumberFormat="0" applyBorder="0" applyAlignment="0" applyProtection="0"/>
    <xf numFmtId="0" fontId="15" fillId="3" borderId="0" applyNumberFormat="0" applyBorder="0" applyAlignment="0" applyProtection="0"/>
    <xf numFmtId="0" fontId="14"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4" fillId="3" borderId="0" applyNumberFormat="0" applyBorder="0" applyAlignment="0" applyProtection="0"/>
    <xf numFmtId="0" fontId="15"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5" fillId="4" borderId="0" applyNumberFormat="0" applyBorder="0" applyAlignment="0" applyProtection="0"/>
    <xf numFmtId="0" fontId="14"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4" fillId="4" borderId="0" applyNumberFormat="0" applyBorder="0" applyAlignment="0" applyProtection="0"/>
    <xf numFmtId="0" fontId="15"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5" borderId="0" applyNumberFormat="0" applyBorder="0" applyAlignment="0" applyProtection="0"/>
    <xf numFmtId="0" fontId="14"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4" fillId="5" borderId="0" applyNumberFormat="0" applyBorder="0" applyAlignment="0" applyProtection="0"/>
    <xf numFmtId="0" fontId="15"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5" fillId="6" borderId="0" applyNumberFormat="0" applyBorder="0" applyAlignment="0" applyProtection="0"/>
    <xf numFmtId="0" fontId="1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4" fillId="6" borderId="0" applyNumberFormat="0" applyBorder="0" applyAlignment="0" applyProtection="0"/>
    <xf numFmtId="0" fontId="15"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5" fillId="7" borderId="0" applyNumberFormat="0" applyBorder="0" applyAlignment="0" applyProtection="0"/>
    <xf numFmtId="0" fontId="1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4" fillId="7" borderId="0" applyNumberFormat="0" applyBorder="0" applyAlignment="0" applyProtection="0"/>
    <xf numFmtId="0" fontId="15"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8" borderId="0" applyNumberFormat="0" applyBorder="0" applyAlignment="0" applyProtection="0"/>
    <xf numFmtId="0" fontId="14"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4" fillId="8" borderId="0" applyNumberFormat="0" applyBorder="0" applyAlignment="0" applyProtection="0"/>
    <xf numFmtId="0" fontId="15"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67" fontId="7" fillId="0" borderId="0" applyFont="0" applyFill="0" applyBorder="0" applyProtection="0">
      <alignment horizontal="right"/>
    </xf>
    <xf numFmtId="167" fontId="7" fillId="0" borderId="0" applyFont="0" applyFill="0" applyBorder="0" applyProtection="0">
      <alignment horizontal="right"/>
    </xf>
    <xf numFmtId="167" fontId="7" fillId="0" borderId="0" applyFont="0" applyFill="0" applyBorder="0" applyProtection="0">
      <alignment horizontal="right"/>
    </xf>
    <xf numFmtId="167" fontId="7" fillId="0" borderId="0" applyFont="0" applyFill="0" applyBorder="0" applyProtection="0">
      <alignment horizontal="right"/>
    </xf>
    <xf numFmtId="0" fontId="14" fillId="9"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5" fillId="10" borderId="0" applyNumberFormat="0" applyBorder="0" applyAlignment="0" applyProtection="0"/>
    <xf numFmtId="0" fontId="14"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4" fillId="10" borderId="0" applyNumberFormat="0" applyBorder="0" applyAlignment="0" applyProtection="0"/>
    <xf numFmtId="0" fontId="15"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5" fillId="11" borderId="0" applyNumberFormat="0" applyBorder="0" applyAlignment="0" applyProtection="0"/>
    <xf numFmtId="0" fontId="14"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4" fillId="11" borderId="0" applyNumberFormat="0" applyBorder="0" applyAlignment="0" applyProtection="0"/>
    <xf numFmtId="0" fontId="15"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5" fillId="6" borderId="0" applyNumberFormat="0" applyBorder="0" applyAlignment="0" applyProtection="0"/>
    <xf numFmtId="0" fontId="1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4" fillId="6" borderId="0" applyNumberFormat="0" applyBorder="0" applyAlignment="0" applyProtection="0"/>
    <xf numFmtId="0" fontId="15"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5" fillId="12" borderId="0" applyNumberFormat="0" applyBorder="0" applyAlignment="0" applyProtection="0"/>
    <xf numFmtId="0" fontId="14"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4" fillId="12" borderId="0" applyNumberFormat="0" applyBorder="0" applyAlignment="0" applyProtection="0"/>
    <xf numFmtId="0" fontId="15"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68" fontId="7" fillId="0" borderId="0" applyFont="0" applyFill="0" applyBorder="0" applyProtection="0">
      <alignment horizontal="right"/>
    </xf>
    <xf numFmtId="168" fontId="7" fillId="0" borderId="0" applyFont="0" applyFill="0" applyBorder="0" applyProtection="0">
      <alignment horizontal="right"/>
    </xf>
    <xf numFmtId="168" fontId="7" fillId="0" borderId="0" applyFont="0" applyFill="0" applyBorder="0" applyProtection="0">
      <alignment horizontal="right"/>
    </xf>
    <xf numFmtId="168" fontId="7" fillId="0" borderId="0" applyFont="0" applyFill="0" applyBorder="0" applyProtection="0">
      <alignment horizontal="right"/>
    </xf>
    <xf numFmtId="0" fontId="16" fillId="13" borderId="0" applyNumberFormat="0" applyBorder="0" applyAlignment="0" applyProtection="0"/>
    <xf numFmtId="0" fontId="16" fillId="13" borderId="0" applyNumberFormat="0" applyBorder="0" applyAlignment="0" applyProtection="0"/>
    <xf numFmtId="0" fontId="17" fillId="13" borderId="0" applyNumberFormat="0" applyBorder="0" applyAlignment="0" applyProtection="0"/>
    <xf numFmtId="0" fontId="16"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6" fillId="13" borderId="0" applyNumberFormat="0" applyBorder="0" applyAlignment="0" applyProtection="0"/>
    <xf numFmtId="0" fontId="17"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7" fillId="10" borderId="0" applyNumberFormat="0" applyBorder="0" applyAlignment="0" applyProtection="0"/>
    <xf numFmtId="0" fontId="16"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6" fillId="10" borderId="0" applyNumberFormat="0" applyBorder="0" applyAlignment="0" applyProtection="0"/>
    <xf numFmtId="0" fontId="17"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1" borderId="0" applyNumberFormat="0" applyBorder="0" applyAlignment="0" applyProtection="0"/>
    <xf numFmtId="0" fontId="16"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6" fillId="11" borderId="0" applyNumberFormat="0" applyBorder="0" applyAlignment="0" applyProtection="0"/>
    <xf numFmtId="0" fontId="17"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7"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7"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7"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7"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7"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6" fillId="23" borderId="0" applyNumberFormat="0" applyBorder="0" applyAlignment="0" applyProtection="0"/>
    <xf numFmtId="0" fontId="17"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7" fillId="23" borderId="0" applyNumberFormat="0" applyBorder="0" applyAlignment="0" applyProtection="0"/>
    <xf numFmtId="0" fontId="16"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6" fillId="23" borderId="0" applyNumberFormat="0" applyBorder="0" applyAlignment="0" applyProtection="0"/>
    <xf numFmtId="0" fontId="17" fillId="23" borderId="0" applyNumberFormat="0" applyBorder="0" applyAlignment="0" applyProtection="0"/>
    <xf numFmtId="0" fontId="16" fillId="23" borderId="0" applyNumberFormat="0" applyBorder="0" applyAlignment="0" applyProtection="0"/>
    <xf numFmtId="0" fontId="17" fillId="23" borderId="0" applyNumberFormat="0" applyBorder="0" applyAlignment="0" applyProtection="0"/>
    <xf numFmtId="0" fontId="16" fillId="23" borderId="0" applyNumberFormat="0" applyBorder="0" applyAlignment="0" applyProtection="0"/>
    <xf numFmtId="0" fontId="17"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7" fillId="23"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7" fillId="2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6" fillId="25" borderId="0" applyNumberFormat="0" applyBorder="0" applyAlignment="0" applyProtection="0"/>
    <xf numFmtId="0" fontId="17"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7" fillId="25" borderId="0" applyNumberFormat="0" applyBorder="0" applyAlignment="0" applyProtection="0"/>
    <xf numFmtId="0" fontId="16"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6" fillId="25" borderId="0" applyNumberFormat="0" applyBorder="0" applyAlignment="0" applyProtection="0"/>
    <xf numFmtId="0" fontId="17" fillId="25" borderId="0" applyNumberFormat="0" applyBorder="0" applyAlignment="0" applyProtection="0"/>
    <xf numFmtId="0" fontId="16" fillId="25" borderId="0" applyNumberFormat="0" applyBorder="0" applyAlignment="0" applyProtection="0"/>
    <xf numFmtId="0" fontId="17" fillId="25" borderId="0" applyNumberFormat="0" applyBorder="0" applyAlignment="0" applyProtection="0"/>
    <xf numFmtId="0" fontId="16" fillId="25" borderId="0" applyNumberFormat="0" applyBorder="0" applyAlignment="0" applyProtection="0"/>
    <xf numFmtId="0" fontId="17"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7" fillId="25" borderId="0" applyNumberFormat="0" applyBorder="0" applyAlignment="0" applyProtection="0"/>
    <xf numFmtId="0" fontId="15" fillId="17" borderId="0" applyNumberFormat="0" applyBorder="0" applyAlignment="0" applyProtection="0"/>
    <xf numFmtId="0" fontId="15" fillId="21" borderId="0" applyNumberFormat="0" applyBorder="0" applyAlignment="0" applyProtection="0"/>
    <xf numFmtId="0" fontId="17" fillId="2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4" borderId="0" applyNumberFormat="0" applyBorder="0" applyAlignment="0" applyProtection="0"/>
    <xf numFmtId="0" fontId="15" fillId="26" borderId="0" applyNumberFormat="0" applyBorder="0" applyAlignment="0" applyProtection="0"/>
    <xf numFmtId="0" fontId="15" fillId="17" borderId="0" applyNumberFormat="0" applyBorder="0" applyAlignment="0" applyProtection="0"/>
    <xf numFmtId="0" fontId="17" fillId="1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7" fillId="15" borderId="0" applyNumberFormat="0" applyBorder="0" applyAlignment="0" applyProtection="0"/>
    <xf numFmtId="0" fontId="15" fillId="20" borderId="0" applyNumberFormat="0" applyBorder="0" applyAlignment="0" applyProtection="0"/>
    <xf numFmtId="0" fontId="15" fillId="27" borderId="0" applyNumberFormat="0" applyBorder="0" applyAlignment="0" applyProtection="0"/>
    <xf numFmtId="0" fontId="17"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6" fillId="28" borderId="0" applyNumberFormat="0" applyBorder="0" applyAlignment="0" applyProtection="0"/>
    <xf numFmtId="0" fontId="17"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7" fillId="28" borderId="0" applyNumberFormat="0" applyBorder="0" applyAlignment="0" applyProtection="0"/>
    <xf numFmtId="0" fontId="16"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6" fillId="28" borderId="0" applyNumberFormat="0" applyBorder="0" applyAlignment="0" applyProtection="0"/>
    <xf numFmtId="0" fontId="17" fillId="28" borderId="0" applyNumberFormat="0" applyBorder="0" applyAlignment="0" applyProtection="0"/>
    <xf numFmtId="0" fontId="16" fillId="28" borderId="0" applyNumberFormat="0" applyBorder="0" applyAlignment="0" applyProtection="0"/>
    <xf numFmtId="0" fontId="17" fillId="28" borderId="0" applyNumberFormat="0" applyBorder="0" applyAlignment="0" applyProtection="0"/>
    <xf numFmtId="0" fontId="16" fillId="28" borderId="0" applyNumberFormat="0" applyBorder="0" applyAlignment="0" applyProtection="0"/>
    <xf numFmtId="0" fontId="17"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7" fillId="28" borderId="0" applyNumberFormat="0" applyBorder="0" applyAlignment="0" applyProtection="0"/>
    <xf numFmtId="0" fontId="18" fillId="0" borderId="0" applyNumberFormat="0" applyFill="0" applyBorder="0" applyAlignment="0">
      <protection locked="0"/>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9" fontId="7" fillId="0" borderId="0" applyBorder="0"/>
    <xf numFmtId="169" fontId="7" fillId="0" borderId="0" applyBorder="0"/>
    <xf numFmtId="0" fontId="21" fillId="0" borderId="0" applyNumberFormat="0" applyAlignment="0">
      <alignment horizontal="left"/>
    </xf>
    <xf numFmtId="0" fontId="22" fillId="0" borderId="0"/>
    <xf numFmtId="170" fontId="23" fillId="0" borderId="5" applyAlignment="0" applyProtection="0"/>
    <xf numFmtId="49" fontId="24" fillId="0" borderId="0" applyFont="0" applyFill="0" applyBorder="0" applyAlignment="0" applyProtection="0">
      <alignment horizontal="left"/>
    </xf>
    <xf numFmtId="3" fontId="25" fillId="0" borderId="0" applyAlignment="0" applyProtection="0"/>
    <xf numFmtId="171" fontId="8" fillId="0" borderId="0" applyFill="0" applyBorder="0" applyAlignment="0" applyProtection="0"/>
    <xf numFmtId="49" fontId="8" fillId="0" borderId="0" applyNumberFormat="0" applyAlignment="0" applyProtection="0">
      <alignment horizontal="left"/>
    </xf>
    <xf numFmtId="49" fontId="26" fillId="0" borderId="6" applyNumberFormat="0" applyAlignment="0" applyProtection="0">
      <alignment horizontal="left" wrapText="1"/>
    </xf>
    <xf numFmtId="49" fontId="26" fillId="0" borderId="0" applyNumberFormat="0" applyAlignment="0" applyProtection="0">
      <alignment horizontal="left" wrapText="1"/>
    </xf>
    <xf numFmtId="49" fontId="27" fillId="0" borderId="0" applyAlignment="0" applyProtection="0">
      <alignment horizontal="left"/>
    </xf>
    <xf numFmtId="0" fontId="28" fillId="29" borderId="7" applyNumberFormat="0" applyAlignment="0" applyProtection="0"/>
    <xf numFmtId="0" fontId="28" fillId="29" borderId="7" applyNumberFormat="0" applyAlignment="0" applyProtection="0"/>
    <xf numFmtId="0" fontId="29" fillId="29" borderId="7" applyNumberFormat="0" applyAlignment="0" applyProtection="0"/>
    <xf numFmtId="0" fontId="28" fillId="29" borderId="7" applyNumberFormat="0" applyAlignment="0" applyProtection="0"/>
    <xf numFmtId="0" fontId="29" fillId="29" borderId="7" applyNumberFormat="0" applyAlignment="0" applyProtection="0"/>
    <xf numFmtId="0" fontId="29" fillId="29" borderId="7" applyNumberFormat="0" applyAlignment="0" applyProtection="0"/>
    <xf numFmtId="0" fontId="28" fillId="29" borderId="7" applyNumberFormat="0" applyAlignment="0" applyProtection="0"/>
    <xf numFmtId="0" fontId="29" fillId="29" borderId="7" applyNumberFormat="0" applyAlignment="0" applyProtection="0"/>
    <xf numFmtId="0" fontId="28" fillId="29" borderId="7" applyNumberFormat="0" applyAlignment="0" applyProtection="0"/>
    <xf numFmtId="0" fontId="28" fillId="29" borderId="7" applyNumberFormat="0" applyAlignment="0" applyProtection="0"/>
    <xf numFmtId="0" fontId="29" fillId="29" borderId="7" applyNumberFormat="0" applyAlignment="0" applyProtection="0"/>
    <xf numFmtId="0" fontId="29" fillId="29" borderId="7"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 fillId="30" borderId="8" applyNumberFormat="0" applyAlignment="0" applyProtection="0"/>
    <xf numFmtId="0" fontId="30" fillId="30" borderId="8" applyNumberFormat="0" applyAlignment="0" applyProtection="0"/>
    <xf numFmtId="0" fontId="31" fillId="30" borderId="8" applyNumberFormat="0" applyAlignment="0" applyProtection="0"/>
    <xf numFmtId="0" fontId="30" fillId="30" borderId="8" applyNumberFormat="0" applyAlignment="0" applyProtection="0"/>
    <xf numFmtId="0" fontId="31" fillId="30" borderId="8" applyNumberFormat="0" applyAlignment="0" applyProtection="0"/>
    <xf numFmtId="0" fontId="31" fillId="30" borderId="8" applyNumberFormat="0" applyAlignment="0" applyProtection="0"/>
    <xf numFmtId="0" fontId="30" fillId="30" borderId="8" applyNumberFormat="0" applyAlignment="0" applyProtection="0"/>
    <xf numFmtId="0" fontId="30" fillId="30" borderId="8" applyNumberFormat="0" applyAlignment="0" applyProtection="0"/>
    <xf numFmtId="0" fontId="31" fillId="30" borderId="8" applyNumberFormat="0" applyAlignment="0" applyProtection="0"/>
    <xf numFmtId="0" fontId="30" fillId="30" borderId="8" applyNumberFormat="0" applyAlignment="0" applyProtection="0"/>
    <xf numFmtId="0" fontId="30" fillId="30" borderId="8" applyNumberFormat="0" applyAlignment="0" applyProtection="0"/>
    <xf numFmtId="0" fontId="31" fillId="30" borderId="8" applyNumberFormat="0" applyAlignment="0" applyProtection="0"/>
    <xf numFmtId="0" fontId="31" fillId="30" borderId="8" applyNumberFormat="0" applyAlignment="0" applyProtection="0"/>
    <xf numFmtId="168" fontId="25" fillId="0" borderId="0" applyFont="0" applyFill="0" applyBorder="0" applyProtection="0">
      <alignment horizontal="right"/>
    </xf>
    <xf numFmtId="172" fontId="25" fillId="0" borderId="0" applyFont="0" applyFill="0" applyBorder="0" applyProtection="0">
      <alignment horizontal="left"/>
    </xf>
    <xf numFmtId="0" fontId="32" fillId="31" borderId="0">
      <alignment horizontal="left"/>
    </xf>
    <xf numFmtId="0" fontId="32" fillId="31" borderId="0">
      <alignment horizontal="left"/>
    </xf>
    <xf numFmtId="0" fontId="33" fillId="31" borderId="0">
      <alignment horizontal="right"/>
    </xf>
    <xf numFmtId="0" fontId="33" fillId="31" borderId="0">
      <alignment horizontal="right"/>
    </xf>
    <xf numFmtId="0" fontId="34" fillId="32" borderId="0">
      <alignment horizontal="center"/>
    </xf>
    <xf numFmtId="0" fontId="33" fillId="31" borderId="0">
      <alignment horizontal="right"/>
    </xf>
    <xf numFmtId="0" fontId="33" fillId="31" borderId="0">
      <alignment horizontal="right"/>
    </xf>
    <xf numFmtId="0" fontId="35" fillId="32" borderId="0">
      <alignment horizontal="left"/>
    </xf>
    <xf numFmtId="173" fontId="36" fillId="33" borderId="9"/>
    <xf numFmtId="3" fontId="37" fillId="0" borderId="0"/>
    <xf numFmtId="3" fontId="37" fillId="0" borderId="0"/>
    <xf numFmtId="3" fontId="37" fillId="0" borderId="0"/>
    <xf numFmtId="3" fontId="37" fillId="0" borderId="0"/>
    <xf numFmtId="3" fontId="37" fillId="0" borderId="0"/>
    <xf numFmtId="3" fontId="37" fillId="0" borderId="0"/>
    <xf numFmtId="3" fontId="37" fillId="0" borderId="0"/>
    <xf numFmtId="3" fontId="37" fillId="0" borderId="0"/>
    <xf numFmtId="0" fontId="38" fillId="0" borderId="0" applyFont="0" applyFill="0" applyBorder="0" applyAlignment="0" applyProtection="0">
      <alignment horizontal="right"/>
    </xf>
    <xf numFmtId="174" fontId="38" fillId="0" borderId="0" applyFont="0" applyFill="0" applyBorder="0" applyAlignment="0" applyProtection="0"/>
    <xf numFmtId="175" fontId="38"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43" fontId="15" fillId="0" borderId="0" applyFont="0" applyFill="0" applyBorder="0" applyAlignment="0" applyProtection="0"/>
    <xf numFmtId="176"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38" fillId="0" borderId="0" applyFont="0" applyFill="0" applyBorder="0" applyAlignment="0" applyProtection="0"/>
    <xf numFmtId="43" fontId="7" fillId="0" borderId="0" applyFont="0" applyFill="0" applyBorder="0" applyAlignment="0" applyProtection="0"/>
    <xf numFmtId="43" fontId="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80" fontId="38" fillId="0" borderId="0" applyFont="0" applyFill="0" applyBorder="0" applyAlignment="0" applyProtection="0"/>
    <xf numFmtId="3" fontId="40" fillId="0" borderId="0" applyFont="0" applyFill="0" applyBorder="0" applyAlignment="0" applyProtection="0"/>
    <xf numFmtId="0" fontId="41" fillId="0" borderId="0"/>
    <xf numFmtId="0" fontId="42" fillId="0" borderId="0"/>
    <xf numFmtId="0" fontId="41"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alignment horizontal="left" indent="3"/>
    </xf>
    <xf numFmtId="0" fontId="22" fillId="0" borderId="0">
      <alignment horizontal="left" indent="5"/>
    </xf>
    <xf numFmtId="0" fontId="7" fillId="0" borderId="0">
      <alignment horizontal="left"/>
    </xf>
    <xf numFmtId="0" fontId="7" fillId="0" borderId="0">
      <alignment horizontal="left"/>
    </xf>
    <xf numFmtId="0" fontId="7" fillId="0" borderId="0"/>
    <xf numFmtId="0" fontId="7" fillId="0" borderId="0"/>
    <xf numFmtId="0" fontId="7" fillId="0" borderId="0">
      <alignment horizontal="left"/>
    </xf>
    <xf numFmtId="0" fontId="7" fillId="0" borderId="0">
      <alignment horizontal="left"/>
    </xf>
    <xf numFmtId="0" fontId="38"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3" fontId="43" fillId="0" borderId="0" applyFont="0" applyFill="0" applyBorder="0" applyAlignment="0" applyProtection="0"/>
    <xf numFmtId="0" fontId="38" fillId="0" borderId="0" applyFill="0" applyBorder="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4" fontId="4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5" fontId="38" fillId="0" borderId="0" applyFont="0" applyFill="0" applyBorder="0" applyAlignment="0" applyProtection="0"/>
    <xf numFmtId="186" fontId="38" fillId="0" borderId="0" applyFont="0" applyFill="0" applyBorder="0" applyAlignment="0" applyProtection="0"/>
    <xf numFmtId="0" fontId="22" fillId="0" borderId="0"/>
    <xf numFmtId="0" fontId="40" fillId="0" borderId="0" applyFont="0" applyFill="0" applyBorder="0" applyAlignment="0" applyProtection="0"/>
    <xf numFmtId="0" fontId="38" fillId="0" borderId="0" applyFont="0" applyFill="0" applyBorder="0" applyAlignment="0" applyProtection="0"/>
    <xf numFmtId="187" fontId="38" fillId="0" borderId="0" applyFont="0" applyFill="0" applyBorder="0" applyAlignment="0" applyProtection="0"/>
    <xf numFmtId="188" fontId="38" fillId="0" borderId="0" applyFont="0" applyFill="0" applyBorder="0" applyAlignment="0" applyProtection="0"/>
    <xf numFmtId="0" fontId="44" fillId="0" borderId="0"/>
    <xf numFmtId="0" fontId="45" fillId="0" borderId="10" applyNumberFormat="0" applyBorder="0" applyAlignment="0" applyProtection="0">
      <alignment horizontal="right" vertical="center"/>
    </xf>
    <xf numFmtId="0" fontId="7" fillId="0" borderId="0">
      <protection locked="0"/>
    </xf>
    <xf numFmtId="0" fontId="7" fillId="0" borderId="0">
      <protection locked="0"/>
    </xf>
    <xf numFmtId="0" fontId="7" fillId="0" borderId="0"/>
    <xf numFmtId="0" fontId="7" fillId="0" borderId="0"/>
    <xf numFmtId="0" fontId="38" fillId="0" borderId="11" applyNumberFormat="0" applyFont="0" applyFill="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7" fillId="0" borderId="0">
      <protection locked="0"/>
    </xf>
    <xf numFmtId="0" fontId="7" fillId="0" borderId="0">
      <protection locked="0"/>
    </xf>
    <xf numFmtId="0" fontId="7" fillId="0" borderId="0">
      <protection locked="0"/>
    </xf>
    <xf numFmtId="0" fontId="7" fillId="0" borderId="0">
      <protection locked="0"/>
    </xf>
    <xf numFmtId="0" fontId="47" fillId="0" borderId="0"/>
    <xf numFmtId="189"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89" fontId="7"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2" fontId="40" fillId="0" borderId="0" applyFont="0" applyFill="0" applyBorder="0" applyAlignment="0" applyProtection="0"/>
    <xf numFmtId="0" fontId="50" fillId="0" borderId="0"/>
    <xf numFmtId="0" fontId="51" fillId="0" borderId="0">
      <alignment horizontal="right"/>
      <protection locked="0"/>
    </xf>
    <xf numFmtId="0" fontId="7" fillId="0" borderId="12"/>
    <xf numFmtId="0" fontId="7" fillId="0" borderId="12"/>
    <xf numFmtId="0" fontId="7" fillId="0" borderId="0">
      <alignment horizontal="left"/>
    </xf>
    <xf numFmtId="0" fontId="7" fillId="0" borderId="0">
      <alignment horizontal="left"/>
    </xf>
    <xf numFmtId="0" fontId="52" fillId="0" borderId="0">
      <alignment horizontal="left"/>
    </xf>
    <xf numFmtId="0" fontId="53" fillId="0" borderId="0" applyFill="0" applyBorder="0" applyProtection="0">
      <alignment horizontal="left"/>
    </xf>
    <xf numFmtId="0" fontId="53" fillId="0" borderId="0">
      <alignment horizontal="left"/>
    </xf>
    <xf numFmtId="0" fontId="54" fillId="0" borderId="0" applyNumberFormat="0" applyFill="0" applyBorder="0" applyProtection="0">
      <alignment horizontal="left"/>
    </xf>
    <xf numFmtId="0" fontId="55" fillId="0" borderId="0">
      <alignment horizontal="left"/>
    </xf>
    <xf numFmtId="0" fontId="54" fillId="0" borderId="0">
      <alignment horizontal="left"/>
    </xf>
    <xf numFmtId="0" fontId="7" fillId="0" borderId="0" applyFont="0" applyFill="0" applyBorder="0" applyProtection="0">
      <alignment horizontal="right"/>
    </xf>
    <xf numFmtId="0" fontId="7" fillId="0" borderId="0" applyFont="0" applyFill="0" applyBorder="0" applyProtection="0">
      <alignment horizontal="right"/>
    </xf>
    <xf numFmtId="0" fontId="7" fillId="0" borderId="0" applyFont="0" applyFill="0" applyBorder="0" applyProtection="0">
      <alignment horizontal="right"/>
    </xf>
    <xf numFmtId="0" fontId="7" fillId="0" borderId="0" applyFont="0" applyFill="0" applyBorder="0" applyProtection="0">
      <alignment horizontal="right"/>
    </xf>
    <xf numFmtId="0" fontId="56" fillId="5" borderId="0" applyNumberFormat="0" applyBorder="0" applyAlignment="0" applyProtection="0"/>
    <xf numFmtId="0" fontId="56" fillId="5" borderId="0" applyNumberFormat="0" applyBorder="0" applyAlignment="0" applyProtection="0"/>
    <xf numFmtId="0" fontId="57" fillId="5" borderId="0" applyNumberFormat="0" applyBorder="0" applyAlignment="0" applyProtection="0"/>
    <xf numFmtId="0" fontId="56"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6" fillId="5" borderId="0" applyNumberFormat="0" applyBorder="0" applyAlignment="0" applyProtection="0"/>
    <xf numFmtId="0" fontId="57"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38" fontId="8" fillId="37" borderId="0" applyNumberFormat="0" applyBorder="0" applyAlignment="0" applyProtection="0"/>
    <xf numFmtId="0" fontId="7" fillId="0" borderId="0"/>
    <xf numFmtId="0" fontId="7" fillId="0" borderId="0"/>
    <xf numFmtId="0" fontId="7" fillId="0" borderId="0"/>
    <xf numFmtId="0" fontId="7" fillId="0" borderId="0"/>
    <xf numFmtId="0" fontId="38" fillId="0" borderId="0" applyFont="0" applyFill="0" applyBorder="0" applyAlignment="0" applyProtection="0">
      <alignment horizontal="right"/>
    </xf>
    <xf numFmtId="0" fontId="58" fillId="0" borderId="0" applyProtection="0">
      <alignment horizontal="right"/>
    </xf>
    <xf numFmtId="0" fontId="59" fillId="0" borderId="0">
      <alignment horizontal="left"/>
    </xf>
    <xf numFmtId="0" fontId="59" fillId="0" borderId="0">
      <alignment horizontal="left"/>
    </xf>
    <xf numFmtId="0" fontId="6" fillId="0" borderId="13" applyNumberFormat="0" applyAlignment="0" applyProtection="0">
      <alignment horizontal="left" vertical="center"/>
    </xf>
    <xf numFmtId="0" fontId="6" fillId="0" borderId="14">
      <alignment horizontal="left" vertical="center"/>
    </xf>
    <xf numFmtId="0" fontId="60" fillId="38" borderId="15" applyProtection="0">
      <alignment horizontal="right"/>
    </xf>
    <xf numFmtId="0" fontId="61" fillId="38" borderId="0" applyProtection="0">
      <alignment horizontal="left"/>
    </xf>
    <xf numFmtId="0" fontId="62" fillId="0" borderId="0" applyNumberFormat="0" applyFill="0" applyBorder="0" applyAlignment="0" applyProtection="0"/>
    <xf numFmtId="0" fontId="63" fillId="0" borderId="16" applyNumberFormat="0" applyFill="0" applyAlignment="0" applyProtection="0"/>
    <xf numFmtId="0" fontId="63" fillId="0" borderId="16" applyNumberFormat="0" applyFill="0" applyAlignment="0" applyProtection="0"/>
    <xf numFmtId="0" fontId="64" fillId="0" borderId="16" applyNumberFormat="0" applyFill="0" applyAlignment="0" applyProtection="0"/>
    <xf numFmtId="0" fontId="63" fillId="0" borderId="16" applyNumberFormat="0" applyFill="0" applyAlignment="0" applyProtection="0"/>
    <xf numFmtId="0" fontId="65" fillId="0" borderId="0">
      <alignment vertical="top" wrapText="1"/>
    </xf>
    <xf numFmtId="0" fontId="64" fillId="0" borderId="16" applyNumberFormat="0" applyFill="0" applyAlignment="0" applyProtection="0"/>
    <xf numFmtId="0" fontId="64" fillId="0" borderId="16" applyNumberFormat="0" applyFill="0" applyAlignment="0" applyProtection="0"/>
    <xf numFmtId="0" fontId="65" fillId="0" borderId="0">
      <alignment vertical="top" wrapText="1"/>
    </xf>
    <xf numFmtId="0" fontId="64" fillId="0" borderId="16" applyNumberFormat="0" applyFill="0" applyAlignment="0" applyProtection="0"/>
    <xf numFmtId="0" fontId="63" fillId="0" borderId="16" applyNumberFormat="0" applyFill="0" applyAlignment="0" applyProtection="0"/>
    <xf numFmtId="0" fontId="65" fillId="0" borderId="0">
      <alignment vertical="top" wrapText="1"/>
    </xf>
    <xf numFmtId="0" fontId="63" fillId="0" borderId="16" applyNumberFormat="0" applyFill="0" applyAlignment="0" applyProtection="0"/>
    <xf numFmtId="0" fontId="65" fillId="0" borderId="0">
      <alignment vertical="top" wrapText="1"/>
    </xf>
    <xf numFmtId="0" fontId="64" fillId="0" borderId="16" applyNumberFormat="0" applyFill="0" applyAlignment="0" applyProtection="0"/>
    <xf numFmtId="0" fontId="64" fillId="0" borderId="16" applyNumberFormat="0" applyFill="0" applyAlignment="0" applyProtection="0"/>
    <xf numFmtId="0" fontId="66" fillId="0" borderId="0">
      <alignment horizontal="left"/>
    </xf>
    <xf numFmtId="0" fontId="7" fillId="0" borderId="17">
      <alignment horizontal="left" vertical="top"/>
    </xf>
    <xf numFmtId="0" fontId="7" fillId="0" borderId="17">
      <alignment horizontal="left" vertical="top"/>
    </xf>
    <xf numFmtId="191" fontId="6" fillId="0" borderId="0" applyNumberFormat="0" applyFill="0" applyAlignment="0" applyProtection="0"/>
    <xf numFmtId="0" fontId="67" fillId="0" borderId="18" applyNumberFormat="0" applyFill="0" applyAlignment="0" applyProtection="0"/>
    <xf numFmtId="0" fontId="67" fillId="0" borderId="18" applyNumberFormat="0" applyFill="0" applyAlignment="0" applyProtection="0"/>
    <xf numFmtId="0" fontId="68" fillId="0" borderId="18" applyNumberFormat="0" applyFill="0" applyAlignment="0" applyProtection="0"/>
    <xf numFmtId="0" fontId="67" fillId="0" borderId="18"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67" fillId="0" borderId="18" applyNumberFormat="0" applyFill="0" applyAlignment="0" applyProtection="0"/>
    <xf numFmtId="0" fontId="68" fillId="0" borderId="18" applyNumberFormat="0" applyFill="0" applyAlignment="0" applyProtection="0"/>
    <xf numFmtId="0" fontId="67" fillId="0" borderId="18" applyNumberFormat="0" applyFill="0" applyAlignment="0" applyProtection="0"/>
    <xf numFmtId="191" fontId="6" fillId="0" borderId="0" applyNumberFormat="0" applyFill="0" applyAlignment="0" applyProtection="0"/>
    <xf numFmtId="0" fontId="67" fillId="0" borderId="18" applyNumberFormat="0" applyFill="0" applyAlignment="0" applyProtection="0"/>
    <xf numFmtId="0" fontId="68" fillId="0" borderId="18" applyNumberFormat="0" applyFill="0" applyAlignment="0" applyProtection="0"/>
    <xf numFmtId="191" fontId="6" fillId="0" borderId="0" applyNumberFormat="0" applyFill="0" applyAlignment="0" applyProtection="0"/>
    <xf numFmtId="0" fontId="68" fillId="0" borderId="18" applyNumberFormat="0" applyFill="0" applyAlignment="0" applyProtection="0"/>
    <xf numFmtId="191" fontId="6" fillId="0" borderId="0" applyNumberFormat="0" applyFill="0" applyAlignment="0" applyProtection="0"/>
    <xf numFmtId="191" fontId="6" fillId="0" borderId="0" applyNumberFormat="0" applyFill="0" applyAlignment="0" applyProtection="0"/>
    <xf numFmtId="191" fontId="6" fillId="0" borderId="0" applyNumberFormat="0" applyFill="0" applyAlignment="0" applyProtection="0"/>
    <xf numFmtId="0" fontId="69" fillId="0" borderId="0">
      <alignment horizontal="left"/>
    </xf>
    <xf numFmtId="0" fontId="69" fillId="0" borderId="0">
      <alignment horizontal="left"/>
    </xf>
    <xf numFmtId="0" fontId="7" fillId="0" borderId="17">
      <alignment horizontal="left" vertical="top"/>
    </xf>
    <xf numFmtId="0" fontId="7" fillId="0" borderId="17">
      <alignment horizontal="left" vertical="top"/>
    </xf>
    <xf numFmtId="191" fontId="70" fillId="0" borderId="0" applyNumberFormat="0" applyFill="0" applyAlignment="0" applyProtection="0"/>
    <xf numFmtId="0" fontId="71" fillId="0" borderId="19" applyNumberFormat="0" applyFill="0" applyAlignment="0" applyProtection="0"/>
    <xf numFmtId="0" fontId="71" fillId="0" borderId="19" applyNumberFormat="0" applyFill="0" applyAlignment="0" applyProtection="0"/>
    <xf numFmtId="0" fontId="72" fillId="0" borderId="19" applyNumberFormat="0" applyFill="0" applyAlignment="0" applyProtection="0"/>
    <xf numFmtId="0" fontId="71" fillId="0" borderId="19" applyNumberFormat="0" applyFill="0" applyAlignment="0" applyProtection="0"/>
    <xf numFmtId="0" fontId="72" fillId="0" borderId="19" applyNumberFormat="0" applyFill="0" applyAlignment="0" applyProtection="0"/>
    <xf numFmtId="0" fontId="72" fillId="0" borderId="19" applyNumberFormat="0" applyFill="0" applyAlignment="0" applyProtection="0"/>
    <xf numFmtId="0" fontId="71" fillId="0" borderId="19" applyNumberFormat="0" applyFill="0" applyAlignment="0" applyProtection="0"/>
    <xf numFmtId="0" fontId="72" fillId="0" borderId="19" applyNumberFormat="0" applyFill="0" applyAlignment="0" applyProtection="0"/>
    <xf numFmtId="0" fontId="71" fillId="0" borderId="19" applyNumberFormat="0" applyFill="0" applyAlignment="0" applyProtection="0"/>
    <xf numFmtId="191" fontId="70" fillId="0" borderId="0" applyNumberFormat="0" applyFill="0" applyAlignment="0" applyProtection="0"/>
    <xf numFmtId="0" fontId="71" fillId="0" borderId="19" applyNumberFormat="0" applyFill="0" applyAlignment="0" applyProtection="0"/>
    <xf numFmtId="0" fontId="72" fillId="0" borderId="19" applyNumberFormat="0" applyFill="0" applyAlignment="0" applyProtection="0"/>
    <xf numFmtId="191" fontId="70" fillId="0" borderId="0" applyNumberFormat="0" applyFill="0" applyAlignment="0" applyProtection="0"/>
    <xf numFmtId="0" fontId="72" fillId="0" borderId="19" applyNumberFormat="0" applyFill="0" applyAlignment="0" applyProtection="0"/>
    <xf numFmtId="191" fontId="70" fillId="0" borderId="0" applyNumberFormat="0" applyFill="0" applyAlignment="0" applyProtection="0"/>
    <xf numFmtId="191" fontId="70" fillId="0" borderId="0" applyNumberFormat="0" applyFill="0" applyAlignment="0" applyProtection="0"/>
    <xf numFmtId="191" fontId="70" fillId="0" borderId="0" applyNumberFormat="0" applyFill="0" applyAlignment="0" applyProtection="0"/>
    <xf numFmtId="0" fontId="73" fillId="0" borderId="0">
      <alignment horizontal="left"/>
    </xf>
    <xf numFmtId="191" fontId="22" fillId="0" borderId="0"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191" fontId="22" fillId="0" borderId="0"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xf numFmtId="191" fontId="22" fillId="0" borderId="0" applyNumberFormat="0" applyFill="0" applyAlignment="0" applyProtection="0"/>
    <xf numFmtId="0" fontId="72" fillId="0" borderId="0" applyNumberFormat="0" applyFill="0" applyBorder="0" applyAlignment="0" applyProtection="0"/>
    <xf numFmtId="191" fontId="22" fillId="0" borderId="0" applyNumberFormat="0" applyFill="0" applyAlignment="0" applyProtection="0"/>
    <xf numFmtId="191" fontId="22" fillId="0" borderId="0" applyNumberFormat="0" applyFill="0" applyAlignment="0" applyProtection="0"/>
    <xf numFmtId="191" fontId="22" fillId="0" borderId="0" applyNumberFormat="0" applyFill="0" applyAlignment="0" applyProtection="0"/>
    <xf numFmtId="191" fontId="74" fillId="0" borderId="0" applyNumberFormat="0" applyFill="0" applyAlignment="0" applyProtection="0"/>
    <xf numFmtId="191" fontId="75" fillId="0" borderId="0" applyNumberFormat="0" applyFill="0" applyAlignment="0" applyProtection="0"/>
    <xf numFmtId="191" fontId="75" fillId="0" borderId="0" applyNumberFormat="0" applyFont="0" applyFill="0" applyBorder="0" applyAlignment="0" applyProtection="0"/>
    <xf numFmtId="191" fontId="75" fillId="0" borderId="0" applyNumberFormat="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 fillId="0" borderId="0"/>
    <xf numFmtId="0" fontId="22" fillId="0" borderId="0"/>
    <xf numFmtId="0" fontId="22" fillId="0" borderId="0"/>
    <xf numFmtId="0" fontId="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 fillId="0" borderId="0">
      <alignment horizontal="center"/>
    </xf>
    <xf numFmtId="0" fontId="7" fillId="0" borderId="0">
      <alignment horizontal="center"/>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9" fillId="0" borderId="0" applyNumberForma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79" fillId="0" borderId="0" applyNumberFormat="0" applyFill="0" applyBorder="0" applyAlignment="0" applyProtection="0"/>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81" fillId="0" borderId="0" applyFill="0" applyBorder="0" applyProtection="0">
      <alignment horizontal="left"/>
    </xf>
    <xf numFmtId="10" fontId="8" fillId="39" borderId="20" applyNumberFormat="0" applyBorder="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3" fillId="8" borderId="7" applyNumberFormat="0" applyAlignment="0" applyProtection="0"/>
    <xf numFmtId="0" fontId="83" fillId="8" borderId="7" applyNumberFormat="0" applyAlignment="0" applyProtection="0"/>
    <xf numFmtId="0" fontId="82" fillId="8" borderId="7" applyNumberFormat="0" applyAlignment="0" applyProtection="0"/>
    <xf numFmtId="0" fontId="83" fillId="8" borderId="7" applyNumberFormat="0" applyAlignment="0" applyProtection="0"/>
    <xf numFmtId="0" fontId="82" fillId="8" borderId="7" applyNumberFormat="0" applyAlignment="0" applyProtection="0"/>
    <xf numFmtId="0" fontId="82" fillId="8" borderId="7" applyNumberFormat="0" applyAlignment="0" applyProtection="0"/>
    <xf numFmtId="0" fontId="83" fillId="8" borderId="7" applyNumberFormat="0" applyAlignment="0" applyProtection="0"/>
    <xf numFmtId="0" fontId="83" fillId="8" borderId="7" applyNumberFormat="0" applyAlignment="0" applyProtection="0"/>
    <xf numFmtId="0" fontId="82" fillId="8" borderId="7" applyNumberFormat="0" applyAlignment="0" applyProtection="0"/>
    <xf numFmtId="0" fontId="82" fillId="8" borderId="7" applyNumberFormat="0" applyAlignment="0" applyProtection="0"/>
    <xf numFmtId="0" fontId="83" fillId="8" borderId="7" applyNumberFormat="0" applyAlignment="0" applyProtection="0"/>
    <xf numFmtId="0" fontId="82" fillId="8" borderId="7" applyNumberFormat="0" applyAlignment="0" applyProtection="0"/>
    <xf numFmtId="0" fontId="82" fillId="8" borderId="7" applyNumberFormat="0" applyAlignment="0" applyProtection="0"/>
    <xf numFmtId="0" fontId="83" fillId="8" borderId="7" applyNumberFormat="0" applyAlignment="0" applyProtection="0"/>
    <xf numFmtId="0" fontId="83"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82" fillId="8" borderId="7" applyNumberFormat="0" applyAlignment="0" applyProtection="0"/>
    <xf numFmtId="0" fontId="43" fillId="0" borderId="0" applyFill="0" applyBorder="0" applyProtection="0"/>
    <xf numFmtId="0" fontId="43" fillId="0" borderId="0" applyFill="0" applyBorder="0" applyProtection="0"/>
    <xf numFmtId="0" fontId="43" fillId="0" borderId="0" applyFill="0" applyBorder="0" applyProtection="0"/>
    <xf numFmtId="0" fontId="43" fillId="0" borderId="0" applyFill="0" applyBorder="0" applyProtection="0"/>
    <xf numFmtId="38" fontId="84" fillId="0" borderId="0"/>
    <xf numFmtId="38" fontId="85" fillId="0" borderId="0"/>
    <xf numFmtId="38" fontId="86" fillId="0" borderId="0"/>
    <xf numFmtId="38" fontId="87" fillId="0" borderId="0"/>
    <xf numFmtId="0" fontId="88" fillId="0" borderId="0"/>
    <xf numFmtId="0" fontId="88" fillId="0" borderId="0"/>
    <xf numFmtId="0" fontId="60" fillId="0" borderId="21" applyProtection="0">
      <alignment horizontal="right"/>
    </xf>
    <xf numFmtId="0" fontId="60" fillId="0" borderId="15" applyProtection="0">
      <alignment horizontal="right"/>
    </xf>
    <xf numFmtId="0" fontId="60" fillId="0" borderId="22" applyProtection="0">
      <alignment horizontal="center"/>
      <protection locked="0"/>
    </xf>
    <xf numFmtId="0" fontId="7" fillId="0" borderId="0"/>
    <xf numFmtId="0" fontId="7" fillId="0" borderId="0"/>
    <xf numFmtId="0" fontId="32" fillId="31" borderId="0">
      <alignment horizontal="left"/>
    </xf>
    <xf numFmtId="0" fontId="32" fillId="31" borderId="0">
      <alignment horizontal="left"/>
    </xf>
    <xf numFmtId="0" fontId="36" fillId="32" borderId="0">
      <alignment horizontal="left"/>
    </xf>
    <xf numFmtId="0" fontId="89" fillId="0" borderId="23" applyNumberFormat="0" applyFill="0" applyAlignment="0" applyProtection="0"/>
    <xf numFmtId="0" fontId="89" fillId="0" borderId="23" applyNumberFormat="0" applyFill="0" applyAlignment="0" applyProtection="0"/>
    <xf numFmtId="0" fontId="90" fillId="0" borderId="23" applyNumberFormat="0" applyFill="0" applyAlignment="0" applyProtection="0"/>
    <xf numFmtId="0" fontId="89" fillId="0" borderId="23"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89" fillId="0" borderId="23" applyNumberFormat="0" applyFill="0" applyAlignment="0" applyProtection="0"/>
    <xf numFmtId="0" fontId="90" fillId="0" borderId="23" applyNumberFormat="0" applyFill="0" applyAlignment="0" applyProtection="0"/>
    <xf numFmtId="0" fontId="89" fillId="0" borderId="23" applyNumberFormat="0" applyFill="0" applyAlignment="0" applyProtection="0"/>
    <xf numFmtId="0" fontId="89" fillId="0" borderId="23" applyNumberFormat="0" applyFill="0" applyAlignment="0" applyProtection="0"/>
    <xf numFmtId="0" fontId="90" fillId="0" borderId="23" applyNumberFormat="0" applyFill="0" applyAlignment="0" applyProtection="0"/>
    <xf numFmtId="0" fontId="90" fillId="0" borderId="23" applyNumberFormat="0" applyFill="0" applyAlignment="0" applyProtection="0"/>
    <xf numFmtId="0" fontId="44" fillId="0" borderId="0"/>
    <xf numFmtId="0" fontId="7" fillId="0" borderId="0"/>
    <xf numFmtId="0" fontId="7" fillId="0" borderId="0"/>
    <xf numFmtId="0" fontId="7" fillId="0" borderId="0"/>
    <xf numFmtId="0" fontId="7" fillId="0" borderId="0"/>
    <xf numFmtId="0" fontId="7" fillId="0" borderId="0"/>
    <xf numFmtId="192" fontId="38" fillId="0" borderId="0" applyFont="0" applyFill="0" applyBorder="0" applyAlignment="0" applyProtection="0"/>
    <xf numFmtId="193" fontId="38" fillId="0" borderId="0" applyFont="0" applyFill="0" applyBorder="0" applyAlignment="0" applyProtection="0"/>
    <xf numFmtId="194" fontId="10" fillId="0" borderId="0" applyFont="0" applyFill="0" applyBorder="0" applyAlignment="0" applyProtection="0"/>
    <xf numFmtId="182" fontId="10" fillId="0" borderId="0" applyFont="0" applyFill="0" applyBorder="0" applyAlignment="0" applyProtection="0"/>
    <xf numFmtId="0" fontId="91" fillId="0" borderId="0" applyNumberFormat="0">
      <alignment horizontal="left"/>
    </xf>
    <xf numFmtId="0" fontId="38" fillId="0" borderId="0" applyFont="0" applyFill="0" applyBorder="0" applyAlignment="0" applyProtection="0">
      <alignment horizontal="right"/>
    </xf>
    <xf numFmtId="195" fontId="38" fillId="0" borderId="0" applyFont="0" applyFill="0" applyBorder="0" applyAlignment="0" applyProtection="0">
      <alignment horizontal="right"/>
    </xf>
    <xf numFmtId="1" fontId="7" fillId="0" borderId="0" applyFont="0" applyFill="0" applyBorder="0" applyProtection="0">
      <alignment horizontal="right"/>
    </xf>
    <xf numFmtId="1" fontId="7" fillId="0" borderId="0" applyFont="0" applyFill="0" applyBorder="0" applyProtection="0">
      <alignment horizontal="right"/>
    </xf>
    <xf numFmtId="1" fontId="7" fillId="0" borderId="0" applyFont="0" applyFill="0" applyBorder="0" applyProtection="0">
      <alignment horizontal="right"/>
    </xf>
    <xf numFmtId="1" fontId="7" fillId="0" borderId="0" applyFont="0" applyFill="0" applyBorder="0" applyProtection="0">
      <alignment horizontal="right"/>
    </xf>
    <xf numFmtId="0" fontId="92" fillId="40" borderId="0" applyNumberFormat="0" applyBorder="0" applyAlignment="0" applyProtection="0"/>
    <xf numFmtId="0" fontId="92" fillId="40" borderId="0" applyNumberFormat="0" applyBorder="0" applyAlignment="0" applyProtection="0"/>
    <xf numFmtId="0" fontId="93" fillId="40" borderId="0" applyNumberFormat="0" applyBorder="0" applyAlignment="0" applyProtection="0"/>
    <xf numFmtId="0" fontId="92"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2" fillId="40" borderId="0" applyNumberFormat="0" applyBorder="0" applyAlignment="0" applyProtection="0"/>
    <xf numFmtId="0" fontId="93" fillId="40" borderId="0" applyNumberFormat="0" applyBorder="0" applyAlignment="0" applyProtection="0"/>
    <xf numFmtId="0" fontId="92" fillId="40" borderId="0" applyNumberFormat="0" applyBorder="0" applyAlignment="0" applyProtection="0"/>
    <xf numFmtId="0" fontId="92"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37" fontId="94"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196" fontId="7" fillId="0" borderId="0"/>
    <xf numFmtId="0" fontId="95" fillId="0" borderId="0"/>
    <xf numFmtId="3" fontId="96" fillId="0" borderId="0"/>
    <xf numFmtId="0" fontId="95" fillId="0" borderId="0"/>
    <xf numFmtId="0" fontId="95" fillId="0" borderId="0"/>
    <xf numFmtId="0" fontId="95" fillId="0" borderId="0"/>
    <xf numFmtId="0" fontId="95" fillId="0" borderId="0"/>
    <xf numFmtId="0" fontId="38" fillId="0" borderId="0" applyFill="0" applyBorder="0" applyProtection="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xf numFmtId="0" fontId="97" fillId="0" borderId="0"/>
    <xf numFmtId="0" fontId="7" fillId="0" borderId="0"/>
    <xf numFmtId="0" fontId="7" fillId="0" borderId="0"/>
    <xf numFmtId="0" fontId="7" fillId="0" borderId="0"/>
    <xf numFmtId="0" fontId="9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15" fillId="0" borderId="0"/>
    <xf numFmtId="0" fontId="7" fillId="0" borderId="0"/>
    <xf numFmtId="0" fontId="7" fillId="0" borderId="0"/>
    <xf numFmtId="0" fontId="1" fillId="0" borderId="0"/>
    <xf numFmtId="0" fontId="1" fillId="0" borderId="0"/>
    <xf numFmtId="0" fontId="1" fillId="0" borderId="0"/>
    <xf numFmtId="0" fontId="7"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164" fontId="7" fillId="0" borderId="0" applyFill="0" applyBorder="0" applyAlignment="0" applyProtection="0"/>
    <xf numFmtId="0" fontId="1" fillId="0" borderId="0"/>
    <xf numFmtId="0" fontId="1" fillId="0" borderId="0"/>
    <xf numFmtId="0" fontId="15"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10" fillId="0" borderId="0"/>
    <xf numFmtId="0" fontId="1" fillId="0" borderId="0"/>
    <xf numFmtId="0" fontId="1" fillId="0" borderId="0"/>
    <xf numFmtId="0" fontId="15" fillId="0" borderId="0"/>
    <xf numFmtId="0" fontId="15" fillId="0" borderId="0"/>
    <xf numFmtId="0" fontId="15"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5"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1" fillId="0" borderId="0"/>
    <xf numFmtId="0" fontId="1" fillId="0" borderId="0"/>
    <xf numFmtId="0" fontId="39"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7" fillId="0" borderId="0"/>
    <xf numFmtId="0" fontId="15" fillId="0" borderId="0"/>
    <xf numFmtId="0" fontId="14" fillId="0" borderId="0"/>
    <xf numFmtId="0" fontId="7" fillId="0" borderId="0"/>
    <xf numFmtId="0" fontId="7" fillId="0" borderId="0"/>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7" fillId="0" borderId="0">
      <alignment vertical="top"/>
    </xf>
    <xf numFmtId="0" fontId="8"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15"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8" fillId="0" borderId="0"/>
    <xf numFmtId="0" fontId="50" fillId="0" borderId="0"/>
    <xf numFmtId="0" fontId="50" fillId="0" borderId="0"/>
    <xf numFmtId="0" fontId="99" fillId="29" borderId="25" applyNumberFormat="0" applyAlignment="0" applyProtection="0"/>
    <xf numFmtId="0" fontId="99" fillId="29" borderId="25" applyNumberFormat="0" applyAlignment="0" applyProtection="0"/>
    <xf numFmtId="0" fontId="100" fillId="29" borderId="25" applyNumberFormat="0" applyAlignment="0" applyProtection="0"/>
    <xf numFmtId="0" fontId="99" fillId="29" borderId="25" applyNumberFormat="0" applyAlignment="0" applyProtection="0"/>
    <xf numFmtId="0" fontId="100" fillId="29" borderId="25" applyNumberFormat="0" applyAlignment="0" applyProtection="0"/>
    <xf numFmtId="0" fontId="100" fillId="29" borderId="25" applyNumberFormat="0" applyAlignment="0" applyProtection="0"/>
    <xf numFmtId="0" fontId="99" fillId="29" borderId="25" applyNumberFormat="0" applyAlignment="0" applyProtection="0"/>
    <xf numFmtId="0" fontId="100" fillId="29" borderId="25" applyNumberFormat="0" applyAlignment="0" applyProtection="0"/>
    <xf numFmtId="0" fontId="99" fillId="29" borderId="25" applyNumberFormat="0" applyAlignment="0" applyProtection="0"/>
    <xf numFmtId="0" fontId="99" fillId="29" borderId="25" applyNumberFormat="0" applyAlignment="0" applyProtection="0"/>
    <xf numFmtId="0" fontId="100" fillId="29" borderId="25" applyNumberFormat="0" applyAlignment="0" applyProtection="0"/>
    <xf numFmtId="0" fontId="100" fillId="29" borderId="25" applyNumberFormat="0" applyAlignment="0" applyProtection="0"/>
    <xf numFmtId="40" fontId="101" fillId="42" borderId="0">
      <alignment horizontal="right"/>
    </xf>
    <xf numFmtId="0" fontId="102" fillId="42" borderId="0">
      <alignment horizontal="right"/>
    </xf>
    <xf numFmtId="0" fontId="103" fillId="42" borderId="26"/>
    <xf numFmtId="0" fontId="103" fillId="0" borderId="0" applyBorder="0">
      <alignment horizontal="centerContinuous"/>
    </xf>
    <xf numFmtId="0" fontId="104" fillId="0" borderId="0" applyBorder="0">
      <alignment horizontal="centerContinuous"/>
    </xf>
    <xf numFmtId="197" fontId="7" fillId="0" borderId="0" applyFont="0" applyFill="0" applyBorder="0" applyProtection="0">
      <alignment horizontal="right"/>
    </xf>
    <xf numFmtId="197" fontId="7" fillId="0" borderId="0" applyFont="0" applyFill="0" applyBorder="0" applyProtection="0">
      <alignment horizontal="right"/>
    </xf>
    <xf numFmtId="197" fontId="7" fillId="0" borderId="0" applyFont="0" applyFill="0" applyBorder="0" applyProtection="0">
      <alignment horizontal="right"/>
    </xf>
    <xf numFmtId="197" fontId="7" fillId="0" borderId="0" applyFont="0" applyFill="0" applyBorder="0" applyProtection="0">
      <alignment horizontal="right"/>
    </xf>
    <xf numFmtId="1" fontId="105" fillId="0" borderId="0" applyProtection="0">
      <alignment horizontal="right" vertical="center"/>
    </xf>
    <xf numFmtId="9" fontId="106" fillId="0" borderId="0" applyFont="0" applyFill="0" applyBorder="0" applyAlignment="0" applyProtection="0"/>
    <xf numFmtId="9" fontId="106"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7"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0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9" fillId="0" borderId="0" applyFont="0" applyFill="0" applyBorder="0" applyAlignment="0" applyProtection="0"/>
    <xf numFmtId="9" fontId="10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98" fontId="43" fillId="0" borderId="0" applyFont="0" applyFill="0" applyBorder="0" applyAlignment="0" applyProtection="0"/>
    <xf numFmtId="3" fontId="8" fillId="21" borderId="27"/>
    <xf numFmtId="3" fontId="8" fillId="0" borderId="27" applyFont="0" applyFill="0" applyBorder="0" applyAlignment="0" applyProtection="0">
      <protection locked="0"/>
    </xf>
    <xf numFmtId="0" fontId="98" fillId="0" borderId="0"/>
    <xf numFmtId="0" fontId="7" fillId="0" borderId="0"/>
    <xf numFmtId="0" fontId="7" fillId="0" borderId="0"/>
    <xf numFmtId="0" fontId="8" fillId="0" borderId="0"/>
    <xf numFmtId="199" fontId="108" fillId="0" borderId="0"/>
    <xf numFmtId="0" fontId="7" fillId="0" borderId="0"/>
    <xf numFmtId="0" fontId="7" fillId="0" borderId="0"/>
    <xf numFmtId="0" fontId="7" fillId="0" borderId="0"/>
    <xf numFmtId="0" fontId="7" fillId="0" borderId="0"/>
    <xf numFmtId="2" fontId="109" fillId="43" borderId="28" applyAlignment="0" applyProtection="0">
      <protection locked="0"/>
    </xf>
    <xf numFmtId="0" fontId="110" fillId="39" borderId="28" applyNumberFormat="0" applyAlignment="0" applyProtection="0"/>
    <xf numFmtId="0" fontId="111" fillId="44" borderId="20" applyNumberFormat="0" applyAlignment="0" applyProtection="0">
      <alignment horizontal="center" vertical="center"/>
    </xf>
    <xf numFmtId="0" fontId="36" fillId="40" borderId="0">
      <alignment horizontal="center"/>
    </xf>
    <xf numFmtId="49" fontId="112" fillId="32" borderId="0">
      <alignment horizontal="center"/>
    </xf>
    <xf numFmtId="0" fontId="8" fillId="0" borderId="0"/>
    <xf numFmtId="0" fontId="7" fillId="0" borderId="0">
      <alignment textRotation="90"/>
    </xf>
    <xf numFmtId="0" fontId="33" fillId="31" borderId="0">
      <alignment horizontal="center"/>
    </xf>
    <xf numFmtId="0" fontId="33" fillId="31" borderId="0">
      <alignment horizontal="center"/>
    </xf>
    <xf numFmtId="0" fontId="33" fillId="31" borderId="0">
      <alignment horizontal="centerContinuous"/>
    </xf>
    <xf numFmtId="0" fontId="33" fillId="31" borderId="0">
      <alignment horizontal="centerContinuous"/>
    </xf>
    <xf numFmtId="0" fontId="113" fillId="32" borderId="0">
      <alignment horizontal="left"/>
    </xf>
    <xf numFmtId="49" fontId="113" fillId="32" borderId="0">
      <alignment horizontal="center"/>
    </xf>
    <xf numFmtId="0" fontId="32" fillId="31" borderId="0">
      <alignment horizontal="left"/>
    </xf>
    <xf numFmtId="0" fontId="32" fillId="31" borderId="0">
      <alignment horizontal="left"/>
    </xf>
    <xf numFmtId="49" fontId="113" fillId="32" borderId="0">
      <alignment horizontal="left"/>
    </xf>
    <xf numFmtId="0" fontId="32" fillId="31" borderId="0">
      <alignment horizontal="centerContinuous"/>
    </xf>
    <xf numFmtId="0" fontId="32" fillId="31" borderId="0">
      <alignment horizontal="centerContinuous"/>
    </xf>
    <xf numFmtId="0" fontId="32" fillId="31" borderId="0">
      <alignment horizontal="right"/>
    </xf>
    <xf numFmtId="0" fontId="32" fillId="31" borderId="0">
      <alignment horizontal="right"/>
    </xf>
    <xf numFmtId="49" fontId="36" fillId="32" borderId="0">
      <alignment horizontal="left"/>
    </xf>
    <xf numFmtId="0" fontId="33" fillId="31" borderId="0">
      <alignment horizontal="right"/>
    </xf>
    <xf numFmtId="0" fontId="33" fillId="31" borderId="0">
      <alignment horizontal="right"/>
    </xf>
    <xf numFmtId="0" fontId="7" fillId="0" borderId="0"/>
    <xf numFmtId="0" fontId="7" fillId="0" borderId="0"/>
    <xf numFmtId="0" fontId="113" fillId="8" borderId="0">
      <alignment horizontal="center"/>
    </xf>
    <xf numFmtId="0" fontId="114" fillId="8" borderId="0">
      <alignment horizontal="center"/>
    </xf>
    <xf numFmtId="4" fontId="10" fillId="45" borderId="25" applyNumberFormat="0" applyProtection="0">
      <alignment vertical="center"/>
    </xf>
    <xf numFmtId="4" fontId="115" fillId="45" borderId="25" applyNumberFormat="0" applyProtection="0">
      <alignment vertical="center"/>
    </xf>
    <xf numFmtId="4" fontId="10" fillId="45" borderId="25" applyNumberFormat="0" applyProtection="0">
      <alignment horizontal="left" vertical="center" indent="1"/>
    </xf>
    <xf numFmtId="4" fontId="10" fillId="45" borderId="25" applyNumberFormat="0" applyProtection="0">
      <alignment horizontal="left" vertical="center" indent="1"/>
    </xf>
    <xf numFmtId="0" fontId="7" fillId="46" borderId="25" applyNumberFormat="0" applyProtection="0">
      <alignment horizontal="left" vertical="center" indent="1"/>
    </xf>
    <xf numFmtId="0" fontId="7" fillId="46" borderId="25" applyNumberFormat="0" applyProtection="0">
      <alignment horizontal="left" vertical="center" indent="1"/>
    </xf>
    <xf numFmtId="4" fontId="10" fillId="47" borderId="25" applyNumberFormat="0" applyProtection="0">
      <alignment horizontal="right" vertical="center"/>
    </xf>
    <xf numFmtId="4" fontId="10" fillId="48" borderId="25" applyNumberFormat="0" applyProtection="0">
      <alignment horizontal="right" vertical="center"/>
    </xf>
    <xf numFmtId="4" fontId="10" fillId="49" borderId="25" applyNumberFormat="0" applyProtection="0">
      <alignment horizontal="right" vertical="center"/>
    </xf>
    <xf numFmtId="4" fontId="10" fillId="50" borderId="25" applyNumberFormat="0" applyProtection="0">
      <alignment horizontal="right" vertical="center"/>
    </xf>
    <xf numFmtId="4" fontId="10" fillId="51" borderId="25" applyNumberFormat="0" applyProtection="0">
      <alignment horizontal="right" vertical="center"/>
    </xf>
    <xf numFmtId="4" fontId="10" fillId="52" borderId="25" applyNumberFormat="0" applyProtection="0">
      <alignment horizontal="right" vertical="center"/>
    </xf>
    <xf numFmtId="4" fontId="10" fillId="53" borderId="25" applyNumberFormat="0" applyProtection="0">
      <alignment horizontal="right" vertical="center"/>
    </xf>
    <xf numFmtId="4" fontId="10" fillId="54" borderId="25" applyNumberFormat="0" applyProtection="0">
      <alignment horizontal="right" vertical="center"/>
    </xf>
    <xf numFmtId="4" fontId="10" fillId="55" borderId="25" applyNumberFormat="0" applyProtection="0">
      <alignment horizontal="right" vertical="center"/>
    </xf>
    <xf numFmtId="4" fontId="36" fillId="56" borderId="25" applyNumberFormat="0" applyProtection="0">
      <alignment horizontal="left" vertical="center" indent="1"/>
    </xf>
    <xf numFmtId="4" fontId="10" fillId="57" borderId="29" applyNumberFormat="0" applyProtection="0">
      <alignment horizontal="left" vertical="center" indent="1"/>
    </xf>
    <xf numFmtId="4" fontId="112" fillId="58" borderId="0" applyNumberFormat="0" applyProtection="0">
      <alignment horizontal="left" vertical="center" indent="1"/>
    </xf>
    <xf numFmtId="0" fontId="7" fillId="46" borderId="25" applyNumberFormat="0" applyProtection="0">
      <alignment horizontal="left" vertical="center" indent="1"/>
    </xf>
    <xf numFmtId="0" fontId="7" fillId="46" borderId="25" applyNumberFormat="0" applyProtection="0">
      <alignment horizontal="left" vertical="center" indent="1"/>
    </xf>
    <xf numFmtId="4" fontId="10" fillId="57" borderId="25" applyNumberFormat="0" applyProtection="0">
      <alignment horizontal="left" vertical="center" indent="1"/>
    </xf>
    <xf numFmtId="4" fontId="10" fillId="59" borderId="25" applyNumberFormat="0" applyProtection="0">
      <alignment horizontal="left" vertical="center" indent="1"/>
    </xf>
    <xf numFmtId="0" fontId="7" fillId="59" borderId="25" applyNumberFormat="0" applyProtection="0">
      <alignment horizontal="left" vertical="center" indent="1"/>
    </xf>
    <xf numFmtId="0" fontId="7" fillId="59" borderId="25" applyNumberFormat="0" applyProtection="0">
      <alignment horizontal="left" vertical="center" indent="1"/>
    </xf>
    <xf numFmtId="0" fontId="7" fillId="59" borderId="25" applyNumberFormat="0" applyProtection="0">
      <alignment horizontal="left" vertical="center" indent="1"/>
    </xf>
    <xf numFmtId="0" fontId="7" fillId="59" borderId="25" applyNumberFormat="0" applyProtection="0">
      <alignment horizontal="left" vertical="center" indent="1"/>
    </xf>
    <xf numFmtId="0" fontId="7" fillId="44" borderId="25" applyNumberFormat="0" applyProtection="0">
      <alignment horizontal="left" vertical="center" indent="1"/>
    </xf>
    <xf numFmtId="0" fontId="7" fillId="44" borderId="25" applyNumberFormat="0" applyProtection="0">
      <alignment horizontal="left" vertical="center" indent="1"/>
    </xf>
    <xf numFmtId="0" fontId="7" fillId="44" borderId="25" applyNumberFormat="0" applyProtection="0">
      <alignment horizontal="left" vertical="center" indent="1"/>
    </xf>
    <xf numFmtId="0" fontId="7" fillId="44" borderId="25" applyNumberFormat="0" applyProtection="0">
      <alignment horizontal="left" vertical="center" indent="1"/>
    </xf>
    <xf numFmtId="0" fontId="7" fillId="37" borderId="25" applyNumberFormat="0" applyProtection="0">
      <alignment horizontal="left" vertical="center" indent="1"/>
    </xf>
    <xf numFmtId="0" fontId="7" fillId="37" borderId="25" applyNumberFormat="0" applyProtection="0">
      <alignment horizontal="left" vertical="center" indent="1"/>
    </xf>
    <xf numFmtId="0" fontId="7" fillId="37" borderId="25" applyNumberFormat="0" applyProtection="0">
      <alignment horizontal="left" vertical="center" indent="1"/>
    </xf>
    <xf numFmtId="0" fontId="7" fillId="37" borderId="25" applyNumberFormat="0" applyProtection="0">
      <alignment horizontal="left" vertical="center" indent="1"/>
    </xf>
    <xf numFmtId="0" fontId="7" fillId="46" borderId="25" applyNumberFormat="0" applyProtection="0">
      <alignment horizontal="left" vertical="center" indent="1"/>
    </xf>
    <xf numFmtId="0" fontId="7" fillId="46" borderId="25" applyNumberFormat="0" applyProtection="0">
      <alignment horizontal="left" vertical="center" indent="1"/>
    </xf>
    <xf numFmtId="0" fontId="7" fillId="46" borderId="25" applyNumberFormat="0" applyProtection="0">
      <alignment horizontal="left" vertical="center" indent="1"/>
    </xf>
    <xf numFmtId="0" fontId="7" fillId="46" borderId="25" applyNumberFormat="0" applyProtection="0">
      <alignment horizontal="left" vertical="center" indent="1"/>
    </xf>
    <xf numFmtId="4" fontId="10" fillId="39" borderId="25" applyNumberFormat="0" applyProtection="0">
      <alignment vertical="center"/>
    </xf>
    <xf numFmtId="4" fontId="115" fillId="39" borderId="25" applyNumberFormat="0" applyProtection="0">
      <alignment vertical="center"/>
    </xf>
    <xf numFmtId="4" fontId="10" fillId="39" borderId="25" applyNumberFormat="0" applyProtection="0">
      <alignment horizontal="left" vertical="center" indent="1"/>
    </xf>
    <xf numFmtId="4" fontId="10" fillId="39" borderId="25" applyNumberFormat="0" applyProtection="0">
      <alignment horizontal="left" vertical="center" indent="1"/>
    </xf>
    <xf numFmtId="4" fontId="10" fillId="57" borderId="25" applyNumberFormat="0" applyProtection="0">
      <alignment horizontal="right" vertical="center"/>
    </xf>
    <xf numFmtId="4" fontId="115" fillId="57" borderId="25" applyNumberFormat="0" applyProtection="0">
      <alignment horizontal="right" vertical="center"/>
    </xf>
    <xf numFmtId="0" fontId="7" fillId="46" borderId="25" applyNumberFormat="0" applyProtection="0">
      <alignment horizontal="left" vertical="center" indent="1"/>
    </xf>
    <xf numFmtId="0" fontId="7" fillId="46" borderId="25" applyNumberFormat="0" applyProtection="0">
      <alignment horizontal="left" vertical="center" indent="1"/>
    </xf>
    <xf numFmtId="0" fontId="7" fillId="46" borderId="25" applyNumberFormat="0" applyProtection="0">
      <alignment horizontal="left" vertical="center" indent="1"/>
    </xf>
    <xf numFmtId="0" fontId="7" fillId="46" borderId="25" applyNumberFormat="0" applyProtection="0">
      <alignment horizontal="left" vertical="center" indent="1"/>
    </xf>
    <xf numFmtId="0" fontId="116" fillId="0" borderId="0"/>
    <xf numFmtId="4" fontId="117" fillId="57" borderId="25" applyNumberFormat="0" applyProtection="0">
      <alignment horizontal="right" vertical="center"/>
    </xf>
    <xf numFmtId="0" fontId="118" fillId="0" borderId="0" applyNumberFormat="0" applyFill="0" applyBorder="0" applyAlignment="0" applyProtection="0"/>
    <xf numFmtId="0" fontId="7" fillId="0" borderId="12"/>
    <xf numFmtId="0" fontId="7" fillId="0" borderId="12"/>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alignment vertical="top"/>
    </xf>
    <xf numFmtId="0" fontId="7" fillId="0" borderId="0">
      <alignment vertical="top"/>
    </xf>
    <xf numFmtId="0" fontId="119" fillId="42" borderId="1">
      <alignment horizontal="center"/>
    </xf>
    <xf numFmtId="3" fontId="120" fillId="42" borderId="0"/>
    <xf numFmtId="3" fontId="119" fillId="42" borderId="0"/>
    <xf numFmtId="0" fontId="120" fillId="42" borderId="0"/>
    <xf numFmtId="0" fontId="119" fillId="42" borderId="0"/>
    <xf numFmtId="0" fontId="120" fillId="42" borderId="0">
      <alignment horizontal="center"/>
    </xf>
    <xf numFmtId="0" fontId="7" fillId="0" borderId="30"/>
    <xf numFmtId="0" fontId="7" fillId="0" borderId="30"/>
    <xf numFmtId="0" fontId="121" fillId="0" borderId="0">
      <alignment wrapText="1"/>
    </xf>
    <xf numFmtId="0" fontId="121" fillId="0" borderId="0">
      <alignment wrapText="1"/>
    </xf>
    <xf numFmtId="0" fontId="121" fillId="0" borderId="0">
      <alignment wrapText="1"/>
    </xf>
    <xf numFmtId="0" fontId="121" fillId="0" borderId="0">
      <alignment wrapText="1"/>
    </xf>
    <xf numFmtId="0" fontId="122" fillId="0" borderId="0" applyBorder="0" applyProtection="0">
      <alignment vertical="center"/>
    </xf>
    <xf numFmtId="0" fontId="122" fillId="0" borderId="2" applyBorder="0" applyProtection="0">
      <alignment horizontal="right" vertical="center"/>
    </xf>
    <xf numFmtId="0" fontId="123" fillId="60" borderId="0" applyBorder="0" applyProtection="0">
      <alignment horizontal="centerContinuous" vertical="center"/>
    </xf>
    <xf numFmtId="0" fontId="123" fillId="61" borderId="2" applyBorder="0" applyProtection="0">
      <alignment horizontal="centerContinuous" vertical="center"/>
    </xf>
    <xf numFmtId="0" fontId="124" fillId="0" borderId="0" applyNumberFormat="0" applyFill="0" applyBorder="0" applyProtection="0">
      <alignment horizontal="left"/>
    </xf>
    <xf numFmtId="0" fontId="125" fillId="62" borderId="0">
      <alignment horizontal="right" vertical="top" wrapText="1"/>
    </xf>
    <xf numFmtId="0" fontId="125" fillId="62" borderId="0">
      <alignment horizontal="right" vertical="top" wrapText="1"/>
    </xf>
    <xf numFmtId="0" fontId="125" fillId="62" borderId="0">
      <alignment horizontal="right" vertical="top" wrapText="1"/>
    </xf>
    <xf numFmtId="0" fontId="125" fillId="62" borderId="0">
      <alignment horizontal="right" vertical="top" wrapText="1"/>
    </xf>
    <xf numFmtId="0" fontId="125" fillId="0" borderId="0" applyBorder="0" applyProtection="0">
      <alignment horizontal="left"/>
    </xf>
    <xf numFmtId="0" fontId="126" fillId="0" borderId="0"/>
    <xf numFmtId="0" fontId="126" fillId="0" borderId="0"/>
    <xf numFmtId="0" fontId="126" fillId="0" borderId="0"/>
    <xf numFmtId="0" fontId="126" fillId="0" borderId="0"/>
    <xf numFmtId="0" fontId="127" fillId="0" borderId="0"/>
    <xf numFmtId="0" fontId="127" fillId="0" borderId="0"/>
    <xf numFmtId="0" fontId="127" fillId="0" borderId="0"/>
    <xf numFmtId="0" fontId="128" fillId="0" borderId="0"/>
    <xf numFmtId="0" fontId="128" fillId="0" borderId="0"/>
    <xf numFmtId="0" fontId="128" fillId="0" borderId="0"/>
    <xf numFmtId="200" fontId="8" fillId="0" borderId="0">
      <alignment wrapText="1"/>
      <protection locked="0"/>
    </xf>
    <xf numFmtId="200" fontId="8" fillId="0" borderId="0">
      <alignment wrapText="1"/>
      <protection locked="0"/>
    </xf>
    <xf numFmtId="200" fontId="125" fillId="63" borderId="0">
      <alignment wrapText="1"/>
      <protection locked="0"/>
    </xf>
    <xf numFmtId="200" fontId="125" fillId="63" borderId="0">
      <alignment wrapText="1"/>
      <protection locked="0"/>
    </xf>
    <xf numFmtId="200" fontId="125" fillId="63" borderId="0">
      <alignment wrapText="1"/>
      <protection locked="0"/>
    </xf>
    <xf numFmtId="200" fontId="125" fillId="63" borderId="0">
      <alignment wrapText="1"/>
      <protection locked="0"/>
    </xf>
    <xf numFmtId="200" fontId="8" fillId="0" borderId="0">
      <alignment wrapText="1"/>
      <protection locked="0"/>
    </xf>
    <xf numFmtId="201" fontId="8" fillId="0" borderId="0">
      <alignment wrapText="1"/>
      <protection locked="0"/>
    </xf>
    <xf numFmtId="201" fontId="8" fillId="0" borderId="0">
      <alignment wrapText="1"/>
      <protection locked="0"/>
    </xf>
    <xf numFmtId="201" fontId="8" fillId="0" borderId="0">
      <alignment wrapText="1"/>
      <protection locked="0"/>
    </xf>
    <xf numFmtId="201" fontId="125" fillId="63" borderId="0">
      <alignment wrapText="1"/>
      <protection locked="0"/>
    </xf>
    <xf numFmtId="201" fontId="125" fillId="63" borderId="0">
      <alignment wrapText="1"/>
      <protection locked="0"/>
    </xf>
    <xf numFmtId="201" fontId="125" fillId="63" borderId="0">
      <alignment wrapText="1"/>
      <protection locked="0"/>
    </xf>
    <xf numFmtId="201" fontId="125" fillId="63" borderId="0">
      <alignment wrapText="1"/>
      <protection locked="0"/>
    </xf>
    <xf numFmtId="201" fontId="125" fillId="63" borderId="0">
      <alignment wrapText="1"/>
      <protection locked="0"/>
    </xf>
    <xf numFmtId="201" fontId="8" fillId="0" borderId="0">
      <alignment wrapText="1"/>
      <protection locked="0"/>
    </xf>
    <xf numFmtId="202" fontId="8" fillId="0" borderId="0">
      <alignment wrapText="1"/>
      <protection locked="0"/>
    </xf>
    <xf numFmtId="202" fontId="8" fillId="0" borderId="0">
      <alignment wrapText="1"/>
      <protection locked="0"/>
    </xf>
    <xf numFmtId="202" fontId="125" fillId="63" borderId="0">
      <alignment wrapText="1"/>
      <protection locked="0"/>
    </xf>
    <xf numFmtId="202" fontId="125" fillId="63" borderId="0">
      <alignment wrapText="1"/>
      <protection locked="0"/>
    </xf>
    <xf numFmtId="202" fontId="125" fillId="63" borderId="0">
      <alignment wrapText="1"/>
      <protection locked="0"/>
    </xf>
    <xf numFmtId="202" fontId="125" fillId="63" borderId="0">
      <alignment wrapText="1"/>
      <protection locked="0"/>
    </xf>
    <xf numFmtId="202" fontId="8" fillId="0" borderId="0">
      <alignment wrapText="1"/>
      <protection locked="0"/>
    </xf>
    <xf numFmtId="0" fontId="54" fillId="0" borderId="0" applyNumberFormat="0" applyFill="0" applyBorder="0" applyProtection="0">
      <alignment horizontal="left"/>
    </xf>
    <xf numFmtId="0" fontId="69" fillId="0" borderId="0" applyNumberFormat="0" applyFill="0" applyBorder="0" applyProtection="0"/>
    <xf numFmtId="0" fontId="69" fillId="0" borderId="0" applyNumberFormat="0" applyFill="0" applyBorder="0" applyProtection="0"/>
    <xf numFmtId="0" fontId="129" fillId="0" borderId="0" applyFill="0" applyBorder="0" applyProtection="0">
      <alignment horizontal="left"/>
    </xf>
    <xf numFmtId="203" fontId="125" fillId="62" borderId="31">
      <alignment wrapText="1"/>
    </xf>
    <xf numFmtId="203" fontId="125" fillId="62" borderId="31">
      <alignment wrapText="1"/>
    </xf>
    <xf numFmtId="203" fontId="125" fillId="62" borderId="31">
      <alignment wrapText="1"/>
    </xf>
    <xf numFmtId="204" fontId="125" fillId="62" borderId="31">
      <alignment wrapText="1"/>
    </xf>
    <xf numFmtId="204" fontId="125" fillId="62" borderId="31">
      <alignment wrapText="1"/>
    </xf>
    <xf numFmtId="204" fontId="125" fillId="62" borderId="31">
      <alignment wrapText="1"/>
    </xf>
    <xf numFmtId="204" fontId="125" fillId="62" borderId="31">
      <alignment wrapText="1"/>
    </xf>
    <xf numFmtId="205" fontId="125" fillId="62" borderId="31">
      <alignment wrapText="1"/>
    </xf>
    <xf numFmtId="205" fontId="125" fillId="62" borderId="31">
      <alignment wrapText="1"/>
    </xf>
    <xf numFmtId="205" fontId="125" fillId="62" borderId="31">
      <alignment wrapText="1"/>
    </xf>
    <xf numFmtId="0" fontId="126" fillId="0" borderId="32">
      <alignment horizontal="right"/>
    </xf>
    <xf numFmtId="0" fontId="126" fillId="0" borderId="32">
      <alignment horizontal="right"/>
    </xf>
    <xf numFmtId="0" fontId="126" fillId="0" borderId="32">
      <alignment horizontal="right"/>
    </xf>
    <xf numFmtId="0" fontId="8" fillId="0" borderId="17" applyFill="0" applyBorder="0" applyProtection="0">
      <alignment horizontal="left" vertical="top"/>
    </xf>
    <xf numFmtId="0" fontId="126" fillId="0" borderId="32">
      <alignment horizontal="right"/>
    </xf>
    <xf numFmtId="0" fontId="6" fillId="0" borderId="0"/>
    <xf numFmtId="206" fontId="7" fillId="0" borderId="0" applyNumberFormat="0" applyFill="0" applyBorder="0">
      <alignment horizontal="left"/>
    </xf>
    <xf numFmtId="206" fontId="7" fillId="0" borderId="0" applyNumberFormat="0" applyFill="0" applyBorder="0">
      <alignment horizontal="left"/>
    </xf>
    <xf numFmtId="206" fontId="7" fillId="0" borderId="0" applyNumberFormat="0" applyFill="0" applyBorder="0">
      <alignment horizontal="right"/>
    </xf>
    <xf numFmtId="206" fontId="7" fillId="0" borderId="0" applyNumberFormat="0" applyFill="0" applyBorder="0">
      <alignment horizontal="right"/>
    </xf>
    <xf numFmtId="0" fontId="7" fillId="0" borderId="0"/>
    <xf numFmtId="0" fontId="7" fillId="0" borderId="0"/>
    <xf numFmtId="0" fontId="130" fillId="0" borderId="0" applyNumberFormat="0" applyFill="0" applyBorder="0" applyProtection="0"/>
    <xf numFmtId="0" fontId="130" fillId="0" borderId="0" applyNumberFormat="0" applyFill="0" applyBorder="0" applyProtection="0"/>
    <xf numFmtId="0" fontId="7" fillId="0" borderId="0" applyNumberFormat="0" applyFill="0" applyBorder="0" applyProtection="0"/>
    <xf numFmtId="0" fontId="7" fillId="0" borderId="0" applyNumberFormat="0" applyFill="0" applyBorder="0" applyProtection="0"/>
    <xf numFmtId="0" fontId="7" fillId="0" borderId="0" applyNumberFormat="0" applyFill="0" applyBorder="0" applyProtection="0"/>
    <xf numFmtId="0" fontId="7" fillId="0" borderId="0" applyNumberFormat="0" applyFill="0" applyBorder="0" applyProtection="0"/>
    <xf numFmtId="0" fontId="130" fillId="0" borderId="0" applyNumberFormat="0" applyFill="0" applyBorder="0" applyProtection="0"/>
    <xf numFmtId="0" fontId="130" fillId="0" borderId="0"/>
    <xf numFmtId="40" fontId="131" fillId="0" borderId="0"/>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Protection="0">
      <alignment horizontal="left" vertical="center" indent="10"/>
    </xf>
    <xf numFmtId="0" fontId="133" fillId="0" borderId="0" applyNumberFormat="0" applyFill="0" applyBorder="0" applyProtection="0">
      <alignment horizontal="left" vertical="center" indent="10"/>
    </xf>
    <xf numFmtId="0" fontId="132" fillId="0" borderId="0" applyNumberFormat="0" applyFill="0" applyBorder="0" applyAlignment="0" applyProtection="0"/>
    <xf numFmtId="0" fontId="132" fillId="0" borderId="0" applyNumberFormat="0" applyFill="0" applyBorder="0" applyAlignment="0" applyProtection="0"/>
    <xf numFmtId="0" fontId="7" fillId="0" borderId="0"/>
    <xf numFmtId="0" fontId="7" fillId="0" borderId="0"/>
    <xf numFmtId="0" fontId="130" fillId="0" borderId="0"/>
    <xf numFmtId="0" fontId="112" fillId="0" borderId="33" applyNumberFormat="0" applyFill="0" applyAlignment="0" applyProtection="0"/>
    <xf numFmtId="0" fontId="112" fillId="0" borderId="33" applyNumberFormat="0" applyFill="0" applyAlignment="0" applyProtection="0"/>
    <xf numFmtId="0" fontId="46" fillId="0" borderId="33" applyNumberFormat="0" applyFill="0" applyAlignment="0" applyProtection="0"/>
    <xf numFmtId="0" fontId="112" fillId="0" borderId="33" applyNumberFormat="0" applyFill="0" applyAlignment="0" applyProtection="0"/>
    <xf numFmtId="0" fontId="46" fillId="0" borderId="33" applyNumberFormat="0" applyFill="0" applyAlignment="0" applyProtection="0"/>
    <xf numFmtId="0" fontId="46" fillId="0" borderId="33" applyNumberFormat="0" applyFill="0" applyAlignment="0" applyProtection="0"/>
    <xf numFmtId="0" fontId="112" fillId="0" borderId="33" applyNumberFormat="0" applyFill="0" applyAlignment="0" applyProtection="0"/>
    <xf numFmtId="0" fontId="46" fillId="0" borderId="33" applyNumberFormat="0" applyFill="0" applyAlignment="0" applyProtection="0"/>
    <xf numFmtId="0" fontId="112" fillId="0" borderId="33" applyNumberFormat="0" applyFill="0" applyAlignment="0" applyProtection="0"/>
    <xf numFmtId="0" fontId="112" fillId="0" borderId="33" applyNumberFormat="0" applyFill="0" applyAlignment="0" applyProtection="0"/>
    <xf numFmtId="0" fontId="46" fillId="0" borderId="33" applyNumberFormat="0" applyFill="0" applyAlignment="0" applyProtection="0"/>
    <xf numFmtId="0" fontId="46" fillId="0" borderId="33" applyNumberFormat="0" applyFill="0" applyAlignment="0" applyProtection="0"/>
    <xf numFmtId="0" fontId="134" fillId="0" borderId="0" applyFill="0" applyBorder="0" applyProtection="0"/>
    <xf numFmtId="0" fontId="134" fillId="0" borderId="0" applyFill="0" applyBorder="0" applyProtection="0"/>
    <xf numFmtId="0" fontId="7" fillId="0" borderId="0"/>
    <xf numFmtId="0" fontId="7" fillId="0" borderId="0"/>
    <xf numFmtId="0" fontId="98" fillId="0" borderId="0"/>
    <xf numFmtId="0" fontId="7" fillId="0" borderId="0"/>
    <xf numFmtId="0" fontId="7" fillId="0" borderId="0"/>
    <xf numFmtId="0" fontId="135" fillId="32" borderId="0">
      <alignment horizontal="center"/>
    </xf>
    <xf numFmtId="0" fontId="7" fillId="0" borderId="0"/>
    <xf numFmtId="0" fontId="7" fillId="0" borderId="0"/>
    <xf numFmtId="0" fontId="7" fillId="0" borderId="0">
      <alignment horizontal="center" textRotation="180"/>
    </xf>
    <xf numFmtId="0" fontId="7" fillId="0" borderId="0">
      <alignment horizontal="center" textRotation="180"/>
    </xf>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 fillId="0" borderId="0"/>
    <xf numFmtId="0" fontId="7" fillId="0" borderId="0"/>
    <xf numFmtId="0" fontId="7" fillId="0" borderId="0"/>
    <xf numFmtId="0" fontId="7" fillId="0" borderId="0"/>
    <xf numFmtId="0" fontId="22" fillId="0" borderId="0"/>
    <xf numFmtId="0" fontId="22" fillId="0" borderId="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cellStyleXfs>
  <cellXfs count="445">
    <xf numFmtId="0" fontId="0" fillId="0" borderId="0" xfId="0"/>
    <xf numFmtId="0" fontId="3" fillId="0" borderId="0" xfId="0" applyFont="1" applyFill="1"/>
    <xf numFmtId="0" fontId="3" fillId="2" borderId="1" xfId="0" applyFont="1" applyFill="1" applyBorder="1"/>
    <xf numFmtId="0" fontId="3" fillId="0" borderId="0" xfId="0" applyFont="1" applyFill="1" applyAlignment="1">
      <alignment vertical="center"/>
    </xf>
    <xf numFmtId="0" fontId="3" fillId="2" borderId="0" xfId="0" applyFont="1" applyFill="1" applyAlignment="1">
      <alignment vertical="center"/>
    </xf>
    <xf numFmtId="0" fontId="5" fillId="2" borderId="0" xfId="1" applyFont="1" applyFill="1" applyAlignment="1" applyProtection="1"/>
    <xf numFmtId="0" fontId="3" fillId="0" borderId="0" xfId="0" applyFont="1" applyFill="1" applyAlignment="1"/>
    <xf numFmtId="0" fontId="3" fillId="2" borderId="0" xfId="0" applyFont="1" applyFill="1" applyAlignment="1"/>
    <xf numFmtId="0" fontId="6" fillId="2" borderId="2" xfId="0" applyFont="1" applyFill="1" applyBorder="1" applyAlignment="1">
      <alignment wrapText="1"/>
    </xf>
    <xf numFmtId="0" fontId="3" fillId="2" borderId="0" xfId="0" applyFont="1" applyFill="1"/>
    <xf numFmtId="0" fontId="6" fillId="2" borderId="2" xfId="0" applyFont="1" applyFill="1" applyBorder="1"/>
    <xf numFmtId="0" fontId="3" fillId="2" borderId="3" xfId="0" applyFont="1" applyFill="1" applyBorder="1"/>
    <xf numFmtId="0" fontId="6" fillId="2" borderId="3" xfId="0" applyFont="1" applyFill="1" applyBorder="1"/>
    <xf numFmtId="0" fontId="3" fillId="0" borderId="0" xfId="4235" applyFont="1" applyFill="1" applyBorder="1" applyAlignment="1">
      <alignment vertical="top"/>
    </xf>
    <xf numFmtId="0" fontId="3" fillId="2" borderId="1" xfId="4235" applyFont="1" applyFill="1" applyBorder="1" applyAlignment="1">
      <alignment vertical="top"/>
    </xf>
    <xf numFmtId="0" fontId="3" fillId="2" borderId="1" xfId="4235" applyFont="1" applyFill="1" applyBorder="1" applyAlignment="1">
      <alignment horizontal="left" vertical="top" wrapText="1"/>
    </xf>
    <xf numFmtId="0" fontId="3" fillId="2" borderId="0" xfId="4235" applyFont="1" applyFill="1" applyBorder="1" applyAlignment="1">
      <alignment vertical="top"/>
    </xf>
    <xf numFmtId="0" fontId="3" fillId="2" borderId="0" xfId="4235" applyFont="1" applyFill="1" applyBorder="1" applyAlignment="1">
      <alignment horizontal="left" vertical="top" wrapText="1"/>
    </xf>
    <xf numFmtId="0" fontId="14" fillId="2" borderId="0" xfId="0" applyFont="1" applyFill="1" applyAlignment="1">
      <alignment vertical="top" wrapText="1"/>
    </xf>
    <xf numFmtId="0" fontId="3" fillId="2" borderId="0" xfId="4235" applyFont="1" applyFill="1" applyBorder="1" applyAlignment="1">
      <alignment horizontal="left" vertical="top" wrapText="1" indent="1"/>
    </xf>
    <xf numFmtId="0" fontId="3" fillId="2" borderId="0" xfId="4235" applyFont="1" applyFill="1" applyBorder="1" applyAlignment="1">
      <alignment horizontal="right" vertical="top"/>
    </xf>
    <xf numFmtId="0" fontId="3" fillId="2" borderId="0" xfId="4235" applyFont="1" applyFill="1" applyBorder="1" applyAlignment="1">
      <alignment horizontal="left" vertical="top" wrapText="1" indent="2"/>
    </xf>
    <xf numFmtId="0" fontId="3" fillId="0" borderId="0" xfId="4235" applyFont="1" applyFill="1" applyBorder="1" applyAlignment="1">
      <alignment vertical="center"/>
    </xf>
    <xf numFmtId="0" fontId="3" fillId="2" borderId="3" xfId="4235" applyFont="1" applyFill="1" applyBorder="1" applyAlignment="1">
      <alignment vertical="center"/>
    </xf>
    <xf numFmtId="0" fontId="6" fillId="2" borderId="3" xfId="4235" applyFont="1" applyFill="1" applyBorder="1" applyAlignment="1">
      <alignment vertical="center"/>
    </xf>
    <xf numFmtId="0" fontId="3" fillId="2" borderId="0" xfId="4235" applyFont="1" applyFill="1" applyBorder="1" applyAlignment="1">
      <alignment vertical="center"/>
    </xf>
    <xf numFmtId="0" fontId="138" fillId="2" borderId="0" xfId="1" applyFont="1" applyFill="1" applyBorder="1" applyAlignment="1" applyProtection="1">
      <alignment vertical="top"/>
    </xf>
    <xf numFmtId="0" fontId="5" fillId="2" borderId="0" xfId="1" applyFont="1" applyFill="1" applyBorder="1" applyAlignment="1" applyProtection="1">
      <alignment vertical="center"/>
    </xf>
    <xf numFmtId="0" fontId="3" fillId="0" borderId="0" xfId="4235" applyFont="1" applyFill="1"/>
    <xf numFmtId="0" fontId="3" fillId="42" borderId="0" xfId="4235" applyFont="1" applyFill="1"/>
    <xf numFmtId="0" fontId="3" fillId="2" borderId="0" xfId="4235" applyFont="1" applyFill="1"/>
    <xf numFmtId="0" fontId="3" fillId="2" borderId="1" xfId="4235" applyFont="1" applyFill="1" applyBorder="1"/>
    <xf numFmtId="171" fontId="3" fillId="2" borderId="0" xfId="4299" applyNumberFormat="1" applyFont="1" applyFill="1"/>
    <xf numFmtId="0" fontId="3" fillId="2" borderId="0" xfId="4235" applyFont="1" applyFill="1" applyBorder="1"/>
    <xf numFmtId="0" fontId="6" fillId="0" borderId="0" xfId="4235" applyFont="1" applyFill="1"/>
    <xf numFmtId="0" fontId="6" fillId="2" borderId="0" xfId="4235" applyFont="1" applyFill="1"/>
    <xf numFmtId="171" fontId="6" fillId="2" borderId="0" xfId="4299" applyNumberFormat="1" applyFont="1" applyFill="1"/>
    <xf numFmtId="0" fontId="6" fillId="2" borderId="0" xfId="4235" applyFont="1" applyFill="1" applyBorder="1"/>
    <xf numFmtId="0" fontId="3" fillId="2" borderId="0" xfId="4235" applyFont="1" applyFill="1" applyAlignment="1">
      <alignment horizontal="left" indent="1"/>
    </xf>
    <xf numFmtId="0" fontId="6" fillId="2" borderId="0" xfId="4235" applyFont="1" applyFill="1" applyAlignment="1">
      <alignment wrapText="1"/>
    </xf>
    <xf numFmtId="207" fontId="3" fillId="2" borderId="1" xfId="4235" applyNumberFormat="1" applyFont="1" applyFill="1" applyBorder="1"/>
    <xf numFmtId="207" fontId="3" fillId="2" borderId="0" xfId="4235" applyNumberFormat="1" applyFont="1" applyFill="1"/>
    <xf numFmtId="208" fontId="3" fillId="2" borderId="0" xfId="4235" applyNumberFormat="1" applyFont="1" applyFill="1" applyBorder="1"/>
    <xf numFmtId="207" fontId="6" fillId="2" borderId="0" xfId="4235" applyNumberFormat="1" applyFont="1" applyFill="1"/>
    <xf numFmtId="208" fontId="3" fillId="2" borderId="1" xfId="4235" applyNumberFormat="1" applyFont="1" applyFill="1" applyBorder="1"/>
    <xf numFmtId="208" fontId="3" fillId="2" borderId="0" xfId="4235" applyNumberFormat="1" applyFont="1" applyFill="1"/>
    <xf numFmtId="208" fontId="6" fillId="2" borderId="0" xfId="4235" applyNumberFormat="1" applyFont="1" applyFill="1"/>
    <xf numFmtId="208" fontId="3" fillId="2" borderId="0" xfId="4235" applyNumberFormat="1" applyFont="1" applyFill="1" applyAlignment="1">
      <alignment horizontal="right"/>
    </xf>
    <xf numFmtId="207" fontId="3" fillId="2" borderId="2" xfId="4235" applyNumberFormat="1" applyFont="1" applyFill="1" applyBorder="1"/>
    <xf numFmtId="207" fontId="16" fillId="2" borderId="2" xfId="4235" applyNumberFormat="1" applyFont="1" applyFill="1" applyBorder="1"/>
    <xf numFmtId="0" fontId="3" fillId="2" borderId="2" xfId="4235" applyFont="1" applyFill="1" applyBorder="1"/>
    <xf numFmtId="0" fontId="3" fillId="0" borderId="0" xfId="4235" applyNumberFormat="1" applyFont="1" applyFill="1" applyAlignment="1">
      <alignment vertical="top" wrapText="1"/>
    </xf>
    <xf numFmtId="0" fontId="3" fillId="2" borderId="0" xfId="4235" applyNumberFormat="1" applyFont="1" applyFill="1" applyAlignment="1">
      <alignment vertical="top" wrapText="1"/>
    </xf>
    <xf numFmtId="207" fontId="6" fillId="2" borderId="0" xfId="4235" applyNumberFormat="1" applyFont="1" applyFill="1" applyAlignment="1">
      <alignment horizontal="right" vertical="top" wrapText="1"/>
    </xf>
    <xf numFmtId="207" fontId="6" fillId="2" borderId="0" xfId="4235" quotePrefix="1" applyNumberFormat="1" applyFont="1" applyFill="1" applyBorder="1" applyAlignment="1">
      <alignment horizontal="right"/>
    </xf>
    <xf numFmtId="207" fontId="6" fillId="2" borderId="0" xfId="4235" applyNumberFormat="1" applyFont="1" applyFill="1" applyBorder="1" applyAlignment="1">
      <alignment horizontal="right"/>
    </xf>
    <xf numFmtId="0" fontId="3" fillId="0" borderId="0" xfId="4235" applyFont="1" applyFill="1" applyAlignment="1">
      <alignment vertical="center"/>
    </xf>
    <xf numFmtId="0" fontId="3" fillId="2" borderId="0" xfId="4235" applyFont="1" applyFill="1" applyAlignment="1">
      <alignment vertical="center"/>
    </xf>
    <xf numFmtId="207" fontId="3" fillId="2" borderId="1" xfId="4235" applyNumberFormat="1" applyFont="1" applyFill="1" applyBorder="1" applyAlignment="1">
      <alignment vertical="center"/>
    </xf>
    <xf numFmtId="0" fontId="3" fillId="2" borderId="1" xfId="4235" applyFont="1" applyFill="1" applyBorder="1" applyAlignment="1">
      <alignment vertical="center"/>
    </xf>
    <xf numFmtId="0" fontId="5" fillId="2" borderId="1" xfId="1" applyFont="1" applyFill="1" applyBorder="1" applyAlignment="1" applyProtection="1">
      <alignment vertical="center"/>
    </xf>
    <xf numFmtId="209" fontId="3" fillId="2" borderId="0" xfId="4235" applyNumberFormat="1" applyFont="1" applyFill="1" applyBorder="1"/>
    <xf numFmtId="210" fontId="3" fillId="2" borderId="0" xfId="4235" applyNumberFormat="1" applyFont="1" applyFill="1" applyBorder="1"/>
    <xf numFmtId="211" fontId="6" fillId="2" borderId="0" xfId="4235" applyNumberFormat="1" applyFont="1" applyFill="1"/>
    <xf numFmtId="211" fontId="3" fillId="2" borderId="0" xfId="4235" applyNumberFormat="1" applyFont="1" applyFill="1"/>
    <xf numFmtId="212" fontId="3" fillId="2" borderId="0" xfId="4235" applyNumberFormat="1" applyFont="1" applyFill="1"/>
    <xf numFmtId="213" fontId="3" fillId="2" borderId="0" xfId="4235" applyNumberFormat="1" applyFont="1" applyFill="1"/>
    <xf numFmtId="208" fontId="3" fillId="2" borderId="2" xfId="4235" applyNumberFormat="1" applyFont="1" applyFill="1" applyBorder="1"/>
    <xf numFmtId="208" fontId="16" fillId="2" borderId="2" xfId="4235" applyNumberFormat="1" applyFont="1" applyFill="1" applyBorder="1"/>
    <xf numFmtId="208" fontId="6" fillId="2" borderId="0" xfId="4235" applyNumberFormat="1" applyFont="1" applyFill="1" applyAlignment="1">
      <alignment horizontal="right" vertical="top" wrapText="1"/>
    </xf>
    <xf numFmtId="208" fontId="6" fillId="2" borderId="0" xfId="4235" quotePrefix="1" applyNumberFormat="1" applyFont="1" applyFill="1" applyBorder="1" applyAlignment="1">
      <alignment horizontal="right"/>
    </xf>
    <xf numFmtId="208" fontId="6" fillId="2" borderId="0" xfId="4235" applyNumberFormat="1" applyFont="1" applyFill="1" applyBorder="1" applyAlignment="1">
      <alignment horizontal="right"/>
    </xf>
    <xf numFmtId="208" fontId="3" fillId="2" borderId="1" xfId="4235" applyNumberFormat="1" applyFont="1" applyFill="1" applyBorder="1" applyAlignment="1">
      <alignment vertical="center"/>
    </xf>
    <xf numFmtId="207" fontId="3" fillId="0" borderId="0" xfId="4235" applyNumberFormat="1" applyFont="1" applyFill="1"/>
    <xf numFmtId="0" fontId="3" fillId="0" borderId="0" xfId="4235" applyFont="1" applyFill="1" applyAlignment="1">
      <alignment horizontal="center"/>
    </xf>
    <xf numFmtId="207" fontId="7" fillId="0" borderId="0" xfId="4235" applyNumberFormat="1" applyFill="1"/>
    <xf numFmtId="207" fontId="7" fillId="0" borderId="0" xfId="4235" applyNumberFormat="1" applyFont="1" applyFill="1" applyBorder="1"/>
    <xf numFmtId="214" fontId="7" fillId="0" borderId="0" xfId="4235" applyNumberFormat="1" applyFill="1"/>
    <xf numFmtId="207" fontId="3" fillId="42" borderId="0" xfId="4235" applyNumberFormat="1" applyFont="1" applyFill="1"/>
    <xf numFmtId="0" fontId="3" fillId="42" borderId="0" xfId="4235" applyFont="1" applyFill="1" applyAlignment="1">
      <alignment horizontal="center"/>
    </xf>
    <xf numFmtId="0" fontId="3" fillId="2" borderId="1" xfId="4235" applyFont="1" applyFill="1" applyBorder="1" applyAlignment="1">
      <alignment horizontal="center"/>
    </xf>
    <xf numFmtId="0" fontId="3" fillId="2" borderId="1" xfId="4235" applyFont="1" applyFill="1" applyBorder="1" applyAlignment="1">
      <alignment horizontal="left" indent="2"/>
    </xf>
    <xf numFmtId="0" fontId="3" fillId="2" borderId="0" xfId="4235" applyFont="1" applyFill="1" applyAlignment="1">
      <alignment horizontal="center"/>
    </xf>
    <xf numFmtId="0" fontId="3" fillId="2" borderId="0" xfId="4235" applyFont="1" applyFill="1" applyBorder="1" applyAlignment="1">
      <alignment horizontal="left" indent="2"/>
    </xf>
    <xf numFmtId="0" fontId="6" fillId="42" borderId="0" xfId="4235" applyFont="1" applyFill="1"/>
    <xf numFmtId="0" fontId="6" fillId="2" borderId="0" xfId="4235" applyFont="1" applyFill="1" applyAlignment="1">
      <alignment horizontal="center"/>
    </xf>
    <xf numFmtId="0" fontId="6" fillId="2" borderId="0" xfId="4235" applyFont="1" applyFill="1" applyBorder="1" applyAlignment="1">
      <alignment horizontal="left" indent="1"/>
    </xf>
    <xf numFmtId="0" fontId="6" fillId="2" borderId="0" xfId="4235" applyFont="1" applyFill="1" applyAlignment="1">
      <alignment horizontal="left" indent="1"/>
    </xf>
    <xf numFmtId="0" fontId="3" fillId="2" borderId="0" xfId="4235" applyFont="1" applyFill="1" applyAlignment="1">
      <alignment horizontal="left" indent="2"/>
    </xf>
    <xf numFmtId="0" fontId="3" fillId="2" borderId="0" xfId="4235" applyFont="1" applyFill="1" applyBorder="1" applyAlignment="1">
      <alignment horizontal="center"/>
    </xf>
    <xf numFmtId="207" fontId="3" fillId="2" borderId="0" xfId="4235" applyNumberFormat="1" applyFont="1" applyFill="1" applyBorder="1" applyAlignment="1">
      <alignment horizontal="right"/>
    </xf>
    <xf numFmtId="207" fontId="3" fillId="2" borderId="0" xfId="4235" applyNumberFormat="1" applyFont="1" applyFill="1" applyBorder="1"/>
    <xf numFmtId="0" fontId="3" fillId="2" borderId="0" xfId="4235" applyFont="1" applyFill="1" applyBorder="1" applyAlignment="1">
      <alignment horizontal="left" indent="1"/>
    </xf>
    <xf numFmtId="207" fontId="3" fillId="2" borderId="0" xfId="4235" applyNumberFormat="1" applyFont="1" applyFill="1" applyAlignment="1">
      <alignment horizontal="right"/>
    </xf>
    <xf numFmtId="215" fontId="6" fillId="2" borderId="0" xfId="3362" applyNumberFormat="1" applyFont="1" applyFill="1" applyBorder="1" applyAlignment="1">
      <alignment horizontal="center"/>
    </xf>
    <xf numFmtId="0" fontId="6" fillId="2" borderId="0" xfId="4235" applyFont="1" applyFill="1" applyBorder="1" applyAlignment="1">
      <alignment horizontal="center"/>
    </xf>
    <xf numFmtId="207" fontId="3" fillId="2" borderId="0" xfId="0" applyNumberFormat="1" applyFont="1" applyFill="1"/>
    <xf numFmtId="0" fontId="3" fillId="0" borderId="0" xfId="4235" applyFont="1" applyFill="1" applyBorder="1"/>
    <xf numFmtId="0" fontId="3" fillId="42" borderId="0" xfId="4235" applyFont="1" applyFill="1" applyBorder="1"/>
    <xf numFmtId="0" fontId="3" fillId="2" borderId="0" xfId="0" applyFont="1" applyFill="1" applyBorder="1"/>
    <xf numFmtId="207" fontId="6" fillId="2" borderId="0" xfId="4235" applyNumberFormat="1" applyFont="1" applyFill="1" applyAlignment="1">
      <alignment horizontal="right"/>
    </xf>
    <xf numFmtId="0" fontId="3" fillId="2" borderId="0" xfId="0" applyFont="1" applyFill="1" applyAlignment="1">
      <alignment horizontal="center"/>
    </xf>
    <xf numFmtId="3" fontId="3" fillId="2" borderId="0" xfId="4233" applyNumberFormat="1" applyFont="1" applyFill="1" applyBorder="1" applyAlignment="1">
      <alignment horizontal="center"/>
    </xf>
    <xf numFmtId="0" fontId="3" fillId="2" borderId="0" xfId="0" applyFont="1" applyFill="1" applyAlignment="1">
      <alignment horizontal="left" indent="1"/>
    </xf>
    <xf numFmtId="216" fontId="3" fillId="2" borderId="0" xfId="4235" applyNumberFormat="1" applyFont="1" applyFill="1" applyBorder="1" applyAlignment="1">
      <alignment horizontal="center"/>
    </xf>
    <xf numFmtId="3" fontId="3" fillId="2" borderId="0" xfId="4233" applyNumberFormat="1" applyFont="1" applyFill="1" applyBorder="1" applyAlignment="1" applyProtection="1">
      <alignment horizontal="center"/>
    </xf>
    <xf numFmtId="0" fontId="3" fillId="2" borderId="0" xfId="4235" applyFont="1" applyFill="1" applyAlignment="1"/>
    <xf numFmtId="0" fontId="3" fillId="2" borderId="0" xfId="4235" applyFont="1" applyFill="1" applyAlignment="1">
      <alignment horizontal="left"/>
    </xf>
    <xf numFmtId="207" fontId="139" fillId="2" borderId="0" xfId="4235" applyNumberFormat="1" applyFont="1" applyFill="1" applyBorder="1" applyAlignment="1">
      <alignment horizontal="right"/>
    </xf>
    <xf numFmtId="0" fontId="3" fillId="42" borderId="0" xfId="4235" applyNumberFormat="1" applyFont="1" applyFill="1" applyAlignment="1">
      <alignment vertical="top" wrapText="1"/>
    </xf>
    <xf numFmtId="0" fontId="3" fillId="42" borderId="0" xfId="4235" applyFont="1" applyFill="1" applyAlignment="1">
      <alignment vertical="center"/>
    </xf>
    <xf numFmtId="207" fontId="140" fillId="2" borderId="1" xfId="4235" applyNumberFormat="1" applyFont="1" applyFill="1" applyBorder="1" applyAlignment="1">
      <alignment horizontal="center" vertical="center"/>
    </xf>
    <xf numFmtId="0" fontId="140" fillId="2" borderId="1" xfId="4235" applyFont="1" applyFill="1" applyBorder="1" applyAlignment="1">
      <alignment horizontal="center" vertical="center"/>
    </xf>
    <xf numFmtId="207" fontId="3" fillId="2" borderId="1" xfId="4235" applyNumberFormat="1" applyFont="1" applyFill="1" applyBorder="1" applyAlignment="1">
      <alignment horizontal="right"/>
    </xf>
    <xf numFmtId="0" fontId="3" fillId="2" borderId="1" xfId="4235" applyFont="1" applyFill="1" applyBorder="1" applyAlignment="1">
      <alignment horizontal="left" indent="1"/>
    </xf>
    <xf numFmtId="207" fontId="6" fillId="2" borderId="0" xfId="4299" applyNumberFormat="1" applyFont="1" applyFill="1" applyBorder="1"/>
    <xf numFmtId="207" fontId="6" fillId="2" borderId="0" xfId="4235" applyNumberFormat="1" applyFont="1" applyFill="1" applyBorder="1"/>
    <xf numFmtId="207" fontId="6" fillId="2" borderId="34" xfId="3362" applyNumberFormat="1" applyFont="1" applyFill="1" applyBorder="1"/>
    <xf numFmtId="207" fontId="6" fillId="2" borderId="34" xfId="3362" applyNumberFormat="1" applyFont="1" applyFill="1" applyBorder="1" applyAlignment="1">
      <alignment horizontal="right"/>
    </xf>
    <xf numFmtId="215" fontId="6" fillId="2" borderId="34" xfId="3362" applyNumberFormat="1" applyFont="1" applyFill="1" applyBorder="1" applyAlignment="1">
      <alignment horizontal="center"/>
    </xf>
    <xf numFmtId="0" fontId="6" fillId="2" borderId="34" xfId="4235" applyFont="1" applyFill="1" applyBorder="1"/>
    <xf numFmtId="0" fontId="3" fillId="2" borderId="1" xfId="4235" applyFont="1" applyFill="1" applyBorder="1" applyAlignment="1">
      <alignment horizontal="center" vertical="center"/>
    </xf>
    <xf numFmtId="0" fontId="138" fillId="2" borderId="1" xfId="1" applyFont="1" applyFill="1" applyBorder="1" applyAlignment="1" applyProtection="1">
      <alignment vertical="center"/>
    </xf>
    <xf numFmtId="0" fontId="3" fillId="0" borderId="0" xfId="4234" applyFont="1" applyFill="1"/>
    <xf numFmtId="207" fontId="3" fillId="0" borderId="0" xfId="4234" applyNumberFormat="1" applyFont="1" applyFill="1"/>
    <xf numFmtId="0" fontId="3" fillId="0" borderId="0" xfId="4234" applyFont="1" applyFill="1" applyAlignment="1">
      <alignment horizontal="center"/>
    </xf>
    <xf numFmtId="0" fontId="3" fillId="42" borderId="0" xfId="4234" applyFont="1" applyFill="1"/>
    <xf numFmtId="207" fontId="3" fillId="42" borderId="0" xfId="4234" applyNumberFormat="1" applyFont="1" applyFill="1"/>
    <xf numFmtId="0" fontId="3" fillId="42" borderId="0" xfId="4234" applyFont="1" applyFill="1" applyAlignment="1">
      <alignment horizontal="center"/>
    </xf>
    <xf numFmtId="0" fontId="6" fillId="0" borderId="0" xfId="4234" applyFont="1" applyFill="1"/>
    <xf numFmtId="0" fontId="6" fillId="42" borderId="0" xfId="4234" applyFont="1" applyFill="1"/>
    <xf numFmtId="207" fontId="6" fillId="2" borderId="1" xfId="3362" applyNumberFormat="1" applyFont="1" applyFill="1" applyBorder="1"/>
    <xf numFmtId="215" fontId="6" fillId="2" borderId="1" xfId="3362" applyNumberFormat="1" applyFont="1" applyFill="1" applyBorder="1" applyAlignment="1">
      <alignment horizontal="center"/>
    </xf>
    <xf numFmtId="0" fontId="6" fillId="2" borderId="1" xfId="4234" applyFont="1" applyFill="1" applyBorder="1"/>
    <xf numFmtId="0" fontId="6" fillId="2" borderId="1" xfId="4234" applyFont="1" applyFill="1" applyBorder="1" applyAlignment="1">
      <alignment horizontal="center"/>
    </xf>
    <xf numFmtId="207" fontId="3" fillId="2" borderId="0" xfId="3362" applyNumberFormat="1" applyFont="1" applyFill="1" applyAlignment="1">
      <alignment horizontal="right"/>
    </xf>
    <xf numFmtId="0" fontId="3" fillId="2" borderId="0" xfId="4234" applyFont="1" applyFill="1" applyAlignment="1">
      <alignment horizontal="center"/>
    </xf>
    <xf numFmtId="0" fontId="3" fillId="2" borderId="0" xfId="4234" applyFont="1" applyFill="1"/>
    <xf numFmtId="207" fontId="3" fillId="2" borderId="0" xfId="4234" quotePrefix="1" applyNumberFormat="1" applyFont="1" applyFill="1" applyAlignment="1">
      <alignment horizontal="right"/>
    </xf>
    <xf numFmtId="207" fontId="3" fillId="2" borderId="0" xfId="4234" applyNumberFormat="1" applyFont="1" applyFill="1" applyAlignment="1">
      <alignment horizontal="right"/>
    </xf>
    <xf numFmtId="0" fontId="3" fillId="2" borderId="0" xfId="4234" applyFont="1" applyFill="1" applyAlignment="1">
      <alignment horizontal="left" indent="1"/>
    </xf>
    <xf numFmtId="207" fontId="16" fillId="2" borderId="0" xfId="4234" applyNumberFormat="1" applyFont="1" applyFill="1" applyBorder="1"/>
    <xf numFmtId="0" fontId="3" fillId="2" borderId="0" xfId="4234" applyFont="1" applyFill="1" applyBorder="1" applyAlignment="1">
      <alignment horizontal="center"/>
    </xf>
    <xf numFmtId="207" fontId="16" fillId="2" borderId="2" xfId="4234" applyNumberFormat="1" applyFont="1" applyFill="1" applyBorder="1"/>
    <xf numFmtId="0" fontId="3" fillId="0" borderId="0" xfId="4234" applyNumberFormat="1" applyFont="1" applyFill="1" applyAlignment="1">
      <alignment vertical="top" wrapText="1"/>
    </xf>
    <xf numFmtId="0" fontId="3" fillId="42" borderId="0" xfId="4234" applyNumberFormat="1" applyFont="1" applyFill="1" applyAlignment="1">
      <alignment vertical="top" wrapText="1"/>
    </xf>
    <xf numFmtId="207" fontId="6" fillId="2" borderId="0" xfId="4234" applyNumberFormat="1" applyFont="1" applyFill="1" applyAlignment="1">
      <alignment horizontal="right" vertical="top" wrapText="1"/>
    </xf>
    <xf numFmtId="207" fontId="6" fillId="2" borderId="0" xfId="4234" quotePrefix="1" applyNumberFormat="1" applyFont="1" applyFill="1" applyBorder="1" applyAlignment="1">
      <alignment horizontal="right"/>
    </xf>
    <xf numFmtId="207" fontId="6" fillId="2" borderId="0" xfId="4234" applyNumberFormat="1" applyFont="1" applyFill="1" applyBorder="1" applyAlignment="1">
      <alignment horizontal="right"/>
    </xf>
    <xf numFmtId="0" fontId="3" fillId="0" borderId="0" xfId="4234" applyFont="1" applyFill="1" applyAlignment="1">
      <alignment vertical="center"/>
    </xf>
    <xf numFmtId="0" fontId="3" fillId="42" borderId="0" xfId="4234" applyFont="1" applyFill="1" applyAlignment="1">
      <alignment vertical="center"/>
    </xf>
    <xf numFmtId="207" fontId="3" fillId="2" borderId="1" xfId="4234" applyNumberFormat="1" applyFont="1" applyFill="1" applyBorder="1" applyAlignment="1">
      <alignment vertical="center"/>
    </xf>
    <xf numFmtId="0" fontId="3" fillId="2" borderId="1" xfId="4234" applyFont="1" applyFill="1" applyBorder="1" applyAlignment="1">
      <alignment horizontal="center" vertical="center"/>
    </xf>
    <xf numFmtId="0" fontId="3" fillId="2" borderId="1" xfId="4234" applyFont="1" applyFill="1" applyBorder="1" applyAlignment="1">
      <alignment vertical="center"/>
    </xf>
    <xf numFmtId="207" fontId="3" fillId="0" borderId="0" xfId="4235" applyNumberFormat="1" applyFont="1" applyFill="1" applyBorder="1"/>
    <xf numFmtId="207" fontId="3" fillId="42" borderId="0" xfId="4235" applyNumberFormat="1" applyFont="1" applyFill="1" applyBorder="1"/>
    <xf numFmtId="0" fontId="3" fillId="2" borderId="1" xfId="4235" applyFont="1" applyFill="1" applyBorder="1" applyAlignment="1">
      <alignment horizontal="left"/>
    </xf>
    <xf numFmtId="0" fontId="6" fillId="2" borderId="0" xfId="0" applyFont="1" applyFill="1"/>
    <xf numFmtId="0" fontId="3" fillId="2" borderId="0" xfId="4235" applyFont="1" applyFill="1" applyBorder="1" applyAlignment="1">
      <alignment horizontal="left"/>
    </xf>
    <xf numFmtId="0" fontId="6" fillId="2" borderId="0" xfId="0" applyFont="1" applyFill="1" applyBorder="1"/>
    <xf numFmtId="0" fontId="3" fillId="0" borderId="0" xfId="4235" applyFont="1" applyFill="1" applyBorder="1" applyAlignment="1">
      <alignment horizontal="left"/>
    </xf>
    <xf numFmtId="0" fontId="3" fillId="42" borderId="0" xfId="4235" applyFont="1" applyFill="1" applyBorder="1" applyAlignment="1">
      <alignment horizontal="left"/>
    </xf>
    <xf numFmtId="207" fontId="3" fillId="2" borderId="0" xfId="4235" applyNumberFormat="1" applyFont="1" applyFill="1" applyBorder="1" applyAlignment="1">
      <alignment horizontal="left"/>
    </xf>
    <xf numFmtId="0" fontId="6" fillId="0" borderId="0" xfId="4235" applyFont="1" applyFill="1" applyBorder="1"/>
    <xf numFmtId="0" fontId="6" fillId="42" borderId="0" xfId="4235" applyFont="1" applyFill="1" applyBorder="1"/>
    <xf numFmtId="207" fontId="6" fillId="2" borderId="0" xfId="3362" applyNumberFormat="1" applyFont="1" applyFill="1" applyBorder="1"/>
    <xf numFmtId="217" fontId="6" fillId="2" borderId="0" xfId="4235" applyNumberFormat="1" applyFont="1" applyFill="1" applyBorder="1"/>
    <xf numFmtId="217" fontId="3" fillId="2" borderId="0" xfId="4235" applyNumberFormat="1" applyFont="1" applyFill="1" applyBorder="1" applyAlignment="1">
      <alignment horizontal="center"/>
    </xf>
    <xf numFmtId="207" fontId="3" fillId="2" borderId="17" xfId="4235" applyNumberFormat="1" applyFont="1" applyFill="1" applyBorder="1" applyAlignment="1">
      <alignment horizontal="right"/>
    </xf>
    <xf numFmtId="0" fontId="6" fillId="2" borderId="0" xfId="4235" applyFont="1" applyFill="1" applyAlignment="1">
      <alignment horizontal="left"/>
    </xf>
    <xf numFmtId="218" fontId="3" fillId="0" borderId="0" xfId="4235" applyNumberFormat="1" applyFont="1" applyFill="1" applyAlignment="1">
      <alignment horizontal="right"/>
    </xf>
    <xf numFmtId="218" fontId="3" fillId="42" borderId="0" xfId="4235" applyNumberFormat="1" applyFont="1" applyFill="1" applyAlignment="1">
      <alignment horizontal="right"/>
    </xf>
    <xf numFmtId="218" fontId="3" fillId="2" borderId="0" xfId="4235" applyNumberFormat="1" applyFont="1" applyFill="1" applyAlignment="1">
      <alignment horizontal="center"/>
    </xf>
    <xf numFmtId="207" fontId="6" fillId="2" borderId="2" xfId="4235" applyNumberFormat="1" applyFont="1" applyFill="1" applyBorder="1"/>
    <xf numFmtId="215" fontId="6" fillId="2" borderId="0" xfId="3362" applyNumberFormat="1" applyFont="1" applyFill="1" applyBorder="1"/>
    <xf numFmtId="215" fontId="3" fillId="2" borderId="0" xfId="3362" applyNumberFormat="1" applyFont="1" applyFill="1" applyAlignment="1">
      <alignment horizontal="left" indent="2"/>
    </xf>
    <xf numFmtId="218" fontId="3" fillId="0" borderId="0" xfId="4235" applyNumberFormat="1" applyFont="1" applyFill="1" applyBorder="1" applyAlignment="1">
      <alignment horizontal="right"/>
    </xf>
    <xf numFmtId="218" fontId="3" fillId="2" borderId="0" xfId="4235" applyNumberFormat="1" applyFont="1" applyFill="1" applyBorder="1" applyAlignment="1">
      <alignment horizontal="right"/>
    </xf>
    <xf numFmtId="0" fontId="3" fillId="0" borderId="0" xfId="4235" applyNumberFormat="1" applyFont="1" applyFill="1" applyBorder="1" applyAlignment="1">
      <alignment vertical="top" wrapText="1"/>
    </xf>
    <xf numFmtId="0" fontId="3" fillId="2" borderId="0" xfId="4235" applyNumberFormat="1" applyFont="1" applyFill="1" applyBorder="1" applyAlignment="1">
      <alignment vertical="top" wrapText="1"/>
    </xf>
    <xf numFmtId="0" fontId="3" fillId="0" borderId="0" xfId="4234" applyFont="1" applyFill="1" applyBorder="1"/>
    <xf numFmtId="207" fontId="3" fillId="0" borderId="0" xfId="4234" applyNumberFormat="1" applyFont="1" applyFill="1" applyBorder="1"/>
    <xf numFmtId="207" fontId="3" fillId="42" borderId="0" xfId="4234" applyNumberFormat="1" applyFont="1" applyFill="1" applyBorder="1"/>
    <xf numFmtId="0" fontId="3" fillId="2" borderId="0" xfId="4234" applyFont="1" applyFill="1" applyBorder="1"/>
    <xf numFmtId="207" fontId="3" fillId="2" borderId="1" xfId="4234" applyNumberFormat="1" applyFont="1" applyFill="1" applyBorder="1" applyAlignment="1">
      <alignment horizontal="right"/>
    </xf>
    <xf numFmtId="0" fontId="3" fillId="2" borderId="1" xfId="4234" applyFont="1" applyFill="1" applyBorder="1"/>
    <xf numFmtId="0" fontId="3" fillId="2" borderId="1" xfId="4234" applyFont="1" applyFill="1" applyBorder="1" applyAlignment="1">
      <alignment horizontal="center"/>
    </xf>
    <xf numFmtId="0" fontId="6" fillId="0" borderId="0" xfId="4234" applyFont="1" applyFill="1" applyBorder="1"/>
    <xf numFmtId="0" fontId="6" fillId="2" borderId="0" xfId="4234" applyFont="1" applyFill="1" applyBorder="1"/>
    <xf numFmtId="0" fontId="3" fillId="2" borderId="0" xfId="4234" applyFont="1" applyFill="1" applyAlignment="1">
      <alignment horizontal="left"/>
    </xf>
    <xf numFmtId="0" fontId="6" fillId="2" borderId="0" xfId="4234" applyFont="1" applyFill="1" applyBorder="1" applyAlignment="1">
      <alignment horizontal="center"/>
    </xf>
    <xf numFmtId="0" fontId="3" fillId="2" borderId="0" xfId="4234" applyFont="1" applyFill="1" applyAlignment="1">
      <alignment horizontal="left" indent="2"/>
    </xf>
    <xf numFmtId="207" fontId="3" fillId="2" borderId="0" xfId="4234" quotePrefix="1" applyNumberFormat="1" applyFont="1" applyFill="1" applyBorder="1" applyAlignment="1">
      <alignment horizontal="right"/>
    </xf>
    <xf numFmtId="207" fontId="3" fillId="2" borderId="0" xfId="4234" applyNumberFormat="1" applyFont="1" applyFill="1" applyBorder="1" applyAlignment="1">
      <alignment horizontal="right"/>
    </xf>
    <xf numFmtId="0" fontId="6" fillId="2" borderId="0" xfId="4234" applyFont="1" applyFill="1"/>
    <xf numFmtId="218" fontId="3" fillId="0" borderId="0" xfId="4234" applyNumberFormat="1" applyFont="1" applyFill="1" applyBorder="1" applyAlignment="1">
      <alignment horizontal="right"/>
    </xf>
    <xf numFmtId="218" fontId="3" fillId="2" borderId="0" xfId="4234" applyNumberFormat="1" applyFont="1" applyFill="1" applyBorder="1" applyAlignment="1">
      <alignment horizontal="right"/>
    </xf>
    <xf numFmtId="218" fontId="3" fillId="2" borderId="0" xfId="4234" applyNumberFormat="1" applyFont="1" applyFill="1" applyAlignment="1">
      <alignment horizontal="right"/>
    </xf>
    <xf numFmtId="218" fontId="3" fillId="2" borderId="0" xfId="4234" applyNumberFormat="1" applyFont="1" applyFill="1" applyAlignment="1">
      <alignment horizontal="center"/>
    </xf>
    <xf numFmtId="0" fontId="3" fillId="0" borderId="0" xfId="4234" applyNumberFormat="1" applyFont="1" applyFill="1" applyBorder="1" applyAlignment="1">
      <alignment vertical="top" wrapText="1"/>
    </xf>
    <xf numFmtId="0" fontId="3" fillId="2" borderId="0" xfId="4234" applyNumberFormat="1" applyFont="1" applyFill="1" applyBorder="1" applyAlignment="1">
      <alignment vertical="top" wrapText="1"/>
    </xf>
    <xf numFmtId="0" fontId="3" fillId="0" borderId="0" xfId="4234" applyFont="1" applyFill="1" applyBorder="1" applyAlignment="1">
      <alignment vertical="center"/>
    </xf>
    <xf numFmtId="0" fontId="3" fillId="2" borderId="0" xfId="4234" applyFont="1" applyFill="1" applyBorder="1" applyAlignment="1">
      <alignment vertical="center"/>
    </xf>
    <xf numFmtId="207" fontId="6" fillId="2" borderId="1" xfId="4235" applyNumberFormat="1" applyFont="1" applyFill="1" applyBorder="1" applyAlignment="1">
      <alignment horizontal="right"/>
    </xf>
    <xf numFmtId="207" fontId="6" fillId="2" borderId="1" xfId="4235" applyNumberFormat="1" applyFont="1" applyFill="1" applyBorder="1"/>
    <xf numFmtId="0" fontId="6" fillId="2" borderId="1" xfId="4235" applyFont="1" applyFill="1" applyBorder="1"/>
    <xf numFmtId="0" fontId="6" fillId="2" borderId="1" xfId="4235" applyFont="1" applyFill="1" applyBorder="1" applyAlignment="1">
      <alignment horizontal="center"/>
    </xf>
    <xf numFmtId="207" fontId="3" fillId="2" borderId="17" xfId="4235" applyNumberFormat="1" applyFont="1" applyFill="1" applyBorder="1" applyAlignment="1">
      <alignment horizontal="left"/>
    </xf>
    <xf numFmtId="0" fontId="3" fillId="2" borderId="0" xfId="4235" applyFont="1" applyFill="1" applyAlignment="1">
      <alignment horizontal="left" indent="4"/>
    </xf>
    <xf numFmtId="207" fontId="3" fillId="2" borderId="0" xfId="4234" applyNumberFormat="1" applyFont="1" applyFill="1"/>
    <xf numFmtId="207" fontId="3" fillId="2" borderId="1" xfId="4234" applyNumberFormat="1" applyFont="1" applyFill="1" applyBorder="1"/>
    <xf numFmtId="0" fontId="3" fillId="2" borderId="1" xfId="4234" applyFont="1" applyFill="1" applyBorder="1" applyAlignment="1">
      <alignment horizontal="left" indent="1"/>
    </xf>
    <xf numFmtId="207" fontId="3" fillId="2" borderId="17" xfId="4234" applyNumberFormat="1" applyFont="1" applyFill="1" applyBorder="1" applyAlignment="1">
      <alignment horizontal="right"/>
    </xf>
    <xf numFmtId="0" fontId="6" fillId="2" borderId="0" xfId="4234" applyFont="1" applyFill="1" applyAlignment="1"/>
    <xf numFmtId="0" fontId="3" fillId="2" borderId="0" xfId="4234" applyFont="1" applyFill="1" applyAlignment="1"/>
    <xf numFmtId="215" fontId="3" fillId="0" borderId="0" xfId="3362" applyNumberFormat="1" applyFont="1" applyFill="1" applyBorder="1"/>
    <xf numFmtId="207" fontId="3" fillId="0" borderId="0" xfId="3362" applyNumberFormat="1" applyFont="1" applyFill="1" applyAlignment="1">
      <alignment horizontal="right"/>
    </xf>
    <xf numFmtId="207" fontId="3" fillId="0" borderId="0" xfId="3362" applyNumberFormat="1" applyFont="1" applyFill="1"/>
    <xf numFmtId="215" fontId="3" fillId="0" borderId="0" xfId="3362" applyNumberFormat="1" applyFont="1" applyFill="1"/>
    <xf numFmtId="215" fontId="3" fillId="2" borderId="0" xfId="3362" applyNumberFormat="1" applyFont="1" applyFill="1" applyBorder="1"/>
    <xf numFmtId="207" fontId="3" fillId="42" borderId="0" xfId="3362" applyNumberFormat="1" applyFont="1" applyFill="1" applyAlignment="1">
      <alignment horizontal="right"/>
    </xf>
    <xf numFmtId="207" fontId="3" fillId="42" borderId="0" xfId="3362" applyNumberFormat="1" applyFont="1" applyFill="1"/>
    <xf numFmtId="215" fontId="3" fillId="42" borderId="0" xfId="3362" applyNumberFormat="1" applyFont="1" applyFill="1"/>
    <xf numFmtId="215" fontId="6" fillId="42" borderId="0" xfId="3362" applyNumberFormat="1" applyFont="1" applyFill="1"/>
    <xf numFmtId="207" fontId="3" fillId="2" borderId="1" xfId="3362" applyNumberFormat="1" applyFont="1" applyFill="1" applyBorder="1"/>
    <xf numFmtId="215" fontId="3" fillId="2" borderId="1" xfId="3362" applyNumberFormat="1" applyFont="1" applyFill="1" applyBorder="1"/>
    <xf numFmtId="215" fontId="3" fillId="0" borderId="0" xfId="3362" applyNumberFormat="1" applyFont="1" applyFill="1" applyBorder="1" applyAlignment="1"/>
    <xf numFmtId="215" fontId="3" fillId="2" borderId="0" xfId="3362" applyNumberFormat="1" applyFont="1" applyFill="1" applyBorder="1" applyAlignment="1"/>
    <xf numFmtId="207" fontId="3" fillId="2" borderId="0" xfId="3362" applyNumberFormat="1" applyFont="1" applyFill="1" applyAlignment="1"/>
    <xf numFmtId="215" fontId="3" fillId="2" borderId="0" xfId="3362" applyNumberFormat="1" applyFont="1" applyFill="1" applyAlignment="1"/>
    <xf numFmtId="3" fontId="3" fillId="2" borderId="0" xfId="4235" applyNumberFormat="1" applyFont="1" applyFill="1" applyAlignment="1">
      <alignment horizontal="left"/>
    </xf>
    <xf numFmtId="215" fontId="6" fillId="0" borderId="0" xfId="3362" applyNumberFormat="1" applyFont="1" applyFill="1" applyBorder="1" applyAlignment="1"/>
    <xf numFmtId="215" fontId="6" fillId="2" borderId="0" xfId="3362" applyNumberFormat="1" applyFont="1" applyFill="1" applyBorder="1" applyAlignment="1"/>
    <xf numFmtId="207" fontId="6" fillId="2" borderId="0" xfId="3362" applyNumberFormat="1" applyFont="1" applyFill="1" applyAlignment="1">
      <alignment horizontal="right"/>
    </xf>
    <xf numFmtId="207" fontId="3" fillId="2" borderId="0" xfId="4235" applyNumberFormat="1" applyFont="1" applyFill="1" applyAlignment="1"/>
    <xf numFmtId="0" fontId="6" fillId="2" borderId="0" xfId="4236" applyFont="1" applyFill="1" applyAlignment="1">
      <alignment horizontal="left"/>
    </xf>
    <xf numFmtId="215" fontId="6" fillId="2" borderId="0" xfId="3362" applyNumberFormat="1" applyFont="1" applyFill="1" applyAlignment="1"/>
    <xf numFmtId="207" fontId="6" fillId="2" borderId="2" xfId="4235" applyNumberFormat="1" applyFont="1" applyFill="1" applyBorder="1" applyAlignment="1">
      <alignment horizontal="right" vertical="top"/>
    </xf>
    <xf numFmtId="207" fontId="3" fillId="2" borderId="2" xfId="3362" applyNumberFormat="1" applyFont="1" applyFill="1" applyBorder="1" applyAlignment="1"/>
    <xf numFmtId="215" fontId="3" fillId="2" borderId="2" xfId="3362" applyNumberFormat="1" applyFont="1" applyFill="1" applyBorder="1" applyAlignment="1"/>
    <xf numFmtId="0" fontId="6" fillId="2" borderId="2" xfId="4235" applyFont="1" applyFill="1" applyBorder="1" applyAlignment="1"/>
    <xf numFmtId="207" fontId="6" fillId="2" borderId="0" xfId="3362" quotePrefix="1" applyNumberFormat="1" applyFont="1" applyFill="1" applyAlignment="1">
      <alignment horizontal="right"/>
    </xf>
    <xf numFmtId="0" fontId="6" fillId="2" borderId="34" xfId="4235" applyFont="1" applyFill="1" applyBorder="1" applyAlignment="1"/>
    <xf numFmtId="215" fontId="6" fillId="2" borderId="0" xfId="1" applyNumberFormat="1" applyFont="1" applyFill="1" applyAlignment="1" applyProtection="1">
      <alignment horizontal="center" vertical="justify"/>
    </xf>
    <xf numFmtId="215" fontId="3" fillId="0" borderId="0" xfId="3362" applyNumberFormat="1" applyFont="1" applyFill="1" applyBorder="1" applyAlignment="1">
      <alignment vertical="top"/>
    </xf>
    <xf numFmtId="215" fontId="3" fillId="2" borderId="0" xfId="3362" applyNumberFormat="1" applyFont="1" applyFill="1" applyBorder="1" applyAlignment="1">
      <alignment vertical="top"/>
    </xf>
    <xf numFmtId="207" fontId="3" fillId="2" borderId="1" xfId="3362" applyNumberFormat="1" applyFont="1" applyFill="1" applyBorder="1" applyAlignment="1">
      <alignment horizontal="right" vertical="top"/>
    </xf>
    <xf numFmtId="207" fontId="3" fillId="2" borderId="1" xfId="3362" applyNumberFormat="1" applyFont="1" applyFill="1" applyBorder="1" applyAlignment="1">
      <alignment vertical="top"/>
    </xf>
    <xf numFmtId="215" fontId="3" fillId="2" borderId="1" xfId="3362" applyNumberFormat="1" applyFont="1" applyFill="1" applyBorder="1" applyAlignment="1">
      <alignment vertical="top"/>
    </xf>
    <xf numFmtId="215" fontId="3" fillId="2" borderId="0" xfId="3362" applyNumberFormat="1" applyFont="1" applyFill="1" applyAlignment="1">
      <alignment vertical="top"/>
    </xf>
    <xf numFmtId="207" fontId="3" fillId="2" borderId="0" xfId="4235" applyNumberFormat="1" applyFont="1" applyFill="1" applyAlignment="1">
      <alignment horizontal="left"/>
    </xf>
    <xf numFmtId="207" fontId="6" fillId="2" borderId="0" xfId="4235" applyNumberFormat="1" applyFont="1" applyFill="1" applyAlignment="1">
      <alignment horizontal="left"/>
    </xf>
    <xf numFmtId="3" fontId="6" fillId="2" borderId="0" xfId="4235" applyNumberFormat="1" applyFont="1" applyFill="1" applyAlignment="1">
      <alignment horizontal="left"/>
    </xf>
    <xf numFmtId="0" fontId="3" fillId="2" borderId="0" xfId="4236" applyFont="1" applyFill="1" applyAlignment="1">
      <alignment horizontal="left"/>
    </xf>
    <xf numFmtId="0" fontId="6" fillId="2" borderId="0" xfId="4235" applyFont="1" applyFill="1" applyAlignment="1"/>
    <xf numFmtId="207" fontId="6" fillId="2" borderId="0" xfId="4235" applyNumberFormat="1" applyFont="1" applyFill="1" applyAlignment="1"/>
    <xf numFmtId="207" fontId="136" fillId="2" borderId="2" xfId="3362" applyNumberFormat="1" applyFont="1" applyFill="1" applyBorder="1" applyAlignment="1"/>
    <xf numFmtId="215" fontId="136" fillId="2" borderId="2" xfId="3362" applyNumberFormat="1" applyFont="1" applyFill="1" applyBorder="1" applyAlignment="1"/>
    <xf numFmtId="207" fontId="6" fillId="2" borderId="34" xfId="3362" quotePrefix="1" applyNumberFormat="1" applyFont="1" applyFill="1" applyBorder="1" applyAlignment="1">
      <alignment horizontal="right"/>
    </xf>
    <xf numFmtId="207" fontId="3" fillId="2" borderId="34" xfId="3362" applyNumberFormat="1" applyFont="1" applyFill="1" applyBorder="1" applyAlignment="1"/>
    <xf numFmtId="215" fontId="3" fillId="2" borderId="34" xfId="3362" applyNumberFormat="1" applyFont="1" applyFill="1" applyBorder="1" applyAlignment="1"/>
    <xf numFmtId="0" fontId="6" fillId="2" borderId="0" xfId="4236" applyFont="1" applyFill="1" applyAlignment="1">
      <alignment horizontal="left" vertical="center"/>
    </xf>
    <xf numFmtId="207" fontId="6" fillId="2" borderId="2" xfId="4235" applyNumberFormat="1" applyFont="1" applyFill="1" applyBorder="1" applyAlignment="1">
      <alignment horizontal="right" vertical="top" wrapText="1"/>
    </xf>
    <xf numFmtId="207" fontId="136" fillId="2" borderId="2" xfId="3362" applyNumberFormat="1" applyFont="1" applyFill="1" applyBorder="1"/>
    <xf numFmtId="207" fontId="3" fillId="2" borderId="34" xfId="3362" applyNumberFormat="1" applyFont="1" applyFill="1" applyBorder="1"/>
    <xf numFmtId="215" fontId="3" fillId="0" borderId="0" xfId="3362" applyNumberFormat="1" applyFont="1" applyFill="1" applyBorder="1" applyAlignment="1">
      <alignment vertical="center"/>
    </xf>
    <xf numFmtId="215" fontId="3" fillId="2" borderId="0" xfId="3362" applyNumberFormat="1" applyFont="1" applyFill="1" applyBorder="1" applyAlignment="1">
      <alignment vertical="center"/>
    </xf>
    <xf numFmtId="207" fontId="65" fillId="2" borderId="1" xfId="4235" applyNumberFormat="1" applyFont="1" applyFill="1" applyBorder="1" applyAlignment="1">
      <alignment vertical="center"/>
    </xf>
    <xf numFmtId="207" fontId="3" fillId="2" borderId="1" xfId="3362" applyNumberFormat="1" applyFont="1" applyFill="1" applyBorder="1" applyAlignment="1">
      <alignment horizontal="right" vertical="center"/>
    </xf>
    <xf numFmtId="207" fontId="3" fillId="2" borderId="1" xfId="3362" applyNumberFormat="1" applyFont="1" applyFill="1" applyBorder="1" applyAlignment="1">
      <alignment vertical="center"/>
    </xf>
    <xf numFmtId="215" fontId="3" fillId="2" borderId="1" xfId="3362" applyNumberFormat="1" applyFont="1" applyFill="1" applyBorder="1" applyAlignment="1">
      <alignment vertical="center"/>
    </xf>
    <xf numFmtId="215" fontId="3" fillId="2" borderId="0" xfId="3362" applyNumberFormat="1" applyFont="1" applyFill="1"/>
    <xf numFmtId="207" fontId="3" fillId="2" borderId="1" xfId="3362" applyNumberFormat="1" applyFont="1" applyFill="1" applyBorder="1" applyAlignment="1">
      <alignment horizontal="right" wrapText="1"/>
    </xf>
    <xf numFmtId="207" fontId="3" fillId="2" borderId="0" xfId="3362" applyNumberFormat="1" applyFont="1" applyFill="1" applyAlignment="1">
      <alignment horizontal="right" wrapText="1"/>
    </xf>
    <xf numFmtId="3" fontId="6" fillId="2" borderId="0" xfId="4235" applyNumberFormat="1" applyFont="1" applyFill="1"/>
    <xf numFmtId="215" fontId="6" fillId="0" borderId="0" xfId="3362" applyNumberFormat="1" applyFont="1" applyFill="1" applyBorder="1"/>
    <xf numFmtId="207" fontId="6" fillId="2" borderId="0" xfId="3362" applyNumberFormat="1" applyFont="1" applyFill="1" applyAlignment="1">
      <alignment horizontal="right" wrapText="1"/>
    </xf>
    <xf numFmtId="215" fontId="6" fillId="2" borderId="0" xfId="3362" applyNumberFormat="1" applyFont="1" applyFill="1"/>
    <xf numFmtId="207" fontId="6" fillId="2" borderId="3" xfId="3362" quotePrefix="1" applyNumberFormat="1" applyFont="1" applyFill="1" applyBorder="1" applyAlignment="1">
      <alignment horizontal="right"/>
    </xf>
    <xf numFmtId="207" fontId="6" fillId="2" borderId="3" xfId="3362" applyNumberFormat="1" applyFont="1" applyFill="1" applyBorder="1" applyAlignment="1">
      <alignment horizontal="right"/>
    </xf>
    <xf numFmtId="215" fontId="3" fillId="2" borderId="3" xfId="3362" applyNumberFormat="1" applyFont="1" applyFill="1" applyBorder="1"/>
    <xf numFmtId="0" fontId="6" fillId="2" borderId="3" xfId="4235" applyFont="1" applyFill="1" applyBorder="1" applyAlignment="1">
      <alignment wrapText="1"/>
    </xf>
    <xf numFmtId="207" fontId="3" fillId="2" borderId="1" xfId="3362" applyNumberFormat="1" applyFont="1" applyFill="1" applyBorder="1" applyAlignment="1">
      <alignment horizontal="right" vertical="top" wrapText="1"/>
    </xf>
    <xf numFmtId="215" fontId="3" fillId="2" borderId="1" xfId="3362" applyNumberFormat="1" applyFont="1" applyFill="1" applyBorder="1" applyAlignment="1">
      <alignment horizontal="left" vertical="top"/>
    </xf>
    <xf numFmtId="0" fontId="3" fillId="2" borderId="1" xfId="4235" applyFont="1" applyFill="1" applyBorder="1" applyAlignment="1">
      <alignment horizontal="left" vertical="top" indent="1"/>
    </xf>
    <xf numFmtId="215" fontId="3" fillId="2" borderId="0" xfId="3362" applyNumberFormat="1" applyFont="1" applyFill="1" applyAlignment="1">
      <alignment horizontal="left" indent="1"/>
    </xf>
    <xf numFmtId="215" fontId="136" fillId="2" borderId="2" xfId="3362" applyNumberFormat="1" applyFont="1" applyFill="1" applyBorder="1"/>
    <xf numFmtId="0" fontId="6" fillId="2" borderId="2" xfId="4235" applyFont="1" applyFill="1" applyBorder="1"/>
    <xf numFmtId="0" fontId="6" fillId="2" borderId="0" xfId="4235" applyFont="1" applyFill="1" applyAlignment="1">
      <alignment vertical="center"/>
    </xf>
    <xf numFmtId="0" fontId="3" fillId="2" borderId="1" xfId="4235" applyFont="1" applyFill="1" applyBorder="1" applyAlignment="1">
      <alignment horizontal="left" indent="3"/>
    </xf>
    <xf numFmtId="207" fontId="3" fillId="2" borderId="0" xfId="3362" applyNumberFormat="1" applyFont="1" applyFill="1" applyBorder="1" applyAlignment="1">
      <alignment horizontal="right" wrapText="1"/>
    </xf>
    <xf numFmtId="215" fontId="6" fillId="0" borderId="0" xfId="3362" applyNumberFormat="1" applyFont="1" applyFill="1" applyBorder="1" applyAlignment="1">
      <alignment wrapText="1"/>
    </xf>
    <xf numFmtId="215" fontId="6" fillId="2" borderId="0" xfId="3362" applyNumberFormat="1" applyFont="1" applyFill="1" applyBorder="1" applyAlignment="1">
      <alignment wrapText="1"/>
    </xf>
    <xf numFmtId="215" fontId="6" fillId="2" borderId="0" xfId="3362" applyNumberFormat="1" applyFont="1" applyFill="1" applyAlignment="1">
      <alignment wrapText="1"/>
    </xf>
    <xf numFmtId="3" fontId="6" fillId="2" borderId="0" xfId="4235" applyNumberFormat="1" applyFont="1" applyFill="1" applyAlignment="1">
      <alignment wrapText="1"/>
    </xf>
    <xf numFmtId="3" fontId="3" fillId="2" borderId="3" xfId="4235" applyNumberFormat="1" applyFont="1" applyFill="1" applyBorder="1" applyAlignment="1">
      <alignment horizontal="left" indent="1"/>
    </xf>
    <xf numFmtId="215" fontId="6" fillId="2" borderId="0" xfId="1" applyNumberFormat="1" applyFont="1" applyFill="1" applyBorder="1" applyAlignment="1" applyProtection="1">
      <alignment horizontal="center" vertical="justify"/>
    </xf>
    <xf numFmtId="207" fontId="3" fillId="2" borderId="1" xfId="3362" applyNumberFormat="1" applyFont="1" applyFill="1" applyBorder="1" applyAlignment="1">
      <alignment horizontal="right" vertical="center" wrapText="1"/>
    </xf>
    <xf numFmtId="0" fontId="3" fillId="2" borderId="1" xfId="4235" applyFont="1" applyFill="1" applyBorder="1" applyAlignment="1">
      <alignment horizontal="left" vertical="center"/>
    </xf>
    <xf numFmtId="0" fontId="3" fillId="2" borderId="1" xfId="4235" applyFont="1" applyFill="1" applyBorder="1" applyAlignment="1">
      <alignment horizontal="left" vertical="center" indent="1"/>
    </xf>
    <xf numFmtId="215" fontId="16" fillId="2" borderId="1" xfId="3362" applyNumberFormat="1" applyFont="1" applyFill="1" applyBorder="1"/>
    <xf numFmtId="215" fontId="16" fillId="2" borderId="0" xfId="3362" applyNumberFormat="1" applyFont="1" applyFill="1"/>
    <xf numFmtId="0" fontId="3" fillId="2" borderId="0" xfId="4235" applyFont="1" applyFill="1" applyBorder="1" applyAlignment="1"/>
    <xf numFmtId="0" fontId="6" fillId="2" borderId="0" xfId="4235" applyFont="1" applyFill="1" applyBorder="1" applyAlignment="1">
      <alignment horizontal="left"/>
    </xf>
    <xf numFmtId="215" fontId="30" fillId="2" borderId="0" xfId="3362" applyNumberFormat="1" applyFont="1" applyFill="1"/>
    <xf numFmtId="0" fontId="6" fillId="2" borderId="3" xfId="4235" applyFont="1" applyFill="1" applyBorder="1" applyAlignment="1">
      <alignment horizontal="left" wrapText="1"/>
    </xf>
    <xf numFmtId="215" fontId="136" fillId="2" borderId="1" xfId="3362" applyNumberFormat="1" applyFont="1" applyFill="1" applyBorder="1" applyAlignment="1">
      <alignment vertical="top"/>
    </xf>
    <xf numFmtId="0" fontId="3" fillId="2" borderId="1" xfId="4235" applyFont="1" applyFill="1" applyBorder="1" applyAlignment="1">
      <alignment horizontal="left" vertical="top" indent="2"/>
    </xf>
    <xf numFmtId="215" fontId="16" fillId="2" borderId="0" xfId="3362" applyNumberFormat="1" applyFont="1" applyFill="1" applyAlignment="1">
      <alignment vertical="top"/>
    </xf>
    <xf numFmtId="215" fontId="136" fillId="2" borderId="0" xfId="3362" applyNumberFormat="1" applyFont="1" applyFill="1"/>
    <xf numFmtId="215" fontId="112" fillId="2" borderId="0" xfId="3362" applyNumberFormat="1" applyFont="1" applyFill="1" applyAlignment="1"/>
    <xf numFmtId="0" fontId="6" fillId="2" borderId="0" xfId="4235" applyFont="1" applyFill="1" applyBorder="1" applyAlignment="1"/>
    <xf numFmtId="207" fontId="3" fillId="2" borderId="0" xfId="3362" quotePrefix="1" applyNumberFormat="1" applyFont="1" applyFill="1" applyAlignment="1">
      <alignment horizontal="right" wrapText="1"/>
    </xf>
    <xf numFmtId="0" fontId="6" fillId="2" borderId="0" xfId="4235" applyFont="1" applyFill="1" applyBorder="1" applyAlignment="1">
      <alignment vertical="center"/>
    </xf>
    <xf numFmtId="191" fontId="3" fillId="0" borderId="0" xfId="3362" applyNumberFormat="1" applyFont="1" applyFill="1"/>
    <xf numFmtId="191" fontId="3" fillId="42" borderId="0" xfId="3362" applyNumberFormat="1" applyFont="1" applyFill="1"/>
    <xf numFmtId="191" fontId="3" fillId="2" borderId="1" xfId="3362" applyNumberFormat="1" applyFont="1" applyFill="1" applyBorder="1" applyAlignment="1">
      <alignment horizontal="right" wrapText="1"/>
    </xf>
    <xf numFmtId="3" fontId="3" fillId="2" borderId="1" xfId="4235" applyNumberFormat="1" applyFont="1" applyFill="1" applyBorder="1" applyAlignment="1">
      <alignment horizontal="left" indent="1"/>
    </xf>
    <xf numFmtId="191" fontId="3" fillId="2" borderId="0" xfId="3362" applyNumberFormat="1" applyFont="1" applyFill="1" applyAlignment="1">
      <alignment horizontal="right" wrapText="1"/>
    </xf>
    <xf numFmtId="3" fontId="3" fillId="2" borderId="0" xfId="4235" applyNumberFormat="1" applyFont="1" applyFill="1" applyAlignment="1">
      <alignment horizontal="left" indent="1"/>
    </xf>
    <xf numFmtId="3" fontId="6" fillId="2" borderId="0" xfId="4235" applyNumberFormat="1" applyFont="1" applyFill="1" applyBorder="1" applyAlignment="1"/>
    <xf numFmtId="3" fontId="3" fillId="2" borderId="0" xfId="4235" applyNumberFormat="1" applyFont="1" applyFill="1" applyBorder="1" applyAlignment="1">
      <alignment horizontal="left" indent="3"/>
    </xf>
    <xf numFmtId="3" fontId="3" fillId="2" borderId="0" xfId="4235" applyNumberFormat="1" applyFont="1" applyFill="1" applyBorder="1" applyAlignment="1">
      <alignment horizontal="left" indent="1"/>
    </xf>
    <xf numFmtId="3" fontId="3" fillId="2" borderId="0" xfId="4235" applyNumberFormat="1" applyFont="1" applyFill="1" applyAlignment="1">
      <alignment horizontal="left" indent="2"/>
    </xf>
    <xf numFmtId="3" fontId="6" fillId="2" borderId="0" xfId="4235" applyNumberFormat="1" applyFont="1" applyFill="1" applyAlignment="1"/>
    <xf numFmtId="215" fontId="141" fillId="2" borderId="0" xfId="3362" applyNumberFormat="1" applyFont="1" applyFill="1" applyBorder="1"/>
    <xf numFmtId="191" fontId="6" fillId="2" borderId="0" xfId="3362" applyNumberFormat="1" applyFont="1" applyFill="1" applyAlignment="1">
      <alignment horizontal="right" wrapText="1"/>
    </xf>
    <xf numFmtId="3" fontId="3" fillId="2" borderId="0" xfId="4235" applyNumberFormat="1" applyFont="1" applyFill="1" applyBorder="1" applyAlignment="1">
      <alignment horizontal="left" indent="4"/>
    </xf>
    <xf numFmtId="215" fontId="14" fillId="2" borderId="0" xfId="3362" applyNumberFormat="1" applyFont="1" applyFill="1" applyAlignment="1">
      <alignment horizontal="left" indent="1"/>
    </xf>
    <xf numFmtId="215" fontId="6" fillId="2" borderId="0" xfId="3362" applyNumberFormat="1" applyFont="1" applyFill="1" applyAlignment="1">
      <alignment horizontal="left" indent="2"/>
    </xf>
    <xf numFmtId="191" fontId="6" fillId="2" borderId="0" xfId="3362" applyNumberFormat="1" applyFont="1" applyFill="1" applyBorder="1" applyAlignment="1">
      <alignment horizontal="right"/>
    </xf>
    <xf numFmtId="215" fontId="142" fillId="2" borderId="0" xfId="1" applyNumberFormat="1" applyFont="1" applyFill="1" applyAlignment="1" applyProtection="1">
      <alignment horizontal="center" vertical="justify"/>
    </xf>
    <xf numFmtId="191" fontId="6" fillId="2" borderId="3" xfId="3362" quotePrefix="1" applyNumberFormat="1" applyFont="1" applyFill="1" applyBorder="1" applyAlignment="1">
      <alignment horizontal="right"/>
    </xf>
    <xf numFmtId="191" fontId="6" fillId="2" borderId="3" xfId="3362" applyNumberFormat="1" applyFont="1" applyFill="1" applyBorder="1" applyAlignment="1">
      <alignment horizontal="right"/>
    </xf>
    <xf numFmtId="191" fontId="3" fillId="2" borderId="1" xfId="3362" applyNumberFormat="1" applyFont="1" applyFill="1" applyBorder="1" applyAlignment="1">
      <alignment horizontal="right" vertical="top" wrapText="1"/>
    </xf>
    <xf numFmtId="3" fontId="3" fillId="2" borderId="1" xfId="4235" applyNumberFormat="1" applyFont="1" applyFill="1" applyBorder="1" applyAlignment="1">
      <alignment horizontal="left" vertical="top"/>
    </xf>
    <xf numFmtId="3" fontId="3" fillId="2" borderId="1" xfId="4235" applyNumberFormat="1" applyFont="1" applyFill="1" applyBorder="1" applyAlignment="1">
      <alignment horizontal="left" vertical="top" indent="2"/>
    </xf>
    <xf numFmtId="3" fontId="6" fillId="2" borderId="0" xfId="4235" applyNumberFormat="1" applyFont="1" applyFill="1" applyBorder="1" applyAlignment="1">
      <alignment horizontal="left" indent="1"/>
    </xf>
    <xf numFmtId="3" fontId="6" fillId="2" borderId="0" xfId="4235" applyNumberFormat="1" applyFont="1" applyFill="1" applyBorder="1" applyAlignment="1">
      <alignment horizontal="left"/>
    </xf>
    <xf numFmtId="3" fontId="3" fillId="2" borderId="0" xfId="4235" applyNumberFormat="1" applyFont="1" applyFill="1" applyAlignment="1">
      <alignment horizontal="left" indent="3"/>
    </xf>
    <xf numFmtId="3" fontId="3" fillId="2" borderId="0" xfId="4235" applyNumberFormat="1" applyFont="1" applyFill="1" applyBorder="1" applyAlignment="1">
      <alignment horizontal="left" indent="2"/>
    </xf>
    <xf numFmtId="215" fontId="141" fillId="2" borderId="0" xfId="3362" applyNumberFormat="1" applyFont="1" applyFill="1"/>
    <xf numFmtId="191" fontId="6" fillId="2" borderId="2" xfId="4235" applyNumberFormat="1" applyFont="1" applyFill="1" applyBorder="1" applyAlignment="1">
      <alignment horizontal="right" vertical="top"/>
    </xf>
    <xf numFmtId="191" fontId="6" fillId="2" borderId="2" xfId="4235" applyNumberFormat="1" applyFont="1" applyFill="1" applyBorder="1" applyAlignment="1">
      <alignment horizontal="right" vertical="top" wrapText="1"/>
    </xf>
    <xf numFmtId="191" fontId="6" fillId="2" borderId="0" xfId="3362" quotePrefix="1" applyNumberFormat="1" applyFont="1" applyFill="1" applyAlignment="1">
      <alignment horizontal="right"/>
    </xf>
    <xf numFmtId="191" fontId="6" fillId="2" borderId="0" xfId="3362" applyNumberFormat="1" applyFont="1" applyFill="1" applyAlignment="1">
      <alignment horizontal="right"/>
    </xf>
    <xf numFmtId="191" fontId="6" fillId="2" borderId="34" xfId="3362" quotePrefix="1" applyNumberFormat="1" applyFont="1" applyFill="1" applyBorder="1" applyAlignment="1">
      <alignment horizontal="right"/>
    </xf>
    <xf numFmtId="191" fontId="6" fillId="2" borderId="34" xfId="3362" applyNumberFormat="1" applyFont="1" applyFill="1" applyBorder="1" applyAlignment="1">
      <alignment horizontal="right"/>
    </xf>
    <xf numFmtId="215" fontId="3" fillId="2" borderId="34" xfId="3362" applyNumberFormat="1" applyFont="1" applyFill="1" applyBorder="1"/>
    <xf numFmtId="191" fontId="65" fillId="2" borderId="1" xfId="4235" applyNumberFormat="1" applyFont="1" applyFill="1" applyBorder="1" applyAlignment="1">
      <alignment vertical="center"/>
    </xf>
    <xf numFmtId="191" fontId="3" fillId="2" borderId="1" xfId="3362" applyNumberFormat="1" applyFont="1" applyFill="1" applyBorder="1" applyAlignment="1">
      <alignment vertical="center"/>
    </xf>
    <xf numFmtId="0" fontId="3" fillId="2" borderId="3" xfId="4235" applyFont="1" applyFill="1" applyBorder="1"/>
    <xf numFmtId="191" fontId="3" fillId="0" borderId="0" xfId="3362" applyNumberFormat="1" applyFont="1" applyFill="1" applyAlignment="1">
      <alignment horizontal="right"/>
    </xf>
    <xf numFmtId="191" fontId="3" fillId="2" borderId="0" xfId="3362" applyNumberFormat="1" applyFont="1" applyFill="1" applyBorder="1" applyAlignment="1">
      <alignment horizontal="right"/>
    </xf>
    <xf numFmtId="191" fontId="3" fillId="2" borderId="1" xfId="3362" applyNumberFormat="1" applyFont="1" applyFill="1" applyBorder="1" applyAlignment="1">
      <alignment horizontal="right"/>
    </xf>
    <xf numFmtId="191" fontId="3" fillId="2" borderId="0" xfId="3362" applyNumberFormat="1" applyFont="1" applyFill="1" applyBorder="1" applyAlignment="1">
      <alignment horizontal="right" wrapText="1"/>
    </xf>
    <xf numFmtId="3" fontId="3" fillId="2" borderId="0" xfId="4235" applyNumberFormat="1" applyFont="1" applyFill="1" applyBorder="1" applyAlignment="1">
      <alignment horizontal="left" wrapText="1" indent="1"/>
    </xf>
    <xf numFmtId="191" fontId="6" fillId="2" borderId="26" xfId="3362" applyNumberFormat="1" applyFont="1" applyFill="1" applyBorder="1" applyAlignment="1">
      <alignment horizontal="right" wrapText="1"/>
    </xf>
    <xf numFmtId="191" fontId="3" fillId="2" borderId="0" xfId="3362" applyNumberFormat="1" applyFont="1" applyFill="1" applyAlignment="1">
      <alignment horizontal="right"/>
    </xf>
    <xf numFmtId="3" fontId="3" fillId="2" borderId="0" xfId="4235" applyNumberFormat="1" applyFont="1" applyFill="1" applyBorder="1" applyAlignment="1"/>
    <xf numFmtId="191" fontId="3" fillId="2" borderId="0" xfId="3362" quotePrefix="1" applyNumberFormat="1" applyFont="1" applyFill="1" applyAlignment="1">
      <alignment horizontal="right" wrapText="1"/>
    </xf>
    <xf numFmtId="3" fontId="3" fillId="2" borderId="0" xfId="4235" applyNumberFormat="1" applyFont="1" applyFill="1"/>
    <xf numFmtId="191" fontId="6" fillId="2" borderId="0" xfId="3362" quotePrefix="1" applyNumberFormat="1" applyFont="1" applyFill="1" applyAlignment="1">
      <alignment horizontal="right" wrapText="1"/>
    </xf>
    <xf numFmtId="3" fontId="2" fillId="2" borderId="0" xfId="4235" applyNumberFormat="1" applyFont="1" applyFill="1" applyAlignment="1">
      <alignment horizontal="left" vertical="center" wrapText="1"/>
    </xf>
    <xf numFmtId="191" fontId="3" fillId="2" borderId="26" xfId="3362" applyNumberFormat="1" applyFont="1" applyFill="1" applyBorder="1" applyAlignment="1">
      <alignment horizontal="right" wrapText="1"/>
    </xf>
    <xf numFmtId="191" fontId="6" fillId="2" borderId="0" xfId="3362" applyNumberFormat="1" applyFont="1" applyFill="1" applyBorder="1" applyAlignment="1">
      <alignment horizontal="right" wrapText="1"/>
    </xf>
    <xf numFmtId="0" fontId="6" fillId="2" borderId="0" xfId="4235" applyFont="1" applyFill="1" applyAlignment="1">
      <alignment vertical="center" wrapText="1"/>
    </xf>
    <xf numFmtId="191" fontId="3" fillId="2" borderId="1" xfId="3362" applyNumberFormat="1" applyFont="1" applyFill="1" applyBorder="1" applyAlignment="1">
      <alignment horizontal="right" vertical="center"/>
    </xf>
    <xf numFmtId="207" fontId="3" fillId="2" borderId="0" xfId="3362" applyNumberFormat="1" applyFont="1" applyFill="1" applyBorder="1" applyAlignment="1">
      <alignment horizontal="right"/>
    </xf>
    <xf numFmtId="207" fontId="3" fillId="2" borderId="0" xfId="4235" applyNumberFormat="1" applyFont="1" applyFill="1" applyAlignment="1">
      <alignment horizontal="right" indent="1"/>
    </xf>
    <xf numFmtId="3" fontId="3" fillId="2" borderId="3" xfId="4235" applyNumberFormat="1" applyFont="1" applyFill="1" applyBorder="1" applyAlignment="1">
      <alignment horizontal="left"/>
    </xf>
    <xf numFmtId="207" fontId="3" fillId="2" borderId="0" xfId="3362" applyNumberFormat="1" applyFont="1" applyFill="1" applyAlignment="1">
      <alignment horizontal="right" vertical="top" wrapText="1"/>
    </xf>
    <xf numFmtId="3" fontId="3" fillId="2" borderId="0" xfId="4235" applyNumberFormat="1" applyFont="1" applyFill="1" applyAlignment="1">
      <alignment horizontal="left" vertical="top"/>
    </xf>
    <xf numFmtId="0" fontId="3" fillId="2" borderId="0" xfId="4235" applyFont="1" applyFill="1" applyAlignment="1">
      <alignment vertical="top"/>
    </xf>
    <xf numFmtId="0" fontId="3" fillId="2" borderId="0" xfId="4235" applyFont="1" applyFill="1" applyAlignment="1">
      <alignment horizontal="left" indent="3"/>
    </xf>
    <xf numFmtId="3" fontId="3" fillId="2" borderId="0" xfId="4235" applyNumberFormat="1" applyFont="1" applyFill="1" applyAlignment="1">
      <alignment horizontal="left" vertical="top" indent="2"/>
    </xf>
    <xf numFmtId="0" fontId="3" fillId="2" borderId="0" xfId="4235" applyFont="1" applyFill="1" applyAlignment="1">
      <alignment horizontal="left" wrapText="1" indent="1"/>
    </xf>
    <xf numFmtId="0" fontId="6" fillId="2" borderId="1" xfId="4235" applyFont="1" applyFill="1" applyBorder="1" applyAlignment="1"/>
    <xf numFmtId="3" fontId="3" fillId="2" borderId="1" xfId="4235" applyNumberFormat="1" applyFont="1" applyFill="1" applyBorder="1"/>
    <xf numFmtId="3" fontId="3" fillId="2" borderId="0" xfId="4235" applyNumberFormat="1" applyFont="1" applyFill="1" applyAlignment="1"/>
    <xf numFmtId="3" fontId="3" fillId="2" borderId="0" xfId="4235" applyNumberFormat="1" applyFont="1" applyFill="1" applyBorder="1" applyAlignment="1">
      <alignment vertical="center"/>
    </xf>
    <xf numFmtId="207" fontId="6" fillId="42" borderId="0" xfId="3362" applyNumberFormat="1" applyFont="1" applyFill="1" applyBorder="1" applyAlignment="1">
      <alignment horizontal="right" wrapText="1"/>
    </xf>
    <xf numFmtId="215" fontId="3" fillId="42" borderId="0" xfId="3362" applyNumberFormat="1" applyFont="1" applyFill="1" applyBorder="1"/>
    <xf numFmtId="3" fontId="3" fillId="42" borderId="0" xfId="4235" applyNumberFormat="1" applyFont="1" applyFill="1" applyBorder="1" applyAlignment="1"/>
    <xf numFmtId="207" fontId="6" fillId="2" borderId="2" xfId="3362" applyNumberFormat="1" applyFont="1" applyFill="1" applyBorder="1" applyAlignment="1">
      <alignment horizontal="right" vertical="top" wrapText="1"/>
    </xf>
    <xf numFmtId="3" fontId="3" fillId="2" borderId="1" xfId="4235" applyNumberFormat="1" applyFont="1" applyFill="1" applyBorder="1" applyAlignment="1">
      <alignment horizontal="left" vertical="top" indent="1"/>
    </xf>
    <xf numFmtId="0" fontId="6" fillId="2" borderId="34" xfId="4235" applyFont="1" applyFill="1" applyBorder="1" applyAlignment="1">
      <alignment wrapText="1"/>
    </xf>
    <xf numFmtId="207" fontId="3" fillId="2" borderId="1" xfId="4235" applyNumberFormat="1" applyFont="1" applyFill="1" applyBorder="1" applyAlignment="1">
      <alignment horizontal="right" wrapText="1"/>
    </xf>
    <xf numFmtId="215" fontId="14" fillId="2" borderId="1" xfId="3362" applyNumberFormat="1" applyFont="1" applyFill="1" applyBorder="1"/>
    <xf numFmtId="207" fontId="3" fillId="2" borderId="0" xfId="4235" applyNumberFormat="1" applyFont="1" applyFill="1" applyAlignment="1">
      <alignment horizontal="right" wrapText="1"/>
    </xf>
    <xf numFmtId="207" fontId="6" fillId="2" borderId="0" xfId="4235" applyNumberFormat="1" applyFont="1" applyFill="1" applyAlignment="1">
      <alignment horizontal="right" wrapText="1"/>
    </xf>
    <xf numFmtId="215" fontId="14" fillId="2" borderId="3" xfId="3362" applyNumberFormat="1" applyFont="1" applyFill="1" applyBorder="1" applyAlignment="1">
      <alignment horizontal="left" indent="1"/>
    </xf>
    <xf numFmtId="215" fontId="14" fillId="0" borderId="0" xfId="3362" applyNumberFormat="1" applyFont="1" applyFill="1" applyBorder="1" applyAlignment="1">
      <alignment vertical="center"/>
    </xf>
    <xf numFmtId="215" fontId="14" fillId="2" borderId="0" xfId="3362" applyNumberFormat="1" applyFont="1" applyFill="1" applyBorder="1" applyAlignment="1">
      <alignment vertical="center"/>
    </xf>
    <xf numFmtId="207" fontId="3" fillId="2" borderId="1" xfId="4235" applyNumberFormat="1" applyFont="1" applyFill="1" applyBorder="1" applyAlignment="1">
      <alignment horizontal="right" vertical="center" wrapText="1"/>
    </xf>
    <xf numFmtId="215" fontId="14" fillId="2" borderId="1" xfId="3362" applyNumberFormat="1" applyFont="1" applyFill="1" applyBorder="1" applyAlignment="1">
      <alignment horizontal="left" vertical="center"/>
    </xf>
    <xf numFmtId="215" fontId="14" fillId="2" borderId="1" xfId="3362" applyNumberFormat="1" applyFont="1" applyFill="1" applyBorder="1" applyAlignment="1">
      <alignment horizontal="left" vertical="center" wrapText="1" indent="1"/>
    </xf>
    <xf numFmtId="207" fontId="3" fillId="2" borderId="0" xfId="4235" applyNumberFormat="1" applyFont="1" applyFill="1" applyBorder="1" applyAlignment="1">
      <alignment horizontal="right" wrapText="1"/>
    </xf>
    <xf numFmtId="207" fontId="6" fillId="2" borderId="0" xfId="4235" applyNumberFormat="1" applyFont="1" applyFill="1" applyBorder="1" applyAlignment="1">
      <alignment horizontal="right" wrapText="1"/>
    </xf>
    <xf numFmtId="0" fontId="6" fillId="2" borderId="2" xfId="4235" applyFont="1" applyFill="1" applyBorder="1" applyAlignment="1">
      <alignment horizontal="left"/>
    </xf>
    <xf numFmtId="207" fontId="3" fillId="2" borderId="0" xfId="4235" applyNumberFormat="1" applyFont="1" applyFill="1" applyAlignment="1">
      <alignment horizontal="right" vertical="top" wrapText="1"/>
    </xf>
    <xf numFmtId="0" fontId="6" fillId="2" borderId="0" xfId="4235" applyFont="1" applyFill="1" applyAlignment="1">
      <alignment horizontal="left" vertical="center"/>
    </xf>
    <xf numFmtId="207" fontId="3" fillId="42" borderId="0" xfId="3362" applyNumberFormat="1" applyFont="1" applyFill="1" applyBorder="1" applyAlignment="1">
      <alignment horizontal="right"/>
    </xf>
    <xf numFmtId="207" fontId="3" fillId="2" borderId="1" xfId="3362" applyNumberFormat="1" applyFont="1" applyFill="1" applyBorder="1" applyAlignment="1">
      <alignment horizontal="right"/>
    </xf>
    <xf numFmtId="0" fontId="112" fillId="2" borderId="0" xfId="4235" applyFont="1" applyFill="1"/>
    <xf numFmtId="0" fontId="112" fillId="2" borderId="0" xfId="4235" applyFont="1" applyFill="1" applyAlignment="1">
      <alignment horizontal="left" indent="1"/>
    </xf>
    <xf numFmtId="0" fontId="112" fillId="2" borderId="34" xfId="4235" applyFont="1" applyFill="1" applyBorder="1"/>
    <xf numFmtId="207" fontId="6" fillId="2" borderId="0" xfId="3362" applyNumberFormat="1" applyFont="1" applyFill="1" applyBorder="1" applyAlignment="1">
      <alignment horizontal="right"/>
    </xf>
    <xf numFmtId="0" fontId="112" fillId="2" borderId="0" xfId="4235" applyFont="1" applyFill="1" applyAlignment="1"/>
    <xf numFmtId="0" fontId="112" fillId="2" borderId="0" xfId="4235" applyFont="1" applyFill="1" applyAlignment="1">
      <alignment vertical="center"/>
    </xf>
    <xf numFmtId="207" fontId="3" fillId="2" borderId="1" xfId="3362" applyNumberFormat="1" applyFont="1" applyFill="1" applyBorder="1" applyAlignment="1"/>
    <xf numFmtId="3" fontId="3" fillId="2" borderId="0" xfId="4233" applyNumberFormat="1" applyFont="1" applyFill="1" applyBorder="1" applyAlignment="1" applyProtection="1">
      <alignment horizontal="left" indent="1"/>
    </xf>
    <xf numFmtId="215" fontId="3" fillId="2" borderId="1" xfId="3362" applyNumberFormat="1" applyFont="1" applyFill="1" applyBorder="1" applyAlignment="1">
      <alignment horizontal="left" indent="1"/>
    </xf>
    <xf numFmtId="215" fontId="3" fillId="2" borderId="0" xfId="3362" applyNumberFormat="1" applyFont="1" applyFill="1" applyBorder="1" applyAlignment="1">
      <alignment horizontal="left" indent="1"/>
    </xf>
    <xf numFmtId="215" fontId="142" fillId="2" borderId="0" xfId="1" applyNumberFormat="1" applyFont="1" applyFill="1" applyBorder="1" applyAlignment="1" applyProtection="1">
      <alignment horizontal="center" vertical="justify"/>
    </xf>
    <xf numFmtId="215" fontId="3" fillId="2" borderId="0" xfId="3362" applyNumberFormat="1" applyFont="1" applyFill="1" applyAlignment="1">
      <alignment horizontal="left"/>
    </xf>
    <xf numFmtId="207" fontId="3" fillId="2" borderId="0" xfId="3362" quotePrefix="1" applyNumberFormat="1" applyFont="1" applyFill="1" applyBorder="1" applyAlignment="1">
      <alignment horizontal="right"/>
    </xf>
    <xf numFmtId="215" fontId="3" fillId="2" borderId="1" xfId="3362" applyNumberFormat="1" applyFont="1" applyFill="1" applyBorder="1" applyAlignment="1">
      <alignment horizontal="left" vertical="center"/>
    </xf>
    <xf numFmtId="0" fontId="3" fillId="2" borderId="0" xfId="4235" applyFont="1" applyFill="1" applyBorder="1" applyAlignment="1">
      <alignment horizontal="left" indent="3"/>
    </xf>
    <xf numFmtId="0" fontId="6" fillId="2" borderId="34" xfId="4235" applyFont="1" applyFill="1" applyBorder="1" applyAlignment="1">
      <alignment horizontal="left" vertical="center" wrapText="1"/>
    </xf>
    <xf numFmtId="0" fontId="6" fillId="2" borderId="0" xfId="4235" applyFont="1" applyFill="1" applyBorder="1" applyAlignment="1">
      <alignment horizontal="left" vertical="center" wrapText="1"/>
    </xf>
    <xf numFmtId="0" fontId="6" fillId="2" borderId="2" xfId="4235" applyFont="1" applyFill="1" applyBorder="1" applyAlignment="1">
      <alignment horizontal="left" vertical="center" wrapText="1"/>
    </xf>
    <xf numFmtId="0" fontId="6" fillId="2" borderId="34" xfId="4235" applyFont="1" applyFill="1" applyBorder="1" applyAlignment="1">
      <alignment horizontal="left" vertical="top" wrapText="1"/>
    </xf>
    <xf numFmtId="0" fontId="6" fillId="2" borderId="0" xfId="4235" applyFont="1" applyFill="1" applyBorder="1" applyAlignment="1">
      <alignment horizontal="left" vertical="top" wrapText="1"/>
    </xf>
    <xf numFmtId="0" fontId="6" fillId="2" borderId="2" xfId="4235" applyFont="1" applyFill="1" applyBorder="1" applyAlignment="1">
      <alignment horizontal="left" vertical="top" wrapText="1"/>
    </xf>
    <xf numFmtId="0" fontId="6" fillId="2" borderId="34" xfId="4234" applyFont="1" applyFill="1" applyBorder="1" applyAlignment="1">
      <alignment horizontal="left" vertical="center" wrapText="1"/>
    </xf>
    <xf numFmtId="0" fontId="6" fillId="2" borderId="0" xfId="4234" applyFont="1" applyFill="1" applyBorder="1" applyAlignment="1">
      <alignment horizontal="left" vertical="center" wrapText="1"/>
    </xf>
    <xf numFmtId="0" fontId="6" fillId="2" borderId="2" xfId="4234" applyFont="1" applyFill="1" applyBorder="1" applyAlignment="1">
      <alignment horizontal="left" vertical="center" wrapText="1"/>
    </xf>
    <xf numFmtId="0" fontId="6" fillId="2" borderId="34" xfId="4234" applyFont="1" applyFill="1" applyBorder="1" applyAlignment="1">
      <alignment horizontal="left" vertical="top" wrapText="1"/>
    </xf>
    <xf numFmtId="0" fontId="6" fillId="2" borderId="0" xfId="4234" applyFont="1" applyFill="1" applyBorder="1" applyAlignment="1">
      <alignment horizontal="left" vertical="top" wrapText="1"/>
    </xf>
    <xf numFmtId="0" fontId="6" fillId="2" borderId="2" xfId="4234" applyFont="1" applyFill="1" applyBorder="1" applyAlignment="1">
      <alignment horizontal="left" vertical="top" wrapText="1"/>
    </xf>
    <xf numFmtId="0" fontId="6" fillId="2" borderId="0" xfId="4235" applyFont="1" applyFill="1" applyAlignment="1">
      <alignment horizontal="left" wrapText="1"/>
    </xf>
    <xf numFmtId="0" fontId="3" fillId="2" borderId="0" xfId="0" applyFont="1" applyFill="1" applyAlignment="1">
      <alignment horizontal="left"/>
    </xf>
    <xf numFmtId="0" fontId="6" fillId="2" borderId="2" xfId="4235" applyFont="1" applyFill="1" applyBorder="1" applyAlignment="1">
      <alignment horizontal="left" vertical="center"/>
    </xf>
    <xf numFmtId="215" fontId="6" fillId="2" borderId="0" xfId="1" applyNumberFormat="1" applyFont="1" applyFill="1" applyAlignment="1" applyProtection="1">
      <alignment horizontal="center" vertical="justify"/>
    </xf>
    <xf numFmtId="0" fontId="6" fillId="2" borderId="34" xfId="4235" applyFont="1" applyFill="1" applyBorder="1" applyAlignment="1">
      <alignment horizontal="left" vertical="top"/>
    </xf>
    <xf numFmtId="0" fontId="6" fillId="2" borderId="2" xfId="4235" applyFont="1" applyFill="1" applyBorder="1" applyAlignment="1">
      <alignment horizontal="left" vertical="top"/>
    </xf>
    <xf numFmtId="49" fontId="3" fillId="2" borderId="34" xfId="3362" applyNumberFormat="1" applyFont="1" applyFill="1" applyBorder="1" applyAlignment="1">
      <alignment horizontal="left" vertical="center" wrapText="1"/>
    </xf>
    <xf numFmtId="0" fontId="0" fillId="2" borderId="34" xfId="0" applyFill="1" applyBorder="1" applyAlignment="1">
      <alignment horizontal="left" vertical="center" wrapText="1"/>
    </xf>
    <xf numFmtId="49" fontId="3" fillId="2" borderId="1" xfId="3362" applyNumberFormat="1" applyFont="1" applyFill="1" applyBorder="1" applyAlignment="1">
      <alignment horizontal="left" wrapText="1"/>
    </xf>
    <xf numFmtId="0" fontId="0" fillId="2" borderId="1" xfId="0" applyFill="1" applyBorder="1" applyAlignment="1">
      <alignment horizontal="left" wrapText="1"/>
    </xf>
    <xf numFmtId="0" fontId="6" fillId="2" borderId="34" xfId="4235" applyFont="1" applyFill="1" applyBorder="1" applyAlignment="1">
      <alignment horizontal="left" wrapText="1"/>
    </xf>
    <xf numFmtId="0" fontId="112" fillId="2" borderId="34" xfId="4235" applyFont="1" applyFill="1" applyBorder="1" applyAlignment="1">
      <alignment horizontal="left" vertical="center" wrapText="1"/>
    </xf>
    <xf numFmtId="0" fontId="112" fillId="2" borderId="2" xfId="4235" applyFont="1" applyFill="1" applyBorder="1" applyAlignment="1">
      <alignment horizontal="left" vertical="center"/>
    </xf>
    <xf numFmtId="215" fontId="6" fillId="2" borderId="0" xfId="1" applyNumberFormat="1" applyFont="1" applyFill="1" applyBorder="1" applyAlignment="1" applyProtection="1">
      <alignment horizontal="center" vertical="justify"/>
    </xf>
  </cellXfs>
  <cellStyles count="4845">
    <cellStyle name="_x000a_386grabber=M" xfId="2"/>
    <cellStyle name="_x000a_386grabber=M 2" xfId="3"/>
    <cellStyle name="%" xfId="4"/>
    <cellStyle name="% 10" xfId="5"/>
    <cellStyle name="% 10 2" xfId="6"/>
    <cellStyle name="% 11" xfId="7"/>
    <cellStyle name="% 12" xfId="8"/>
    <cellStyle name="% 12 2" xfId="9"/>
    <cellStyle name="% 13" xfId="10"/>
    <cellStyle name="% 2" xfId="11"/>
    <cellStyle name="% 2 2" xfId="12"/>
    <cellStyle name="% 2 2 2" xfId="13"/>
    <cellStyle name="% 2 2 3" xfId="14"/>
    <cellStyle name="% 2 2 3 2" xfId="15"/>
    <cellStyle name="% 2 2 4" xfId="16"/>
    <cellStyle name="% 2 3" xfId="17"/>
    <cellStyle name="% 2 3 2" xfId="18"/>
    <cellStyle name="% 2 3 2 2" xfId="19"/>
    <cellStyle name="% 2 3 3" xfId="20"/>
    <cellStyle name="% 2 4" xfId="21"/>
    <cellStyle name="% 2 5" xfId="22"/>
    <cellStyle name="% 2 5 2" xfId="23"/>
    <cellStyle name="% 2 6" xfId="24"/>
    <cellStyle name="% 2 6 2" xfId="25"/>
    <cellStyle name="% 2 7" xfId="26"/>
    <cellStyle name="% 3" xfId="27"/>
    <cellStyle name="% 3 2" xfId="28"/>
    <cellStyle name="% 3 2 2" xfId="29"/>
    <cellStyle name="% 3 3" xfId="30"/>
    <cellStyle name="% 3 3 2" xfId="31"/>
    <cellStyle name="% 3 4" xfId="32"/>
    <cellStyle name="% 3 4 2" xfId="33"/>
    <cellStyle name="% 3 5" xfId="34"/>
    <cellStyle name="% 3 6" xfId="35"/>
    <cellStyle name="% 3 6 2" xfId="36"/>
    <cellStyle name="% 3 7" xfId="37"/>
    <cellStyle name="% 3_August 2014 IMBE" xfId="38"/>
    <cellStyle name="% 4" xfId="39"/>
    <cellStyle name="% 4 2" xfId="40"/>
    <cellStyle name="% 4 2 2" xfId="41"/>
    <cellStyle name="% 4 3" xfId="42"/>
    <cellStyle name="% 5" xfId="43"/>
    <cellStyle name="% 5 2" xfId="44"/>
    <cellStyle name="% 5 3" xfId="45"/>
    <cellStyle name="% 5 3 2" xfId="46"/>
    <cellStyle name="% 5 4" xfId="47"/>
    <cellStyle name="% 6" xfId="48"/>
    <cellStyle name="% 6 2" xfId="49"/>
    <cellStyle name="% 6 3" xfId="50"/>
    <cellStyle name="% 6 3 2" xfId="51"/>
    <cellStyle name="% 6 4" xfId="52"/>
    <cellStyle name="% 7" xfId="53"/>
    <cellStyle name="% 7 2" xfId="54"/>
    <cellStyle name="% 8" xfId="55"/>
    <cellStyle name="% 8 2" xfId="56"/>
    <cellStyle name="% 9" xfId="57"/>
    <cellStyle name="% 9 2" xfId="58"/>
    <cellStyle name="%_Fiscal Tables" xfId="59"/>
    <cellStyle name="%_Fiscal Tables 2" xfId="60"/>
    <cellStyle name="%_Gross" xfId="61"/>
    <cellStyle name="%_Gross 2" xfId="62"/>
    <cellStyle name="%_inc to ex AS12 EFOsupps" xfId="63"/>
    <cellStyle name="%_inc to ex AS12 EFOsupps 2" xfId="64"/>
    <cellStyle name="%_March-2012-Fiscal-Supplementary-Tables1(1)" xfId="65"/>
    <cellStyle name="%_March-2012-Fiscal-Supplementary-Tables1(1) 2" xfId="66"/>
    <cellStyle name="%_PEF Autumn2011" xfId="67"/>
    <cellStyle name="%_PEF Autumn2011 2" xfId="68"/>
    <cellStyle name="%_PEF FSBR2011" xfId="69"/>
    <cellStyle name="%_PEF FSBR2011 2" xfId="70"/>
    <cellStyle name="%_PEF FSBR2011 AA simplification" xfId="71"/>
    <cellStyle name="%_PEF FSBR2011 AA simplification 2" xfId="72"/>
    <cellStyle name="%_R0" xfId="73"/>
    <cellStyle name="%_R0 2" xfId="74"/>
    <cellStyle name="%_R0 2 2" xfId="75"/>
    <cellStyle name="%_R0 3" xfId="76"/>
    <cellStyle name="%_R0_1" xfId="77"/>
    <cellStyle name="%_R0_1 2" xfId="78"/>
    <cellStyle name="%_Scorecard" xfId="79"/>
    <cellStyle name="%_Scorecard 2" xfId="80"/>
    <cellStyle name="%_VAT refunds" xfId="81"/>
    <cellStyle name="%_VAT refunds 2" xfId="82"/>
    <cellStyle name="]_x000d__x000a_Zoomed=1_x000d__x000a_Row=0_x000d__x000a_Column=0_x000d__x000a_Height=0_x000d__x000a_Width=0_x000d__x000a_FontName=FoxFont_x000d__x000a_FontStyle=0_x000d__x000a_FontSize=9_x000d__x000a_PrtFontName=FoxPrin" xfId="83"/>
    <cellStyle name="]_x000d__x000a_Zoomed=1_x000d__x000a_Row=0_x000d__x000a_Column=0_x000d__x000a_Height=0_x000d__x000a_Width=0_x000d__x000a_FontName=FoxFont_x000d__x000a_FontStyle=0_x000d__x000a_FontSize=9_x000d__x000a_PrtFontName=FoxPrin 2" xfId="84"/>
    <cellStyle name="_111125 APDPassengerNumbers" xfId="85"/>
    <cellStyle name="_111125 APDPassengerNumbers_inc to ex AS12 EFOsupps" xfId="86"/>
    <cellStyle name="_2009 05 15 White Paper 170409 _template (for FD)_190509_FD_TidyUp_v3" xfId="87"/>
    <cellStyle name="_2009 05 15 White Paper 170409 _template (for FD)_190509_FD_TidyUp_v3 2" xfId="88"/>
    <cellStyle name="_2009 05 15 White Paper 170409 _template (for FD)_190509_FD_TidyUp_v3 2 2" xfId="89"/>
    <cellStyle name="_2009 05 15 White Paper 170409 _template (for FD)_190509_FD_TidyUp_v3 3" xfId="90"/>
    <cellStyle name="_2009 05 15 White Paper 170409 _template (for FD)_190509_FD_TidyUp_v3 3 2" xfId="91"/>
    <cellStyle name="_2009 05 15 White Paper 170409 _template (for FD)_190509_FD_TidyUp_v3 4" xfId="92"/>
    <cellStyle name="_2009 05 15 White Paper 170409 _template (for FD)_190509_FD_TidyUp_v3 4 2" xfId="93"/>
    <cellStyle name="_2009 05 15 White Paper 170409 _template (for FD)_190509_FD_TidyUp_v3 5" xfId="94"/>
    <cellStyle name="_Apr 2010 IMBE Report" xfId="95"/>
    <cellStyle name="_Apr 2010 IMBE Report 10" xfId="96"/>
    <cellStyle name="_Apr 2010 IMBE Report 10 2" xfId="97"/>
    <cellStyle name="_Apr 2010 IMBE Report 2" xfId="98"/>
    <cellStyle name="_Apr 2010 IMBE Report 2 2" xfId="99"/>
    <cellStyle name="_Apr 2010 IMBE Report 2 2 2" xfId="100"/>
    <cellStyle name="_Apr 2010 IMBE Report 2 3" xfId="101"/>
    <cellStyle name="_Apr 2010 IMBE Report 2 3 2" xfId="102"/>
    <cellStyle name="_Apr 2010 IMBE Report 2 4" xfId="103"/>
    <cellStyle name="_Apr 2010 IMBE Report 2 4 2" xfId="104"/>
    <cellStyle name="_Apr 2010 IMBE Report 2 5" xfId="105"/>
    <cellStyle name="_Apr 2010 IMBE Report 2 6" xfId="106"/>
    <cellStyle name="_Apr 2010 IMBE Report 2_August 2014 IMBE" xfId="107"/>
    <cellStyle name="_Apr 2010 IMBE Report 2_August 2014 IMBE 2" xfId="108"/>
    <cellStyle name="_Apr 2010 IMBE Report 3" xfId="109"/>
    <cellStyle name="_Apr 2010 IMBE Report 3 2" xfId="110"/>
    <cellStyle name="_Apr 2010 IMBE Report 4" xfId="111"/>
    <cellStyle name="_Apr 2010 IMBE Report 4 2" xfId="112"/>
    <cellStyle name="_Apr 2010 IMBE Report 5" xfId="113"/>
    <cellStyle name="_Apr 2010 IMBE Report 5 2" xfId="114"/>
    <cellStyle name="_Apr 2010 IMBE Report 6" xfId="115"/>
    <cellStyle name="_Apr 2010 IMBE Report 6 2" xfId="116"/>
    <cellStyle name="_Apr 2010 IMBE Report 7" xfId="117"/>
    <cellStyle name="_Apr 2010 IMBE Report 7 2" xfId="118"/>
    <cellStyle name="_Apr 2010 IMBE Report 8" xfId="119"/>
    <cellStyle name="_Apr 2010 IMBE Report 8 2" xfId="120"/>
    <cellStyle name="_Apr 2010 IMBE Report 9" xfId="121"/>
    <cellStyle name="_Apr 2010 IMBE Report_July 2014 IMBE" xfId="122"/>
    <cellStyle name="_Apr 2010 IMBE Report_July 2014 IMBE 2" xfId="123"/>
    <cellStyle name="_Apr 2010 IMBE Report_July 2014 IMBE 2 2" xfId="124"/>
    <cellStyle name="_Apr 2010 IMBE Report_July 2014 IMBE 3" xfId="125"/>
    <cellStyle name="_Apr 2010 IMBE Report_June 2014 IMBE" xfId="126"/>
    <cellStyle name="_Apr 2010 IMBE Report_June 2014 IMBE 2" xfId="127"/>
    <cellStyle name="_Apr 2010 IMBE Report_June 2014 IMBE 2 2" xfId="128"/>
    <cellStyle name="_Apr 2010 IMBE Report_June 2014 IMBE 3" xfId="129"/>
    <cellStyle name="_Apr 2010 IMBE Report_June 2014 IMBE 4" xfId="130"/>
    <cellStyle name="_Apr 2010 IMBE Report_R0" xfId="131"/>
    <cellStyle name="_Apr 2010 IMBE Report_R0 2" xfId="132"/>
    <cellStyle name="_Apr 2010 IMBE Report_WCMG updates 1415p3" xfId="133"/>
    <cellStyle name="_Apr 2010 IMBE Report_WCMG updates 1415p3 2" xfId="134"/>
    <cellStyle name="_Apr 2010 IMBE Report_Winter 2013 Audit Trail" xfId="135"/>
    <cellStyle name="_Apr 2010 IMBE Report_Winter 2013 Audit Trail 2" xfId="136"/>
    <cellStyle name="_Apr 2010 IMBE Report_Winter 2013 Audit Trail 2 2" xfId="137"/>
    <cellStyle name="_Apr 2010 IMBE Report_Winter 2013 Audit Trail 3" xfId="138"/>
    <cellStyle name="_Apr 2010 IMBE Report_Winter 2013 Audit Trail 4" xfId="139"/>
    <cellStyle name="_Asset Co - 2014-40" xfId="140"/>
    <cellStyle name="_Autumn 2011 Audit Trail full template" xfId="141"/>
    <cellStyle name="_Autumn 2011 Audit Trail full template 2" xfId="142"/>
    <cellStyle name="_Autumn 2011 Audit Trail full template 2 2" xfId="143"/>
    <cellStyle name="_BFD variances WD6" xfId="144"/>
    <cellStyle name="_BFD variances WD6 10" xfId="145"/>
    <cellStyle name="_BFD variances WD6 10 2" xfId="146"/>
    <cellStyle name="_BFD variances WD6 11" xfId="147"/>
    <cellStyle name="_BFD variances WD6 11 2" xfId="148"/>
    <cellStyle name="_BFD variances WD6 12" xfId="149"/>
    <cellStyle name="_BFD variances WD6 12 2" xfId="150"/>
    <cellStyle name="_BFD variances WD6 13" xfId="151"/>
    <cellStyle name="_BFD variances WD6 14" xfId="152"/>
    <cellStyle name="_BFD variances WD6 14 2" xfId="153"/>
    <cellStyle name="_BFD variances WD6 15" xfId="154"/>
    <cellStyle name="_BFD variances WD6 2" xfId="155"/>
    <cellStyle name="_BFD variances WD6 2 2" xfId="156"/>
    <cellStyle name="_BFD variances WD6 2 2 2" xfId="157"/>
    <cellStyle name="_BFD variances WD6 2 2 3" xfId="158"/>
    <cellStyle name="_BFD variances WD6 2 2 3 2" xfId="159"/>
    <cellStyle name="_BFD variances WD6 2 2 4" xfId="160"/>
    <cellStyle name="_BFD variances WD6 2 3" xfId="161"/>
    <cellStyle name="_BFD variances WD6 2 3 2" xfId="162"/>
    <cellStyle name="_BFD variances WD6 2 3 2 2" xfId="163"/>
    <cellStyle name="_BFD variances WD6 2 3 3" xfId="164"/>
    <cellStyle name="_BFD variances WD6 2 4" xfId="165"/>
    <cellStyle name="_BFD variances WD6 2 5" xfId="166"/>
    <cellStyle name="_BFD variances WD6 2 5 2" xfId="167"/>
    <cellStyle name="_BFD variances WD6 2 6" xfId="168"/>
    <cellStyle name="_BFD variances WD6 3" xfId="169"/>
    <cellStyle name="_BFD variances WD6 3 10" xfId="170"/>
    <cellStyle name="_BFD variances WD6 3 11" xfId="171"/>
    <cellStyle name="_BFD variances WD6 3 2" xfId="172"/>
    <cellStyle name="_BFD variances WD6 3 2 2" xfId="173"/>
    <cellStyle name="_BFD variances WD6 3 3" xfId="174"/>
    <cellStyle name="_BFD variances WD6 3 3 2" xfId="175"/>
    <cellStyle name="_BFD variances WD6 3 3_August 2014 IMBE" xfId="176"/>
    <cellStyle name="_BFD variances WD6 3 3_August 2014 IMBE 2" xfId="177"/>
    <cellStyle name="_BFD variances WD6 3 4" xfId="178"/>
    <cellStyle name="_BFD variances WD6 3 4 2" xfId="179"/>
    <cellStyle name="_BFD variances WD6 3 5" xfId="180"/>
    <cellStyle name="_BFD variances WD6 3 6" xfId="181"/>
    <cellStyle name="_BFD variances WD6 3 7" xfId="182"/>
    <cellStyle name="_BFD variances WD6 3 7 2" xfId="183"/>
    <cellStyle name="_BFD variances WD6 3 8" xfId="184"/>
    <cellStyle name="_BFD variances WD6 3 9" xfId="185"/>
    <cellStyle name="_BFD variances WD6 3_August 2014 IMBE" xfId="186"/>
    <cellStyle name="_BFD variances WD6 3_August 2014 IMBE 2" xfId="187"/>
    <cellStyle name="_BFD variances WD6 4" xfId="188"/>
    <cellStyle name="_BFD variances WD6 4 2" xfId="189"/>
    <cellStyle name="_BFD variances WD6 4 2 2" xfId="190"/>
    <cellStyle name="_BFD variances WD6 4 3" xfId="191"/>
    <cellStyle name="_BFD variances WD6 4_August 2014 IMBE" xfId="192"/>
    <cellStyle name="_BFD variances WD6 4_August 2014 IMBE 2" xfId="193"/>
    <cellStyle name="_BFD variances WD6 5" xfId="194"/>
    <cellStyle name="_BFD variances WD6 5 2" xfId="195"/>
    <cellStyle name="_BFD variances WD6 5 3" xfId="196"/>
    <cellStyle name="_BFD variances WD6 5 3 2" xfId="197"/>
    <cellStyle name="_BFD variances WD6 5 4" xfId="198"/>
    <cellStyle name="_BFD variances WD6 6" xfId="199"/>
    <cellStyle name="_BFD variances WD6 6 2" xfId="200"/>
    <cellStyle name="_BFD variances WD6 6 3" xfId="201"/>
    <cellStyle name="_BFD variances WD6 6 3 2" xfId="202"/>
    <cellStyle name="_BFD variances WD6 6 4" xfId="203"/>
    <cellStyle name="_BFD variances WD6 7" xfId="204"/>
    <cellStyle name="_BFD variances WD6 7 2" xfId="205"/>
    <cellStyle name="_BFD variances WD6 8" xfId="206"/>
    <cellStyle name="_BFD variances WD6 8 2" xfId="207"/>
    <cellStyle name="_BFD variances WD6 9" xfId="208"/>
    <cellStyle name="_BFD variances WD6 9 2" xfId="209"/>
    <cellStyle name="_BFD variances WD6_Gross" xfId="210"/>
    <cellStyle name="_BFD variances WD6_Gross 2" xfId="211"/>
    <cellStyle name="_BFD variances WD6_R0" xfId="212"/>
    <cellStyle name="_BFD variances WD6_R0 2" xfId="213"/>
    <cellStyle name="_BFD variances WD6_R0 2 2" xfId="214"/>
    <cellStyle name="_BFD variances WD6_R0 3" xfId="215"/>
    <cellStyle name="_BFD variances WD6_R0_1" xfId="216"/>
    <cellStyle name="_BFD variances WD6_R0_1 2" xfId="217"/>
    <cellStyle name="_BFD WD6 P2 narrative" xfId="218"/>
    <cellStyle name="_BFD WD6 P2 narrative 10" xfId="219"/>
    <cellStyle name="_BFD WD6 P2 narrative 10 2" xfId="220"/>
    <cellStyle name="_BFD WD6 P2 narrative 11" xfId="221"/>
    <cellStyle name="_BFD WD6 P2 narrative 11 2" xfId="222"/>
    <cellStyle name="_BFD WD6 P2 narrative 12" xfId="223"/>
    <cellStyle name="_BFD WD6 P2 narrative 12 2" xfId="224"/>
    <cellStyle name="_BFD WD6 P2 narrative 13" xfId="225"/>
    <cellStyle name="_BFD WD6 P2 narrative 14" xfId="226"/>
    <cellStyle name="_BFD WD6 P2 narrative 14 2" xfId="227"/>
    <cellStyle name="_BFD WD6 P2 narrative 15" xfId="228"/>
    <cellStyle name="_BFD WD6 P2 narrative 2" xfId="229"/>
    <cellStyle name="_BFD WD6 P2 narrative 2 2" xfId="230"/>
    <cellStyle name="_BFD WD6 P2 narrative 2 2 2" xfId="231"/>
    <cellStyle name="_BFD WD6 P2 narrative 2 2 3" xfId="232"/>
    <cellStyle name="_BFD WD6 P2 narrative 2 2 3 2" xfId="233"/>
    <cellStyle name="_BFD WD6 P2 narrative 2 2 4" xfId="234"/>
    <cellStyle name="_BFD WD6 P2 narrative 2 3" xfId="235"/>
    <cellStyle name="_BFD WD6 P2 narrative 2 3 2" xfId="236"/>
    <cellStyle name="_BFD WD6 P2 narrative 2 3 2 2" xfId="237"/>
    <cellStyle name="_BFD WD6 P2 narrative 2 3 3" xfId="238"/>
    <cellStyle name="_BFD WD6 P2 narrative 2 4" xfId="239"/>
    <cellStyle name="_BFD WD6 P2 narrative 2 5" xfId="240"/>
    <cellStyle name="_BFD WD6 P2 narrative 2 5 2" xfId="241"/>
    <cellStyle name="_BFD WD6 P2 narrative 2 6" xfId="242"/>
    <cellStyle name="_BFD WD6 P2 narrative 3" xfId="243"/>
    <cellStyle name="_BFD WD6 P2 narrative 3 10" xfId="244"/>
    <cellStyle name="_BFD WD6 P2 narrative 3 11" xfId="245"/>
    <cellStyle name="_BFD WD6 P2 narrative 3 2" xfId="246"/>
    <cellStyle name="_BFD WD6 P2 narrative 3 2 2" xfId="247"/>
    <cellStyle name="_BFD WD6 P2 narrative 3 3" xfId="248"/>
    <cellStyle name="_BFD WD6 P2 narrative 3 3 2" xfId="249"/>
    <cellStyle name="_BFD WD6 P2 narrative 3 3_August 2014 IMBE" xfId="250"/>
    <cellStyle name="_BFD WD6 P2 narrative 3 3_August 2014 IMBE 2" xfId="251"/>
    <cellStyle name="_BFD WD6 P2 narrative 3 4" xfId="252"/>
    <cellStyle name="_BFD WD6 P2 narrative 3 4 2" xfId="253"/>
    <cellStyle name="_BFD WD6 P2 narrative 3 5" xfId="254"/>
    <cellStyle name="_BFD WD6 P2 narrative 3 6" xfId="255"/>
    <cellStyle name="_BFD WD6 P2 narrative 3 7" xfId="256"/>
    <cellStyle name="_BFD WD6 P2 narrative 3 7 2" xfId="257"/>
    <cellStyle name="_BFD WD6 P2 narrative 3 8" xfId="258"/>
    <cellStyle name="_BFD WD6 P2 narrative 3 9" xfId="259"/>
    <cellStyle name="_BFD WD6 P2 narrative 3_August 2014 IMBE" xfId="260"/>
    <cellStyle name="_BFD WD6 P2 narrative 3_August 2014 IMBE 2" xfId="261"/>
    <cellStyle name="_BFD WD6 P2 narrative 4" xfId="262"/>
    <cellStyle name="_BFD WD6 P2 narrative 4 2" xfId="263"/>
    <cellStyle name="_BFD WD6 P2 narrative 4 2 2" xfId="264"/>
    <cellStyle name="_BFD WD6 P2 narrative 4 3" xfId="265"/>
    <cellStyle name="_BFD WD6 P2 narrative 4_August 2014 IMBE" xfId="266"/>
    <cellStyle name="_BFD WD6 P2 narrative 4_August 2014 IMBE 2" xfId="267"/>
    <cellStyle name="_BFD WD6 P2 narrative 5" xfId="268"/>
    <cellStyle name="_BFD WD6 P2 narrative 5 2" xfId="269"/>
    <cellStyle name="_BFD WD6 P2 narrative 5 3" xfId="270"/>
    <cellStyle name="_BFD WD6 P2 narrative 5 3 2" xfId="271"/>
    <cellStyle name="_BFD WD6 P2 narrative 5 4" xfId="272"/>
    <cellStyle name="_BFD WD6 P2 narrative 6" xfId="273"/>
    <cellStyle name="_BFD WD6 P2 narrative 6 2" xfId="274"/>
    <cellStyle name="_BFD WD6 P2 narrative 6 3" xfId="275"/>
    <cellStyle name="_BFD WD6 P2 narrative 6 3 2" xfId="276"/>
    <cellStyle name="_BFD WD6 P2 narrative 6 4" xfId="277"/>
    <cellStyle name="_BFD WD6 P2 narrative 7" xfId="278"/>
    <cellStyle name="_BFD WD6 P2 narrative 7 2" xfId="279"/>
    <cellStyle name="_BFD WD6 P2 narrative 8" xfId="280"/>
    <cellStyle name="_BFD WD6 P2 narrative 8 2" xfId="281"/>
    <cellStyle name="_BFD WD6 P2 narrative 9" xfId="282"/>
    <cellStyle name="_BFD WD6 P2 narrative 9 2" xfId="283"/>
    <cellStyle name="_BFD WD6 P2 narrative_Gross" xfId="284"/>
    <cellStyle name="_BFD WD6 P2 narrative_Gross 2" xfId="285"/>
    <cellStyle name="_BFD WD6 P2 narrative_R0" xfId="286"/>
    <cellStyle name="_BFD WD6 P2 narrative_R0 2" xfId="287"/>
    <cellStyle name="_BFD WD6 P2 narrative_R0 2 2" xfId="288"/>
    <cellStyle name="_BFD WD6 P2 narrative_R0 3" xfId="289"/>
    <cellStyle name="_BFD WD6 P2 narrative_R0_1" xfId="290"/>
    <cellStyle name="_BFD WD6 P2 narrative_R0_1 2" xfId="291"/>
    <cellStyle name="_Book1" xfId="292"/>
    <cellStyle name="_Book1 2" xfId="293"/>
    <cellStyle name="_Book1 2 2" xfId="294"/>
    <cellStyle name="_Book1 3" xfId="295"/>
    <cellStyle name="_Book1 3 2" xfId="296"/>
    <cellStyle name="_Book1 4" xfId="297"/>
    <cellStyle name="_Book2" xfId="298"/>
    <cellStyle name="_Book2 2" xfId="299"/>
    <cellStyle name="_Book2 2 2" xfId="300"/>
    <cellStyle name="_Book2 3" xfId="301"/>
    <cellStyle name="_Book2 3 2" xfId="302"/>
    <cellStyle name="_Book2 4" xfId="303"/>
    <cellStyle name="_Book2 4 2" xfId="304"/>
    <cellStyle name="_Book2 5" xfId="305"/>
    <cellStyle name="_CCD variances WD6" xfId="306"/>
    <cellStyle name="_CCD variances WD6 10" xfId="307"/>
    <cellStyle name="_CCD variances WD6 10 2" xfId="308"/>
    <cellStyle name="_CCD variances WD6 11" xfId="309"/>
    <cellStyle name="_CCD variances WD6 11 2" xfId="310"/>
    <cellStyle name="_CCD variances WD6 12" xfId="311"/>
    <cellStyle name="_CCD variances WD6 12 2" xfId="312"/>
    <cellStyle name="_CCD variances WD6 13" xfId="313"/>
    <cellStyle name="_CCD variances WD6 14" xfId="314"/>
    <cellStyle name="_CCD variances WD6 14 2" xfId="315"/>
    <cellStyle name="_CCD variances WD6 15" xfId="316"/>
    <cellStyle name="_CCD variances WD6 2" xfId="317"/>
    <cellStyle name="_CCD variances WD6 2 2" xfId="318"/>
    <cellStyle name="_CCD variances WD6 2 2 2" xfId="319"/>
    <cellStyle name="_CCD variances WD6 2 2 3" xfId="320"/>
    <cellStyle name="_CCD variances WD6 2 2 3 2" xfId="321"/>
    <cellStyle name="_CCD variances WD6 2 2 4" xfId="322"/>
    <cellStyle name="_CCD variances WD6 2 3" xfId="323"/>
    <cellStyle name="_CCD variances WD6 2 3 2" xfId="324"/>
    <cellStyle name="_CCD variances WD6 2 3 2 2" xfId="325"/>
    <cellStyle name="_CCD variances WD6 2 3 3" xfId="326"/>
    <cellStyle name="_CCD variances WD6 2 4" xfId="327"/>
    <cellStyle name="_CCD variances WD6 2 5" xfId="328"/>
    <cellStyle name="_CCD variances WD6 2 5 2" xfId="329"/>
    <cellStyle name="_CCD variances WD6 2 6" xfId="330"/>
    <cellStyle name="_CCD variances WD6 3" xfId="331"/>
    <cellStyle name="_CCD variances WD6 3 10" xfId="332"/>
    <cellStyle name="_CCD variances WD6 3 11" xfId="333"/>
    <cellStyle name="_CCD variances WD6 3 2" xfId="334"/>
    <cellStyle name="_CCD variances WD6 3 2 2" xfId="335"/>
    <cellStyle name="_CCD variances WD6 3 3" xfId="336"/>
    <cellStyle name="_CCD variances WD6 3 3 2" xfId="337"/>
    <cellStyle name="_CCD variances WD6 3 3_August 2014 IMBE" xfId="338"/>
    <cellStyle name="_CCD variances WD6 3 3_August 2014 IMBE 2" xfId="339"/>
    <cellStyle name="_CCD variances WD6 3 4" xfId="340"/>
    <cellStyle name="_CCD variances WD6 3 4 2" xfId="341"/>
    <cellStyle name="_CCD variances WD6 3 5" xfId="342"/>
    <cellStyle name="_CCD variances WD6 3 6" xfId="343"/>
    <cellStyle name="_CCD variances WD6 3 7" xfId="344"/>
    <cellStyle name="_CCD variances WD6 3 7 2" xfId="345"/>
    <cellStyle name="_CCD variances WD6 3 8" xfId="346"/>
    <cellStyle name="_CCD variances WD6 3 9" xfId="347"/>
    <cellStyle name="_CCD variances WD6 3_August 2014 IMBE" xfId="348"/>
    <cellStyle name="_CCD variances WD6 3_August 2014 IMBE 2" xfId="349"/>
    <cellStyle name="_CCD variances WD6 4" xfId="350"/>
    <cellStyle name="_CCD variances WD6 4 2" xfId="351"/>
    <cellStyle name="_CCD variances WD6 4 2 2" xfId="352"/>
    <cellStyle name="_CCD variances WD6 4 3" xfId="353"/>
    <cellStyle name="_CCD variances WD6 4_August 2014 IMBE" xfId="354"/>
    <cellStyle name="_CCD variances WD6 4_August 2014 IMBE 2" xfId="355"/>
    <cellStyle name="_CCD variances WD6 5" xfId="356"/>
    <cellStyle name="_CCD variances WD6 5 2" xfId="357"/>
    <cellStyle name="_CCD variances WD6 5 3" xfId="358"/>
    <cellStyle name="_CCD variances WD6 5 3 2" xfId="359"/>
    <cellStyle name="_CCD variances WD6 5 4" xfId="360"/>
    <cellStyle name="_CCD variances WD6 6" xfId="361"/>
    <cellStyle name="_CCD variances WD6 6 2" xfId="362"/>
    <cellStyle name="_CCD variances WD6 6 3" xfId="363"/>
    <cellStyle name="_CCD variances WD6 6 3 2" xfId="364"/>
    <cellStyle name="_CCD variances WD6 6 4" xfId="365"/>
    <cellStyle name="_CCD variances WD6 7" xfId="366"/>
    <cellStyle name="_CCD variances WD6 7 2" xfId="367"/>
    <cellStyle name="_CCD variances WD6 8" xfId="368"/>
    <cellStyle name="_CCD variances WD6 8 2" xfId="369"/>
    <cellStyle name="_CCD variances WD6 9" xfId="370"/>
    <cellStyle name="_CCD variances WD6 9 2" xfId="371"/>
    <cellStyle name="_CCD variances WD6_Gross" xfId="372"/>
    <cellStyle name="_CCD variances WD6_Gross 2" xfId="373"/>
    <cellStyle name="_CCD variances WD6_R0" xfId="374"/>
    <cellStyle name="_CCD variances WD6_R0 2" xfId="375"/>
    <cellStyle name="_CCD variances WD6_R0 2 2" xfId="376"/>
    <cellStyle name="_CCD variances WD6_R0 3" xfId="377"/>
    <cellStyle name="_CCD variances WD6_R0_1" xfId="378"/>
    <cellStyle name="_CCD variances WD6_R0_1 2" xfId="379"/>
    <cellStyle name="_contingencyreview1011 - period 2 9june" xfId="380"/>
    <cellStyle name="_contingencyreview1011 - period 2 9june 10" xfId="381"/>
    <cellStyle name="_contingencyreview1011 - period 2 9june 10 2" xfId="382"/>
    <cellStyle name="_contingencyreview1011 - period 2 9june 11" xfId="383"/>
    <cellStyle name="_contingencyreview1011 - period 2 9june 11 2" xfId="384"/>
    <cellStyle name="_contingencyreview1011 - period 2 9june 12" xfId="385"/>
    <cellStyle name="_contingencyreview1011 - period 2 9june 12 2" xfId="386"/>
    <cellStyle name="_contingencyreview1011 - period 2 9june 13" xfId="387"/>
    <cellStyle name="_contingencyreview1011 - period 2 9june 14" xfId="388"/>
    <cellStyle name="_contingencyreview1011 - period 2 9june 14 2" xfId="389"/>
    <cellStyle name="_contingencyreview1011 - period 2 9june 15" xfId="390"/>
    <cellStyle name="_contingencyreview1011 - period 2 9june 2" xfId="391"/>
    <cellStyle name="_contingencyreview1011 - period 2 9june 2 2" xfId="392"/>
    <cellStyle name="_contingencyreview1011 - period 2 9june 2 2 2" xfId="393"/>
    <cellStyle name="_contingencyreview1011 - period 2 9june 2 2 3" xfId="394"/>
    <cellStyle name="_contingencyreview1011 - period 2 9june 2 2 3 2" xfId="395"/>
    <cellStyle name="_contingencyreview1011 - period 2 9june 2 2 4" xfId="396"/>
    <cellStyle name="_contingencyreview1011 - period 2 9june 2 3" xfId="397"/>
    <cellStyle name="_contingencyreview1011 - period 2 9june 2 3 2" xfId="398"/>
    <cellStyle name="_contingencyreview1011 - period 2 9june 2 3 2 2" xfId="399"/>
    <cellStyle name="_contingencyreview1011 - period 2 9june 2 3 3" xfId="400"/>
    <cellStyle name="_contingencyreview1011 - period 2 9june 2 4" xfId="401"/>
    <cellStyle name="_contingencyreview1011 - period 2 9june 2 5" xfId="402"/>
    <cellStyle name="_contingencyreview1011 - period 2 9june 2 5 2" xfId="403"/>
    <cellStyle name="_contingencyreview1011 - period 2 9june 2 6" xfId="404"/>
    <cellStyle name="_contingencyreview1011 - period 2 9june 3" xfId="405"/>
    <cellStyle name="_contingencyreview1011 - period 2 9june 3 10" xfId="406"/>
    <cellStyle name="_contingencyreview1011 - period 2 9june 3 11" xfId="407"/>
    <cellStyle name="_contingencyreview1011 - period 2 9june 3 2" xfId="408"/>
    <cellStyle name="_contingencyreview1011 - period 2 9june 3 2 2" xfId="409"/>
    <cellStyle name="_contingencyreview1011 - period 2 9june 3 3" xfId="410"/>
    <cellStyle name="_contingencyreview1011 - period 2 9june 3 3 2" xfId="411"/>
    <cellStyle name="_contingencyreview1011 - period 2 9june 3 3_August 2014 IMBE" xfId="412"/>
    <cellStyle name="_contingencyreview1011 - period 2 9june 3 3_August 2014 IMBE 2" xfId="413"/>
    <cellStyle name="_contingencyreview1011 - period 2 9june 3 4" xfId="414"/>
    <cellStyle name="_contingencyreview1011 - period 2 9june 3 4 2" xfId="415"/>
    <cellStyle name="_contingencyreview1011 - period 2 9june 3 5" xfId="416"/>
    <cellStyle name="_contingencyreview1011 - period 2 9june 3 6" xfId="417"/>
    <cellStyle name="_contingencyreview1011 - period 2 9june 3 7" xfId="418"/>
    <cellStyle name="_contingencyreview1011 - period 2 9june 3 7 2" xfId="419"/>
    <cellStyle name="_contingencyreview1011 - period 2 9june 3 8" xfId="420"/>
    <cellStyle name="_contingencyreview1011 - period 2 9june 3 9" xfId="421"/>
    <cellStyle name="_contingencyreview1011 - period 2 9june 3_August 2014 IMBE" xfId="422"/>
    <cellStyle name="_contingencyreview1011 - period 2 9june 3_August 2014 IMBE 2" xfId="423"/>
    <cellStyle name="_contingencyreview1011 - period 2 9june 4" xfId="424"/>
    <cellStyle name="_contingencyreview1011 - period 2 9june 4 2" xfId="425"/>
    <cellStyle name="_contingencyreview1011 - period 2 9june 4 2 2" xfId="426"/>
    <cellStyle name="_contingencyreview1011 - period 2 9june 4 3" xfId="427"/>
    <cellStyle name="_contingencyreview1011 - period 2 9june 4_August 2014 IMBE" xfId="428"/>
    <cellStyle name="_contingencyreview1011 - period 2 9june 4_August 2014 IMBE 2" xfId="429"/>
    <cellStyle name="_contingencyreview1011 - period 2 9june 5" xfId="430"/>
    <cellStyle name="_contingencyreview1011 - period 2 9june 5 2" xfId="431"/>
    <cellStyle name="_contingencyreview1011 - period 2 9june 5 3" xfId="432"/>
    <cellStyle name="_contingencyreview1011 - period 2 9june 5 3 2" xfId="433"/>
    <cellStyle name="_contingencyreview1011 - period 2 9june 5 4" xfId="434"/>
    <cellStyle name="_contingencyreview1011 - period 2 9june 6" xfId="435"/>
    <cellStyle name="_contingencyreview1011 - period 2 9june 6 2" xfId="436"/>
    <cellStyle name="_contingencyreview1011 - period 2 9june 6 3" xfId="437"/>
    <cellStyle name="_contingencyreview1011 - period 2 9june 6 3 2" xfId="438"/>
    <cellStyle name="_contingencyreview1011 - period 2 9june 6 4" xfId="439"/>
    <cellStyle name="_contingencyreview1011 - period 2 9june 7" xfId="440"/>
    <cellStyle name="_contingencyreview1011 - period 2 9june 7 2" xfId="441"/>
    <cellStyle name="_contingencyreview1011 - period 2 9june 8" xfId="442"/>
    <cellStyle name="_contingencyreview1011 - period 2 9june 8 2" xfId="443"/>
    <cellStyle name="_contingencyreview1011 - period 2 9june 9" xfId="444"/>
    <cellStyle name="_contingencyreview1011 - period 2 9june 9 2" xfId="445"/>
    <cellStyle name="_contingencyreview1011 - period 2 9june_Gross" xfId="446"/>
    <cellStyle name="_contingencyreview1011 - period 2 9june_Gross 2" xfId="447"/>
    <cellStyle name="_contingencyreview1011 - period 2 9june_R0" xfId="448"/>
    <cellStyle name="_contingencyreview1011 - period 2 9june_R0 2" xfId="449"/>
    <cellStyle name="_contingencyreview1011 - period 2 9june_R0 2 2" xfId="450"/>
    <cellStyle name="_contingencyreview1011 - period 2 9june_R0 3" xfId="451"/>
    <cellStyle name="_contingencyreview1011 - period 2 9june_R0_1" xfId="452"/>
    <cellStyle name="_contingencyreview1011 - period 2 9june_R0_1 2" xfId="453"/>
    <cellStyle name="_COO Narrative WD6 P4" xfId="454"/>
    <cellStyle name="_COO Narrative WD6 P4 10" xfId="455"/>
    <cellStyle name="_COO Narrative WD6 P4 10 2" xfId="456"/>
    <cellStyle name="_COO Narrative WD6 P4 11" xfId="457"/>
    <cellStyle name="_COO Narrative WD6 P4 11 2" xfId="458"/>
    <cellStyle name="_COO Narrative WD6 P4 12" xfId="459"/>
    <cellStyle name="_COO Narrative WD6 P4 12 2" xfId="460"/>
    <cellStyle name="_COO Narrative WD6 P4 13" xfId="461"/>
    <cellStyle name="_COO Narrative WD6 P4 14" xfId="462"/>
    <cellStyle name="_COO Narrative WD6 P4 14 2" xfId="463"/>
    <cellStyle name="_COO Narrative WD6 P4 15" xfId="464"/>
    <cellStyle name="_COO Narrative WD6 P4 2" xfId="465"/>
    <cellStyle name="_COO Narrative WD6 P4 2 2" xfId="466"/>
    <cellStyle name="_COO Narrative WD6 P4 2 2 2" xfId="467"/>
    <cellStyle name="_COO Narrative WD6 P4 2 2 3" xfId="468"/>
    <cellStyle name="_COO Narrative WD6 P4 2 2 3 2" xfId="469"/>
    <cellStyle name="_COO Narrative WD6 P4 2 2 4" xfId="470"/>
    <cellStyle name="_COO Narrative WD6 P4 2 3" xfId="471"/>
    <cellStyle name="_COO Narrative WD6 P4 2 3 2" xfId="472"/>
    <cellStyle name="_COO Narrative WD6 P4 2 3 2 2" xfId="473"/>
    <cellStyle name="_COO Narrative WD6 P4 2 3 3" xfId="474"/>
    <cellStyle name="_COO Narrative WD6 P4 2 4" xfId="475"/>
    <cellStyle name="_COO Narrative WD6 P4 2 5" xfId="476"/>
    <cellStyle name="_COO Narrative WD6 P4 2 5 2" xfId="477"/>
    <cellStyle name="_COO Narrative WD6 P4 2 6" xfId="478"/>
    <cellStyle name="_COO Narrative WD6 P4 3" xfId="479"/>
    <cellStyle name="_COO Narrative WD6 P4 3 10" xfId="480"/>
    <cellStyle name="_COO Narrative WD6 P4 3 11" xfId="481"/>
    <cellStyle name="_COO Narrative WD6 P4 3 2" xfId="482"/>
    <cellStyle name="_COO Narrative WD6 P4 3 2 2" xfId="483"/>
    <cellStyle name="_COO Narrative WD6 P4 3 3" xfId="484"/>
    <cellStyle name="_COO Narrative WD6 P4 3 3 2" xfId="485"/>
    <cellStyle name="_COO Narrative WD6 P4 3 3_August 2014 IMBE" xfId="486"/>
    <cellStyle name="_COO Narrative WD6 P4 3 3_August 2014 IMBE 2" xfId="487"/>
    <cellStyle name="_COO Narrative WD6 P4 3 4" xfId="488"/>
    <cellStyle name="_COO Narrative WD6 P4 3 4 2" xfId="489"/>
    <cellStyle name="_COO Narrative WD6 P4 3 5" xfId="490"/>
    <cellStyle name="_COO Narrative WD6 P4 3 6" xfId="491"/>
    <cellStyle name="_COO Narrative WD6 P4 3 7" xfId="492"/>
    <cellStyle name="_COO Narrative WD6 P4 3 7 2" xfId="493"/>
    <cellStyle name="_COO Narrative WD6 P4 3 8" xfId="494"/>
    <cellStyle name="_COO Narrative WD6 P4 3 9" xfId="495"/>
    <cellStyle name="_COO Narrative WD6 P4 3_August 2014 IMBE" xfId="496"/>
    <cellStyle name="_COO Narrative WD6 P4 3_August 2014 IMBE 2" xfId="497"/>
    <cellStyle name="_COO Narrative WD6 P4 4" xfId="498"/>
    <cellStyle name="_COO Narrative WD6 P4 4 2" xfId="499"/>
    <cellStyle name="_COO Narrative WD6 P4 4 2 2" xfId="500"/>
    <cellStyle name="_COO Narrative WD6 P4 4 3" xfId="501"/>
    <cellStyle name="_COO Narrative WD6 P4 4_August 2014 IMBE" xfId="502"/>
    <cellStyle name="_COO Narrative WD6 P4 4_August 2014 IMBE 2" xfId="503"/>
    <cellStyle name="_COO Narrative WD6 P4 5" xfId="504"/>
    <cellStyle name="_COO Narrative WD6 P4 5 2" xfId="505"/>
    <cellStyle name="_COO Narrative WD6 P4 5 3" xfId="506"/>
    <cellStyle name="_COO Narrative WD6 P4 5 3 2" xfId="507"/>
    <cellStyle name="_COO Narrative WD6 P4 5 4" xfId="508"/>
    <cellStyle name="_COO Narrative WD6 P4 6" xfId="509"/>
    <cellStyle name="_COO Narrative WD6 P4 6 2" xfId="510"/>
    <cellStyle name="_COO Narrative WD6 P4 6 3" xfId="511"/>
    <cellStyle name="_COO Narrative WD6 P4 6 3 2" xfId="512"/>
    <cellStyle name="_COO Narrative WD6 P4 6 4" xfId="513"/>
    <cellStyle name="_COO Narrative WD6 P4 7" xfId="514"/>
    <cellStyle name="_COO Narrative WD6 P4 7 2" xfId="515"/>
    <cellStyle name="_COO Narrative WD6 P4 8" xfId="516"/>
    <cellStyle name="_COO Narrative WD6 P4 8 2" xfId="517"/>
    <cellStyle name="_COO Narrative WD6 P4 9" xfId="518"/>
    <cellStyle name="_COO Narrative WD6 P4 9 2" xfId="519"/>
    <cellStyle name="_COO Narrative WD6 P4_Gross" xfId="520"/>
    <cellStyle name="_COO Narrative WD6 P4_Gross 2" xfId="521"/>
    <cellStyle name="_COO Narrative WD6 P4_R0" xfId="522"/>
    <cellStyle name="_COO Narrative WD6 P4_R0 2" xfId="523"/>
    <cellStyle name="_COO Narrative WD6 P4_R0 2 2" xfId="524"/>
    <cellStyle name="_COO Narrative WD6 P4_R0 3" xfId="525"/>
    <cellStyle name="_COO Narrative WD6 P4_R0_1" xfId="526"/>
    <cellStyle name="_COO Narrative WD6 P4_R0_1 2" xfId="527"/>
    <cellStyle name="_covered bonds" xfId="528"/>
    <cellStyle name="_covered bonds 2" xfId="529"/>
    <cellStyle name="_covered bonds_20110317 Guarantee Data sheet with CDS Expected Losses" xfId="530"/>
    <cellStyle name="_covered bonds_20110317 Guarantee Data sheet with CDS Expected Losses 2" xfId="531"/>
    <cellStyle name="_CSD variance sheet (completed)" xfId="532"/>
    <cellStyle name="_CSD variance sheet (completed) 10" xfId="533"/>
    <cellStyle name="_CSD variance sheet (completed) 10 2" xfId="534"/>
    <cellStyle name="_CSD variance sheet (completed) 11" xfId="535"/>
    <cellStyle name="_CSD variance sheet (completed) 11 2" xfId="536"/>
    <cellStyle name="_CSD variance sheet (completed) 12" xfId="537"/>
    <cellStyle name="_CSD variance sheet (completed) 12 2" xfId="538"/>
    <cellStyle name="_CSD variance sheet (completed) 13" xfId="539"/>
    <cellStyle name="_CSD variance sheet (completed) 14" xfId="540"/>
    <cellStyle name="_CSD variance sheet (completed) 14 2" xfId="541"/>
    <cellStyle name="_CSD variance sheet (completed) 15" xfId="542"/>
    <cellStyle name="_CSD variance sheet (completed) 2" xfId="543"/>
    <cellStyle name="_CSD variance sheet (completed) 2 2" xfId="544"/>
    <cellStyle name="_CSD variance sheet (completed) 2 2 2" xfId="545"/>
    <cellStyle name="_CSD variance sheet (completed) 2 2 3" xfId="546"/>
    <cellStyle name="_CSD variance sheet (completed) 2 2 3 2" xfId="547"/>
    <cellStyle name="_CSD variance sheet (completed) 2 2 4" xfId="548"/>
    <cellStyle name="_CSD variance sheet (completed) 2 3" xfId="549"/>
    <cellStyle name="_CSD variance sheet (completed) 2 3 2" xfId="550"/>
    <cellStyle name="_CSD variance sheet (completed) 2 3 2 2" xfId="551"/>
    <cellStyle name="_CSD variance sheet (completed) 2 3 3" xfId="552"/>
    <cellStyle name="_CSD variance sheet (completed) 2 4" xfId="553"/>
    <cellStyle name="_CSD variance sheet (completed) 2 5" xfId="554"/>
    <cellStyle name="_CSD variance sheet (completed) 2 5 2" xfId="555"/>
    <cellStyle name="_CSD variance sheet (completed) 2 6" xfId="556"/>
    <cellStyle name="_CSD variance sheet (completed) 3" xfId="557"/>
    <cellStyle name="_CSD variance sheet (completed) 3 10" xfId="558"/>
    <cellStyle name="_CSD variance sheet (completed) 3 11" xfId="559"/>
    <cellStyle name="_CSD variance sheet (completed) 3 2" xfId="560"/>
    <cellStyle name="_CSD variance sheet (completed) 3 2 2" xfId="561"/>
    <cellStyle name="_CSD variance sheet (completed) 3 3" xfId="562"/>
    <cellStyle name="_CSD variance sheet (completed) 3 3 2" xfId="563"/>
    <cellStyle name="_CSD variance sheet (completed) 3 3_August 2014 IMBE" xfId="564"/>
    <cellStyle name="_CSD variance sheet (completed) 3 3_August 2014 IMBE 2" xfId="565"/>
    <cellStyle name="_CSD variance sheet (completed) 3 4" xfId="566"/>
    <cellStyle name="_CSD variance sheet (completed) 3 4 2" xfId="567"/>
    <cellStyle name="_CSD variance sheet (completed) 3 5" xfId="568"/>
    <cellStyle name="_CSD variance sheet (completed) 3 6" xfId="569"/>
    <cellStyle name="_CSD variance sheet (completed) 3 7" xfId="570"/>
    <cellStyle name="_CSD variance sheet (completed) 3 7 2" xfId="571"/>
    <cellStyle name="_CSD variance sheet (completed) 3 8" xfId="572"/>
    <cellStyle name="_CSD variance sheet (completed) 3 9" xfId="573"/>
    <cellStyle name="_CSD variance sheet (completed) 3_August 2014 IMBE" xfId="574"/>
    <cellStyle name="_CSD variance sheet (completed) 3_August 2014 IMBE 2" xfId="575"/>
    <cellStyle name="_CSD variance sheet (completed) 4" xfId="576"/>
    <cellStyle name="_CSD variance sheet (completed) 4 2" xfId="577"/>
    <cellStyle name="_CSD variance sheet (completed) 4 2 2" xfId="578"/>
    <cellStyle name="_CSD variance sheet (completed) 4 3" xfId="579"/>
    <cellStyle name="_CSD variance sheet (completed) 4_August 2014 IMBE" xfId="580"/>
    <cellStyle name="_CSD variance sheet (completed) 4_August 2014 IMBE 2" xfId="581"/>
    <cellStyle name="_CSD variance sheet (completed) 5" xfId="582"/>
    <cellStyle name="_CSD variance sheet (completed) 5 2" xfId="583"/>
    <cellStyle name="_CSD variance sheet (completed) 5 3" xfId="584"/>
    <cellStyle name="_CSD variance sheet (completed) 5 3 2" xfId="585"/>
    <cellStyle name="_CSD variance sheet (completed) 5 4" xfId="586"/>
    <cellStyle name="_CSD variance sheet (completed) 6" xfId="587"/>
    <cellStyle name="_CSD variance sheet (completed) 6 2" xfId="588"/>
    <cellStyle name="_CSD variance sheet (completed) 6 3" xfId="589"/>
    <cellStyle name="_CSD variance sheet (completed) 6 3 2" xfId="590"/>
    <cellStyle name="_CSD variance sheet (completed) 6 4" xfId="591"/>
    <cellStyle name="_CSD variance sheet (completed) 7" xfId="592"/>
    <cellStyle name="_CSD variance sheet (completed) 7 2" xfId="593"/>
    <cellStyle name="_CSD variance sheet (completed) 8" xfId="594"/>
    <cellStyle name="_CSD variance sheet (completed) 8 2" xfId="595"/>
    <cellStyle name="_CSD variance sheet (completed) 9" xfId="596"/>
    <cellStyle name="_CSD variance sheet (completed) 9 2" xfId="597"/>
    <cellStyle name="_CSD variance sheet (completed)_Gross" xfId="598"/>
    <cellStyle name="_CSD variance sheet (completed)_Gross 2" xfId="599"/>
    <cellStyle name="_CSD variance sheet (completed)_R0" xfId="600"/>
    <cellStyle name="_CSD variance sheet (completed)_R0 2" xfId="601"/>
    <cellStyle name="_CSD variance sheet (completed)_R0 2 2" xfId="602"/>
    <cellStyle name="_CSD variance sheet (completed)_R0 3" xfId="603"/>
    <cellStyle name="_CSD variance sheet (completed)_R0_1" xfId="604"/>
    <cellStyle name="_CSD variance sheet (completed)_R0_1 2" xfId="605"/>
    <cellStyle name="_DEL A  Reporting example" xfId="606"/>
    <cellStyle name="_DEL A  Reporting example 10" xfId="607"/>
    <cellStyle name="_DEL A  Reporting example 10 2" xfId="608"/>
    <cellStyle name="_DEL A  Reporting example 11" xfId="609"/>
    <cellStyle name="_DEL A  Reporting example 11 2" xfId="610"/>
    <cellStyle name="_DEL A  Reporting example 12" xfId="611"/>
    <cellStyle name="_DEL A  Reporting example 12 2" xfId="612"/>
    <cellStyle name="_DEL A  Reporting example 13" xfId="613"/>
    <cellStyle name="_DEL A  Reporting example 14" xfId="614"/>
    <cellStyle name="_DEL A  Reporting example 14 2" xfId="615"/>
    <cellStyle name="_DEL A  Reporting example 15" xfId="616"/>
    <cellStyle name="_DEL A  Reporting example 2" xfId="617"/>
    <cellStyle name="_DEL A  Reporting example 2 2" xfId="618"/>
    <cellStyle name="_DEL A  Reporting example 2 2 2" xfId="619"/>
    <cellStyle name="_DEL A  Reporting example 2 2 3" xfId="620"/>
    <cellStyle name="_DEL A  Reporting example 2 2 3 2" xfId="621"/>
    <cellStyle name="_DEL A  Reporting example 2 2 4" xfId="622"/>
    <cellStyle name="_DEL A  Reporting example 2 3" xfId="623"/>
    <cellStyle name="_DEL A  Reporting example 2 3 2" xfId="624"/>
    <cellStyle name="_DEL A  Reporting example 2 3 2 2" xfId="625"/>
    <cellStyle name="_DEL A  Reporting example 2 3 3" xfId="626"/>
    <cellStyle name="_DEL A  Reporting example 2 4" xfId="627"/>
    <cellStyle name="_DEL A  Reporting example 2 5" xfId="628"/>
    <cellStyle name="_DEL A  Reporting example 2 5 2" xfId="629"/>
    <cellStyle name="_DEL A  Reporting example 2 6" xfId="630"/>
    <cellStyle name="_DEL A  Reporting example 3" xfId="631"/>
    <cellStyle name="_DEL A  Reporting example 3 10" xfId="632"/>
    <cellStyle name="_DEL A  Reporting example 3 11" xfId="633"/>
    <cellStyle name="_DEL A  Reporting example 3 2" xfId="634"/>
    <cellStyle name="_DEL A  Reporting example 3 2 2" xfId="635"/>
    <cellStyle name="_DEL A  Reporting example 3 3" xfId="636"/>
    <cellStyle name="_DEL A  Reporting example 3 3 2" xfId="637"/>
    <cellStyle name="_DEL A  Reporting example 3 3_August 2014 IMBE" xfId="638"/>
    <cellStyle name="_DEL A  Reporting example 3 3_August 2014 IMBE 2" xfId="639"/>
    <cellStyle name="_DEL A  Reporting example 3 4" xfId="640"/>
    <cellStyle name="_DEL A  Reporting example 3 4 2" xfId="641"/>
    <cellStyle name="_DEL A  Reporting example 3 5" xfId="642"/>
    <cellStyle name="_DEL A  Reporting example 3 6" xfId="643"/>
    <cellStyle name="_DEL A  Reporting example 3 7" xfId="644"/>
    <cellStyle name="_DEL A  Reporting example 3 7 2" xfId="645"/>
    <cellStyle name="_DEL A  Reporting example 3 8" xfId="646"/>
    <cellStyle name="_DEL A  Reporting example 3 9" xfId="647"/>
    <cellStyle name="_DEL A  Reporting example 3_August 2014 IMBE" xfId="648"/>
    <cellStyle name="_DEL A  Reporting example 3_August 2014 IMBE 2" xfId="649"/>
    <cellStyle name="_DEL A  Reporting example 4" xfId="650"/>
    <cellStyle name="_DEL A  Reporting example 4 2" xfId="651"/>
    <cellStyle name="_DEL A  Reporting example 4 2 2" xfId="652"/>
    <cellStyle name="_DEL A  Reporting example 4 3" xfId="653"/>
    <cellStyle name="_DEL A  Reporting example 4_August 2014 IMBE" xfId="654"/>
    <cellStyle name="_DEL A  Reporting example 4_August 2014 IMBE 2" xfId="655"/>
    <cellStyle name="_DEL A  Reporting example 5" xfId="656"/>
    <cellStyle name="_DEL A  Reporting example 5 2" xfId="657"/>
    <cellStyle name="_DEL A  Reporting example 5 3" xfId="658"/>
    <cellStyle name="_DEL A  Reporting example 5 3 2" xfId="659"/>
    <cellStyle name="_DEL A  Reporting example 5 4" xfId="660"/>
    <cellStyle name="_DEL A  Reporting example 6" xfId="661"/>
    <cellStyle name="_DEL A  Reporting example 6 2" xfId="662"/>
    <cellStyle name="_DEL A  Reporting example 6 3" xfId="663"/>
    <cellStyle name="_DEL A  Reporting example 6 3 2" xfId="664"/>
    <cellStyle name="_DEL A  Reporting example 6 4" xfId="665"/>
    <cellStyle name="_DEL A  Reporting example 7" xfId="666"/>
    <cellStyle name="_DEL A  Reporting example 7 2" xfId="667"/>
    <cellStyle name="_DEL A  Reporting example 8" xfId="668"/>
    <cellStyle name="_DEL A  Reporting example 8 2" xfId="669"/>
    <cellStyle name="_DEL A  Reporting example 9" xfId="670"/>
    <cellStyle name="_DEL A  Reporting example 9 2" xfId="671"/>
    <cellStyle name="_DEL A  Reporting example_Gross" xfId="672"/>
    <cellStyle name="_DEL A  Reporting example_Gross 2" xfId="673"/>
    <cellStyle name="_DEL A  Reporting example_R0" xfId="674"/>
    <cellStyle name="_DEL A  Reporting example_R0 2" xfId="675"/>
    <cellStyle name="_DEL A  Reporting example_R0 2 2" xfId="676"/>
    <cellStyle name="_DEL A  Reporting example_R0 3" xfId="677"/>
    <cellStyle name="_DEL A  Reporting example_R0_1" xfId="678"/>
    <cellStyle name="_DEL A  Reporting example_R0_1 2" xfId="679"/>
    <cellStyle name="_Del A analysis" xfId="680"/>
    <cellStyle name="_Del A analysis 2" xfId="681"/>
    <cellStyle name="_Del A analysis 2 2" xfId="682"/>
    <cellStyle name="_Del A analysis 2 2 2" xfId="683"/>
    <cellStyle name="_Del A analysis 2 3" xfId="684"/>
    <cellStyle name="_Del A analysis 2 3 2" xfId="685"/>
    <cellStyle name="_Del A analysis 2 4" xfId="686"/>
    <cellStyle name="_Del A analysis 2 4 2" xfId="687"/>
    <cellStyle name="_Del A analysis 2 5" xfId="688"/>
    <cellStyle name="_Del A analysis 2 6" xfId="689"/>
    <cellStyle name="_Del A analysis 2_August 2014 IMBE" xfId="690"/>
    <cellStyle name="_Del A analysis 2_August 2014 IMBE 2" xfId="691"/>
    <cellStyle name="_Del A analysis 3" xfId="692"/>
    <cellStyle name="_Del A analysis 3 2" xfId="693"/>
    <cellStyle name="_Del A analysis 4" xfId="694"/>
    <cellStyle name="_Del A analysis 4 2" xfId="695"/>
    <cellStyle name="_Del A analysis 5" xfId="696"/>
    <cellStyle name="_Del A analysis 5 2" xfId="697"/>
    <cellStyle name="_Del A analysis 6" xfId="698"/>
    <cellStyle name="_Del A analysis 6 2" xfId="699"/>
    <cellStyle name="_Del A analysis 7" xfId="700"/>
    <cellStyle name="_Del A analysis 7 2" xfId="701"/>
    <cellStyle name="_Del A analysis 8" xfId="702"/>
    <cellStyle name="_Del A analysis 9" xfId="703"/>
    <cellStyle name="_Del A analysis_July 2014 IMBE" xfId="704"/>
    <cellStyle name="_Del A analysis_July 2014 IMBE 2" xfId="705"/>
    <cellStyle name="_Del A analysis_July 2014 IMBE 2 2" xfId="706"/>
    <cellStyle name="_Del A analysis_July 2014 IMBE 3" xfId="707"/>
    <cellStyle name="_Del A analysis_WCMG updates 1415p3" xfId="708"/>
    <cellStyle name="_Del A analysis_WCMG updates 1415p3 2" xfId="709"/>
    <cellStyle name="_DEL P1" xfId="710"/>
    <cellStyle name="_DEL P1 10" xfId="711"/>
    <cellStyle name="_DEL P1 10 2" xfId="712"/>
    <cellStyle name="_DEL P1 11" xfId="713"/>
    <cellStyle name="_DEL P1 11 2" xfId="714"/>
    <cellStyle name="_DEL P1 12" xfId="715"/>
    <cellStyle name="_DEL P1 12 2" xfId="716"/>
    <cellStyle name="_DEL P1 13" xfId="717"/>
    <cellStyle name="_DEL P1 14" xfId="718"/>
    <cellStyle name="_DEL P1 14 2" xfId="719"/>
    <cellStyle name="_DEL P1 15" xfId="720"/>
    <cellStyle name="_DEL P1 2" xfId="721"/>
    <cellStyle name="_DEL P1 2 2" xfId="722"/>
    <cellStyle name="_DEL P1 2 2 2" xfId="723"/>
    <cellStyle name="_DEL P1 2 2 3" xfId="724"/>
    <cellStyle name="_DEL P1 2 2 3 2" xfId="725"/>
    <cellStyle name="_DEL P1 2 2 4" xfId="726"/>
    <cellStyle name="_DEL P1 2 3" xfId="727"/>
    <cellStyle name="_DEL P1 2 3 2" xfId="728"/>
    <cellStyle name="_DEL P1 2 3 2 2" xfId="729"/>
    <cellStyle name="_DEL P1 2 3 3" xfId="730"/>
    <cellStyle name="_DEL P1 2 4" xfId="731"/>
    <cellStyle name="_DEL P1 2 5" xfId="732"/>
    <cellStyle name="_DEL P1 2 5 2" xfId="733"/>
    <cellStyle name="_DEL P1 2 6" xfId="734"/>
    <cellStyle name="_DEL P1 3" xfId="735"/>
    <cellStyle name="_DEL P1 3 10" xfId="736"/>
    <cellStyle name="_DEL P1 3 11" xfId="737"/>
    <cellStyle name="_DEL P1 3 2" xfId="738"/>
    <cellStyle name="_DEL P1 3 2 2" xfId="739"/>
    <cellStyle name="_DEL P1 3 3" xfId="740"/>
    <cellStyle name="_DEL P1 3 3 2" xfId="741"/>
    <cellStyle name="_DEL P1 3 3_August 2014 IMBE" xfId="742"/>
    <cellStyle name="_DEL P1 3 3_August 2014 IMBE 2" xfId="743"/>
    <cellStyle name="_DEL P1 3 4" xfId="744"/>
    <cellStyle name="_DEL P1 3 4 2" xfId="745"/>
    <cellStyle name="_DEL P1 3 5" xfId="746"/>
    <cellStyle name="_DEL P1 3 6" xfId="747"/>
    <cellStyle name="_DEL P1 3 7" xfId="748"/>
    <cellStyle name="_DEL P1 3 7 2" xfId="749"/>
    <cellStyle name="_DEL P1 3 8" xfId="750"/>
    <cellStyle name="_DEL P1 3 9" xfId="751"/>
    <cellStyle name="_DEL P1 3_August 2014 IMBE" xfId="752"/>
    <cellStyle name="_DEL P1 3_August 2014 IMBE 2" xfId="753"/>
    <cellStyle name="_DEL P1 4" xfId="754"/>
    <cellStyle name="_DEL P1 4 2" xfId="755"/>
    <cellStyle name="_DEL P1 4 2 2" xfId="756"/>
    <cellStyle name="_DEL P1 4 3" xfId="757"/>
    <cellStyle name="_DEL P1 4_August 2014 IMBE" xfId="758"/>
    <cellStyle name="_DEL P1 4_August 2014 IMBE 2" xfId="759"/>
    <cellStyle name="_DEL P1 5" xfId="760"/>
    <cellStyle name="_DEL P1 5 2" xfId="761"/>
    <cellStyle name="_DEL P1 5 3" xfId="762"/>
    <cellStyle name="_DEL P1 5 3 2" xfId="763"/>
    <cellStyle name="_DEL P1 5 4" xfId="764"/>
    <cellStyle name="_DEL P1 6" xfId="765"/>
    <cellStyle name="_DEL P1 6 2" xfId="766"/>
    <cellStyle name="_DEL P1 6 3" xfId="767"/>
    <cellStyle name="_DEL P1 6 3 2" xfId="768"/>
    <cellStyle name="_DEL P1 6 4" xfId="769"/>
    <cellStyle name="_DEL P1 7" xfId="770"/>
    <cellStyle name="_DEL P1 7 2" xfId="771"/>
    <cellStyle name="_DEL P1 8" xfId="772"/>
    <cellStyle name="_DEL P1 8 2" xfId="773"/>
    <cellStyle name="_DEL P1 9" xfId="774"/>
    <cellStyle name="_DEL P1 9 2" xfId="775"/>
    <cellStyle name="_DEL P1_Gross" xfId="776"/>
    <cellStyle name="_DEL P1_Gross 2" xfId="777"/>
    <cellStyle name="_DEL P1_R0" xfId="778"/>
    <cellStyle name="_DEL P1_R0 2" xfId="779"/>
    <cellStyle name="_DEL P1_R0 2 2" xfId="780"/>
    <cellStyle name="_DEL P1_R0 3" xfId="781"/>
    <cellStyle name="_DEL P1_R0_1" xfId="782"/>
    <cellStyle name="_DEL P1_R0_1 2" xfId="783"/>
    <cellStyle name="_Dpn Forecast 2008-2010 (14-Dec-07)" xfId="784"/>
    <cellStyle name="_Dpn Forecast 2008-2010 (14-Dec-07) 2" xfId="785"/>
    <cellStyle name="_Dpn Forecast 2008-2010 (14-Dec-07)_20110317 Guarantee Data sheet with CDS Expected Losses" xfId="786"/>
    <cellStyle name="_Dpn Forecast 2008-2010 (14-Dec-07)_20110317 Guarantee Data sheet with CDS Expected Losses 2" xfId="787"/>
    <cellStyle name="_DRAFT WD7 FORECAST" xfId="788"/>
    <cellStyle name="_DRAFT WD7 FORECAST 10" xfId="789"/>
    <cellStyle name="_DRAFT WD7 FORECAST 10 2" xfId="790"/>
    <cellStyle name="_DRAFT WD7 FORECAST 11" xfId="791"/>
    <cellStyle name="_DRAFT WD7 FORECAST 11 2" xfId="792"/>
    <cellStyle name="_DRAFT WD7 FORECAST 12" xfId="793"/>
    <cellStyle name="_DRAFT WD7 FORECAST 12 2" xfId="794"/>
    <cellStyle name="_DRAFT WD7 FORECAST 13" xfId="795"/>
    <cellStyle name="_DRAFT WD7 FORECAST 14" xfId="796"/>
    <cellStyle name="_DRAFT WD7 FORECAST 14 2" xfId="797"/>
    <cellStyle name="_DRAFT WD7 FORECAST 15" xfId="798"/>
    <cellStyle name="_DRAFT WD7 FORECAST 2" xfId="799"/>
    <cellStyle name="_DRAFT WD7 FORECAST 2 2" xfId="800"/>
    <cellStyle name="_DRAFT WD7 FORECAST 2 2 2" xfId="801"/>
    <cellStyle name="_DRAFT WD7 FORECAST 2 2 3" xfId="802"/>
    <cellStyle name="_DRAFT WD7 FORECAST 2 2 3 2" xfId="803"/>
    <cellStyle name="_DRAFT WD7 FORECAST 2 2 4" xfId="804"/>
    <cellStyle name="_DRAFT WD7 FORECAST 2 3" xfId="805"/>
    <cellStyle name="_DRAFT WD7 FORECAST 2 3 2" xfId="806"/>
    <cellStyle name="_DRAFT WD7 FORECAST 2 3 2 2" xfId="807"/>
    <cellStyle name="_DRAFT WD7 FORECAST 2 3 3" xfId="808"/>
    <cellStyle name="_DRAFT WD7 FORECAST 2 4" xfId="809"/>
    <cellStyle name="_DRAFT WD7 FORECAST 2 5" xfId="810"/>
    <cellStyle name="_DRAFT WD7 FORECAST 2 5 2" xfId="811"/>
    <cellStyle name="_DRAFT WD7 FORECAST 2 6" xfId="812"/>
    <cellStyle name="_DRAFT WD7 FORECAST 3" xfId="813"/>
    <cellStyle name="_DRAFT WD7 FORECAST 3 10" xfId="814"/>
    <cellStyle name="_DRAFT WD7 FORECAST 3 11" xfId="815"/>
    <cellStyle name="_DRAFT WD7 FORECAST 3 2" xfId="816"/>
    <cellStyle name="_DRAFT WD7 FORECAST 3 2 2" xfId="817"/>
    <cellStyle name="_DRAFT WD7 FORECAST 3 3" xfId="818"/>
    <cellStyle name="_DRAFT WD7 FORECAST 3 3 2" xfId="819"/>
    <cellStyle name="_DRAFT WD7 FORECAST 3 3_August 2014 IMBE" xfId="820"/>
    <cellStyle name="_DRAFT WD7 FORECAST 3 3_August 2014 IMBE 2" xfId="821"/>
    <cellStyle name="_DRAFT WD7 FORECAST 3 4" xfId="822"/>
    <cellStyle name="_DRAFT WD7 FORECAST 3 4 2" xfId="823"/>
    <cellStyle name="_DRAFT WD7 FORECAST 3 5" xfId="824"/>
    <cellStyle name="_DRAFT WD7 FORECAST 3 6" xfId="825"/>
    <cellStyle name="_DRAFT WD7 FORECAST 3 7" xfId="826"/>
    <cellStyle name="_DRAFT WD7 FORECAST 3 7 2" xfId="827"/>
    <cellStyle name="_DRAFT WD7 FORECAST 3 8" xfId="828"/>
    <cellStyle name="_DRAFT WD7 FORECAST 3 9" xfId="829"/>
    <cellStyle name="_DRAFT WD7 FORECAST 3_August 2014 IMBE" xfId="830"/>
    <cellStyle name="_DRAFT WD7 FORECAST 3_August 2014 IMBE 2" xfId="831"/>
    <cellStyle name="_DRAFT WD7 FORECAST 4" xfId="832"/>
    <cellStyle name="_DRAFT WD7 FORECAST 4 2" xfId="833"/>
    <cellStyle name="_DRAFT WD7 FORECAST 4 2 2" xfId="834"/>
    <cellStyle name="_DRAFT WD7 FORECAST 4 3" xfId="835"/>
    <cellStyle name="_DRAFT WD7 FORECAST 4_August 2014 IMBE" xfId="836"/>
    <cellStyle name="_DRAFT WD7 FORECAST 4_August 2014 IMBE 2" xfId="837"/>
    <cellStyle name="_DRAFT WD7 FORECAST 5" xfId="838"/>
    <cellStyle name="_DRAFT WD7 FORECAST 5 2" xfId="839"/>
    <cellStyle name="_DRAFT WD7 FORECAST 5 3" xfId="840"/>
    <cellStyle name="_DRAFT WD7 FORECAST 5 3 2" xfId="841"/>
    <cellStyle name="_DRAFT WD7 FORECAST 5 4" xfId="842"/>
    <cellStyle name="_DRAFT WD7 FORECAST 6" xfId="843"/>
    <cellStyle name="_DRAFT WD7 FORECAST 6 2" xfId="844"/>
    <cellStyle name="_DRAFT WD7 FORECAST 6 3" xfId="845"/>
    <cellStyle name="_DRAFT WD7 FORECAST 6 3 2" xfId="846"/>
    <cellStyle name="_DRAFT WD7 FORECAST 6 4" xfId="847"/>
    <cellStyle name="_DRAFT WD7 FORECAST 7" xfId="848"/>
    <cellStyle name="_DRAFT WD7 FORECAST 7 2" xfId="849"/>
    <cellStyle name="_DRAFT WD7 FORECAST 8" xfId="850"/>
    <cellStyle name="_DRAFT WD7 FORECAST 8 2" xfId="851"/>
    <cellStyle name="_DRAFT WD7 FORECAST 9" xfId="852"/>
    <cellStyle name="_DRAFT WD7 FORECAST 9 2" xfId="853"/>
    <cellStyle name="_DRAFT WD7 FORECAST_Gross" xfId="854"/>
    <cellStyle name="_DRAFT WD7 FORECAST_Gross 2" xfId="855"/>
    <cellStyle name="_DRAFT WD7 FORECAST_R0" xfId="856"/>
    <cellStyle name="_DRAFT WD7 FORECAST_R0 2" xfId="857"/>
    <cellStyle name="_DRAFT WD7 FORECAST_R0 2 2" xfId="858"/>
    <cellStyle name="_DRAFT WD7 FORECAST_R0 3" xfId="859"/>
    <cellStyle name="_DRAFT WD7 FORECAST_R0_1" xfId="860"/>
    <cellStyle name="_DRAFT WD7 FORECAST_R0_1 2" xfId="861"/>
    <cellStyle name="_DSG Pack master" xfId="862"/>
    <cellStyle name="_DSG Pack master 10" xfId="863"/>
    <cellStyle name="_DSG Pack master 10 2" xfId="864"/>
    <cellStyle name="_DSG Pack master 11" xfId="865"/>
    <cellStyle name="_DSG Pack master 11 2" xfId="866"/>
    <cellStyle name="_DSG Pack master 12" xfId="867"/>
    <cellStyle name="_DSG Pack master 12 2" xfId="868"/>
    <cellStyle name="_DSG Pack master 13" xfId="869"/>
    <cellStyle name="_DSG Pack master 14" xfId="870"/>
    <cellStyle name="_DSG Pack master 14 2" xfId="871"/>
    <cellStyle name="_DSG Pack master 15" xfId="872"/>
    <cellStyle name="_DSG Pack master 2" xfId="873"/>
    <cellStyle name="_DSG Pack master 2 2" xfId="874"/>
    <cellStyle name="_DSG Pack master 2 2 2" xfId="875"/>
    <cellStyle name="_DSG Pack master 2 2 3" xfId="876"/>
    <cellStyle name="_DSG Pack master 2 2 3 2" xfId="877"/>
    <cellStyle name="_DSG Pack master 2 2 4" xfId="878"/>
    <cellStyle name="_DSG Pack master 2 3" xfId="879"/>
    <cellStyle name="_DSG Pack master 2 3 2" xfId="880"/>
    <cellStyle name="_DSG Pack master 2 3 2 2" xfId="881"/>
    <cellStyle name="_DSG Pack master 2 3 3" xfId="882"/>
    <cellStyle name="_DSG Pack master 2 4" xfId="883"/>
    <cellStyle name="_DSG Pack master 2 5" xfId="884"/>
    <cellStyle name="_DSG Pack master 2 5 2" xfId="885"/>
    <cellStyle name="_DSG Pack master 2 6" xfId="886"/>
    <cellStyle name="_DSG Pack master 3" xfId="887"/>
    <cellStyle name="_DSG Pack master 3 10" xfId="888"/>
    <cellStyle name="_DSG Pack master 3 11" xfId="889"/>
    <cellStyle name="_DSG Pack master 3 2" xfId="890"/>
    <cellStyle name="_DSG Pack master 3 2 2" xfId="891"/>
    <cellStyle name="_DSG Pack master 3 3" xfId="892"/>
    <cellStyle name="_DSG Pack master 3 3 2" xfId="893"/>
    <cellStyle name="_DSG Pack master 3 3_August 2014 IMBE" xfId="894"/>
    <cellStyle name="_DSG Pack master 3 3_August 2014 IMBE 2" xfId="895"/>
    <cellStyle name="_DSG Pack master 3 4" xfId="896"/>
    <cellStyle name="_DSG Pack master 3 4 2" xfId="897"/>
    <cellStyle name="_DSG Pack master 3 5" xfId="898"/>
    <cellStyle name="_DSG Pack master 3 6" xfId="899"/>
    <cellStyle name="_DSG Pack master 3 7" xfId="900"/>
    <cellStyle name="_DSG Pack master 3 7 2" xfId="901"/>
    <cellStyle name="_DSG Pack master 3 8" xfId="902"/>
    <cellStyle name="_DSG Pack master 3 9" xfId="903"/>
    <cellStyle name="_DSG Pack master 3_August 2014 IMBE" xfId="904"/>
    <cellStyle name="_DSG Pack master 3_August 2014 IMBE 2" xfId="905"/>
    <cellStyle name="_DSG Pack master 4" xfId="906"/>
    <cellStyle name="_DSG Pack master 4 2" xfId="907"/>
    <cellStyle name="_DSG Pack master 4 2 2" xfId="908"/>
    <cellStyle name="_DSG Pack master 4 3" xfId="909"/>
    <cellStyle name="_DSG Pack master 4_August 2014 IMBE" xfId="910"/>
    <cellStyle name="_DSG Pack master 4_August 2014 IMBE 2" xfId="911"/>
    <cellStyle name="_DSG Pack master 5" xfId="912"/>
    <cellStyle name="_DSG Pack master 5 2" xfId="913"/>
    <cellStyle name="_DSG Pack master 5 3" xfId="914"/>
    <cellStyle name="_DSG Pack master 5 3 2" xfId="915"/>
    <cellStyle name="_DSG Pack master 5 4" xfId="916"/>
    <cellStyle name="_DSG Pack master 6" xfId="917"/>
    <cellStyle name="_DSG Pack master 6 2" xfId="918"/>
    <cellStyle name="_DSG Pack master 6 3" xfId="919"/>
    <cellStyle name="_DSG Pack master 6 3 2" xfId="920"/>
    <cellStyle name="_DSG Pack master 6 4" xfId="921"/>
    <cellStyle name="_DSG Pack master 7" xfId="922"/>
    <cellStyle name="_DSG Pack master 7 2" xfId="923"/>
    <cellStyle name="_DSG Pack master 8" xfId="924"/>
    <cellStyle name="_DSG Pack master 8 2" xfId="925"/>
    <cellStyle name="_DSG Pack master 9" xfId="926"/>
    <cellStyle name="_DSG Pack master 9 2" xfId="927"/>
    <cellStyle name="_DSG Pack master_Gross" xfId="928"/>
    <cellStyle name="_DSG Pack master_Gross 2" xfId="929"/>
    <cellStyle name="_DSG Pack master_R0" xfId="930"/>
    <cellStyle name="_DSG Pack master_R0 2" xfId="931"/>
    <cellStyle name="_DSG Pack master_R0 2 2" xfId="932"/>
    <cellStyle name="_DSG Pack master_R0 3" xfId="933"/>
    <cellStyle name="_DSG Pack master_R0_1" xfId="934"/>
    <cellStyle name="_DSG Pack master_R0_1 2" xfId="935"/>
    <cellStyle name="_EP WD7" xfId="936"/>
    <cellStyle name="_EP WD7 10" xfId="937"/>
    <cellStyle name="_EP WD7 10 2" xfId="938"/>
    <cellStyle name="_EP WD7 11" xfId="939"/>
    <cellStyle name="_EP WD7 11 2" xfId="940"/>
    <cellStyle name="_EP WD7 12" xfId="941"/>
    <cellStyle name="_EP WD7 12 2" xfId="942"/>
    <cellStyle name="_EP WD7 13" xfId="943"/>
    <cellStyle name="_EP WD7 14" xfId="944"/>
    <cellStyle name="_EP WD7 14 2" xfId="945"/>
    <cellStyle name="_EP WD7 15" xfId="946"/>
    <cellStyle name="_EP WD7 2" xfId="947"/>
    <cellStyle name="_EP WD7 2 2" xfId="948"/>
    <cellStyle name="_EP WD7 2 2 2" xfId="949"/>
    <cellStyle name="_EP WD7 2 2 3" xfId="950"/>
    <cellStyle name="_EP WD7 2 2 3 2" xfId="951"/>
    <cellStyle name="_EP WD7 2 2 4" xfId="952"/>
    <cellStyle name="_EP WD7 2 3" xfId="953"/>
    <cellStyle name="_EP WD7 2 3 2" xfId="954"/>
    <cellStyle name="_EP WD7 2 3 2 2" xfId="955"/>
    <cellStyle name="_EP WD7 2 3 3" xfId="956"/>
    <cellStyle name="_EP WD7 2 4" xfId="957"/>
    <cellStyle name="_EP WD7 2 5" xfId="958"/>
    <cellStyle name="_EP WD7 2 5 2" xfId="959"/>
    <cellStyle name="_EP WD7 2 6" xfId="960"/>
    <cellStyle name="_EP WD7 3" xfId="961"/>
    <cellStyle name="_EP WD7 3 10" xfId="962"/>
    <cellStyle name="_EP WD7 3 11" xfId="963"/>
    <cellStyle name="_EP WD7 3 2" xfId="964"/>
    <cellStyle name="_EP WD7 3 2 2" xfId="965"/>
    <cellStyle name="_EP WD7 3 3" xfId="966"/>
    <cellStyle name="_EP WD7 3 3 2" xfId="967"/>
    <cellStyle name="_EP WD7 3 3_August 2014 IMBE" xfId="968"/>
    <cellStyle name="_EP WD7 3 3_August 2014 IMBE 2" xfId="969"/>
    <cellStyle name="_EP WD7 3 4" xfId="970"/>
    <cellStyle name="_EP WD7 3 4 2" xfId="971"/>
    <cellStyle name="_EP WD7 3 5" xfId="972"/>
    <cellStyle name="_EP WD7 3 6" xfId="973"/>
    <cellStyle name="_EP WD7 3 7" xfId="974"/>
    <cellStyle name="_EP WD7 3 7 2" xfId="975"/>
    <cellStyle name="_EP WD7 3 8" xfId="976"/>
    <cellStyle name="_EP WD7 3 9" xfId="977"/>
    <cellStyle name="_EP WD7 3_August 2014 IMBE" xfId="978"/>
    <cellStyle name="_EP WD7 3_August 2014 IMBE 2" xfId="979"/>
    <cellStyle name="_EP WD7 4" xfId="980"/>
    <cellStyle name="_EP WD7 4 2" xfId="981"/>
    <cellStyle name="_EP WD7 4 2 2" xfId="982"/>
    <cellStyle name="_EP WD7 4 3" xfId="983"/>
    <cellStyle name="_EP WD7 4_August 2014 IMBE" xfId="984"/>
    <cellStyle name="_EP WD7 4_August 2014 IMBE 2" xfId="985"/>
    <cellStyle name="_EP WD7 5" xfId="986"/>
    <cellStyle name="_EP WD7 5 2" xfId="987"/>
    <cellStyle name="_EP WD7 5 3" xfId="988"/>
    <cellStyle name="_EP WD7 5 3 2" xfId="989"/>
    <cellStyle name="_EP WD7 5 4" xfId="990"/>
    <cellStyle name="_EP WD7 6" xfId="991"/>
    <cellStyle name="_EP WD7 6 2" xfId="992"/>
    <cellStyle name="_EP WD7 6 3" xfId="993"/>
    <cellStyle name="_EP WD7 6 3 2" xfId="994"/>
    <cellStyle name="_EP WD7 6 4" xfId="995"/>
    <cellStyle name="_EP WD7 7" xfId="996"/>
    <cellStyle name="_EP WD7 7 2" xfId="997"/>
    <cellStyle name="_EP WD7 8" xfId="998"/>
    <cellStyle name="_EP WD7 8 2" xfId="999"/>
    <cellStyle name="_EP WD7 9" xfId="1000"/>
    <cellStyle name="_EP WD7 9 2" xfId="1001"/>
    <cellStyle name="_EP WD7_Gross" xfId="1002"/>
    <cellStyle name="_EP WD7_Gross 2" xfId="1003"/>
    <cellStyle name="_EP WD7_R0" xfId="1004"/>
    <cellStyle name="_EP WD7_R0 2" xfId="1005"/>
    <cellStyle name="_EP WD7_R0 2 2" xfId="1006"/>
    <cellStyle name="_EP WD7_R0 3" xfId="1007"/>
    <cellStyle name="_EP WD7_R0_1" xfId="1008"/>
    <cellStyle name="_EP WD7_R0_1 2" xfId="1009"/>
    <cellStyle name="_ESAIB White Paper Proposals stock and flow impact Revised5" xfId="1010"/>
    <cellStyle name="_ESAIB White Paper Proposals stock and flow impact Revised5 2" xfId="1011"/>
    <cellStyle name="_Example Narrative" xfId="1012"/>
    <cellStyle name="_Example Narrative 2" xfId="1013"/>
    <cellStyle name="_Example Narrative 2 2" xfId="1014"/>
    <cellStyle name="_Example Narrative 2 3" xfId="1015"/>
    <cellStyle name="_Example Narrative 2 4" xfId="1016"/>
    <cellStyle name="_Example Narrative 2 5" xfId="1017"/>
    <cellStyle name="_Example Narrative 2_August 2014 IMBE" xfId="1018"/>
    <cellStyle name="_Example Narrative 3" xfId="1019"/>
    <cellStyle name="_Example Narrative 4" xfId="1020"/>
    <cellStyle name="_Example Narrative 5" xfId="1021"/>
    <cellStyle name="_Example Narrative 6" xfId="1022"/>
    <cellStyle name="_Example Narrative 7" xfId="1023"/>
    <cellStyle name="_Example Narrative_July 2014 IMBE" xfId="1024"/>
    <cellStyle name="_Example Narrative_WCMG updates 1415p3" xfId="1025"/>
    <cellStyle name="_Fair Value schedule" xfId="1026"/>
    <cellStyle name="_Fair Value schedule 2" xfId="1027"/>
    <cellStyle name="_Fair Value schedule_20110317 Guarantee Data sheet with CDS Expected Losses" xfId="1028"/>
    <cellStyle name="_Fair Value schedule_20110317 Guarantee Data sheet with CDS Expected Losses 2" xfId="1029"/>
    <cellStyle name="_Flash Report DRAFT" xfId="1030"/>
    <cellStyle name="_Flash Report DRAFT 10" xfId="1031"/>
    <cellStyle name="_Flash Report DRAFT 10 2" xfId="1032"/>
    <cellStyle name="_Flash Report DRAFT 11" xfId="1033"/>
    <cellStyle name="_Flash Report DRAFT 11 2" xfId="1034"/>
    <cellStyle name="_Flash Report DRAFT 12" xfId="1035"/>
    <cellStyle name="_Flash Report DRAFT 12 2" xfId="1036"/>
    <cellStyle name="_Flash Report DRAFT 13" xfId="1037"/>
    <cellStyle name="_Flash Report DRAFT 14" xfId="1038"/>
    <cellStyle name="_Flash Report DRAFT 14 2" xfId="1039"/>
    <cellStyle name="_Flash Report DRAFT 15" xfId="1040"/>
    <cellStyle name="_Flash Report DRAFT 2" xfId="1041"/>
    <cellStyle name="_Flash Report DRAFT 2 2" xfId="1042"/>
    <cellStyle name="_Flash Report DRAFT 2 2 2" xfId="1043"/>
    <cellStyle name="_Flash Report DRAFT 2 2 3" xfId="1044"/>
    <cellStyle name="_Flash Report DRAFT 2 2 3 2" xfId="1045"/>
    <cellStyle name="_Flash Report DRAFT 2 2 4" xfId="1046"/>
    <cellStyle name="_Flash Report DRAFT 2 3" xfId="1047"/>
    <cellStyle name="_Flash Report DRAFT 2 3 2" xfId="1048"/>
    <cellStyle name="_Flash Report DRAFT 2 3 2 2" xfId="1049"/>
    <cellStyle name="_Flash Report DRAFT 2 3 3" xfId="1050"/>
    <cellStyle name="_Flash Report DRAFT 2 4" xfId="1051"/>
    <cellStyle name="_Flash Report DRAFT 2 5" xfId="1052"/>
    <cellStyle name="_Flash Report DRAFT 2 5 2" xfId="1053"/>
    <cellStyle name="_Flash Report DRAFT 2 6" xfId="1054"/>
    <cellStyle name="_Flash Report DRAFT 3" xfId="1055"/>
    <cellStyle name="_Flash Report DRAFT 3 10" xfId="1056"/>
    <cellStyle name="_Flash Report DRAFT 3 11" xfId="1057"/>
    <cellStyle name="_Flash Report DRAFT 3 2" xfId="1058"/>
    <cellStyle name="_Flash Report DRAFT 3 2 2" xfId="1059"/>
    <cellStyle name="_Flash Report DRAFT 3 3" xfId="1060"/>
    <cellStyle name="_Flash Report DRAFT 3 3 2" xfId="1061"/>
    <cellStyle name="_Flash Report DRAFT 3 3_August 2014 IMBE" xfId="1062"/>
    <cellStyle name="_Flash Report DRAFT 3 3_August 2014 IMBE 2" xfId="1063"/>
    <cellStyle name="_Flash Report DRAFT 3 4" xfId="1064"/>
    <cellStyle name="_Flash Report DRAFT 3 4 2" xfId="1065"/>
    <cellStyle name="_Flash Report DRAFT 3 5" xfId="1066"/>
    <cellStyle name="_Flash Report DRAFT 3 6" xfId="1067"/>
    <cellStyle name="_Flash Report DRAFT 3 7" xfId="1068"/>
    <cellStyle name="_Flash Report DRAFT 3 7 2" xfId="1069"/>
    <cellStyle name="_Flash Report DRAFT 3 8" xfId="1070"/>
    <cellStyle name="_Flash Report DRAFT 3 9" xfId="1071"/>
    <cellStyle name="_Flash Report DRAFT 3_August 2014 IMBE" xfId="1072"/>
    <cellStyle name="_Flash Report DRAFT 3_August 2014 IMBE 2" xfId="1073"/>
    <cellStyle name="_Flash Report DRAFT 4" xfId="1074"/>
    <cellStyle name="_Flash Report DRAFT 4 2" xfId="1075"/>
    <cellStyle name="_Flash Report DRAFT 4 2 2" xfId="1076"/>
    <cellStyle name="_Flash Report DRAFT 4 3" xfId="1077"/>
    <cellStyle name="_Flash Report DRAFT 4_August 2014 IMBE" xfId="1078"/>
    <cellStyle name="_Flash Report DRAFT 4_August 2014 IMBE 2" xfId="1079"/>
    <cellStyle name="_Flash Report DRAFT 5" xfId="1080"/>
    <cellStyle name="_Flash Report DRAFT 5 2" xfId="1081"/>
    <cellStyle name="_Flash Report DRAFT 5 3" xfId="1082"/>
    <cellStyle name="_Flash Report DRAFT 5 3 2" xfId="1083"/>
    <cellStyle name="_Flash Report DRAFT 5 4" xfId="1084"/>
    <cellStyle name="_Flash Report DRAFT 6" xfId="1085"/>
    <cellStyle name="_Flash Report DRAFT 6 2" xfId="1086"/>
    <cellStyle name="_Flash Report DRAFT 6 3" xfId="1087"/>
    <cellStyle name="_Flash Report DRAFT 6 3 2" xfId="1088"/>
    <cellStyle name="_Flash Report DRAFT 6 4" xfId="1089"/>
    <cellStyle name="_Flash Report DRAFT 7" xfId="1090"/>
    <cellStyle name="_Flash Report DRAFT 7 2" xfId="1091"/>
    <cellStyle name="_Flash Report DRAFT 8" xfId="1092"/>
    <cellStyle name="_Flash Report DRAFT 8 2" xfId="1093"/>
    <cellStyle name="_Flash Report DRAFT 9" xfId="1094"/>
    <cellStyle name="_Flash Report DRAFT 9 2" xfId="1095"/>
    <cellStyle name="_Flash Report DRAFT_Gross" xfId="1096"/>
    <cellStyle name="_Flash Report DRAFT_Gross 2" xfId="1097"/>
    <cellStyle name="_Flash Report DRAFT_R0" xfId="1098"/>
    <cellStyle name="_Flash Report DRAFT_R0 2" xfId="1099"/>
    <cellStyle name="_Flash Report DRAFT_R0 2 2" xfId="1100"/>
    <cellStyle name="_Flash Report DRAFT_R0 3" xfId="1101"/>
    <cellStyle name="_Flash Report DRAFT_R0_1" xfId="1102"/>
    <cellStyle name="_Flash Report DRAFT_R0_1 2" xfId="1103"/>
    <cellStyle name="_FPS Options High Level Costing 23rd Aug 06" xfId="1104"/>
    <cellStyle name="_GFD Perf Agreement v2" xfId="1105"/>
    <cellStyle name="_GFD Perf Agreement v2 2" xfId="1106"/>
    <cellStyle name="_GFD Perf Agreement v2 2 2" xfId="1107"/>
    <cellStyle name="_GFD Perf Agreement v2 3" xfId="1108"/>
    <cellStyle name="_GFD Perf Agreement v2 3 2" xfId="1109"/>
    <cellStyle name="_GFD Perf Agreement v2 4" xfId="1110"/>
    <cellStyle name="_GFD Perf Agreement v2 4 2" xfId="1111"/>
    <cellStyle name="_GFD Perf Agreement v2 5" xfId="1112"/>
    <cellStyle name="_HEADCOUNT FTE TEMPLATE" xfId="1113"/>
    <cellStyle name="_HEADCOUNT FTE TEMPLATE 10" xfId="1114"/>
    <cellStyle name="_HEADCOUNT FTE TEMPLATE 10 2" xfId="1115"/>
    <cellStyle name="_HEADCOUNT FTE TEMPLATE 11" xfId="1116"/>
    <cellStyle name="_HEADCOUNT FTE TEMPLATE 11 2" xfId="1117"/>
    <cellStyle name="_HEADCOUNT FTE TEMPLATE 12" xfId="1118"/>
    <cellStyle name="_HEADCOUNT FTE TEMPLATE 12 2" xfId="1119"/>
    <cellStyle name="_HEADCOUNT FTE TEMPLATE 13" xfId="1120"/>
    <cellStyle name="_HEADCOUNT FTE TEMPLATE 14" xfId="1121"/>
    <cellStyle name="_HEADCOUNT FTE TEMPLATE 14 2" xfId="1122"/>
    <cellStyle name="_HEADCOUNT FTE TEMPLATE 15" xfId="1123"/>
    <cellStyle name="_HEADCOUNT FTE TEMPLATE 2" xfId="1124"/>
    <cellStyle name="_HEADCOUNT FTE TEMPLATE 2 2" xfId="1125"/>
    <cellStyle name="_HEADCOUNT FTE TEMPLATE 2 2 2" xfId="1126"/>
    <cellStyle name="_HEADCOUNT FTE TEMPLATE 2 2 3" xfId="1127"/>
    <cellStyle name="_HEADCOUNT FTE TEMPLATE 2 2 3 2" xfId="1128"/>
    <cellStyle name="_HEADCOUNT FTE TEMPLATE 2 2 4" xfId="1129"/>
    <cellStyle name="_HEADCOUNT FTE TEMPLATE 2 3" xfId="1130"/>
    <cellStyle name="_HEADCOUNT FTE TEMPLATE 2 3 2" xfId="1131"/>
    <cellStyle name="_HEADCOUNT FTE TEMPLATE 2 3 2 2" xfId="1132"/>
    <cellStyle name="_HEADCOUNT FTE TEMPLATE 2 3 3" xfId="1133"/>
    <cellStyle name="_HEADCOUNT FTE TEMPLATE 2 4" xfId="1134"/>
    <cellStyle name="_HEADCOUNT FTE TEMPLATE 2 5" xfId="1135"/>
    <cellStyle name="_HEADCOUNT FTE TEMPLATE 2 5 2" xfId="1136"/>
    <cellStyle name="_HEADCOUNT FTE TEMPLATE 2 6" xfId="1137"/>
    <cellStyle name="_HEADCOUNT FTE TEMPLATE 3" xfId="1138"/>
    <cellStyle name="_HEADCOUNT FTE TEMPLATE 3 10" xfId="1139"/>
    <cellStyle name="_HEADCOUNT FTE TEMPLATE 3 11" xfId="1140"/>
    <cellStyle name="_HEADCOUNT FTE TEMPLATE 3 2" xfId="1141"/>
    <cellStyle name="_HEADCOUNT FTE TEMPLATE 3 2 2" xfId="1142"/>
    <cellStyle name="_HEADCOUNT FTE TEMPLATE 3 3" xfId="1143"/>
    <cellStyle name="_HEADCOUNT FTE TEMPLATE 3 3 2" xfId="1144"/>
    <cellStyle name="_HEADCOUNT FTE TEMPLATE 3 3_August 2014 IMBE" xfId="1145"/>
    <cellStyle name="_HEADCOUNT FTE TEMPLATE 3 3_August 2014 IMBE 2" xfId="1146"/>
    <cellStyle name="_HEADCOUNT FTE TEMPLATE 3 4" xfId="1147"/>
    <cellStyle name="_HEADCOUNT FTE TEMPLATE 3 4 2" xfId="1148"/>
    <cellStyle name="_HEADCOUNT FTE TEMPLATE 3 5" xfId="1149"/>
    <cellStyle name="_HEADCOUNT FTE TEMPLATE 3 6" xfId="1150"/>
    <cellStyle name="_HEADCOUNT FTE TEMPLATE 3 7" xfId="1151"/>
    <cellStyle name="_HEADCOUNT FTE TEMPLATE 3 7 2" xfId="1152"/>
    <cellStyle name="_HEADCOUNT FTE TEMPLATE 3 8" xfId="1153"/>
    <cellStyle name="_HEADCOUNT FTE TEMPLATE 3 9" xfId="1154"/>
    <cellStyle name="_HEADCOUNT FTE TEMPLATE 3_August 2014 IMBE" xfId="1155"/>
    <cellStyle name="_HEADCOUNT FTE TEMPLATE 3_August 2014 IMBE 2" xfId="1156"/>
    <cellStyle name="_HEADCOUNT FTE TEMPLATE 4" xfId="1157"/>
    <cellStyle name="_HEADCOUNT FTE TEMPLATE 4 2" xfId="1158"/>
    <cellStyle name="_HEADCOUNT FTE TEMPLATE 4 2 2" xfId="1159"/>
    <cellStyle name="_HEADCOUNT FTE TEMPLATE 4 3" xfId="1160"/>
    <cellStyle name="_HEADCOUNT FTE TEMPLATE 4_August 2014 IMBE" xfId="1161"/>
    <cellStyle name="_HEADCOUNT FTE TEMPLATE 4_August 2014 IMBE 2" xfId="1162"/>
    <cellStyle name="_HEADCOUNT FTE TEMPLATE 5" xfId="1163"/>
    <cellStyle name="_HEADCOUNT FTE TEMPLATE 5 2" xfId="1164"/>
    <cellStyle name="_HEADCOUNT FTE TEMPLATE 5 3" xfId="1165"/>
    <cellStyle name="_HEADCOUNT FTE TEMPLATE 5 3 2" xfId="1166"/>
    <cellStyle name="_HEADCOUNT FTE TEMPLATE 5 4" xfId="1167"/>
    <cellStyle name="_HEADCOUNT FTE TEMPLATE 6" xfId="1168"/>
    <cellStyle name="_HEADCOUNT FTE TEMPLATE 6 2" xfId="1169"/>
    <cellStyle name="_HEADCOUNT FTE TEMPLATE 6 3" xfId="1170"/>
    <cellStyle name="_HEADCOUNT FTE TEMPLATE 6 3 2" xfId="1171"/>
    <cellStyle name="_HEADCOUNT FTE TEMPLATE 6 4" xfId="1172"/>
    <cellStyle name="_HEADCOUNT FTE TEMPLATE 7" xfId="1173"/>
    <cellStyle name="_HEADCOUNT FTE TEMPLATE 7 2" xfId="1174"/>
    <cellStyle name="_HEADCOUNT FTE TEMPLATE 8" xfId="1175"/>
    <cellStyle name="_HEADCOUNT FTE TEMPLATE 8 2" xfId="1176"/>
    <cellStyle name="_HEADCOUNT FTE TEMPLATE 9" xfId="1177"/>
    <cellStyle name="_HEADCOUNT FTE TEMPLATE 9 2" xfId="1178"/>
    <cellStyle name="_HEADCOUNT FTE TEMPLATE_Gross" xfId="1179"/>
    <cellStyle name="_HEADCOUNT FTE TEMPLATE_Gross 2" xfId="1180"/>
    <cellStyle name="_HEADCOUNT FTE TEMPLATE_R0" xfId="1181"/>
    <cellStyle name="_HEADCOUNT FTE TEMPLATE_R0 2" xfId="1182"/>
    <cellStyle name="_HEADCOUNT FTE TEMPLATE_R0 2 2" xfId="1183"/>
    <cellStyle name="_HEADCOUNT FTE TEMPLATE_R0 3" xfId="1184"/>
    <cellStyle name="_HEADCOUNT FTE TEMPLATE_R0_1" xfId="1185"/>
    <cellStyle name="_HEADCOUNT FTE TEMPLATE_R0_1 2" xfId="1186"/>
    <cellStyle name="_HMT expl text summary Tables" xfId="1187"/>
    <cellStyle name="_HMT expl text summary Tables 10" xfId="1188"/>
    <cellStyle name="_HMT expl text summary Tables 10 2" xfId="1189"/>
    <cellStyle name="_HMT expl text summary Tables 11" xfId="1190"/>
    <cellStyle name="_HMT expl text summary Tables 11 2" xfId="1191"/>
    <cellStyle name="_HMT expl text summary Tables 12" xfId="1192"/>
    <cellStyle name="_HMT expl text summary Tables 12 2" xfId="1193"/>
    <cellStyle name="_HMT expl text summary Tables 13" xfId="1194"/>
    <cellStyle name="_HMT expl text summary Tables 14" xfId="1195"/>
    <cellStyle name="_HMT expl text summary Tables 14 2" xfId="1196"/>
    <cellStyle name="_HMT expl text summary Tables 14 2 2" xfId="1197"/>
    <cellStyle name="_HMT expl text summary Tables 14 2 2 2" xfId="1198"/>
    <cellStyle name="_HMT expl text summary Tables 14 2 3" xfId="1199"/>
    <cellStyle name="_HMT expl text summary Tables 14 3" xfId="1200"/>
    <cellStyle name="_HMT expl text summary Tables 14 3 2" xfId="1201"/>
    <cellStyle name="_HMT expl text summary Tables 14 4" xfId="1202"/>
    <cellStyle name="_HMT expl text summary Tables 15" xfId="1203"/>
    <cellStyle name="_HMT expl text summary Tables 15 2" xfId="1204"/>
    <cellStyle name="_HMT expl text summary Tables 15 3" xfId="1205"/>
    <cellStyle name="_HMT expl text summary Tables 16" xfId="1206"/>
    <cellStyle name="_HMT expl text summary Tables 2" xfId="1207"/>
    <cellStyle name="_HMT expl text summary Tables 2 2" xfId="1208"/>
    <cellStyle name="_HMT expl text summary Tables 2 2 2" xfId="1209"/>
    <cellStyle name="_HMT expl text summary Tables 2 2 3" xfId="1210"/>
    <cellStyle name="_HMT expl text summary Tables 2 2 3 2" xfId="1211"/>
    <cellStyle name="_HMT expl text summary Tables 2 2 4" xfId="1212"/>
    <cellStyle name="_HMT expl text summary Tables 2 3" xfId="1213"/>
    <cellStyle name="_HMT expl text summary Tables 2 3 2" xfId="1214"/>
    <cellStyle name="_HMT expl text summary Tables 2 3 2 2" xfId="1215"/>
    <cellStyle name="_HMT expl text summary Tables 2 3 3" xfId="1216"/>
    <cellStyle name="_HMT expl text summary Tables 2 4" xfId="1217"/>
    <cellStyle name="_HMT expl text summary Tables 2 5" xfId="1218"/>
    <cellStyle name="_HMT expl text summary Tables 2 5 2" xfId="1219"/>
    <cellStyle name="_HMT expl text summary Tables 2 6" xfId="1220"/>
    <cellStyle name="_HMT expl text summary Tables 2 6 2" xfId="1221"/>
    <cellStyle name="_HMT expl text summary Tables 2 7" xfId="1222"/>
    <cellStyle name="_HMT expl text summary Tables 3" xfId="1223"/>
    <cellStyle name="_HMT expl text summary Tables 3 10" xfId="1224"/>
    <cellStyle name="_HMT expl text summary Tables 3 11" xfId="1225"/>
    <cellStyle name="_HMT expl text summary Tables 3 2" xfId="1226"/>
    <cellStyle name="_HMT expl text summary Tables 3 2 2" xfId="1227"/>
    <cellStyle name="_HMT expl text summary Tables 3 3" xfId="1228"/>
    <cellStyle name="_HMT expl text summary Tables 3 3 2" xfId="1229"/>
    <cellStyle name="_HMT expl text summary Tables 3 3_August 2014 IMBE" xfId="1230"/>
    <cellStyle name="_HMT expl text summary Tables 3 3_August 2014 IMBE 2" xfId="1231"/>
    <cellStyle name="_HMT expl text summary Tables 3 4" xfId="1232"/>
    <cellStyle name="_HMT expl text summary Tables 3 4 2" xfId="1233"/>
    <cellStyle name="_HMT expl text summary Tables 3 5" xfId="1234"/>
    <cellStyle name="_HMT expl text summary Tables 3 6" xfId="1235"/>
    <cellStyle name="_HMT expl text summary Tables 3 7" xfId="1236"/>
    <cellStyle name="_HMT expl text summary Tables 3 7 2" xfId="1237"/>
    <cellStyle name="_HMT expl text summary Tables 3 8" xfId="1238"/>
    <cellStyle name="_HMT expl text summary Tables 3 9" xfId="1239"/>
    <cellStyle name="_HMT expl text summary Tables 3_August 2014 IMBE" xfId="1240"/>
    <cellStyle name="_HMT expl text summary Tables 3_August 2014 IMBE 2" xfId="1241"/>
    <cellStyle name="_HMT expl text summary Tables 4" xfId="1242"/>
    <cellStyle name="_HMT expl text summary Tables 4 2" xfId="1243"/>
    <cellStyle name="_HMT expl text summary Tables 4 2 2" xfId="1244"/>
    <cellStyle name="_HMT expl text summary Tables 4 3" xfId="1245"/>
    <cellStyle name="_HMT expl text summary Tables 4_August 2014 IMBE" xfId="1246"/>
    <cellStyle name="_HMT expl text summary Tables 4_August 2014 IMBE 2" xfId="1247"/>
    <cellStyle name="_HMT expl text summary Tables 5" xfId="1248"/>
    <cellStyle name="_HMT expl text summary Tables 5 2" xfId="1249"/>
    <cellStyle name="_HMT expl text summary Tables 5 3" xfId="1250"/>
    <cellStyle name="_HMT expl text summary Tables 5 3 2" xfId="1251"/>
    <cellStyle name="_HMT expl text summary Tables 5 4" xfId="1252"/>
    <cellStyle name="_HMT expl text summary Tables 6" xfId="1253"/>
    <cellStyle name="_HMT expl text summary Tables 6 2" xfId="1254"/>
    <cellStyle name="_HMT expl text summary Tables 6 3" xfId="1255"/>
    <cellStyle name="_HMT expl text summary Tables 6 3 2" xfId="1256"/>
    <cellStyle name="_HMT expl text summary Tables 6 4" xfId="1257"/>
    <cellStyle name="_HMT expl text summary Tables 7" xfId="1258"/>
    <cellStyle name="_HMT expl text summary Tables 7 2" xfId="1259"/>
    <cellStyle name="_HMT expl text summary Tables 8" xfId="1260"/>
    <cellStyle name="_HMT expl text summary Tables 8 2" xfId="1261"/>
    <cellStyle name="_HMT expl text summary Tables 9" xfId="1262"/>
    <cellStyle name="_HMT expl text summary Tables 9 2" xfId="1263"/>
    <cellStyle name="_HMT expl text summary Tables_Gross" xfId="1264"/>
    <cellStyle name="_HMT expl text summary Tables_Gross 2" xfId="1265"/>
    <cellStyle name="_HMT expl text summary Tables_R0" xfId="1266"/>
    <cellStyle name="_HMT expl text summary Tables_R0 2" xfId="1267"/>
    <cellStyle name="_HMT expl text summary Tables_R0 2 2" xfId="1268"/>
    <cellStyle name="_HMT expl text summary Tables_R0 3" xfId="1269"/>
    <cellStyle name="_HMT expl text summary Tables_R0_1" xfId="1270"/>
    <cellStyle name="_HMT expl text summary Tables_R0_1 2" xfId="1271"/>
    <cellStyle name="_HOD Gosforth_current" xfId="1272"/>
    <cellStyle name="_IMBE GF 09-10 (PBR09) proforma" xfId="1273"/>
    <cellStyle name="_IMBE GF 09-10 (PBR09) proforma 2" xfId="1274"/>
    <cellStyle name="_IMBE P0 10-11 profiles" xfId="1275"/>
    <cellStyle name="_IMBE P0 10-11 profiles 10" xfId="1276"/>
    <cellStyle name="_IMBE P0 10-11 profiles 10 2" xfId="1277"/>
    <cellStyle name="_IMBE P0 10-11 profiles 11" xfId="1278"/>
    <cellStyle name="_IMBE P0 10-11 profiles 11 2" xfId="1279"/>
    <cellStyle name="_IMBE P0 10-11 profiles 12" xfId="1280"/>
    <cellStyle name="_IMBE P0 10-11 profiles 12 2" xfId="1281"/>
    <cellStyle name="_IMBE P0 10-11 profiles 13" xfId="1282"/>
    <cellStyle name="_IMBE P0 10-11 profiles 13 2" xfId="1283"/>
    <cellStyle name="_IMBE P0 10-11 profiles 14" xfId="1284"/>
    <cellStyle name="_IMBE P0 10-11 profiles 15" xfId="1285"/>
    <cellStyle name="_IMBE P0 10-11 profiles 15 2" xfId="1286"/>
    <cellStyle name="_IMBE P0 10-11 profiles 15 2 2" xfId="1287"/>
    <cellStyle name="_IMBE P0 10-11 profiles 15 2 2 2" xfId="1288"/>
    <cellStyle name="_IMBE P0 10-11 profiles 15 2 3" xfId="1289"/>
    <cellStyle name="_IMBE P0 10-11 profiles 15 3" xfId="1290"/>
    <cellStyle name="_IMBE P0 10-11 profiles 15 3 2" xfId="1291"/>
    <cellStyle name="_IMBE P0 10-11 profiles 15 4" xfId="1292"/>
    <cellStyle name="_IMBE P0 10-11 profiles 16" xfId="1293"/>
    <cellStyle name="_IMBE P0 10-11 profiles 16 2" xfId="1294"/>
    <cellStyle name="_IMBE P0 10-11 profiles 16 3" xfId="1295"/>
    <cellStyle name="_IMBE P0 10-11 profiles 17" xfId="1296"/>
    <cellStyle name="_IMBE P0 10-11 profiles 2" xfId="1297"/>
    <cellStyle name="_IMBE P0 10-11 profiles 2 2" xfId="1298"/>
    <cellStyle name="_IMBE P0 10-11 profiles 2 2 2" xfId="1299"/>
    <cellStyle name="_IMBE P0 10-11 profiles 2 2 3" xfId="1300"/>
    <cellStyle name="_IMBE P0 10-11 profiles 2 2 3 2" xfId="1301"/>
    <cellStyle name="_IMBE P0 10-11 profiles 2 2 4" xfId="1302"/>
    <cellStyle name="_IMBE P0 10-11 profiles 2 3" xfId="1303"/>
    <cellStyle name="_IMBE P0 10-11 profiles 2 3 2" xfId="1304"/>
    <cellStyle name="_IMBE P0 10-11 profiles 2 3 2 2" xfId="1305"/>
    <cellStyle name="_IMBE P0 10-11 profiles 2 3 3" xfId="1306"/>
    <cellStyle name="_IMBE P0 10-11 profiles 2 4" xfId="1307"/>
    <cellStyle name="_IMBE P0 10-11 profiles 2 5" xfId="1308"/>
    <cellStyle name="_IMBE P0 10-11 profiles 2 5 2" xfId="1309"/>
    <cellStyle name="_IMBE P0 10-11 profiles 2 6" xfId="1310"/>
    <cellStyle name="_IMBE P0 10-11 profiles 2 6 2" xfId="1311"/>
    <cellStyle name="_IMBE P0 10-11 profiles 2 7" xfId="1312"/>
    <cellStyle name="_IMBE P0 10-11 profiles 3" xfId="1313"/>
    <cellStyle name="_IMBE P0 10-11 profiles 3 10" xfId="1314"/>
    <cellStyle name="_IMBE P0 10-11 profiles 3 11" xfId="1315"/>
    <cellStyle name="_IMBE P0 10-11 profiles 3 2" xfId="1316"/>
    <cellStyle name="_IMBE P0 10-11 profiles 3 2 2" xfId="1317"/>
    <cellStyle name="_IMBE P0 10-11 profiles 3 3" xfId="1318"/>
    <cellStyle name="_IMBE P0 10-11 profiles 3 3 2" xfId="1319"/>
    <cellStyle name="_IMBE P0 10-11 profiles 3 3_August 2014 IMBE" xfId="1320"/>
    <cellStyle name="_IMBE P0 10-11 profiles 3 3_August 2014 IMBE 2" xfId="1321"/>
    <cellStyle name="_IMBE P0 10-11 profiles 3 4" xfId="1322"/>
    <cellStyle name="_IMBE P0 10-11 profiles 3 4 2" xfId="1323"/>
    <cellStyle name="_IMBE P0 10-11 profiles 3 5" xfId="1324"/>
    <cellStyle name="_IMBE P0 10-11 profiles 3 6" xfId="1325"/>
    <cellStyle name="_IMBE P0 10-11 profiles 3 7" xfId="1326"/>
    <cellStyle name="_IMBE P0 10-11 profiles 3 7 2" xfId="1327"/>
    <cellStyle name="_IMBE P0 10-11 profiles 3 8" xfId="1328"/>
    <cellStyle name="_IMBE P0 10-11 profiles 3 9" xfId="1329"/>
    <cellStyle name="_IMBE P0 10-11 profiles 3_August 2014 IMBE" xfId="1330"/>
    <cellStyle name="_IMBE P0 10-11 profiles 3_August 2014 IMBE 2" xfId="1331"/>
    <cellStyle name="_IMBE P0 10-11 profiles 4" xfId="1332"/>
    <cellStyle name="_IMBE P0 10-11 profiles 4 2" xfId="1333"/>
    <cellStyle name="_IMBE P0 10-11 profiles 4 2 2" xfId="1334"/>
    <cellStyle name="_IMBE P0 10-11 profiles 4 3" xfId="1335"/>
    <cellStyle name="_IMBE P0 10-11 profiles 4_August 2014 IMBE" xfId="1336"/>
    <cellStyle name="_IMBE P0 10-11 profiles 4_August 2014 IMBE 2" xfId="1337"/>
    <cellStyle name="_IMBE P0 10-11 profiles 5" xfId="1338"/>
    <cellStyle name="_IMBE P0 10-11 profiles 5 2" xfId="1339"/>
    <cellStyle name="_IMBE P0 10-11 profiles 5 3" xfId="1340"/>
    <cellStyle name="_IMBE P0 10-11 profiles 5 3 2" xfId="1341"/>
    <cellStyle name="_IMBE P0 10-11 profiles 5 4" xfId="1342"/>
    <cellStyle name="_IMBE P0 10-11 profiles 6" xfId="1343"/>
    <cellStyle name="_IMBE P0 10-11 profiles 6 2" xfId="1344"/>
    <cellStyle name="_IMBE P0 10-11 profiles 6 3" xfId="1345"/>
    <cellStyle name="_IMBE P0 10-11 profiles 6 3 2" xfId="1346"/>
    <cellStyle name="_IMBE P0 10-11 profiles 6 4" xfId="1347"/>
    <cellStyle name="_IMBE P0 10-11 profiles 7" xfId="1348"/>
    <cellStyle name="_IMBE P0 10-11 profiles 7 2" xfId="1349"/>
    <cellStyle name="_IMBE P0 10-11 profiles 8" xfId="1350"/>
    <cellStyle name="_IMBE P0 10-11 profiles 8 2" xfId="1351"/>
    <cellStyle name="_IMBE P0 10-11 profiles 9" xfId="1352"/>
    <cellStyle name="_IMBE P0 10-11 profiles 9 2" xfId="1353"/>
    <cellStyle name="_IMBE P0 10-11 profiles_Gross" xfId="1354"/>
    <cellStyle name="_IMBE P0 10-11 profiles_Gross 2" xfId="1355"/>
    <cellStyle name="_IMBE P0 10-11 profiles_R0" xfId="1356"/>
    <cellStyle name="_IMBE P0 10-11 profiles_R0 2" xfId="1357"/>
    <cellStyle name="_IMBE P0 10-11 profiles_R0 2 2" xfId="1358"/>
    <cellStyle name="_IMBE P0 10-11 profiles_R0 3" xfId="1359"/>
    <cellStyle name="_IMBE P0 10-11 profiles_R0_1" xfId="1360"/>
    <cellStyle name="_IMBE P0 10-11 profiles_R0_1 2" xfId="1361"/>
    <cellStyle name="_IT HOD Rainton - Tower Cost Update 5th April 2007 (Revised) V3" xfId="1362"/>
    <cellStyle name="_IT HOD Rainton - Tower Cost Update 5th April 2007 (Revised) V3 2" xfId="1363"/>
    <cellStyle name="_IT HOD Rainton - Tower Cost Update 5th April 2007 (Revised) V3_20110317 Guarantee Data sheet with CDS Expected Losses" xfId="1364"/>
    <cellStyle name="_IT HOD Rainton - Tower Cost Update 5th April 2007 (Revised) V3_20110317 Guarantee Data sheet with CDS Expected Losses 2" xfId="1365"/>
    <cellStyle name="_Monthend Reporting Templates - COO" xfId="1366"/>
    <cellStyle name="_Monthend Reporting Templates - COO 10" xfId="1367"/>
    <cellStyle name="_Monthend Reporting Templates - COO 10 2" xfId="1368"/>
    <cellStyle name="_Monthend Reporting Templates - COO 11" xfId="1369"/>
    <cellStyle name="_Monthend Reporting Templates - COO 11 2" xfId="1370"/>
    <cellStyle name="_Monthend Reporting Templates - COO 12" xfId="1371"/>
    <cellStyle name="_Monthend Reporting Templates - COO 12 2" xfId="1372"/>
    <cellStyle name="_Monthend Reporting Templates - COO 13" xfId="1373"/>
    <cellStyle name="_Monthend Reporting Templates - COO 14" xfId="1374"/>
    <cellStyle name="_Monthend Reporting Templates - COO 14 2" xfId="1375"/>
    <cellStyle name="_Monthend Reporting Templates - COO 15" xfId="1376"/>
    <cellStyle name="_Monthend Reporting Templates - COO 2" xfId="1377"/>
    <cellStyle name="_Monthend Reporting Templates - COO 2 2" xfId="1378"/>
    <cellStyle name="_Monthend Reporting Templates - COO 2 2 2" xfId="1379"/>
    <cellStyle name="_Monthend Reporting Templates - COO 2 2 3" xfId="1380"/>
    <cellStyle name="_Monthend Reporting Templates - COO 2 2 3 2" xfId="1381"/>
    <cellStyle name="_Monthend Reporting Templates - COO 2 2 4" xfId="1382"/>
    <cellStyle name="_Monthend Reporting Templates - COO 2 3" xfId="1383"/>
    <cellStyle name="_Monthend Reporting Templates - COO 2 3 2" xfId="1384"/>
    <cellStyle name="_Monthend Reporting Templates - COO 2 3 2 2" xfId="1385"/>
    <cellStyle name="_Monthend Reporting Templates - COO 2 3 3" xfId="1386"/>
    <cellStyle name="_Monthend Reporting Templates - COO 2 4" xfId="1387"/>
    <cellStyle name="_Monthend Reporting Templates - COO 2 5" xfId="1388"/>
    <cellStyle name="_Monthend Reporting Templates - COO 2 5 2" xfId="1389"/>
    <cellStyle name="_Monthend Reporting Templates - COO 2 6" xfId="1390"/>
    <cellStyle name="_Monthend Reporting Templates - COO 3" xfId="1391"/>
    <cellStyle name="_Monthend Reporting Templates - COO 3 10" xfId="1392"/>
    <cellStyle name="_Monthend Reporting Templates - COO 3 11" xfId="1393"/>
    <cellStyle name="_Monthend Reporting Templates - COO 3 2" xfId="1394"/>
    <cellStyle name="_Monthend Reporting Templates - COO 3 2 2" xfId="1395"/>
    <cellStyle name="_Monthend Reporting Templates - COO 3 3" xfId="1396"/>
    <cellStyle name="_Monthend Reporting Templates - COO 3 3 2" xfId="1397"/>
    <cellStyle name="_Monthend Reporting Templates - COO 3 3_August 2014 IMBE" xfId="1398"/>
    <cellStyle name="_Monthend Reporting Templates - COO 3 3_August 2014 IMBE 2" xfId="1399"/>
    <cellStyle name="_Monthend Reporting Templates - COO 3 4" xfId="1400"/>
    <cellStyle name="_Monthend Reporting Templates - COO 3 4 2" xfId="1401"/>
    <cellStyle name="_Monthend Reporting Templates - COO 3 5" xfId="1402"/>
    <cellStyle name="_Monthend Reporting Templates - COO 3 6" xfId="1403"/>
    <cellStyle name="_Monthend Reporting Templates - COO 3 7" xfId="1404"/>
    <cellStyle name="_Monthend Reporting Templates - COO 3 7 2" xfId="1405"/>
    <cellStyle name="_Monthend Reporting Templates - COO 3 8" xfId="1406"/>
    <cellStyle name="_Monthend Reporting Templates - COO 3 9" xfId="1407"/>
    <cellStyle name="_Monthend Reporting Templates - COO 3_August 2014 IMBE" xfId="1408"/>
    <cellStyle name="_Monthend Reporting Templates - COO 3_August 2014 IMBE 2" xfId="1409"/>
    <cellStyle name="_Monthend Reporting Templates - COO 4" xfId="1410"/>
    <cellStyle name="_Monthend Reporting Templates - COO 4 2" xfId="1411"/>
    <cellStyle name="_Monthend Reporting Templates - COO 4 2 2" xfId="1412"/>
    <cellStyle name="_Monthend Reporting Templates - COO 4 3" xfId="1413"/>
    <cellStyle name="_Monthend Reporting Templates - COO 4_August 2014 IMBE" xfId="1414"/>
    <cellStyle name="_Monthend Reporting Templates - COO 4_August 2014 IMBE 2" xfId="1415"/>
    <cellStyle name="_Monthend Reporting Templates - COO 5" xfId="1416"/>
    <cellStyle name="_Monthend Reporting Templates - COO 5 2" xfId="1417"/>
    <cellStyle name="_Monthend Reporting Templates - COO 5 3" xfId="1418"/>
    <cellStyle name="_Monthend Reporting Templates - COO 5 3 2" xfId="1419"/>
    <cellStyle name="_Monthend Reporting Templates - COO 5 4" xfId="1420"/>
    <cellStyle name="_Monthend Reporting Templates - COO 6" xfId="1421"/>
    <cellStyle name="_Monthend Reporting Templates - COO 6 2" xfId="1422"/>
    <cellStyle name="_Monthend Reporting Templates - COO 6 3" xfId="1423"/>
    <cellStyle name="_Monthend Reporting Templates - COO 6 3 2" xfId="1424"/>
    <cellStyle name="_Monthend Reporting Templates - COO 6 4" xfId="1425"/>
    <cellStyle name="_Monthend Reporting Templates - COO 7" xfId="1426"/>
    <cellStyle name="_Monthend Reporting Templates - COO 7 2" xfId="1427"/>
    <cellStyle name="_Monthend Reporting Templates - COO 8" xfId="1428"/>
    <cellStyle name="_Monthend Reporting Templates - COO 8 2" xfId="1429"/>
    <cellStyle name="_Monthend Reporting Templates - COO 9" xfId="1430"/>
    <cellStyle name="_Monthend Reporting Templates - COO 9 2" xfId="1431"/>
    <cellStyle name="_Monthend Reporting Templates - COO_Gross" xfId="1432"/>
    <cellStyle name="_Monthend Reporting Templates - COO_Gross 2" xfId="1433"/>
    <cellStyle name="_Monthend Reporting Templates - COO_R0" xfId="1434"/>
    <cellStyle name="_Monthend Reporting Templates - COO_R0 2" xfId="1435"/>
    <cellStyle name="_Monthend Reporting Templates - COO_R0 2 2" xfId="1436"/>
    <cellStyle name="_Monthend Reporting Templates - COO_R0 3" xfId="1437"/>
    <cellStyle name="_Monthend Reporting Templates - COO_R0_1" xfId="1438"/>
    <cellStyle name="_Monthend Reporting Templates - COO_R0_1 2" xfId="1439"/>
    <cellStyle name="_NON-STAFF " xfId="1440"/>
    <cellStyle name="_NON-STAFF  2" xfId="1441"/>
    <cellStyle name="_NON-STAFF  2 2" xfId="1442"/>
    <cellStyle name="_NON-STAFF  2 3" xfId="1443"/>
    <cellStyle name="_NON-STAFF  2 4" xfId="1444"/>
    <cellStyle name="_NON-STAFF  2 5" xfId="1445"/>
    <cellStyle name="_NON-STAFF  2_August 2014 IMBE" xfId="1446"/>
    <cellStyle name="_NON-STAFF  3" xfId="1447"/>
    <cellStyle name="_NON-STAFF  4" xfId="1448"/>
    <cellStyle name="_NON-STAFF  5" xfId="1449"/>
    <cellStyle name="_NON-STAFF  6" xfId="1450"/>
    <cellStyle name="_NON-STAFF  7" xfId="1451"/>
    <cellStyle name="_NON-STAFF _July 2014 IMBE" xfId="1452"/>
    <cellStyle name="_NON-STAFF _WCMG updates 1415p3" xfId="1453"/>
    <cellStyle name="_Nov HBCTB FMR charts" xfId="1454"/>
    <cellStyle name="_Nov HBCTB FMR charts 2" xfId="1455"/>
    <cellStyle name="_ODSD narrative completed" xfId="1456"/>
    <cellStyle name="_ODSD narrative completed 2" xfId="1457"/>
    <cellStyle name="_ODSD narrative completed 2 2" xfId="1458"/>
    <cellStyle name="_ODSD narrative completed 2 3" xfId="1459"/>
    <cellStyle name="_ODSD narrative completed 2 4" xfId="1460"/>
    <cellStyle name="_ODSD narrative completed 2 5" xfId="1461"/>
    <cellStyle name="_ODSD narrative completed 2_August 2014 IMBE" xfId="1462"/>
    <cellStyle name="_ODSD narrative completed 3" xfId="1463"/>
    <cellStyle name="_ODSD narrative completed 4" xfId="1464"/>
    <cellStyle name="_ODSD narrative completed 5" xfId="1465"/>
    <cellStyle name="_ODSD narrative completed 6" xfId="1466"/>
    <cellStyle name="_ODSD narrative completed 7" xfId="1467"/>
    <cellStyle name="_ODSD narrative completed_July 2014 IMBE" xfId="1468"/>
    <cellStyle name="_ODSD narrative completed_WCMG updates 1415p3" xfId="1469"/>
    <cellStyle name="_OPPC  narratives revised" xfId="1470"/>
    <cellStyle name="_OPPC  narratives revised 10" xfId="1471"/>
    <cellStyle name="_OPPC  narratives revised 10 2" xfId="1472"/>
    <cellStyle name="_OPPC  narratives revised 11" xfId="1473"/>
    <cellStyle name="_OPPC  narratives revised 11 2" xfId="1474"/>
    <cellStyle name="_OPPC  narratives revised 12" xfId="1475"/>
    <cellStyle name="_OPPC  narratives revised 12 2" xfId="1476"/>
    <cellStyle name="_OPPC  narratives revised 13" xfId="1477"/>
    <cellStyle name="_OPPC  narratives revised 14" xfId="1478"/>
    <cellStyle name="_OPPC  narratives revised 14 2" xfId="1479"/>
    <cellStyle name="_OPPC  narratives revised 15" xfId="1480"/>
    <cellStyle name="_OPPC  narratives revised 2" xfId="1481"/>
    <cellStyle name="_OPPC  narratives revised 2 2" xfId="1482"/>
    <cellStyle name="_OPPC  narratives revised 2 2 2" xfId="1483"/>
    <cellStyle name="_OPPC  narratives revised 2 2 3" xfId="1484"/>
    <cellStyle name="_OPPC  narratives revised 2 2 3 2" xfId="1485"/>
    <cellStyle name="_OPPC  narratives revised 2 2 4" xfId="1486"/>
    <cellStyle name="_OPPC  narratives revised 2 3" xfId="1487"/>
    <cellStyle name="_OPPC  narratives revised 2 3 2" xfId="1488"/>
    <cellStyle name="_OPPC  narratives revised 2 3 2 2" xfId="1489"/>
    <cellStyle name="_OPPC  narratives revised 2 3 3" xfId="1490"/>
    <cellStyle name="_OPPC  narratives revised 2 4" xfId="1491"/>
    <cellStyle name="_OPPC  narratives revised 2 5" xfId="1492"/>
    <cellStyle name="_OPPC  narratives revised 2 5 2" xfId="1493"/>
    <cellStyle name="_OPPC  narratives revised 2 6" xfId="1494"/>
    <cellStyle name="_OPPC  narratives revised 3" xfId="1495"/>
    <cellStyle name="_OPPC  narratives revised 3 10" xfId="1496"/>
    <cellStyle name="_OPPC  narratives revised 3 11" xfId="1497"/>
    <cellStyle name="_OPPC  narratives revised 3 2" xfId="1498"/>
    <cellStyle name="_OPPC  narratives revised 3 2 2" xfId="1499"/>
    <cellStyle name="_OPPC  narratives revised 3 3" xfId="1500"/>
    <cellStyle name="_OPPC  narratives revised 3 3 2" xfId="1501"/>
    <cellStyle name="_OPPC  narratives revised 3 3_August 2014 IMBE" xfId="1502"/>
    <cellStyle name="_OPPC  narratives revised 3 3_August 2014 IMBE 2" xfId="1503"/>
    <cellStyle name="_OPPC  narratives revised 3 4" xfId="1504"/>
    <cellStyle name="_OPPC  narratives revised 3 4 2" xfId="1505"/>
    <cellStyle name="_OPPC  narratives revised 3 5" xfId="1506"/>
    <cellStyle name="_OPPC  narratives revised 3 6" xfId="1507"/>
    <cellStyle name="_OPPC  narratives revised 3 7" xfId="1508"/>
    <cellStyle name="_OPPC  narratives revised 3 7 2" xfId="1509"/>
    <cellStyle name="_OPPC  narratives revised 3 8" xfId="1510"/>
    <cellStyle name="_OPPC  narratives revised 3 9" xfId="1511"/>
    <cellStyle name="_OPPC  narratives revised 3_August 2014 IMBE" xfId="1512"/>
    <cellStyle name="_OPPC  narratives revised 3_August 2014 IMBE 2" xfId="1513"/>
    <cellStyle name="_OPPC  narratives revised 4" xfId="1514"/>
    <cellStyle name="_OPPC  narratives revised 4 2" xfId="1515"/>
    <cellStyle name="_OPPC  narratives revised 4 2 2" xfId="1516"/>
    <cellStyle name="_OPPC  narratives revised 4 3" xfId="1517"/>
    <cellStyle name="_OPPC  narratives revised 4_August 2014 IMBE" xfId="1518"/>
    <cellStyle name="_OPPC  narratives revised 4_August 2014 IMBE 2" xfId="1519"/>
    <cellStyle name="_OPPC  narratives revised 5" xfId="1520"/>
    <cellStyle name="_OPPC  narratives revised 5 2" xfId="1521"/>
    <cellStyle name="_OPPC  narratives revised 5 3" xfId="1522"/>
    <cellStyle name="_OPPC  narratives revised 5 3 2" xfId="1523"/>
    <cellStyle name="_OPPC  narratives revised 5 4" xfId="1524"/>
    <cellStyle name="_OPPC  narratives revised 6" xfId="1525"/>
    <cellStyle name="_OPPC  narratives revised 6 2" xfId="1526"/>
    <cellStyle name="_OPPC  narratives revised 6 3" xfId="1527"/>
    <cellStyle name="_OPPC  narratives revised 6 3 2" xfId="1528"/>
    <cellStyle name="_OPPC  narratives revised 6 4" xfId="1529"/>
    <cellStyle name="_OPPC  narratives revised 7" xfId="1530"/>
    <cellStyle name="_OPPC  narratives revised 7 2" xfId="1531"/>
    <cellStyle name="_OPPC  narratives revised 8" xfId="1532"/>
    <cellStyle name="_OPPC  narratives revised 8 2" xfId="1533"/>
    <cellStyle name="_OPPC  narratives revised 9" xfId="1534"/>
    <cellStyle name="_OPPC  narratives revised 9 2" xfId="1535"/>
    <cellStyle name="_OPPC  narratives revised_Gross" xfId="1536"/>
    <cellStyle name="_OPPC  narratives revised_Gross 2" xfId="1537"/>
    <cellStyle name="_OPPC  narratives revised_R0" xfId="1538"/>
    <cellStyle name="_OPPC  narratives revised_R0 2" xfId="1539"/>
    <cellStyle name="_OPPC  narratives revised_R0 2 2" xfId="1540"/>
    <cellStyle name="_OPPC  narratives revised_R0 3" xfId="1541"/>
    <cellStyle name="_OPPC  narratives revised_R0_1" xfId="1542"/>
    <cellStyle name="_OPPC  narratives revised_R0_1 2" xfId="1543"/>
    <cellStyle name="_OPPC Narrative 2" xfId="1544"/>
    <cellStyle name="_OPPC Narrative 2 2" xfId="1545"/>
    <cellStyle name="_OPPC Narrative 2 2 2" xfId="1546"/>
    <cellStyle name="_OPPC Narrative 2 2 3" xfId="1547"/>
    <cellStyle name="_OPPC Narrative 2 2 4" xfId="1548"/>
    <cellStyle name="_OPPC Narrative 2 2 5" xfId="1549"/>
    <cellStyle name="_OPPC Narrative 2 2_August 2014 IMBE" xfId="1550"/>
    <cellStyle name="_OPPC Narrative 2 3" xfId="1551"/>
    <cellStyle name="_OPPC Narrative 2 4" xfId="1552"/>
    <cellStyle name="_OPPC Narrative 2 5" xfId="1553"/>
    <cellStyle name="_OPPC Narrative 2 6" xfId="1554"/>
    <cellStyle name="_OPPC Narrative 2 7" xfId="1555"/>
    <cellStyle name="_OPPC Narrative 2_July 2014 IMBE" xfId="1556"/>
    <cellStyle name="_OPPC Narrative 2_WCMG updates 1415p3" xfId="1557"/>
    <cellStyle name="_OPPC WD4 variances V2" xfId="1558"/>
    <cellStyle name="_OPPC WD4 variances V2 2" xfId="1559"/>
    <cellStyle name="_OPPC WD4 variances V2 2 2" xfId="1560"/>
    <cellStyle name="_OPPC WD4 variances V2 2 3" xfId="1561"/>
    <cellStyle name="_OPPC WD4 variances V2 2 4" xfId="1562"/>
    <cellStyle name="_OPPC WD4 variances V2 2 5" xfId="1563"/>
    <cellStyle name="_OPPC WD4 variances V2 2_August 2014 IMBE" xfId="1564"/>
    <cellStyle name="_OPPC WD4 variances V2 3" xfId="1565"/>
    <cellStyle name="_OPPC WD4 variances V2 4" xfId="1566"/>
    <cellStyle name="_OPPC WD4 variances V2 5" xfId="1567"/>
    <cellStyle name="_OPPC WD4 variances V2 6" xfId="1568"/>
    <cellStyle name="_OPPC WD4 variances V2 7" xfId="1569"/>
    <cellStyle name="_OPPC WD4 variances V2_July 2014 IMBE" xfId="1570"/>
    <cellStyle name="_OPPC WD4 variances V2_WCMG updates 1415p3" xfId="1571"/>
    <cellStyle name="_OPPC WD4 variances1" xfId="1572"/>
    <cellStyle name="_OPPC WD4 variances1 2" xfId="1573"/>
    <cellStyle name="_OPPC WD4 variances1 2 2" xfId="1574"/>
    <cellStyle name="_OPPC WD4 variances1 2 3" xfId="1575"/>
    <cellStyle name="_OPPC WD4 variances1 2 4" xfId="1576"/>
    <cellStyle name="_OPPC WD4 variances1 2 5" xfId="1577"/>
    <cellStyle name="_OPPC WD4 variances1 2_August 2014 IMBE" xfId="1578"/>
    <cellStyle name="_OPPC WD4 variances1 3" xfId="1579"/>
    <cellStyle name="_OPPC WD4 variances1 4" xfId="1580"/>
    <cellStyle name="_OPPC WD4 variances1 5" xfId="1581"/>
    <cellStyle name="_OPPC WD4 variances1 6" xfId="1582"/>
    <cellStyle name="_OPPC WD4 variances1 7" xfId="1583"/>
    <cellStyle name="_OPPC WD4 variances1_July 2014 IMBE" xfId="1584"/>
    <cellStyle name="_OPPC WD4 variances1_WCMG updates 1415p3" xfId="1585"/>
    <cellStyle name="_OPPC WD6 variances" xfId="1586"/>
    <cellStyle name="_OPPC WD6 variances 2" xfId="1587"/>
    <cellStyle name="_OPPC WD6 variances 2 2" xfId="1588"/>
    <cellStyle name="_OPPC WD6 variances 2 3" xfId="1589"/>
    <cellStyle name="_OPPC WD6 variances 2 4" xfId="1590"/>
    <cellStyle name="_OPPC WD6 variances 2 5" xfId="1591"/>
    <cellStyle name="_OPPC WD6 variances 2_August 2014 IMBE" xfId="1592"/>
    <cellStyle name="_OPPC WD6 variances 3" xfId="1593"/>
    <cellStyle name="_OPPC WD6 variances 4" xfId="1594"/>
    <cellStyle name="_OPPC WD6 variances 5" xfId="1595"/>
    <cellStyle name="_OPPC WD6 variances 6" xfId="1596"/>
    <cellStyle name="_OPPC WD6 variances 7" xfId="1597"/>
    <cellStyle name="_OPPC WD6 variances_July 2014 IMBE" xfId="1598"/>
    <cellStyle name="_OPPC WD6 variances_WCMG updates 1415p3" xfId="1599"/>
    <cellStyle name="_P02 COO WD7 v1" xfId="1600"/>
    <cellStyle name="_P02 COO WD7 v1 2" xfId="1601"/>
    <cellStyle name="_P02 COO WD7 v1 2 2" xfId="1602"/>
    <cellStyle name="_P02 COO WD7 v1 2 3" xfId="1603"/>
    <cellStyle name="_P02 COO WD7 v1 2 4" xfId="1604"/>
    <cellStyle name="_P02 COO WD7 v1 2 5" xfId="1605"/>
    <cellStyle name="_P02 COO WD7 v1 2_August 2014 IMBE" xfId="1606"/>
    <cellStyle name="_P02 COO WD7 v1 3" xfId="1607"/>
    <cellStyle name="_P02 COO WD7 v1 4" xfId="1608"/>
    <cellStyle name="_P02 COO WD7 v1 5" xfId="1609"/>
    <cellStyle name="_P02 COO WD7 v1 6" xfId="1610"/>
    <cellStyle name="_P02 COO WD7 v1 7" xfId="1611"/>
    <cellStyle name="_P02 COO WD7 v1_July 2014 IMBE" xfId="1612"/>
    <cellStyle name="_P02 COO WD7 v1_WCMG updates 1415p3" xfId="1613"/>
    <cellStyle name="_P03 WD4 Tables V2" xfId="1614"/>
    <cellStyle name="_P03 WD4 Tables V2 10" xfId="1615"/>
    <cellStyle name="_P03 WD4 Tables V2 10 2" xfId="1616"/>
    <cellStyle name="_P03 WD4 Tables V2 11" xfId="1617"/>
    <cellStyle name="_P03 WD4 Tables V2 11 2" xfId="1618"/>
    <cellStyle name="_P03 WD4 Tables V2 12" xfId="1619"/>
    <cellStyle name="_P03 WD4 Tables V2 12 2" xfId="1620"/>
    <cellStyle name="_P03 WD4 Tables V2 13" xfId="1621"/>
    <cellStyle name="_P03 WD4 Tables V2 14" xfId="1622"/>
    <cellStyle name="_P03 WD4 Tables V2 14 2" xfId="1623"/>
    <cellStyle name="_P03 WD4 Tables V2 15" xfId="1624"/>
    <cellStyle name="_P03 WD4 Tables V2 2" xfId="1625"/>
    <cellStyle name="_P03 WD4 Tables V2 2 2" xfId="1626"/>
    <cellStyle name="_P03 WD4 Tables V2 2 2 2" xfId="1627"/>
    <cellStyle name="_P03 WD4 Tables V2 2 2 3" xfId="1628"/>
    <cellStyle name="_P03 WD4 Tables V2 2 2 3 2" xfId="1629"/>
    <cellStyle name="_P03 WD4 Tables V2 2 2 4" xfId="1630"/>
    <cellStyle name="_P03 WD4 Tables V2 2 3" xfId="1631"/>
    <cellStyle name="_P03 WD4 Tables V2 2 3 2" xfId="1632"/>
    <cellStyle name="_P03 WD4 Tables V2 2 3 2 2" xfId="1633"/>
    <cellStyle name="_P03 WD4 Tables V2 2 3 3" xfId="1634"/>
    <cellStyle name="_P03 WD4 Tables V2 2 4" xfId="1635"/>
    <cellStyle name="_P03 WD4 Tables V2 2 5" xfId="1636"/>
    <cellStyle name="_P03 WD4 Tables V2 2 5 2" xfId="1637"/>
    <cellStyle name="_P03 WD4 Tables V2 2 6" xfId="1638"/>
    <cellStyle name="_P03 WD4 Tables V2 3" xfId="1639"/>
    <cellStyle name="_P03 WD4 Tables V2 3 10" xfId="1640"/>
    <cellStyle name="_P03 WD4 Tables V2 3 11" xfId="1641"/>
    <cellStyle name="_P03 WD4 Tables V2 3 2" xfId="1642"/>
    <cellStyle name="_P03 WD4 Tables V2 3 2 2" xfId="1643"/>
    <cellStyle name="_P03 WD4 Tables V2 3 3" xfId="1644"/>
    <cellStyle name="_P03 WD4 Tables V2 3 3 2" xfId="1645"/>
    <cellStyle name="_P03 WD4 Tables V2 3 3_August 2014 IMBE" xfId="1646"/>
    <cellStyle name="_P03 WD4 Tables V2 3 3_August 2014 IMBE 2" xfId="1647"/>
    <cellStyle name="_P03 WD4 Tables V2 3 4" xfId="1648"/>
    <cellStyle name="_P03 WD4 Tables V2 3 4 2" xfId="1649"/>
    <cellStyle name="_P03 WD4 Tables V2 3 5" xfId="1650"/>
    <cellStyle name="_P03 WD4 Tables V2 3 6" xfId="1651"/>
    <cellStyle name="_P03 WD4 Tables V2 3 7" xfId="1652"/>
    <cellStyle name="_P03 WD4 Tables V2 3 7 2" xfId="1653"/>
    <cellStyle name="_P03 WD4 Tables V2 3 8" xfId="1654"/>
    <cellStyle name="_P03 WD4 Tables V2 3 9" xfId="1655"/>
    <cellStyle name="_P03 WD4 Tables V2 3_August 2014 IMBE" xfId="1656"/>
    <cellStyle name="_P03 WD4 Tables V2 3_August 2014 IMBE 2" xfId="1657"/>
    <cellStyle name="_P03 WD4 Tables V2 4" xfId="1658"/>
    <cellStyle name="_P03 WD4 Tables V2 4 2" xfId="1659"/>
    <cellStyle name="_P03 WD4 Tables V2 4 2 2" xfId="1660"/>
    <cellStyle name="_P03 WD4 Tables V2 4 3" xfId="1661"/>
    <cellStyle name="_P03 WD4 Tables V2 4_August 2014 IMBE" xfId="1662"/>
    <cellStyle name="_P03 WD4 Tables V2 4_August 2014 IMBE 2" xfId="1663"/>
    <cellStyle name="_P03 WD4 Tables V2 5" xfId="1664"/>
    <cellStyle name="_P03 WD4 Tables V2 5 2" xfId="1665"/>
    <cellStyle name="_P03 WD4 Tables V2 5 3" xfId="1666"/>
    <cellStyle name="_P03 WD4 Tables V2 5 3 2" xfId="1667"/>
    <cellStyle name="_P03 WD4 Tables V2 5 4" xfId="1668"/>
    <cellStyle name="_P03 WD4 Tables V2 6" xfId="1669"/>
    <cellStyle name="_P03 WD4 Tables V2 6 2" xfId="1670"/>
    <cellStyle name="_P03 WD4 Tables V2 6 3" xfId="1671"/>
    <cellStyle name="_P03 WD4 Tables V2 6 3 2" xfId="1672"/>
    <cellStyle name="_P03 WD4 Tables V2 6 4" xfId="1673"/>
    <cellStyle name="_P03 WD4 Tables V2 7" xfId="1674"/>
    <cellStyle name="_P03 WD4 Tables V2 7 2" xfId="1675"/>
    <cellStyle name="_P03 WD4 Tables V2 8" xfId="1676"/>
    <cellStyle name="_P03 WD4 Tables V2 8 2" xfId="1677"/>
    <cellStyle name="_P03 WD4 Tables V2 9" xfId="1678"/>
    <cellStyle name="_P03 WD4 Tables V2 9 2" xfId="1679"/>
    <cellStyle name="_P03 WD4 Tables V2_Gross" xfId="1680"/>
    <cellStyle name="_P03 WD4 Tables V2_Gross 2" xfId="1681"/>
    <cellStyle name="_P03 WD4 Tables V2_R0" xfId="1682"/>
    <cellStyle name="_P03 WD4 Tables V2_R0 2" xfId="1683"/>
    <cellStyle name="_P03 WD4 Tables V2_R0 2 2" xfId="1684"/>
    <cellStyle name="_P03 WD4 Tables V2_R0 3" xfId="1685"/>
    <cellStyle name="_P03 WD4 Tables V2_R0_1" xfId="1686"/>
    <cellStyle name="_P03 WD4 Tables V2_R0_1 2" xfId="1687"/>
    <cellStyle name="_P03 WD6 Tables V11" xfId="1688"/>
    <cellStyle name="_P03 WD6 Tables V11 10" xfId="1689"/>
    <cellStyle name="_P03 WD6 Tables V11 10 2" xfId="1690"/>
    <cellStyle name="_P03 WD6 Tables V11 11" xfId="1691"/>
    <cellStyle name="_P03 WD6 Tables V11 11 2" xfId="1692"/>
    <cellStyle name="_P03 WD6 Tables V11 12" xfId="1693"/>
    <cellStyle name="_P03 WD6 Tables V11 12 2" xfId="1694"/>
    <cellStyle name="_P03 WD6 Tables V11 13" xfId="1695"/>
    <cellStyle name="_P03 WD6 Tables V11 14" xfId="1696"/>
    <cellStyle name="_P03 WD6 Tables V11 14 2" xfId="1697"/>
    <cellStyle name="_P03 WD6 Tables V11 15" xfId="1698"/>
    <cellStyle name="_P03 WD6 Tables V11 2" xfId="1699"/>
    <cellStyle name="_P03 WD6 Tables V11 2 2" xfId="1700"/>
    <cellStyle name="_P03 WD6 Tables V11 2 2 2" xfId="1701"/>
    <cellStyle name="_P03 WD6 Tables V11 2 2 3" xfId="1702"/>
    <cellStyle name="_P03 WD6 Tables V11 2 2 3 2" xfId="1703"/>
    <cellStyle name="_P03 WD6 Tables V11 2 2 4" xfId="1704"/>
    <cellStyle name="_P03 WD6 Tables V11 2 3" xfId="1705"/>
    <cellStyle name="_P03 WD6 Tables V11 2 3 2" xfId="1706"/>
    <cellStyle name="_P03 WD6 Tables V11 2 3 2 2" xfId="1707"/>
    <cellStyle name="_P03 WD6 Tables V11 2 3 3" xfId="1708"/>
    <cellStyle name="_P03 WD6 Tables V11 2 4" xfId="1709"/>
    <cellStyle name="_P03 WD6 Tables V11 2 5" xfId="1710"/>
    <cellStyle name="_P03 WD6 Tables V11 2 5 2" xfId="1711"/>
    <cellStyle name="_P03 WD6 Tables V11 2 6" xfId="1712"/>
    <cellStyle name="_P03 WD6 Tables V11 3" xfId="1713"/>
    <cellStyle name="_P03 WD6 Tables V11 3 10" xfId="1714"/>
    <cellStyle name="_P03 WD6 Tables V11 3 11" xfId="1715"/>
    <cellStyle name="_P03 WD6 Tables V11 3 2" xfId="1716"/>
    <cellStyle name="_P03 WD6 Tables V11 3 2 2" xfId="1717"/>
    <cellStyle name="_P03 WD6 Tables V11 3 3" xfId="1718"/>
    <cellStyle name="_P03 WD6 Tables V11 3 3 2" xfId="1719"/>
    <cellStyle name="_P03 WD6 Tables V11 3 3_August 2014 IMBE" xfId="1720"/>
    <cellStyle name="_P03 WD6 Tables V11 3 3_August 2014 IMBE 2" xfId="1721"/>
    <cellStyle name="_P03 WD6 Tables V11 3 4" xfId="1722"/>
    <cellStyle name="_P03 WD6 Tables V11 3 4 2" xfId="1723"/>
    <cellStyle name="_P03 WD6 Tables V11 3 5" xfId="1724"/>
    <cellStyle name="_P03 WD6 Tables V11 3 6" xfId="1725"/>
    <cellStyle name="_P03 WD6 Tables V11 3 7" xfId="1726"/>
    <cellStyle name="_P03 WD6 Tables V11 3 7 2" xfId="1727"/>
    <cellStyle name="_P03 WD6 Tables V11 3 8" xfId="1728"/>
    <cellStyle name="_P03 WD6 Tables V11 3 9" xfId="1729"/>
    <cellStyle name="_P03 WD6 Tables V11 3_August 2014 IMBE" xfId="1730"/>
    <cellStyle name="_P03 WD6 Tables V11 3_August 2014 IMBE 2" xfId="1731"/>
    <cellStyle name="_P03 WD6 Tables V11 4" xfId="1732"/>
    <cellStyle name="_P03 WD6 Tables V11 4 2" xfId="1733"/>
    <cellStyle name="_P03 WD6 Tables V11 4 2 2" xfId="1734"/>
    <cellStyle name="_P03 WD6 Tables V11 4 3" xfId="1735"/>
    <cellStyle name="_P03 WD6 Tables V11 4_August 2014 IMBE" xfId="1736"/>
    <cellStyle name="_P03 WD6 Tables V11 4_August 2014 IMBE 2" xfId="1737"/>
    <cellStyle name="_P03 WD6 Tables V11 5" xfId="1738"/>
    <cellStyle name="_P03 WD6 Tables V11 5 2" xfId="1739"/>
    <cellStyle name="_P03 WD6 Tables V11 5 3" xfId="1740"/>
    <cellStyle name="_P03 WD6 Tables V11 5 3 2" xfId="1741"/>
    <cellStyle name="_P03 WD6 Tables V11 5 4" xfId="1742"/>
    <cellStyle name="_P03 WD6 Tables V11 6" xfId="1743"/>
    <cellStyle name="_P03 WD6 Tables V11 6 2" xfId="1744"/>
    <cellStyle name="_P03 WD6 Tables V11 6 3" xfId="1745"/>
    <cellStyle name="_P03 WD6 Tables V11 6 3 2" xfId="1746"/>
    <cellStyle name="_P03 WD6 Tables V11 6 4" xfId="1747"/>
    <cellStyle name="_P03 WD6 Tables V11 7" xfId="1748"/>
    <cellStyle name="_P03 WD6 Tables V11 7 2" xfId="1749"/>
    <cellStyle name="_P03 WD6 Tables V11 8" xfId="1750"/>
    <cellStyle name="_P03 WD6 Tables V11 8 2" xfId="1751"/>
    <cellStyle name="_P03 WD6 Tables V11 9" xfId="1752"/>
    <cellStyle name="_P03 WD6 Tables V11 9 2" xfId="1753"/>
    <cellStyle name="_P03 WD6 Tables V11_Gross" xfId="1754"/>
    <cellStyle name="_P03 WD6 Tables V11_Gross 2" xfId="1755"/>
    <cellStyle name="_P03 WD6 Tables V11_R0" xfId="1756"/>
    <cellStyle name="_P03 WD6 Tables V11_R0 2" xfId="1757"/>
    <cellStyle name="_P03 WD6 Tables V11_R0 2 2" xfId="1758"/>
    <cellStyle name="_P03 WD6 Tables V11_R0 3" xfId="1759"/>
    <cellStyle name="_P03 WD6 Tables V11_R0_1" xfId="1760"/>
    <cellStyle name="_P03 WD6 Tables V11_R0_1 2" xfId="1761"/>
    <cellStyle name="_P07 WD7 Estates EDT consolidation (telekit)" xfId="1762"/>
    <cellStyle name="_P07 WD7 Estates EDT consolidation (telekit) 2" xfId="1763"/>
    <cellStyle name="_P07 WD7 Estates EDT consolidation (telekit) 2 2" xfId="1764"/>
    <cellStyle name="_P07 WD7 Estates EDT consolidation (telekit) 2 3" xfId="1765"/>
    <cellStyle name="_P07 WD7 Estates EDT consolidation (telekit) 2 4" xfId="1766"/>
    <cellStyle name="_P07 WD7 Estates EDT consolidation (telekit) 2 5" xfId="1767"/>
    <cellStyle name="_P07 WD7 Estates EDT consolidation (telekit) 2_August 2014 IMBE" xfId="1768"/>
    <cellStyle name="_P07 WD7 Estates EDT consolidation (telekit) 3" xfId="1769"/>
    <cellStyle name="_P07 WD7 Estates EDT consolidation (telekit) 4" xfId="1770"/>
    <cellStyle name="_P07 WD7 Estates EDT consolidation (telekit) 5" xfId="1771"/>
    <cellStyle name="_P07 WD7 Estates EDT consolidation (telekit) 6" xfId="1772"/>
    <cellStyle name="_P07 WD7 Estates EDT consolidation (telekit) 7" xfId="1773"/>
    <cellStyle name="_P07 WD7 Estates EDT consolidation (telekit)_July 2014 IMBE" xfId="1774"/>
    <cellStyle name="_P07 WD7 Estates EDT consolidation (telekit)_WCMG updates 1415p3" xfId="1775"/>
    <cellStyle name="_P08 WD6 Estates EDT consolidation" xfId="1776"/>
    <cellStyle name="_P08 WD6 Estates EDT consolidation 2" xfId="1777"/>
    <cellStyle name="_P08 WD6 Estates EDT consolidation 2 2" xfId="1778"/>
    <cellStyle name="_P08 WD6 Estates EDT consolidation 2 3" xfId="1779"/>
    <cellStyle name="_P08 WD6 Estates EDT consolidation 2 4" xfId="1780"/>
    <cellStyle name="_P08 WD6 Estates EDT consolidation 2 5" xfId="1781"/>
    <cellStyle name="_P08 WD6 Estates EDT consolidation 2_August 2014 IMBE" xfId="1782"/>
    <cellStyle name="_P08 WD6 Estates EDT consolidation 3" xfId="1783"/>
    <cellStyle name="_P08 WD6 Estates EDT consolidation 4" xfId="1784"/>
    <cellStyle name="_P08 WD6 Estates EDT consolidation 5" xfId="1785"/>
    <cellStyle name="_P08 WD6 Estates EDT consolidation 6" xfId="1786"/>
    <cellStyle name="_P08 WD6 Estates EDT consolidation 7" xfId="1787"/>
    <cellStyle name="_P08 WD6 Estates EDT consolidation_July 2014 IMBE" xfId="1788"/>
    <cellStyle name="_P08 WD6 Estates EDT consolidation_WCMG updates 1415p3" xfId="1789"/>
    <cellStyle name="_P09 new version WD6 Estates EDT consolidation v2" xfId="1790"/>
    <cellStyle name="_P09 new version WD6 Estates EDT consolidation v2 2" xfId="1791"/>
    <cellStyle name="_P09 new version WD6 Estates EDT consolidation v2 2 2" xfId="1792"/>
    <cellStyle name="_P09 new version WD6 Estates EDT consolidation v2 2 3" xfId="1793"/>
    <cellStyle name="_P09 new version WD6 Estates EDT consolidation v2 2 4" xfId="1794"/>
    <cellStyle name="_P09 new version WD6 Estates EDT consolidation v2 2 5" xfId="1795"/>
    <cellStyle name="_P09 new version WD6 Estates EDT consolidation v2 2_August 2014 IMBE" xfId="1796"/>
    <cellStyle name="_P09 new version WD6 Estates EDT consolidation v2 3" xfId="1797"/>
    <cellStyle name="_P09 new version WD6 Estates EDT consolidation v2 4" xfId="1798"/>
    <cellStyle name="_P09 new version WD6 Estates EDT consolidation v2 5" xfId="1799"/>
    <cellStyle name="_P09 new version WD6 Estates EDT consolidation v2 6" xfId="1800"/>
    <cellStyle name="_P09 new version WD6 Estates EDT consolidation v2 7" xfId="1801"/>
    <cellStyle name="_P09 new version WD6 Estates EDT consolidation v2_July 2014 IMBE" xfId="1802"/>
    <cellStyle name="_P09 new version WD6 Estates EDT consolidation v2_WCMG updates 1415p3" xfId="1803"/>
    <cellStyle name="_P1) Jun 10 IMBE workbook" xfId="1804"/>
    <cellStyle name="_P1) Jun 10 IMBE workbook 2" xfId="1805"/>
    <cellStyle name="_P11 WD6 COO FRCT narrative sheets" xfId="1806"/>
    <cellStyle name="_P11 WD6 COO FRCT narrative sheets 10" xfId="1807"/>
    <cellStyle name="_P11 WD6 COO FRCT narrative sheets 10 2" xfId="1808"/>
    <cellStyle name="_P11 WD6 COO FRCT narrative sheets 11" xfId="1809"/>
    <cellStyle name="_P11 WD6 COO FRCT narrative sheets 11 2" xfId="1810"/>
    <cellStyle name="_P11 WD6 COO FRCT narrative sheets 12" xfId="1811"/>
    <cellStyle name="_P11 WD6 COO FRCT narrative sheets 12 2" xfId="1812"/>
    <cellStyle name="_P11 WD6 COO FRCT narrative sheets 13" xfId="1813"/>
    <cellStyle name="_P11 WD6 COO FRCT narrative sheets 14" xfId="1814"/>
    <cellStyle name="_P11 WD6 COO FRCT narrative sheets 14 2" xfId="1815"/>
    <cellStyle name="_P11 WD6 COO FRCT narrative sheets 15" xfId="1816"/>
    <cellStyle name="_P11 WD6 COO FRCT narrative sheets 2" xfId="1817"/>
    <cellStyle name="_P11 WD6 COO FRCT narrative sheets 2 2" xfId="1818"/>
    <cellStyle name="_P11 WD6 COO FRCT narrative sheets 2 2 2" xfId="1819"/>
    <cellStyle name="_P11 WD6 COO FRCT narrative sheets 2 2 3" xfId="1820"/>
    <cellStyle name="_P11 WD6 COO FRCT narrative sheets 2 2 3 2" xfId="1821"/>
    <cellStyle name="_P11 WD6 COO FRCT narrative sheets 2 2 4" xfId="1822"/>
    <cellStyle name="_P11 WD6 COO FRCT narrative sheets 2 3" xfId="1823"/>
    <cellStyle name="_P11 WD6 COO FRCT narrative sheets 2 3 2" xfId="1824"/>
    <cellStyle name="_P11 WD6 COO FRCT narrative sheets 2 3 2 2" xfId="1825"/>
    <cellStyle name="_P11 WD6 COO FRCT narrative sheets 2 3 3" xfId="1826"/>
    <cellStyle name="_P11 WD6 COO FRCT narrative sheets 2 4" xfId="1827"/>
    <cellStyle name="_P11 WD6 COO FRCT narrative sheets 2 5" xfId="1828"/>
    <cellStyle name="_P11 WD6 COO FRCT narrative sheets 2 5 2" xfId="1829"/>
    <cellStyle name="_P11 WD6 COO FRCT narrative sheets 2 6" xfId="1830"/>
    <cellStyle name="_P11 WD6 COO FRCT narrative sheets 3" xfId="1831"/>
    <cellStyle name="_P11 WD6 COO FRCT narrative sheets 3 10" xfId="1832"/>
    <cellStyle name="_P11 WD6 COO FRCT narrative sheets 3 11" xfId="1833"/>
    <cellStyle name="_P11 WD6 COO FRCT narrative sheets 3 2" xfId="1834"/>
    <cellStyle name="_P11 WD6 COO FRCT narrative sheets 3 2 2" xfId="1835"/>
    <cellStyle name="_P11 WD6 COO FRCT narrative sheets 3 3" xfId="1836"/>
    <cellStyle name="_P11 WD6 COO FRCT narrative sheets 3 3 2" xfId="1837"/>
    <cellStyle name="_P11 WD6 COO FRCT narrative sheets 3 3_August 2014 IMBE" xfId="1838"/>
    <cellStyle name="_P11 WD6 COO FRCT narrative sheets 3 3_August 2014 IMBE 2" xfId="1839"/>
    <cellStyle name="_P11 WD6 COO FRCT narrative sheets 3 4" xfId="1840"/>
    <cellStyle name="_P11 WD6 COO FRCT narrative sheets 3 4 2" xfId="1841"/>
    <cellStyle name="_P11 WD6 COO FRCT narrative sheets 3 5" xfId="1842"/>
    <cellStyle name="_P11 WD6 COO FRCT narrative sheets 3 6" xfId="1843"/>
    <cellStyle name="_P11 WD6 COO FRCT narrative sheets 3 7" xfId="1844"/>
    <cellStyle name="_P11 WD6 COO FRCT narrative sheets 3 7 2" xfId="1845"/>
    <cellStyle name="_P11 WD6 COO FRCT narrative sheets 3 8" xfId="1846"/>
    <cellStyle name="_P11 WD6 COO FRCT narrative sheets 3 9" xfId="1847"/>
    <cellStyle name="_P11 WD6 COO FRCT narrative sheets 3_August 2014 IMBE" xfId="1848"/>
    <cellStyle name="_P11 WD6 COO FRCT narrative sheets 3_August 2014 IMBE 2" xfId="1849"/>
    <cellStyle name="_P11 WD6 COO FRCT narrative sheets 4" xfId="1850"/>
    <cellStyle name="_P11 WD6 COO FRCT narrative sheets 4 2" xfId="1851"/>
    <cellStyle name="_P11 WD6 COO FRCT narrative sheets 4 2 2" xfId="1852"/>
    <cellStyle name="_P11 WD6 COO FRCT narrative sheets 4 3" xfId="1853"/>
    <cellStyle name="_P11 WD6 COO FRCT narrative sheets 4_August 2014 IMBE" xfId="1854"/>
    <cellStyle name="_P11 WD6 COO FRCT narrative sheets 4_August 2014 IMBE 2" xfId="1855"/>
    <cellStyle name="_P11 WD6 COO FRCT narrative sheets 5" xfId="1856"/>
    <cellStyle name="_P11 WD6 COO FRCT narrative sheets 5 2" xfId="1857"/>
    <cellStyle name="_P11 WD6 COO FRCT narrative sheets 5 3" xfId="1858"/>
    <cellStyle name="_P11 WD6 COO FRCT narrative sheets 5 3 2" xfId="1859"/>
    <cellStyle name="_P11 WD6 COO FRCT narrative sheets 5 4" xfId="1860"/>
    <cellStyle name="_P11 WD6 COO FRCT narrative sheets 6" xfId="1861"/>
    <cellStyle name="_P11 WD6 COO FRCT narrative sheets 6 2" xfId="1862"/>
    <cellStyle name="_P11 WD6 COO FRCT narrative sheets 6 3" xfId="1863"/>
    <cellStyle name="_P11 WD6 COO FRCT narrative sheets 6 3 2" xfId="1864"/>
    <cellStyle name="_P11 WD6 COO FRCT narrative sheets 6 4" xfId="1865"/>
    <cellStyle name="_P11 WD6 COO FRCT narrative sheets 7" xfId="1866"/>
    <cellStyle name="_P11 WD6 COO FRCT narrative sheets 7 2" xfId="1867"/>
    <cellStyle name="_P11 WD6 COO FRCT narrative sheets 8" xfId="1868"/>
    <cellStyle name="_P11 WD6 COO FRCT narrative sheets 8 2" xfId="1869"/>
    <cellStyle name="_P11 WD6 COO FRCT narrative sheets 9" xfId="1870"/>
    <cellStyle name="_P11 WD6 COO FRCT narrative sheets 9 2" xfId="1871"/>
    <cellStyle name="_P11 WD6 COO FRCT narrative sheets_Gross" xfId="1872"/>
    <cellStyle name="_P11 WD6 COO FRCT narrative sheets_Gross 2" xfId="1873"/>
    <cellStyle name="_P11 WD6 COO FRCT narrative sheets_R0" xfId="1874"/>
    <cellStyle name="_P11 WD6 COO FRCT narrative sheets_R0 2" xfId="1875"/>
    <cellStyle name="_P11 WD6 COO FRCT narrative sheets_R0 2 2" xfId="1876"/>
    <cellStyle name="_P11 WD6 COO FRCT narrative sheets_R0 3" xfId="1877"/>
    <cellStyle name="_P11 WD6 COO FRCT narrative sheets_R0_1" xfId="1878"/>
    <cellStyle name="_P11 WD6 COO FRCT narrative sheets_R0_1 2" xfId="1879"/>
    <cellStyle name="_P11) Apr 10 IMBE workbook" xfId="1880"/>
    <cellStyle name="_P11) Apr 10 IMBE workbook 10" xfId="1881"/>
    <cellStyle name="_P11) Apr 10 IMBE workbook 10 2" xfId="1882"/>
    <cellStyle name="_P11) Apr 10 IMBE workbook 2" xfId="1883"/>
    <cellStyle name="_P11) Apr 10 IMBE workbook 2 2" xfId="1884"/>
    <cellStyle name="_P11) Apr 10 IMBE workbook 2 2 2" xfId="1885"/>
    <cellStyle name="_P11) Apr 10 IMBE workbook 2 3" xfId="1886"/>
    <cellStyle name="_P11) Apr 10 IMBE workbook 2 3 2" xfId="1887"/>
    <cellStyle name="_P11) Apr 10 IMBE workbook 2 4" xfId="1888"/>
    <cellStyle name="_P11) Apr 10 IMBE workbook 2 4 2" xfId="1889"/>
    <cellStyle name="_P11) Apr 10 IMBE workbook 2 5" xfId="1890"/>
    <cellStyle name="_P11) Apr 10 IMBE workbook 2 6" xfId="1891"/>
    <cellStyle name="_P11) Apr 10 IMBE workbook 2_August 2014 IMBE" xfId="1892"/>
    <cellStyle name="_P11) Apr 10 IMBE workbook 2_August 2014 IMBE 2" xfId="1893"/>
    <cellStyle name="_P11) Apr 10 IMBE workbook 3" xfId="1894"/>
    <cellStyle name="_P11) Apr 10 IMBE workbook 3 2" xfId="1895"/>
    <cellStyle name="_P11) Apr 10 IMBE workbook 4" xfId="1896"/>
    <cellStyle name="_P11) Apr 10 IMBE workbook 4 2" xfId="1897"/>
    <cellStyle name="_P11) Apr 10 IMBE workbook 5" xfId="1898"/>
    <cellStyle name="_P11) Apr 10 IMBE workbook 5 2" xfId="1899"/>
    <cellStyle name="_P11) Apr 10 IMBE workbook 6" xfId="1900"/>
    <cellStyle name="_P11) Apr 10 IMBE workbook 6 2" xfId="1901"/>
    <cellStyle name="_P11) Apr 10 IMBE workbook 7" xfId="1902"/>
    <cellStyle name="_P11) Apr 10 IMBE workbook 7 2" xfId="1903"/>
    <cellStyle name="_P11) Apr 10 IMBE workbook 8" xfId="1904"/>
    <cellStyle name="_P11) Apr 10 IMBE workbook 8 2" xfId="1905"/>
    <cellStyle name="_P11) Apr 10 IMBE workbook 9" xfId="1906"/>
    <cellStyle name="_P11) Apr 10 IMBE workbook_July 2014 IMBE" xfId="1907"/>
    <cellStyle name="_P11) Apr 10 IMBE workbook_July 2014 IMBE 2" xfId="1908"/>
    <cellStyle name="_P11) Apr 10 IMBE workbook_July 2014 IMBE 2 2" xfId="1909"/>
    <cellStyle name="_P11) Apr 10 IMBE workbook_July 2014 IMBE 3" xfId="1910"/>
    <cellStyle name="_P11) Apr 10 IMBE workbook_June 2014 IMBE" xfId="1911"/>
    <cellStyle name="_P11) Apr 10 IMBE workbook_June 2014 IMBE 2" xfId="1912"/>
    <cellStyle name="_P11) Apr 10 IMBE workbook_June 2014 IMBE 2 2" xfId="1913"/>
    <cellStyle name="_P11) Apr 10 IMBE workbook_June 2014 IMBE 3" xfId="1914"/>
    <cellStyle name="_P11) Apr 10 IMBE workbook_June 2014 IMBE 4" xfId="1915"/>
    <cellStyle name="_P11) Apr 10 IMBE workbook_R0" xfId="1916"/>
    <cellStyle name="_P11) Apr 10 IMBE workbook_R0 2" xfId="1917"/>
    <cellStyle name="_P11) Apr 10 IMBE workbook_WCMG updates 1415p3" xfId="1918"/>
    <cellStyle name="_P11) Apr 10 IMBE workbook_WCMG updates 1415p3 2" xfId="1919"/>
    <cellStyle name="_P11) Apr 10 IMBE workbook_Winter 2013 Audit Trail" xfId="1920"/>
    <cellStyle name="_P11) Apr 10 IMBE workbook_Winter 2013 Audit Trail 2" xfId="1921"/>
    <cellStyle name="_P11) Apr 10 IMBE workbook_Winter 2013 Audit Trail 2 2" xfId="1922"/>
    <cellStyle name="_P11) Apr 10 IMBE workbook_Winter 2013 Audit Trail 3" xfId="1923"/>
    <cellStyle name="_P11) Apr 10 IMBE workbook_Winter 2013 Audit Trail 4" xfId="1924"/>
    <cellStyle name="_P12) May 10 (prov outturn) IMBE workbook" xfId="1925"/>
    <cellStyle name="_P12) May 10 (prov outturn) IMBE workbook 10" xfId="1926"/>
    <cellStyle name="_P12) May 10 (prov outturn) IMBE workbook 10 2" xfId="1927"/>
    <cellStyle name="_P12) May 10 (prov outturn) IMBE workbook 2" xfId="1928"/>
    <cellStyle name="_P12) May 10 (prov outturn) IMBE workbook 2 2" xfId="1929"/>
    <cellStyle name="_P12) May 10 (prov outturn) IMBE workbook 2 2 2" xfId="1930"/>
    <cellStyle name="_P12) May 10 (prov outturn) IMBE workbook 2 3" xfId="1931"/>
    <cellStyle name="_P12) May 10 (prov outturn) IMBE workbook 2 3 2" xfId="1932"/>
    <cellStyle name="_P12) May 10 (prov outturn) IMBE workbook 2 4" xfId="1933"/>
    <cellStyle name="_P12) May 10 (prov outturn) IMBE workbook 2 4 2" xfId="1934"/>
    <cellStyle name="_P12) May 10 (prov outturn) IMBE workbook 2 5" xfId="1935"/>
    <cellStyle name="_P12) May 10 (prov outturn) IMBE workbook 2 6" xfId="1936"/>
    <cellStyle name="_P12) May 10 (prov outturn) IMBE workbook 2_August 2014 IMBE" xfId="1937"/>
    <cellStyle name="_P12) May 10 (prov outturn) IMBE workbook 2_August 2014 IMBE 2" xfId="1938"/>
    <cellStyle name="_P12) May 10 (prov outturn) IMBE workbook 3" xfId="1939"/>
    <cellStyle name="_P12) May 10 (prov outturn) IMBE workbook 3 2" xfId="1940"/>
    <cellStyle name="_P12) May 10 (prov outturn) IMBE workbook 4" xfId="1941"/>
    <cellStyle name="_P12) May 10 (prov outturn) IMBE workbook 4 2" xfId="1942"/>
    <cellStyle name="_P12) May 10 (prov outturn) IMBE workbook 5" xfId="1943"/>
    <cellStyle name="_P12) May 10 (prov outturn) IMBE workbook 5 2" xfId="1944"/>
    <cellStyle name="_P12) May 10 (prov outturn) IMBE workbook 6" xfId="1945"/>
    <cellStyle name="_P12) May 10 (prov outturn) IMBE workbook 6 2" xfId="1946"/>
    <cellStyle name="_P12) May 10 (prov outturn) IMBE workbook 7" xfId="1947"/>
    <cellStyle name="_P12) May 10 (prov outturn) IMBE workbook 7 2" xfId="1948"/>
    <cellStyle name="_P12) May 10 (prov outturn) IMBE workbook 8" xfId="1949"/>
    <cellStyle name="_P12) May 10 (prov outturn) IMBE workbook 8 2" xfId="1950"/>
    <cellStyle name="_P12) May 10 (prov outturn) IMBE workbook 9" xfId="1951"/>
    <cellStyle name="_P12) May 10 (prov outturn) IMBE workbook_July 2014 IMBE" xfId="1952"/>
    <cellStyle name="_P12) May 10 (prov outturn) IMBE workbook_July 2014 IMBE 2" xfId="1953"/>
    <cellStyle name="_P12) May 10 (prov outturn) IMBE workbook_July 2014 IMBE 2 2" xfId="1954"/>
    <cellStyle name="_P12) May 10 (prov outturn) IMBE workbook_July 2014 IMBE 3" xfId="1955"/>
    <cellStyle name="_P12) May 10 (prov outturn) IMBE workbook_June 2014 IMBE" xfId="1956"/>
    <cellStyle name="_P12) May 10 (prov outturn) IMBE workbook_June 2014 IMBE 2" xfId="1957"/>
    <cellStyle name="_P12) May 10 (prov outturn) IMBE workbook_June 2014 IMBE 2 2" xfId="1958"/>
    <cellStyle name="_P12) May 10 (prov outturn) IMBE workbook_June 2014 IMBE 3" xfId="1959"/>
    <cellStyle name="_P12) May 10 (prov outturn) IMBE workbook_June 2014 IMBE 4" xfId="1960"/>
    <cellStyle name="_P12) May 10 (prov outturn) IMBE workbook_R0" xfId="1961"/>
    <cellStyle name="_P12) May 10 (prov outturn) IMBE workbook_R0 2" xfId="1962"/>
    <cellStyle name="_P12) May 10 (prov outturn) IMBE workbook_WCMG updates 1415p3" xfId="1963"/>
    <cellStyle name="_P12) May 10 (prov outturn) IMBE workbook_WCMG updates 1415p3 2" xfId="1964"/>
    <cellStyle name="_P12) May 10 (prov outturn) IMBE workbook_Winter 2013 Audit Trail" xfId="1965"/>
    <cellStyle name="_P12) May 10 (prov outturn) IMBE workbook_Winter 2013 Audit Trail 2" xfId="1966"/>
    <cellStyle name="_P12) May 10 (prov outturn) IMBE workbook_Winter 2013 Audit Trail 2 2" xfId="1967"/>
    <cellStyle name="_P12) May 10 (prov outturn) IMBE workbook_Winter 2013 Audit Trail 3" xfId="1968"/>
    <cellStyle name="_P12) May 10 (prov outturn) IMBE workbook_Winter 2013 Audit Trail 4" xfId="1969"/>
    <cellStyle name="_P2 COO telekit WD6 v1" xfId="1970"/>
    <cellStyle name="_P2 COO telekit WD6 v1 2" xfId="1971"/>
    <cellStyle name="_P2 COO telekit WD6 v1 2 2" xfId="1972"/>
    <cellStyle name="_P2 COO telekit WD6 v1 2 3" xfId="1973"/>
    <cellStyle name="_P2 COO telekit WD6 v1 2 4" xfId="1974"/>
    <cellStyle name="_P2 COO telekit WD6 v1 2 5" xfId="1975"/>
    <cellStyle name="_P2 COO telekit WD6 v1 2_August 2014 IMBE" xfId="1976"/>
    <cellStyle name="_P2 COO telekit WD6 v1 3" xfId="1977"/>
    <cellStyle name="_P2 COO telekit WD6 v1 4" xfId="1978"/>
    <cellStyle name="_P2 COO telekit WD6 v1 5" xfId="1979"/>
    <cellStyle name="_P2 COO telekit WD6 v1 6" xfId="1980"/>
    <cellStyle name="_P2 COO telekit WD6 v1 7" xfId="1981"/>
    <cellStyle name="_P2 COO telekit WD6 v1_July 2014 IMBE" xfId="1982"/>
    <cellStyle name="_P2 COO telekit WD6 v1_WCMG updates 1415p3" xfId="1983"/>
    <cellStyle name="_P2 WD4 Flash Report" xfId="1984"/>
    <cellStyle name="_P2 WD4 Flash Report 10" xfId="1985"/>
    <cellStyle name="_P2 WD4 Flash Report 10 2" xfId="1986"/>
    <cellStyle name="_P2 WD4 Flash Report 11" xfId="1987"/>
    <cellStyle name="_P2 WD4 Flash Report 11 2" xfId="1988"/>
    <cellStyle name="_P2 WD4 Flash Report 12" xfId="1989"/>
    <cellStyle name="_P2 WD4 Flash Report 12 2" xfId="1990"/>
    <cellStyle name="_P2 WD4 Flash Report 13" xfId="1991"/>
    <cellStyle name="_P2 WD4 Flash Report 14" xfId="1992"/>
    <cellStyle name="_P2 WD4 Flash Report 14 2" xfId="1993"/>
    <cellStyle name="_P2 WD4 Flash Report 15" xfId="1994"/>
    <cellStyle name="_P2 WD4 Flash Report 2" xfId="1995"/>
    <cellStyle name="_P2 WD4 Flash Report 2 2" xfId="1996"/>
    <cellStyle name="_P2 WD4 Flash Report 2 2 2" xfId="1997"/>
    <cellStyle name="_P2 WD4 Flash Report 2 2 3" xfId="1998"/>
    <cellStyle name="_P2 WD4 Flash Report 2 2 3 2" xfId="1999"/>
    <cellStyle name="_P2 WD4 Flash Report 2 2 4" xfId="2000"/>
    <cellStyle name="_P2 WD4 Flash Report 2 3" xfId="2001"/>
    <cellStyle name="_P2 WD4 Flash Report 2 3 2" xfId="2002"/>
    <cellStyle name="_P2 WD4 Flash Report 2 3 2 2" xfId="2003"/>
    <cellStyle name="_P2 WD4 Flash Report 2 3 3" xfId="2004"/>
    <cellStyle name="_P2 WD4 Flash Report 2 4" xfId="2005"/>
    <cellStyle name="_P2 WD4 Flash Report 2 5" xfId="2006"/>
    <cellStyle name="_P2 WD4 Flash Report 2 5 2" xfId="2007"/>
    <cellStyle name="_P2 WD4 Flash Report 2 6" xfId="2008"/>
    <cellStyle name="_P2 WD4 Flash Report 3" xfId="2009"/>
    <cellStyle name="_P2 WD4 Flash Report 3 10" xfId="2010"/>
    <cellStyle name="_P2 WD4 Flash Report 3 11" xfId="2011"/>
    <cellStyle name="_P2 WD4 Flash Report 3 2" xfId="2012"/>
    <cellStyle name="_P2 WD4 Flash Report 3 2 2" xfId="2013"/>
    <cellStyle name="_P2 WD4 Flash Report 3 3" xfId="2014"/>
    <cellStyle name="_P2 WD4 Flash Report 3 3 2" xfId="2015"/>
    <cellStyle name="_P2 WD4 Flash Report 3 3_August 2014 IMBE" xfId="2016"/>
    <cellStyle name="_P2 WD4 Flash Report 3 3_August 2014 IMBE 2" xfId="2017"/>
    <cellStyle name="_P2 WD4 Flash Report 3 4" xfId="2018"/>
    <cellStyle name="_P2 WD4 Flash Report 3 4 2" xfId="2019"/>
    <cellStyle name="_P2 WD4 Flash Report 3 5" xfId="2020"/>
    <cellStyle name="_P2 WD4 Flash Report 3 6" xfId="2021"/>
    <cellStyle name="_P2 WD4 Flash Report 3 7" xfId="2022"/>
    <cellStyle name="_P2 WD4 Flash Report 3 7 2" xfId="2023"/>
    <cellStyle name="_P2 WD4 Flash Report 3 8" xfId="2024"/>
    <cellStyle name="_P2 WD4 Flash Report 3 9" xfId="2025"/>
    <cellStyle name="_P2 WD4 Flash Report 3_August 2014 IMBE" xfId="2026"/>
    <cellStyle name="_P2 WD4 Flash Report 3_August 2014 IMBE 2" xfId="2027"/>
    <cellStyle name="_P2 WD4 Flash Report 4" xfId="2028"/>
    <cellStyle name="_P2 WD4 Flash Report 4 2" xfId="2029"/>
    <cellStyle name="_P2 WD4 Flash Report 4 2 2" xfId="2030"/>
    <cellStyle name="_P2 WD4 Flash Report 4 3" xfId="2031"/>
    <cellStyle name="_P2 WD4 Flash Report 4_August 2014 IMBE" xfId="2032"/>
    <cellStyle name="_P2 WD4 Flash Report 4_August 2014 IMBE 2" xfId="2033"/>
    <cellStyle name="_P2 WD4 Flash Report 5" xfId="2034"/>
    <cellStyle name="_P2 WD4 Flash Report 5 2" xfId="2035"/>
    <cellStyle name="_P2 WD4 Flash Report 5 3" xfId="2036"/>
    <cellStyle name="_P2 WD4 Flash Report 5 3 2" xfId="2037"/>
    <cellStyle name="_P2 WD4 Flash Report 5 4" xfId="2038"/>
    <cellStyle name="_P2 WD4 Flash Report 6" xfId="2039"/>
    <cellStyle name="_P2 WD4 Flash Report 6 2" xfId="2040"/>
    <cellStyle name="_P2 WD4 Flash Report 6 3" xfId="2041"/>
    <cellStyle name="_P2 WD4 Flash Report 6 3 2" xfId="2042"/>
    <cellStyle name="_P2 WD4 Flash Report 6 4" xfId="2043"/>
    <cellStyle name="_P2 WD4 Flash Report 7" xfId="2044"/>
    <cellStyle name="_P2 WD4 Flash Report 7 2" xfId="2045"/>
    <cellStyle name="_P2 WD4 Flash Report 8" xfId="2046"/>
    <cellStyle name="_P2 WD4 Flash Report 8 2" xfId="2047"/>
    <cellStyle name="_P2 WD4 Flash Report 9" xfId="2048"/>
    <cellStyle name="_P2 WD4 Flash Report 9 2" xfId="2049"/>
    <cellStyle name="_P2 WD4 Flash Report_Gross" xfId="2050"/>
    <cellStyle name="_P2 WD4 Flash Report_Gross 2" xfId="2051"/>
    <cellStyle name="_P2 WD4 Flash Report_R0" xfId="2052"/>
    <cellStyle name="_P2 WD4 Flash Report_R0 2" xfId="2053"/>
    <cellStyle name="_P2 WD4 Flash Report_R0 2 2" xfId="2054"/>
    <cellStyle name="_P2 WD4 Flash Report_R0 3" xfId="2055"/>
    <cellStyle name="_P2 WD4 Flash Report_R0_1" xfId="2056"/>
    <cellStyle name="_P2 WD4 Flash Report_R0_1 2" xfId="2057"/>
    <cellStyle name="_P3 COO Telekit book WD6 v1" xfId="2058"/>
    <cellStyle name="_P3 COO Telekit book WD6 v1 2" xfId="2059"/>
    <cellStyle name="_P3 COO Telekit book WD6 v1 2 2" xfId="2060"/>
    <cellStyle name="_P3 COO Telekit book WD6 v1 2 3" xfId="2061"/>
    <cellStyle name="_P3 COO Telekit book WD6 v1 2 4" xfId="2062"/>
    <cellStyle name="_P3 COO Telekit book WD6 v1 2 5" xfId="2063"/>
    <cellStyle name="_P3 COO Telekit book WD6 v1 2_August 2014 IMBE" xfId="2064"/>
    <cellStyle name="_P3 COO Telekit book WD6 v1 3" xfId="2065"/>
    <cellStyle name="_P3 COO Telekit book WD6 v1 4" xfId="2066"/>
    <cellStyle name="_P3 COO Telekit book WD6 v1 5" xfId="2067"/>
    <cellStyle name="_P3 COO Telekit book WD6 v1 6" xfId="2068"/>
    <cellStyle name="_P3 COO Telekit book WD6 v1 7" xfId="2069"/>
    <cellStyle name="_P3 COO Telekit book WD6 v1_July 2014 IMBE" xfId="2070"/>
    <cellStyle name="_P3 COO Telekit book WD6 v1_WCMG updates 1415p3" xfId="2071"/>
    <cellStyle name="_P3 WD7 Report" xfId="2072"/>
    <cellStyle name="_P3 WD7 Report 10" xfId="2073"/>
    <cellStyle name="_P3 WD7 Report 10 2" xfId="2074"/>
    <cellStyle name="_P3 WD7 Report 11" xfId="2075"/>
    <cellStyle name="_P3 WD7 Report 11 2" xfId="2076"/>
    <cellStyle name="_P3 WD7 Report 12" xfId="2077"/>
    <cellStyle name="_P3 WD7 Report 12 2" xfId="2078"/>
    <cellStyle name="_P3 WD7 Report 13" xfId="2079"/>
    <cellStyle name="_P3 WD7 Report 14" xfId="2080"/>
    <cellStyle name="_P3 WD7 Report 14 2" xfId="2081"/>
    <cellStyle name="_P3 WD7 Report 15" xfId="2082"/>
    <cellStyle name="_P3 WD7 Report 2" xfId="2083"/>
    <cellStyle name="_P3 WD7 Report 2 2" xfId="2084"/>
    <cellStyle name="_P3 WD7 Report 2 2 2" xfId="2085"/>
    <cellStyle name="_P3 WD7 Report 2 2 3" xfId="2086"/>
    <cellStyle name="_P3 WD7 Report 2 2 3 2" xfId="2087"/>
    <cellStyle name="_P3 WD7 Report 2 2 4" xfId="2088"/>
    <cellStyle name="_P3 WD7 Report 2 3" xfId="2089"/>
    <cellStyle name="_P3 WD7 Report 2 3 2" xfId="2090"/>
    <cellStyle name="_P3 WD7 Report 2 3 2 2" xfId="2091"/>
    <cellStyle name="_P3 WD7 Report 2 3 3" xfId="2092"/>
    <cellStyle name="_P3 WD7 Report 2 4" xfId="2093"/>
    <cellStyle name="_P3 WD7 Report 2 5" xfId="2094"/>
    <cellStyle name="_P3 WD7 Report 2 5 2" xfId="2095"/>
    <cellStyle name="_P3 WD7 Report 2 6" xfId="2096"/>
    <cellStyle name="_P3 WD7 Report 3" xfId="2097"/>
    <cellStyle name="_P3 WD7 Report 3 10" xfId="2098"/>
    <cellStyle name="_P3 WD7 Report 3 11" xfId="2099"/>
    <cellStyle name="_P3 WD7 Report 3 2" xfId="2100"/>
    <cellStyle name="_P3 WD7 Report 3 2 2" xfId="2101"/>
    <cellStyle name="_P3 WD7 Report 3 3" xfId="2102"/>
    <cellStyle name="_P3 WD7 Report 3 3 2" xfId="2103"/>
    <cellStyle name="_P3 WD7 Report 3 3_August 2014 IMBE" xfId="2104"/>
    <cellStyle name="_P3 WD7 Report 3 3_August 2014 IMBE 2" xfId="2105"/>
    <cellStyle name="_P3 WD7 Report 3 4" xfId="2106"/>
    <cellStyle name="_P3 WD7 Report 3 4 2" xfId="2107"/>
    <cellStyle name="_P3 WD7 Report 3 5" xfId="2108"/>
    <cellStyle name="_P3 WD7 Report 3 6" xfId="2109"/>
    <cellStyle name="_P3 WD7 Report 3 7" xfId="2110"/>
    <cellStyle name="_P3 WD7 Report 3 7 2" xfId="2111"/>
    <cellStyle name="_P3 WD7 Report 3 8" xfId="2112"/>
    <cellStyle name="_P3 WD7 Report 3 9" xfId="2113"/>
    <cellStyle name="_P3 WD7 Report 3_August 2014 IMBE" xfId="2114"/>
    <cellStyle name="_P3 WD7 Report 3_August 2014 IMBE 2" xfId="2115"/>
    <cellStyle name="_P3 WD7 Report 4" xfId="2116"/>
    <cellStyle name="_P3 WD7 Report 4 2" xfId="2117"/>
    <cellStyle name="_P3 WD7 Report 4 2 2" xfId="2118"/>
    <cellStyle name="_P3 WD7 Report 4 3" xfId="2119"/>
    <cellStyle name="_P3 WD7 Report 4_August 2014 IMBE" xfId="2120"/>
    <cellStyle name="_P3 WD7 Report 4_August 2014 IMBE 2" xfId="2121"/>
    <cellStyle name="_P3 WD7 Report 5" xfId="2122"/>
    <cellStyle name="_P3 WD7 Report 5 2" xfId="2123"/>
    <cellStyle name="_P3 WD7 Report 5 3" xfId="2124"/>
    <cellStyle name="_P3 WD7 Report 5 3 2" xfId="2125"/>
    <cellStyle name="_P3 WD7 Report 5 4" xfId="2126"/>
    <cellStyle name="_P3 WD7 Report 6" xfId="2127"/>
    <cellStyle name="_P3 WD7 Report 6 2" xfId="2128"/>
    <cellStyle name="_P3 WD7 Report 6 3" xfId="2129"/>
    <cellStyle name="_P3 WD7 Report 6 3 2" xfId="2130"/>
    <cellStyle name="_P3 WD7 Report 6 4" xfId="2131"/>
    <cellStyle name="_P3 WD7 Report 7" xfId="2132"/>
    <cellStyle name="_P3 WD7 Report 7 2" xfId="2133"/>
    <cellStyle name="_P3 WD7 Report 8" xfId="2134"/>
    <cellStyle name="_P3 WD7 Report 8 2" xfId="2135"/>
    <cellStyle name="_P3 WD7 Report 9" xfId="2136"/>
    <cellStyle name="_P3 WD7 Report 9 2" xfId="2137"/>
    <cellStyle name="_P3 WD7 Report_Gross" xfId="2138"/>
    <cellStyle name="_P3 WD7 Report_Gross 2" xfId="2139"/>
    <cellStyle name="_P3 WD7 Report_R0" xfId="2140"/>
    <cellStyle name="_P3 WD7 Report_R0 2" xfId="2141"/>
    <cellStyle name="_P3 WD7 Report_R0 2 2" xfId="2142"/>
    <cellStyle name="_P3 WD7 Report_R0 3" xfId="2143"/>
    <cellStyle name="_P3 WD7 Report_R0_1" xfId="2144"/>
    <cellStyle name="_P3 WD7 Report_R0_1 2" xfId="2145"/>
    <cellStyle name="_P5 BP tables" xfId="2146"/>
    <cellStyle name="_P5 BP tables 10" xfId="2147"/>
    <cellStyle name="_P5 BP tables 10 2" xfId="2148"/>
    <cellStyle name="_P5 BP tables 11" xfId="2149"/>
    <cellStyle name="_P5 BP tables 11 2" xfId="2150"/>
    <cellStyle name="_P5 BP tables 12" xfId="2151"/>
    <cellStyle name="_P5 BP tables 12 2" xfId="2152"/>
    <cellStyle name="_P5 BP tables 13" xfId="2153"/>
    <cellStyle name="_P5 BP tables 14" xfId="2154"/>
    <cellStyle name="_P5 BP tables 14 2" xfId="2155"/>
    <cellStyle name="_P5 BP tables 15" xfId="2156"/>
    <cellStyle name="_P5 BP tables 2" xfId="2157"/>
    <cellStyle name="_P5 BP tables 2 2" xfId="2158"/>
    <cellStyle name="_P5 BP tables 2 2 2" xfId="2159"/>
    <cellStyle name="_P5 BP tables 2 2 3" xfId="2160"/>
    <cellStyle name="_P5 BP tables 2 2 3 2" xfId="2161"/>
    <cellStyle name="_P5 BP tables 2 2 4" xfId="2162"/>
    <cellStyle name="_P5 BP tables 2 3" xfId="2163"/>
    <cellStyle name="_P5 BP tables 2 3 2" xfId="2164"/>
    <cellStyle name="_P5 BP tables 2 3 2 2" xfId="2165"/>
    <cellStyle name="_P5 BP tables 2 3 3" xfId="2166"/>
    <cellStyle name="_P5 BP tables 2 4" xfId="2167"/>
    <cellStyle name="_P5 BP tables 2 5" xfId="2168"/>
    <cellStyle name="_P5 BP tables 2 5 2" xfId="2169"/>
    <cellStyle name="_P5 BP tables 2 6" xfId="2170"/>
    <cellStyle name="_P5 BP tables 3" xfId="2171"/>
    <cellStyle name="_P5 BP tables 3 10" xfId="2172"/>
    <cellStyle name="_P5 BP tables 3 11" xfId="2173"/>
    <cellStyle name="_P5 BP tables 3 2" xfId="2174"/>
    <cellStyle name="_P5 BP tables 3 2 2" xfId="2175"/>
    <cellStyle name="_P5 BP tables 3 3" xfId="2176"/>
    <cellStyle name="_P5 BP tables 3 3 2" xfId="2177"/>
    <cellStyle name="_P5 BP tables 3 3_August 2014 IMBE" xfId="2178"/>
    <cellStyle name="_P5 BP tables 3 3_August 2014 IMBE 2" xfId="2179"/>
    <cellStyle name="_P5 BP tables 3 4" xfId="2180"/>
    <cellStyle name="_P5 BP tables 3 4 2" xfId="2181"/>
    <cellStyle name="_P5 BP tables 3 5" xfId="2182"/>
    <cellStyle name="_P5 BP tables 3 6" xfId="2183"/>
    <cellStyle name="_P5 BP tables 3 7" xfId="2184"/>
    <cellStyle name="_P5 BP tables 3 7 2" xfId="2185"/>
    <cellStyle name="_P5 BP tables 3 8" xfId="2186"/>
    <cellStyle name="_P5 BP tables 3 9" xfId="2187"/>
    <cellStyle name="_P5 BP tables 3_August 2014 IMBE" xfId="2188"/>
    <cellStyle name="_P5 BP tables 3_August 2014 IMBE 2" xfId="2189"/>
    <cellStyle name="_P5 BP tables 4" xfId="2190"/>
    <cellStyle name="_P5 BP tables 4 2" xfId="2191"/>
    <cellStyle name="_P5 BP tables 4 2 2" xfId="2192"/>
    <cellStyle name="_P5 BP tables 4 3" xfId="2193"/>
    <cellStyle name="_P5 BP tables 4_August 2014 IMBE" xfId="2194"/>
    <cellStyle name="_P5 BP tables 4_August 2014 IMBE 2" xfId="2195"/>
    <cellStyle name="_P5 BP tables 5" xfId="2196"/>
    <cellStyle name="_P5 BP tables 5 2" xfId="2197"/>
    <cellStyle name="_P5 BP tables 5 3" xfId="2198"/>
    <cellStyle name="_P5 BP tables 5 3 2" xfId="2199"/>
    <cellStyle name="_P5 BP tables 5 4" xfId="2200"/>
    <cellStyle name="_P5 BP tables 6" xfId="2201"/>
    <cellStyle name="_P5 BP tables 6 2" xfId="2202"/>
    <cellStyle name="_P5 BP tables 6 3" xfId="2203"/>
    <cellStyle name="_P5 BP tables 6 3 2" xfId="2204"/>
    <cellStyle name="_P5 BP tables 6 4" xfId="2205"/>
    <cellStyle name="_P5 BP tables 7" xfId="2206"/>
    <cellStyle name="_P5 BP tables 7 2" xfId="2207"/>
    <cellStyle name="_P5 BP tables 8" xfId="2208"/>
    <cellStyle name="_P5 BP tables 8 2" xfId="2209"/>
    <cellStyle name="_P5 BP tables 9" xfId="2210"/>
    <cellStyle name="_P5 BP tables 9 2" xfId="2211"/>
    <cellStyle name="_P5 BP tables_Gross" xfId="2212"/>
    <cellStyle name="_P5 BP tables_Gross 2" xfId="2213"/>
    <cellStyle name="_P5 BP tables_R0" xfId="2214"/>
    <cellStyle name="_P5 BP tables_R0 2" xfId="2215"/>
    <cellStyle name="_P5 BP tables_R0 2 2" xfId="2216"/>
    <cellStyle name="_P5 BP tables_R0 3" xfId="2217"/>
    <cellStyle name="_P5 BP tables_R0_1" xfId="2218"/>
    <cellStyle name="_P5 BP tables_R0_1 2" xfId="2219"/>
    <cellStyle name="_P7 OET tables" xfId="2220"/>
    <cellStyle name="_P7 OET tables 10" xfId="2221"/>
    <cellStyle name="_P7 OET tables 10 2" xfId="2222"/>
    <cellStyle name="_P7 OET tables 11" xfId="2223"/>
    <cellStyle name="_P7 OET tables 11 2" xfId="2224"/>
    <cellStyle name="_P7 OET tables 12" xfId="2225"/>
    <cellStyle name="_P7 OET tables 12 2" xfId="2226"/>
    <cellStyle name="_P7 OET tables 13" xfId="2227"/>
    <cellStyle name="_P7 OET tables 14" xfId="2228"/>
    <cellStyle name="_P7 OET tables 14 2" xfId="2229"/>
    <cellStyle name="_P7 OET tables 15" xfId="2230"/>
    <cellStyle name="_P7 OET tables 2" xfId="2231"/>
    <cellStyle name="_P7 OET tables 2 2" xfId="2232"/>
    <cellStyle name="_P7 OET tables 2 2 2" xfId="2233"/>
    <cellStyle name="_P7 OET tables 2 2 3" xfId="2234"/>
    <cellStyle name="_P7 OET tables 2 2 3 2" xfId="2235"/>
    <cellStyle name="_P7 OET tables 2 2 4" xfId="2236"/>
    <cellStyle name="_P7 OET tables 2 3" xfId="2237"/>
    <cellStyle name="_P7 OET tables 2 3 2" xfId="2238"/>
    <cellStyle name="_P7 OET tables 2 3 2 2" xfId="2239"/>
    <cellStyle name="_P7 OET tables 2 3 3" xfId="2240"/>
    <cellStyle name="_P7 OET tables 2 4" xfId="2241"/>
    <cellStyle name="_P7 OET tables 2 5" xfId="2242"/>
    <cellStyle name="_P7 OET tables 2 5 2" xfId="2243"/>
    <cellStyle name="_P7 OET tables 2 6" xfId="2244"/>
    <cellStyle name="_P7 OET tables 3" xfId="2245"/>
    <cellStyle name="_P7 OET tables 3 10" xfId="2246"/>
    <cellStyle name="_P7 OET tables 3 11" xfId="2247"/>
    <cellStyle name="_P7 OET tables 3 2" xfId="2248"/>
    <cellStyle name="_P7 OET tables 3 2 2" xfId="2249"/>
    <cellStyle name="_P7 OET tables 3 3" xfId="2250"/>
    <cellStyle name="_P7 OET tables 3 3 2" xfId="2251"/>
    <cellStyle name="_P7 OET tables 3 3_August 2014 IMBE" xfId="2252"/>
    <cellStyle name="_P7 OET tables 3 3_August 2014 IMBE 2" xfId="2253"/>
    <cellStyle name="_P7 OET tables 3 4" xfId="2254"/>
    <cellStyle name="_P7 OET tables 3 4 2" xfId="2255"/>
    <cellStyle name="_P7 OET tables 3 5" xfId="2256"/>
    <cellStyle name="_P7 OET tables 3 6" xfId="2257"/>
    <cellStyle name="_P7 OET tables 3 7" xfId="2258"/>
    <cellStyle name="_P7 OET tables 3 7 2" xfId="2259"/>
    <cellStyle name="_P7 OET tables 3 8" xfId="2260"/>
    <cellStyle name="_P7 OET tables 3 9" xfId="2261"/>
    <cellStyle name="_P7 OET tables 3_August 2014 IMBE" xfId="2262"/>
    <cellStyle name="_P7 OET tables 3_August 2014 IMBE 2" xfId="2263"/>
    <cellStyle name="_P7 OET tables 4" xfId="2264"/>
    <cellStyle name="_P7 OET tables 4 2" xfId="2265"/>
    <cellStyle name="_P7 OET tables 4 2 2" xfId="2266"/>
    <cellStyle name="_P7 OET tables 4 3" xfId="2267"/>
    <cellStyle name="_P7 OET tables 4_August 2014 IMBE" xfId="2268"/>
    <cellStyle name="_P7 OET tables 4_August 2014 IMBE 2" xfId="2269"/>
    <cellStyle name="_P7 OET tables 5" xfId="2270"/>
    <cellStyle name="_P7 OET tables 5 2" xfId="2271"/>
    <cellStyle name="_P7 OET tables 5 3" xfId="2272"/>
    <cellStyle name="_P7 OET tables 5 3 2" xfId="2273"/>
    <cellStyle name="_P7 OET tables 5 4" xfId="2274"/>
    <cellStyle name="_P7 OET tables 6" xfId="2275"/>
    <cellStyle name="_P7 OET tables 6 2" xfId="2276"/>
    <cellStyle name="_P7 OET tables 6 3" xfId="2277"/>
    <cellStyle name="_P7 OET tables 6 3 2" xfId="2278"/>
    <cellStyle name="_P7 OET tables 6 4" xfId="2279"/>
    <cellStyle name="_P7 OET tables 7" xfId="2280"/>
    <cellStyle name="_P7 OET tables 7 2" xfId="2281"/>
    <cellStyle name="_P7 OET tables 8" xfId="2282"/>
    <cellStyle name="_P7 OET tables 8 2" xfId="2283"/>
    <cellStyle name="_P7 OET tables 9" xfId="2284"/>
    <cellStyle name="_P7 OET tables 9 2" xfId="2285"/>
    <cellStyle name="_P7 OET tables_Gross" xfId="2286"/>
    <cellStyle name="_P7 OET tables_Gross 2" xfId="2287"/>
    <cellStyle name="_P7 OET tables_R0" xfId="2288"/>
    <cellStyle name="_P7 OET tables_R0 2" xfId="2289"/>
    <cellStyle name="_P7 OET tables_R0 2 2" xfId="2290"/>
    <cellStyle name="_P7 OET tables_R0 3" xfId="2291"/>
    <cellStyle name="_P7 OET tables_R0_1" xfId="2292"/>
    <cellStyle name="_P7 OET tables_R0_1 2" xfId="2293"/>
    <cellStyle name="_Project Details Report Aug v0.12" xfId="2294"/>
    <cellStyle name="_RB_Update_current" xfId="2295"/>
    <cellStyle name="_RB_Update_current (SCA draft)PH review" xfId="2296"/>
    <cellStyle name="_RB_Update_current (SCA draft)PH review 2" xfId="2297"/>
    <cellStyle name="_RB_Update_current (SCA draft)PH review_20110317 Guarantee Data sheet with CDS Expected Losses" xfId="2298"/>
    <cellStyle name="_RB_Update_current (SCA draft)PH review_20110317 Guarantee Data sheet with CDS Expected Losses 2" xfId="2299"/>
    <cellStyle name="_RB_Update_current (SCA draft)revised" xfId="2300"/>
    <cellStyle name="_RB_Update_current (SCA draft)revised 2" xfId="2301"/>
    <cellStyle name="_RB_Update_current (SCA draft)revised_20110317 Guarantee Data sheet with CDS Expected Losses" xfId="2302"/>
    <cellStyle name="_RB_Update_current (SCA draft)revised_20110317 Guarantee Data sheet with CDS Expected Losses 2" xfId="2303"/>
    <cellStyle name="_RB_Update_current 2" xfId="2304"/>
    <cellStyle name="_RB_Update_current 3" xfId="2305"/>
    <cellStyle name="_RB_Update_current 4" xfId="2306"/>
    <cellStyle name="_RB_Update_current_20110317 Guarantee Data sheet with CDS Expected Losses" xfId="2307"/>
    <cellStyle name="_RB_Update_current_20110317 Guarantee Data sheet with CDS Expected Losses 2" xfId="2308"/>
    <cellStyle name="_Risks and Opps for P3 telekit book" xfId="2309"/>
    <cellStyle name="_Risks and Opps for P3 telekit book 10" xfId="2310"/>
    <cellStyle name="_Risks and Opps for P3 telekit book 10 2" xfId="2311"/>
    <cellStyle name="_Risks and Opps for P3 telekit book 11" xfId="2312"/>
    <cellStyle name="_Risks and Opps for P3 telekit book 11 2" xfId="2313"/>
    <cellStyle name="_Risks and Opps for P3 telekit book 12" xfId="2314"/>
    <cellStyle name="_Risks and Opps for P3 telekit book 12 2" xfId="2315"/>
    <cellStyle name="_Risks and Opps for P3 telekit book 13" xfId="2316"/>
    <cellStyle name="_Risks and Opps for P3 telekit book 14" xfId="2317"/>
    <cellStyle name="_Risks and Opps for P3 telekit book 14 2" xfId="2318"/>
    <cellStyle name="_Risks and Opps for P3 telekit book 15" xfId="2319"/>
    <cellStyle name="_Risks and Opps for P3 telekit book 2" xfId="2320"/>
    <cellStyle name="_Risks and Opps for P3 telekit book 2 2" xfId="2321"/>
    <cellStyle name="_Risks and Opps for P3 telekit book 2 2 2" xfId="2322"/>
    <cellStyle name="_Risks and Opps for P3 telekit book 2 2 3" xfId="2323"/>
    <cellStyle name="_Risks and Opps for P3 telekit book 2 2 3 2" xfId="2324"/>
    <cellStyle name="_Risks and Opps for P3 telekit book 2 2 4" xfId="2325"/>
    <cellStyle name="_Risks and Opps for P3 telekit book 2 3" xfId="2326"/>
    <cellStyle name="_Risks and Opps for P3 telekit book 2 3 2" xfId="2327"/>
    <cellStyle name="_Risks and Opps for P3 telekit book 2 3 2 2" xfId="2328"/>
    <cellStyle name="_Risks and Opps for P3 telekit book 2 3 3" xfId="2329"/>
    <cellStyle name="_Risks and Opps for P3 telekit book 2 4" xfId="2330"/>
    <cellStyle name="_Risks and Opps for P3 telekit book 2 5" xfId="2331"/>
    <cellStyle name="_Risks and Opps for P3 telekit book 2 5 2" xfId="2332"/>
    <cellStyle name="_Risks and Opps for P3 telekit book 2 6" xfId="2333"/>
    <cellStyle name="_Risks and Opps for P3 telekit book 3" xfId="2334"/>
    <cellStyle name="_Risks and Opps for P3 telekit book 3 10" xfId="2335"/>
    <cellStyle name="_Risks and Opps for P3 telekit book 3 11" xfId="2336"/>
    <cellStyle name="_Risks and Opps for P3 telekit book 3 2" xfId="2337"/>
    <cellStyle name="_Risks and Opps for P3 telekit book 3 2 2" xfId="2338"/>
    <cellStyle name="_Risks and Opps for P3 telekit book 3 3" xfId="2339"/>
    <cellStyle name="_Risks and Opps for P3 telekit book 3 3 2" xfId="2340"/>
    <cellStyle name="_Risks and Opps for P3 telekit book 3 3_August 2014 IMBE" xfId="2341"/>
    <cellStyle name="_Risks and Opps for P3 telekit book 3 3_August 2014 IMBE 2" xfId="2342"/>
    <cellStyle name="_Risks and Opps for P3 telekit book 3 4" xfId="2343"/>
    <cellStyle name="_Risks and Opps for P3 telekit book 3 4 2" xfId="2344"/>
    <cellStyle name="_Risks and Opps for P3 telekit book 3 5" xfId="2345"/>
    <cellStyle name="_Risks and Opps for P3 telekit book 3 6" xfId="2346"/>
    <cellStyle name="_Risks and Opps for P3 telekit book 3 7" xfId="2347"/>
    <cellStyle name="_Risks and Opps for P3 telekit book 3 7 2" xfId="2348"/>
    <cellStyle name="_Risks and Opps for P3 telekit book 3 8" xfId="2349"/>
    <cellStyle name="_Risks and Opps for P3 telekit book 3 9" xfId="2350"/>
    <cellStyle name="_Risks and Opps for P3 telekit book 3_August 2014 IMBE" xfId="2351"/>
    <cellStyle name="_Risks and Opps for P3 telekit book 3_August 2014 IMBE 2" xfId="2352"/>
    <cellStyle name="_Risks and Opps for P3 telekit book 4" xfId="2353"/>
    <cellStyle name="_Risks and Opps for P3 telekit book 4 2" xfId="2354"/>
    <cellStyle name="_Risks and Opps for P3 telekit book 4 2 2" xfId="2355"/>
    <cellStyle name="_Risks and Opps for P3 telekit book 4 3" xfId="2356"/>
    <cellStyle name="_Risks and Opps for P3 telekit book 4_August 2014 IMBE" xfId="2357"/>
    <cellStyle name="_Risks and Opps for P3 telekit book 4_August 2014 IMBE 2" xfId="2358"/>
    <cellStyle name="_Risks and Opps for P3 telekit book 5" xfId="2359"/>
    <cellStyle name="_Risks and Opps for P3 telekit book 5 2" xfId="2360"/>
    <cellStyle name="_Risks and Opps for P3 telekit book 5 3" xfId="2361"/>
    <cellStyle name="_Risks and Opps for P3 telekit book 5 3 2" xfId="2362"/>
    <cellStyle name="_Risks and Opps for P3 telekit book 5 4" xfId="2363"/>
    <cellStyle name="_Risks and Opps for P3 telekit book 6" xfId="2364"/>
    <cellStyle name="_Risks and Opps for P3 telekit book 6 2" xfId="2365"/>
    <cellStyle name="_Risks and Opps for P3 telekit book 6 3" xfId="2366"/>
    <cellStyle name="_Risks and Opps for P3 telekit book 6 3 2" xfId="2367"/>
    <cellStyle name="_Risks and Opps for P3 telekit book 6 4" xfId="2368"/>
    <cellStyle name="_Risks and Opps for P3 telekit book 7" xfId="2369"/>
    <cellStyle name="_Risks and Opps for P3 telekit book 7 2" xfId="2370"/>
    <cellStyle name="_Risks and Opps for P3 telekit book 8" xfId="2371"/>
    <cellStyle name="_Risks and Opps for P3 telekit book 8 2" xfId="2372"/>
    <cellStyle name="_Risks and Opps for P3 telekit book 9" xfId="2373"/>
    <cellStyle name="_Risks and Opps for P3 telekit book 9 2" xfId="2374"/>
    <cellStyle name="_Risks and Opps for P3 telekit book_Gross" xfId="2375"/>
    <cellStyle name="_Risks and Opps for P3 telekit book_Gross 2" xfId="2376"/>
    <cellStyle name="_Risks and Opps for P3 telekit book_R0" xfId="2377"/>
    <cellStyle name="_Risks and Opps for P3 telekit book_R0 2" xfId="2378"/>
    <cellStyle name="_Risks and Opps for P3 telekit book_R0 2 2" xfId="2379"/>
    <cellStyle name="_Risks and Opps for P3 telekit book_R0 3" xfId="2380"/>
    <cellStyle name="_Risks and Opps for P3 telekit book_R0_1" xfId="2381"/>
    <cellStyle name="_Risks and Opps for P3 telekit book_R0_1 2" xfId="2382"/>
    <cellStyle name="_Risks and Opps for telekit book" xfId="2383"/>
    <cellStyle name="_Risks and Opps for telekit book 10" xfId="2384"/>
    <cellStyle name="_Risks and Opps for telekit book 10 2" xfId="2385"/>
    <cellStyle name="_Risks and Opps for telekit book 11" xfId="2386"/>
    <cellStyle name="_Risks and Opps for telekit book 11 2" xfId="2387"/>
    <cellStyle name="_Risks and Opps for telekit book 12" xfId="2388"/>
    <cellStyle name="_Risks and Opps for telekit book 12 2" xfId="2389"/>
    <cellStyle name="_Risks and Opps for telekit book 13" xfId="2390"/>
    <cellStyle name="_Risks and Opps for telekit book 14" xfId="2391"/>
    <cellStyle name="_Risks and Opps for telekit book 14 2" xfId="2392"/>
    <cellStyle name="_Risks and Opps for telekit book 15" xfId="2393"/>
    <cellStyle name="_Risks and Opps for telekit book 2" xfId="2394"/>
    <cellStyle name="_Risks and Opps for telekit book 2 2" xfId="2395"/>
    <cellStyle name="_Risks and Opps for telekit book 2 2 2" xfId="2396"/>
    <cellStyle name="_Risks and Opps for telekit book 2 2 3" xfId="2397"/>
    <cellStyle name="_Risks and Opps for telekit book 2 2 3 2" xfId="2398"/>
    <cellStyle name="_Risks and Opps for telekit book 2 2 4" xfId="2399"/>
    <cellStyle name="_Risks and Opps for telekit book 2 3" xfId="2400"/>
    <cellStyle name="_Risks and Opps for telekit book 2 3 2" xfId="2401"/>
    <cellStyle name="_Risks and Opps for telekit book 2 3 2 2" xfId="2402"/>
    <cellStyle name="_Risks and Opps for telekit book 2 3 3" xfId="2403"/>
    <cellStyle name="_Risks and Opps for telekit book 2 4" xfId="2404"/>
    <cellStyle name="_Risks and Opps for telekit book 2 5" xfId="2405"/>
    <cellStyle name="_Risks and Opps for telekit book 2 5 2" xfId="2406"/>
    <cellStyle name="_Risks and Opps for telekit book 2 6" xfId="2407"/>
    <cellStyle name="_Risks and Opps for telekit book 3" xfId="2408"/>
    <cellStyle name="_Risks and Opps for telekit book 3 10" xfId="2409"/>
    <cellStyle name="_Risks and Opps for telekit book 3 11" xfId="2410"/>
    <cellStyle name="_Risks and Opps for telekit book 3 2" xfId="2411"/>
    <cellStyle name="_Risks and Opps for telekit book 3 2 2" xfId="2412"/>
    <cellStyle name="_Risks and Opps for telekit book 3 3" xfId="2413"/>
    <cellStyle name="_Risks and Opps for telekit book 3 3 2" xfId="2414"/>
    <cellStyle name="_Risks and Opps for telekit book 3 3_August 2014 IMBE" xfId="2415"/>
    <cellStyle name="_Risks and Opps for telekit book 3 3_August 2014 IMBE 2" xfId="2416"/>
    <cellStyle name="_Risks and Opps for telekit book 3 4" xfId="2417"/>
    <cellStyle name="_Risks and Opps for telekit book 3 4 2" xfId="2418"/>
    <cellStyle name="_Risks and Opps for telekit book 3 5" xfId="2419"/>
    <cellStyle name="_Risks and Opps for telekit book 3 6" xfId="2420"/>
    <cellStyle name="_Risks and Opps for telekit book 3 7" xfId="2421"/>
    <cellStyle name="_Risks and Opps for telekit book 3 7 2" xfId="2422"/>
    <cellStyle name="_Risks and Opps for telekit book 3 8" xfId="2423"/>
    <cellStyle name="_Risks and Opps for telekit book 3 9" xfId="2424"/>
    <cellStyle name="_Risks and Opps for telekit book 3_August 2014 IMBE" xfId="2425"/>
    <cellStyle name="_Risks and Opps for telekit book 3_August 2014 IMBE 2" xfId="2426"/>
    <cellStyle name="_Risks and Opps for telekit book 4" xfId="2427"/>
    <cellStyle name="_Risks and Opps for telekit book 4 2" xfId="2428"/>
    <cellStyle name="_Risks and Opps for telekit book 4 2 2" xfId="2429"/>
    <cellStyle name="_Risks and Opps for telekit book 4 3" xfId="2430"/>
    <cellStyle name="_Risks and Opps for telekit book 4_August 2014 IMBE" xfId="2431"/>
    <cellStyle name="_Risks and Opps for telekit book 4_August 2014 IMBE 2" xfId="2432"/>
    <cellStyle name="_Risks and Opps for telekit book 5" xfId="2433"/>
    <cellStyle name="_Risks and Opps for telekit book 5 2" xfId="2434"/>
    <cellStyle name="_Risks and Opps for telekit book 5 3" xfId="2435"/>
    <cellStyle name="_Risks and Opps for telekit book 5 3 2" xfId="2436"/>
    <cellStyle name="_Risks and Opps for telekit book 5 4" xfId="2437"/>
    <cellStyle name="_Risks and Opps for telekit book 6" xfId="2438"/>
    <cellStyle name="_Risks and Opps for telekit book 6 2" xfId="2439"/>
    <cellStyle name="_Risks and Opps for telekit book 6 3" xfId="2440"/>
    <cellStyle name="_Risks and Opps for telekit book 6 3 2" xfId="2441"/>
    <cellStyle name="_Risks and Opps for telekit book 6 4" xfId="2442"/>
    <cellStyle name="_Risks and Opps for telekit book 7" xfId="2443"/>
    <cellStyle name="_Risks and Opps for telekit book 7 2" xfId="2444"/>
    <cellStyle name="_Risks and Opps for telekit book 8" xfId="2445"/>
    <cellStyle name="_Risks and Opps for telekit book 8 2" xfId="2446"/>
    <cellStyle name="_Risks and Opps for telekit book 9" xfId="2447"/>
    <cellStyle name="_Risks and Opps for telekit book 9 2" xfId="2448"/>
    <cellStyle name="_Risks and Opps for telekit book_Gross" xfId="2449"/>
    <cellStyle name="_Risks and Opps for telekit book_Gross 2" xfId="2450"/>
    <cellStyle name="_Risks and Opps for telekit book_R0" xfId="2451"/>
    <cellStyle name="_Risks and Opps for telekit book_R0 2" xfId="2452"/>
    <cellStyle name="_Risks and Opps for telekit book_R0 2 2" xfId="2453"/>
    <cellStyle name="_Risks and Opps for telekit book_R0 3" xfId="2454"/>
    <cellStyle name="_Risks and Opps for telekit book_R0_1" xfId="2455"/>
    <cellStyle name="_Risks and Opps for telekit book_R0_1 2" xfId="2456"/>
    <cellStyle name="_ROP Summary" xfId="2457"/>
    <cellStyle name="_ROP Summary 10" xfId="2458"/>
    <cellStyle name="_ROP Summary 10 2" xfId="2459"/>
    <cellStyle name="_ROP Summary 11" xfId="2460"/>
    <cellStyle name="_ROP Summary 11 2" xfId="2461"/>
    <cellStyle name="_ROP Summary 12" xfId="2462"/>
    <cellStyle name="_ROP Summary 12 2" xfId="2463"/>
    <cellStyle name="_ROP Summary 13" xfId="2464"/>
    <cellStyle name="_ROP Summary 14" xfId="2465"/>
    <cellStyle name="_ROP Summary 14 2" xfId="2466"/>
    <cellStyle name="_ROP Summary 15" xfId="2467"/>
    <cellStyle name="_ROP Summary 2" xfId="2468"/>
    <cellStyle name="_ROP Summary 2 2" xfId="2469"/>
    <cellStyle name="_ROP Summary 2 2 2" xfId="2470"/>
    <cellStyle name="_ROP Summary 2 2 3" xfId="2471"/>
    <cellStyle name="_ROP Summary 2 2 3 2" xfId="2472"/>
    <cellStyle name="_ROP Summary 2 2 4" xfId="2473"/>
    <cellStyle name="_ROP Summary 2 3" xfId="2474"/>
    <cellStyle name="_ROP Summary 2 3 2" xfId="2475"/>
    <cellStyle name="_ROP Summary 2 3 2 2" xfId="2476"/>
    <cellStyle name="_ROP Summary 2 3 3" xfId="2477"/>
    <cellStyle name="_ROP Summary 2 4" xfId="2478"/>
    <cellStyle name="_ROP Summary 2 5" xfId="2479"/>
    <cellStyle name="_ROP Summary 2 5 2" xfId="2480"/>
    <cellStyle name="_ROP Summary 2 6" xfId="2481"/>
    <cellStyle name="_ROP Summary 3" xfId="2482"/>
    <cellStyle name="_ROP Summary 3 10" xfId="2483"/>
    <cellStyle name="_ROP Summary 3 11" xfId="2484"/>
    <cellStyle name="_ROP Summary 3 2" xfId="2485"/>
    <cellStyle name="_ROP Summary 3 2 2" xfId="2486"/>
    <cellStyle name="_ROP Summary 3 3" xfId="2487"/>
    <cellStyle name="_ROP Summary 3 3 2" xfId="2488"/>
    <cellStyle name="_ROP Summary 3 3_August 2014 IMBE" xfId="2489"/>
    <cellStyle name="_ROP Summary 3 3_August 2014 IMBE 2" xfId="2490"/>
    <cellStyle name="_ROP Summary 3 4" xfId="2491"/>
    <cellStyle name="_ROP Summary 3 4 2" xfId="2492"/>
    <cellStyle name="_ROP Summary 3 5" xfId="2493"/>
    <cellStyle name="_ROP Summary 3 6" xfId="2494"/>
    <cellStyle name="_ROP Summary 3 7" xfId="2495"/>
    <cellStyle name="_ROP Summary 3 7 2" xfId="2496"/>
    <cellStyle name="_ROP Summary 3 8" xfId="2497"/>
    <cellStyle name="_ROP Summary 3 9" xfId="2498"/>
    <cellStyle name="_ROP Summary 3_August 2014 IMBE" xfId="2499"/>
    <cellStyle name="_ROP Summary 3_August 2014 IMBE 2" xfId="2500"/>
    <cellStyle name="_ROP Summary 4" xfId="2501"/>
    <cellStyle name="_ROP Summary 4 2" xfId="2502"/>
    <cellStyle name="_ROP Summary 4 2 2" xfId="2503"/>
    <cellStyle name="_ROP Summary 4 3" xfId="2504"/>
    <cellStyle name="_ROP Summary 4_August 2014 IMBE" xfId="2505"/>
    <cellStyle name="_ROP Summary 4_August 2014 IMBE 2" xfId="2506"/>
    <cellStyle name="_ROP Summary 5" xfId="2507"/>
    <cellStyle name="_ROP Summary 5 2" xfId="2508"/>
    <cellStyle name="_ROP Summary 5 3" xfId="2509"/>
    <cellStyle name="_ROP Summary 5 3 2" xfId="2510"/>
    <cellStyle name="_ROP Summary 5 4" xfId="2511"/>
    <cellStyle name="_ROP Summary 6" xfId="2512"/>
    <cellStyle name="_ROP Summary 6 2" xfId="2513"/>
    <cellStyle name="_ROP Summary 6 3" xfId="2514"/>
    <cellStyle name="_ROP Summary 6 3 2" xfId="2515"/>
    <cellStyle name="_ROP Summary 6 4" xfId="2516"/>
    <cellStyle name="_ROP Summary 7" xfId="2517"/>
    <cellStyle name="_ROP Summary 7 2" xfId="2518"/>
    <cellStyle name="_ROP Summary 8" xfId="2519"/>
    <cellStyle name="_ROP Summary 8 2" xfId="2520"/>
    <cellStyle name="_ROP Summary 9" xfId="2521"/>
    <cellStyle name="_ROP Summary 9 2" xfId="2522"/>
    <cellStyle name="_ROP Summary_Gross" xfId="2523"/>
    <cellStyle name="_ROP Summary_Gross 2" xfId="2524"/>
    <cellStyle name="_ROP Summary_R0" xfId="2525"/>
    <cellStyle name="_ROP Summary_R0 2" xfId="2526"/>
    <cellStyle name="_ROP Summary_R0 2 2" xfId="2527"/>
    <cellStyle name="_ROP Summary_R0 3" xfId="2528"/>
    <cellStyle name="_ROP Summary_R0_1" xfId="2529"/>
    <cellStyle name="_ROP Summary_R0_1 2" xfId="2530"/>
    <cellStyle name="_Sample change log v0 2" xfId="2531"/>
    <cellStyle name="_Sample change log v0 2 2" xfId="2532"/>
    <cellStyle name="_Sample change log v0 2_20110317 Guarantee Data sheet with CDS Expected Losses" xfId="2533"/>
    <cellStyle name="_Sample change log v0 2_20110317 Guarantee Data sheet with CDS Expected Losses 2" xfId="2534"/>
    <cellStyle name="_STAFF" xfId="2535"/>
    <cellStyle name="_STAFF 2" xfId="2536"/>
    <cellStyle name="_STAFF 2 2" xfId="2537"/>
    <cellStyle name="_STAFF 2 3" xfId="2538"/>
    <cellStyle name="_STAFF 2 4" xfId="2539"/>
    <cellStyle name="_STAFF 2 5" xfId="2540"/>
    <cellStyle name="_STAFF 2_August 2014 IMBE" xfId="2541"/>
    <cellStyle name="_STAFF 3" xfId="2542"/>
    <cellStyle name="_STAFF 4" xfId="2543"/>
    <cellStyle name="_STAFF 5" xfId="2544"/>
    <cellStyle name="_STAFF 6" xfId="2545"/>
    <cellStyle name="_STAFF 7" xfId="2546"/>
    <cellStyle name="_STAFF_July 2014 IMBE" xfId="2547"/>
    <cellStyle name="_STAFF_WCMG updates 1415p3" xfId="2548"/>
    <cellStyle name="_Sub debt extension discount table 31 1 11 v2" xfId="2549"/>
    <cellStyle name="_Sub debt extension discount table 31 1 11 v2 2" xfId="2550"/>
    <cellStyle name="_sub debt int" xfId="2551"/>
    <cellStyle name="_sub debt int 2" xfId="2552"/>
    <cellStyle name="_sub debt int_20110317 Guarantee Data sheet with CDS Expected Losses" xfId="2553"/>
    <cellStyle name="_sub debt int_20110317 Guarantee Data sheet with CDS Expected Losses 2" xfId="2554"/>
    <cellStyle name="_Summer 2011 long-term working age" xfId="2555"/>
    <cellStyle name="_TableHead" xfId="2556"/>
    <cellStyle name="_Tailor Analysis 1.11 (1 Dec take up rates)" xfId="2557"/>
    <cellStyle name="_Tailor Analysis 1.11 (1 Dec take up rates) 2" xfId="2558"/>
    <cellStyle name="_Telekit book P2 WD6 Ruth Owen draft" xfId="2559"/>
    <cellStyle name="_Telekit book P2 WD6 Ruth Owen draft 2" xfId="2560"/>
    <cellStyle name="_Telekit book P2 WD6 Ruth Owen draft 2 2" xfId="2561"/>
    <cellStyle name="_Telekit book P2 WD6 Ruth Owen draft 2 3" xfId="2562"/>
    <cellStyle name="_Telekit book P2 WD6 Ruth Owen draft 2 4" xfId="2563"/>
    <cellStyle name="_Telekit book P2 WD6 Ruth Owen draft 2 5" xfId="2564"/>
    <cellStyle name="_Telekit book P2 WD6 Ruth Owen draft 2_August 2014 IMBE" xfId="2565"/>
    <cellStyle name="_Telekit book P2 WD6 Ruth Owen draft 3" xfId="2566"/>
    <cellStyle name="_Telekit book P2 WD6 Ruth Owen draft 4" xfId="2567"/>
    <cellStyle name="_Telekit book P2 WD6 Ruth Owen draft 5" xfId="2568"/>
    <cellStyle name="_Telekit book P2 WD6 Ruth Owen draft 6" xfId="2569"/>
    <cellStyle name="_Telekit book P2 WD6 Ruth Owen draft 7" xfId="2570"/>
    <cellStyle name="_Telekit book P2 WD6 Ruth Owen draft_July 2014 IMBE" xfId="2571"/>
    <cellStyle name="_Telekit book P2 WD6 Ruth Owen draft_WCMG updates 1415p3" xfId="2572"/>
    <cellStyle name="_WD6 OPPC Narrative" xfId="2573"/>
    <cellStyle name="_WD6 OPPC Narrative 10" xfId="2574"/>
    <cellStyle name="_WD6 OPPC Narrative 10 2" xfId="2575"/>
    <cellStyle name="_WD6 OPPC Narrative 11" xfId="2576"/>
    <cellStyle name="_WD6 OPPC Narrative 11 2" xfId="2577"/>
    <cellStyle name="_WD6 OPPC Narrative 12" xfId="2578"/>
    <cellStyle name="_WD6 OPPC Narrative 12 2" xfId="2579"/>
    <cellStyle name="_WD6 OPPC Narrative 13" xfId="2580"/>
    <cellStyle name="_WD6 OPPC Narrative 14" xfId="2581"/>
    <cellStyle name="_WD6 OPPC Narrative 14 2" xfId="2582"/>
    <cellStyle name="_WD6 OPPC Narrative 15" xfId="2583"/>
    <cellStyle name="_WD6 OPPC Narrative 2" xfId="2584"/>
    <cellStyle name="_WD6 OPPC Narrative 2 2" xfId="2585"/>
    <cellStyle name="_WD6 OPPC Narrative 2 2 2" xfId="2586"/>
    <cellStyle name="_WD6 OPPC Narrative 2 2 3" xfId="2587"/>
    <cellStyle name="_WD6 OPPC Narrative 2 2 3 2" xfId="2588"/>
    <cellStyle name="_WD6 OPPC Narrative 2 2 4" xfId="2589"/>
    <cellStyle name="_WD6 OPPC Narrative 2 3" xfId="2590"/>
    <cellStyle name="_WD6 OPPC Narrative 2 3 2" xfId="2591"/>
    <cellStyle name="_WD6 OPPC Narrative 2 3 2 2" xfId="2592"/>
    <cellStyle name="_WD6 OPPC Narrative 2 3 3" xfId="2593"/>
    <cellStyle name="_WD6 OPPC Narrative 2 4" xfId="2594"/>
    <cellStyle name="_WD6 OPPC Narrative 2 5" xfId="2595"/>
    <cellStyle name="_WD6 OPPC Narrative 2 5 2" xfId="2596"/>
    <cellStyle name="_WD6 OPPC Narrative 2 6" xfId="2597"/>
    <cellStyle name="_WD6 OPPC Narrative 3" xfId="2598"/>
    <cellStyle name="_WD6 OPPC Narrative 3 10" xfId="2599"/>
    <cellStyle name="_WD6 OPPC Narrative 3 11" xfId="2600"/>
    <cellStyle name="_WD6 OPPC Narrative 3 2" xfId="2601"/>
    <cellStyle name="_WD6 OPPC Narrative 3 2 2" xfId="2602"/>
    <cellStyle name="_WD6 OPPC Narrative 3 3" xfId="2603"/>
    <cellStyle name="_WD6 OPPC Narrative 3 3 2" xfId="2604"/>
    <cellStyle name="_WD6 OPPC Narrative 3 3_August 2014 IMBE" xfId="2605"/>
    <cellStyle name="_WD6 OPPC Narrative 3 3_August 2014 IMBE 2" xfId="2606"/>
    <cellStyle name="_WD6 OPPC Narrative 3 4" xfId="2607"/>
    <cellStyle name="_WD6 OPPC Narrative 3 4 2" xfId="2608"/>
    <cellStyle name="_WD6 OPPC Narrative 3 5" xfId="2609"/>
    <cellStyle name="_WD6 OPPC Narrative 3 6" xfId="2610"/>
    <cellStyle name="_WD6 OPPC Narrative 3 7" xfId="2611"/>
    <cellStyle name="_WD6 OPPC Narrative 3 7 2" xfId="2612"/>
    <cellStyle name="_WD6 OPPC Narrative 3 8" xfId="2613"/>
    <cellStyle name="_WD6 OPPC Narrative 3 9" xfId="2614"/>
    <cellStyle name="_WD6 OPPC Narrative 3_August 2014 IMBE" xfId="2615"/>
    <cellStyle name="_WD6 OPPC Narrative 3_August 2014 IMBE 2" xfId="2616"/>
    <cellStyle name="_WD6 OPPC Narrative 4" xfId="2617"/>
    <cellStyle name="_WD6 OPPC Narrative 4 2" xfId="2618"/>
    <cellStyle name="_WD6 OPPC Narrative 4 2 2" xfId="2619"/>
    <cellStyle name="_WD6 OPPC Narrative 4 3" xfId="2620"/>
    <cellStyle name="_WD6 OPPC Narrative 4_August 2014 IMBE" xfId="2621"/>
    <cellStyle name="_WD6 OPPC Narrative 4_August 2014 IMBE 2" xfId="2622"/>
    <cellStyle name="_WD6 OPPC Narrative 5" xfId="2623"/>
    <cellStyle name="_WD6 OPPC Narrative 5 2" xfId="2624"/>
    <cellStyle name="_WD6 OPPC Narrative 5 3" xfId="2625"/>
    <cellStyle name="_WD6 OPPC Narrative 5 3 2" xfId="2626"/>
    <cellStyle name="_WD6 OPPC Narrative 5 4" xfId="2627"/>
    <cellStyle name="_WD6 OPPC Narrative 6" xfId="2628"/>
    <cellStyle name="_WD6 OPPC Narrative 6 2" xfId="2629"/>
    <cellStyle name="_WD6 OPPC Narrative 6 3" xfId="2630"/>
    <cellStyle name="_WD6 OPPC Narrative 6 3 2" xfId="2631"/>
    <cellStyle name="_WD6 OPPC Narrative 6 4" xfId="2632"/>
    <cellStyle name="_WD6 OPPC Narrative 7" xfId="2633"/>
    <cellStyle name="_WD6 OPPC Narrative 7 2" xfId="2634"/>
    <cellStyle name="_WD6 OPPC Narrative 8" xfId="2635"/>
    <cellStyle name="_WD6 OPPC Narrative 8 2" xfId="2636"/>
    <cellStyle name="_WD6 OPPC Narrative 9" xfId="2637"/>
    <cellStyle name="_WD6 OPPC Narrative 9 2" xfId="2638"/>
    <cellStyle name="_WD6 OPPC Narrative_Gross" xfId="2639"/>
    <cellStyle name="_WD6 OPPC Narrative_Gross 2" xfId="2640"/>
    <cellStyle name="_WD6 OPPC Narrative_R0" xfId="2641"/>
    <cellStyle name="_WD6 OPPC Narrative_R0 2" xfId="2642"/>
    <cellStyle name="_WD6 OPPC Narrative_R0 2 2" xfId="2643"/>
    <cellStyle name="_WD6 OPPC Narrative_R0 3" xfId="2644"/>
    <cellStyle name="_WD6 OPPC Narrative_R0_1" xfId="2645"/>
    <cellStyle name="_WD6 OPPC Narrative_R0_1 2" xfId="2646"/>
    <cellStyle name="_WD6 Report DEL P" xfId="2647"/>
    <cellStyle name="_WD6 Report DEL P 10" xfId="2648"/>
    <cellStyle name="_WD6 Report DEL P 10 2" xfId="2649"/>
    <cellStyle name="_WD6 Report DEL P 11" xfId="2650"/>
    <cellStyle name="_WD6 Report DEL P 11 2" xfId="2651"/>
    <cellStyle name="_WD6 Report DEL P 12" xfId="2652"/>
    <cellStyle name="_WD6 Report DEL P 12 2" xfId="2653"/>
    <cellStyle name="_WD6 Report DEL P 13" xfId="2654"/>
    <cellStyle name="_WD6 Report DEL P 14" xfId="2655"/>
    <cellStyle name="_WD6 Report DEL P 14 2" xfId="2656"/>
    <cellStyle name="_WD6 Report DEL P 15" xfId="2657"/>
    <cellStyle name="_WD6 Report DEL P 2" xfId="2658"/>
    <cellStyle name="_WD6 Report DEL P 2 2" xfId="2659"/>
    <cellStyle name="_WD6 Report DEL P 2 2 2" xfId="2660"/>
    <cellStyle name="_WD6 Report DEL P 2 2 3" xfId="2661"/>
    <cellStyle name="_WD6 Report DEL P 2 2 3 2" xfId="2662"/>
    <cellStyle name="_WD6 Report DEL P 2 2 4" xfId="2663"/>
    <cellStyle name="_WD6 Report DEL P 2 3" xfId="2664"/>
    <cellStyle name="_WD6 Report DEL P 2 3 2" xfId="2665"/>
    <cellStyle name="_WD6 Report DEL P 2 3 2 2" xfId="2666"/>
    <cellStyle name="_WD6 Report DEL P 2 3 3" xfId="2667"/>
    <cellStyle name="_WD6 Report DEL P 2 4" xfId="2668"/>
    <cellStyle name="_WD6 Report DEL P 2 5" xfId="2669"/>
    <cellStyle name="_WD6 Report DEL P 2 5 2" xfId="2670"/>
    <cellStyle name="_WD6 Report DEL P 2 6" xfId="2671"/>
    <cellStyle name="_WD6 Report DEL P 3" xfId="2672"/>
    <cellStyle name="_WD6 Report DEL P 3 10" xfId="2673"/>
    <cellStyle name="_WD6 Report DEL P 3 11" xfId="2674"/>
    <cellStyle name="_WD6 Report DEL P 3 2" xfId="2675"/>
    <cellStyle name="_WD6 Report DEL P 3 2 2" xfId="2676"/>
    <cellStyle name="_WD6 Report DEL P 3 3" xfId="2677"/>
    <cellStyle name="_WD6 Report DEL P 3 3 2" xfId="2678"/>
    <cellStyle name="_WD6 Report DEL P 3 3_August 2014 IMBE" xfId="2679"/>
    <cellStyle name="_WD6 Report DEL P 3 3_August 2014 IMBE 2" xfId="2680"/>
    <cellStyle name="_WD6 Report DEL P 3 4" xfId="2681"/>
    <cellStyle name="_WD6 Report DEL P 3 4 2" xfId="2682"/>
    <cellStyle name="_WD6 Report DEL P 3 5" xfId="2683"/>
    <cellStyle name="_WD6 Report DEL P 3 6" xfId="2684"/>
    <cellStyle name="_WD6 Report DEL P 3 7" xfId="2685"/>
    <cellStyle name="_WD6 Report DEL P 3 7 2" xfId="2686"/>
    <cellStyle name="_WD6 Report DEL P 3 8" xfId="2687"/>
    <cellStyle name="_WD6 Report DEL P 3 9" xfId="2688"/>
    <cellStyle name="_WD6 Report DEL P 3_August 2014 IMBE" xfId="2689"/>
    <cellStyle name="_WD6 Report DEL P 3_August 2014 IMBE 2" xfId="2690"/>
    <cellStyle name="_WD6 Report DEL P 4" xfId="2691"/>
    <cellStyle name="_WD6 Report DEL P 4 2" xfId="2692"/>
    <cellStyle name="_WD6 Report DEL P 4 2 2" xfId="2693"/>
    <cellStyle name="_WD6 Report DEL P 4 3" xfId="2694"/>
    <cellStyle name="_WD6 Report DEL P 4_August 2014 IMBE" xfId="2695"/>
    <cellStyle name="_WD6 Report DEL P 4_August 2014 IMBE 2" xfId="2696"/>
    <cellStyle name="_WD6 Report DEL P 5" xfId="2697"/>
    <cellStyle name="_WD6 Report DEL P 5 2" xfId="2698"/>
    <cellStyle name="_WD6 Report DEL P 5 3" xfId="2699"/>
    <cellStyle name="_WD6 Report DEL P 5 3 2" xfId="2700"/>
    <cellStyle name="_WD6 Report DEL P 5 4" xfId="2701"/>
    <cellStyle name="_WD6 Report DEL P 6" xfId="2702"/>
    <cellStyle name="_WD6 Report DEL P 6 2" xfId="2703"/>
    <cellStyle name="_WD6 Report DEL P 6 3" xfId="2704"/>
    <cellStyle name="_WD6 Report DEL P 6 3 2" xfId="2705"/>
    <cellStyle name="_WD6 Report DEL P 6 4" xfId="2706"/>
    <cellStyle name="_WD6 Report DEL P 7" xfId="2707"/>
    <cellStyle name="_WD6 Report DEL P 7 2" xfId="2708"/>
    <cellStyle name="_WD6 Report DEL P 8" xfId="2709"/>
    <cellStyle name="_WD6 Report DEL P 8 2" xfId="2710"/>
    <cellStyle name="_WD6 Report DEL P 9" xfId="2711"/>
    <cellStyle name="_WD6 Report DEL P 9 2" xfId="2712"/>
    <cellStyle name="_WD6 Report DEL P_Gross" xfId="2713"/>
    <cellStyle name="_WD6 Report DEL P_Gross 2" xfId="2714"/>
    <cellStyle name="_WD6 Report DEL P_R0" xfId="2715"/>
    <cellStyle name="_WD6 Report DEL P_R0 2" xfId="2716"/>
    <cellStyle name="_WD6 Report DEL P_R0 2 2" xfId="2717"/>
    <cellStyle name="_WD6 Report DEL P_R0 3" xfId="2718"/>
    <cellStyle name="_WD6 Report DEL P_R0_1" xfId="2719"/>
    <cellStyle name="_WD6 Report DEL P_R0_1 2" xfId="2720"/>
    <cellStyle name="_WD7 Templates for FRCT" xfId="2721"/>
    <cellStyle name="_WD7 Templates for FRCT 10" xfId="2722"/>
    <cellStyle name="_WD7 Templates for FRCT 10 2" xfId="2723"/>
    <cellStyle name="_WD7 Templates for FRCT 11" xfId="2724"/>
    <cellStyle name="_WD7 Templates for FRCT 11 2" xfId="2725"/>
    <cellStyle name="_WD7 Templates for FRCT 12" xfId="2726"/>
    <cellStyle name="_WD7 Templates for FRCT 12 2" xfId="2727"/>
    <cellStyle name="_WD7 Templates for FRCT 13" xfId="2728"/>
    <cellStyle name="_WD7 Templates for FRCT 14" xfId="2729"/>
    <cellStyle name="_WD7 Templates for FRCT 14 2" xfId="2730"/>
    <cellStyle name="_WD7 Templates for FRCT 15" xfId="2731"/>
    <cellStyle name="_WD7 Templates for FRCT 2" xfId="2732"/>
    <cellStyle name="_WD7 Templates for FRCT 2 2" xfId="2733"/>
    <cellStyle name="_WD7 Templates for FRCT 2 2 2" xfId="2734"/>
    <cellStyle name="_WD7 Templates for FRCT 2 2 3" xfId="2735"/>
    <cellStyle name="_WD7 Templates for FRCT 2 2 3 2" xfId="2736"/>
    <cellStyle name="_WD7 Templates for FRCT 2 2 4" xfId="2737"/>
    <cellStyle name="_WD7 Templates for FRCT 2 3" xfId="2738"/>
    <cellStyle name="_WD7 Templates for FRCT 2 3 2" xfId="2739"/>
    <cellStyle name="_WD7 Templates for FRCT 2 3 2 2" xfId="2740"/>
    <cellStyle name="_WD7 Templates for FRCT 2 3 3" xfId="2741"/>
    <cellStyle name="_WD7 Templates for FRCT 2 4" xfId="2742"/>
    <cellStyle name="_WD7 Templates for FRCT 2 5" xfId="2743"/>
    <cellStyle name="_WD7 Templates for FRCT 2 5 2" xfId="2744"/>
    <cellStyle name="_WD7 Templates for FRCT 2 6" xfId="2745"/>
    <cellStyle name="_WD7 Templates for FRCT 3" xfId="2746"/>
    <cellStyle name="_WD7 Templates for FRCT 3 10" xfId="2747"/>
    <cellStyle name="_WD7 Templates for FRCT 3 11" xfId="2748"/>
    <cellStyle name="_WD7 Templates for FRCT 3 2" xfId="2749"/>
    <cellStyle name="_WD7 Templates for FRCT 3 2 2" xfId="2750"/>
    <cellStyle name="_WD7 Templates for FRCT 3 3" xfId="2751"/>
    <cellStyle name="_WD7 Templates for FRCT 3 3 2" xfId="2752"/>
    <cellStyle name="_WD7 Templates for FRCT 3 3_August 2014 IMBE" xfId="2753"/>
    <cellStyle name="_WD7 Templates for FRCT 3 3_August 2014 IMBE 2" xfId="2754"/>
    <cellStyle name="_WD7 Templates for FRCT 3 4" xfId="2755"/>
    <cellStyle name="_WD7 Templates for FRCT 3 4 2" xfId="2756"/>
    <cellStyle name="_WD7 Templates for FRCT 3 5" xfId="2757"/>
    <cellStyle name="_WD7 Templates for FRCT 3 6" xfId="2758"/>
    <cellStyle name="_WD7 Templates for FRCT 3 7" xfId="2759"/>
    <cellStyle name="_WD7 Templates for FRCT 3 7 2" xfId="2760"/>
    <cellStyle name="_WD7 Templates for FRCT 3 8" xfId="2761"/>
    <cellStyle name="_WD7 Templates for FRCT 3 9" xfId="2762"/>
    <cellStyle name="_WD7 Templates for FRCT 3_August 2014 IMBE" xfId="2763"/>
    <cellStyle name="_WD7 Templates for FRCT 3_August 2014 IMBE 2" xfId="2764"/>
    <cellStyle name="_WD7 Templates for FRCT 4" xfId="2765"/>
    <cellStyle name="_WD7 Templates for FRCT 4 2" xfId="2766"/>
    <cellStyle name="_WD7 Templates for FRCT 4 2 2" xfId="2767"/>
    <cellStyle name="_WD7 Templates for FRCT 4 3" xfId="2768"/>
    <cellStyle name="_WD7 Templates for FRCT 4_August 2014 IMBE" xfId="2769"/>
    <cellStyle name="_WD7 Templates for FRCT 4_August 2014 IMBE 2" xfId="2770"/>
    <cellStyle name="_WD7 Templates for FRCT 5" xfId="2771"/>
    <cellStyle name="_WD7 Templates for FRCT 5 2" xfId="2772"/>
    <cellStyle name="_WD7 Templates for FRCT 5 3" xfId="2773"/>
    <cellStyle name="_WD7 Templates for FRCT 5 3 2" xfId="2774"/>
    <cellStyle name="_WD7 Templates for FRCT 5 4" xfId="2775"/>
    <cellStyle name="_WD7 Templates for FRCT 6" xfId="2776"/>
    <cellStyle name="_WD7 Templates for FRCT 6 2" xfId="2777"/>
    <cellStyle name="_WD7 Templates for FRCT 6 3" xfId="2778"/>
    <cellStyle name="_WD7 Templates for FRCT 6 3 2" xfId="2779"/>
    <cellStyle name="_WD7 Templates for FRCT 6 4" xfId="2780"/>
    <cellStyle name="_WD7 Templates for FRCT 7" xfId="2781"/>
    <cellStyle name="_WD7 Templates for FRCT 7 2" xfId="2782"/>
    <cellStyle name="_WD7 Templates for FRCT 8" xfId="2783"/>
    <cellStyle name="_WD7 Templates for FRCT 8 2" xfId="2784"/>
    <cellStyle name="_WD7 Templates for FRCT 9" xfId="2785"/>
    <cellStyle name="_WD7 Templates for FRCT 9 2" xfId="2786"/>
    <cellStyle name="_WD7 Templates for FRCT_Gross" xfId="2787"/>
    <cellStyle name="_WD7 Templates for FRCT_Gross 2" xfId="2788"/>
    <cellStyle name="_WD7 Templates for FRCT_R0" xfId="2789"/>
    <cellStyle name="_WD7 Templates for FRCT_R0 2" xfId="2790"/>
    <cellStyle name="_WD7 Templates for FRCT_R0 2 2" xfId="2791"/>
    <cellStyle name="_WD7 Templates for FRCT_R0 3" xfId="2792"/>
    <cellStyle name="_WD7 Templates for FRCT_R0_1" xfId="2793"/>
    <cellStyle name="_WD7 Templates for FRCT_R0_1 2" xfId="2794"/>
    <cellStyle name="_White Paper 170409 for HMT for PB_29.04.09" xfId="2795"/>
    <cellStyle name="_White Paper 170409 for HMT for PB_29.04.09 2" xfId="2796"/>
    <cellStyle name="_Winter 2011 LTP table" xfId="2797"/>
    <cellStyle name="_WWEG Perf Agreement v3" xfId="2798"/>
    <cellStyle name="_WWEG Perf Agreement v3 2" xfId="2799"/>
    <cellStyle name="_WWEG Perf Agreement v3 2 2" xfId="2800"/>
    <cellStyle name="_WWEG Perf Agreement v3 3" xfId="2801"/>
    <cellStyle name="_WWEG Perf Agreement v3 3 2" xfId="2802"/>
    <cellStyle name="_WWEG Perf Agreement v3 4" xfId="2803"/>
    <cellStyle name="_WWEG Perf Agreement v3 4 2" xfId="2804"/>
    <cellStyle name="_WWEG Perf Agreement v3 5" xfId="2805"/>
    <cellStyle name="0,0_x000d__x000a_NA_x000d__x000a_" xfId="2806"/>
    <cellStyle name="0,0_x000d__x000a_NA_x000d__x000a_ 2" xfId="2807"/>
    <cellStyle name="0,0_x000d__x000a_NA_x000d__x000a_ 2 2" xfId="2808"/>
    <cellStyle name="0,0_x000d__x000a_NA_x000d__x000a_ 2 2 2" xfId="2809"/>
    <cellStyle name="0,0_x000d__x000a_NA_x000d__x000a_ 2 3" xfId="2810"/>
    <cellStyle name="0,0_x000d__x000a_NA_x000d__x000a_ 3" xfId="2811"/>
    <cellStyle name="0,0_x000d__x000a_NA_x000d__x000a_ 3 2" xfId="2812"/>
    <cellStyle name="0,0_x000d__x000a_NA_x000d__x000a_ 4" xfId="2813"/>
    <cellStyle name="0,0_x000d__x000a_NA_x000d__x000a__August 2014 IMBE" xfId="2814"/>
    <cellStyle name="1dp" xfId="2815"/>
    <cellStyle name="1dp 2" xfId="2816"/>
    <cellStyle name="1dp 2 2" xfId="2817"/>
    <cellStyle name="1dp 3" xfId="2818"/>
    <cellStyle name="20% - Accent1 2" xfId="2819"/>
    <cellStyle name="20% - Accent1 2 2" xfId="2820"/>
    <cellStyle name="20% - Accent1 2 2 2" xfId="2821"/>
    <cellStyle name="20% - Accent1 2 2 3" xfId="2822"/>
    <cellStyle name="20% - Accent1 2 3" xfId="2823"/>
    <cellStyle name="20% - Accent1 2 4" xfId="2824"/>
    <cellStyle name="20% - Accent1 2_BB" xfId="2825"/>
    <cellStyle name="20% - Accent1 3" xfId="2826"/>
    <cellStyle name="20% - Accent1 3 2" xfId="2827"/>
    <cellStyle name="20% - Accent1 4" xfId="2828"/>
    <cellStyle name="20% - Accent1 5" xfId="2829"/>
    <cellStyle name="20% - Accent1 6" xfId="2830"/>
    <cellStyle name="20% - Accent2 2" xfId="2831"/>
    <cellStyle name="20% - Accent2 2 2" xfId="2832"/>
    <cellStyle name="20% - Accent2 2 2 2" xfId="2833"/>
    <cellStyle name="20% - Accent2 2 2 3" xfId="2834"/>
    <cellStyle name="20% - Accent2 2 3" xfId="2835"/>
    <cellStyle name="20% - Accent2 2 4" xfId="2836"/>
    <cellStyle name="20% - Accent2 2_BB" xfId="2837"/>
    <cellStyle name="20% - Accent2 3" xfId="2838"/>
    <cellStyle name="20% - Accent2 3 2" xfId="2839"/>
    <cellStyle name="20% - Accent2 4" xfId="2840"/>
    <cellStyle name="20% - Accent2 5" xfId="2841"/>
    <cellStyle name="20% - Accent2 6" xfId="2842"/>
    <cellStyle name="20% - Accent3 2" xfId="2843"/>
    <cellStyle name="20% - Accent3 2 2" xfId="2844"/>
    <cellStyle name="20% - Accent3 2 2 2" xfId="2845"/>
    <cellStyle name="20% - Accent3 2 2 3" xfId="2846"/>
    <cellStyle name="20% - Accent3 2 3" xfId="2847"/>
    <cellStyle name="20% - Accent3 2 4" xfId="2848"/>
    <cellStyle name="20% - Accent3 2_BB" xfId="2849"/>
    <cellStyle name="20% - Accent3 3" xfId="2850"/>
    <cellStyle name="20% - Accent3 3 2" xfId="2851"/>
    <cellStyle name="20% - Accent3 4" xfId="2852"/>
    <cellStyle name="20% - Accent3 5" xfId="2853"/>
    <cellStyle name="20% - Accent3 6" xfId="2854"/>
    <cellStyle name="20% - Accent4 2" xfId="2855"/>
    <cellStyle name="20% - Accent4 2 2" xfId="2856"/>
    <cellStyle name="20% - Accent4 2 2 2" xfId="2857"/>
    <cellStyle name="20% - Accent4 2 2 3" xfId="2858"/>
    <cellStyle name="20% - Accent4 2 3" xfId="2859"/>
    <cellStyle name="20% - Accent4 2 4" xfId="2860"/>
    <cellStyle name="20% - Accent4 2_BB" xfId="2861"/>
    <cellStyle name="20% - Accent4 3" xfId="2862"/>
    <cellStyle name="20% - Accent4 3 2" xfId="2863"/>
    <cellStyle name="20% - Accent4 4" xfId="2864"/>
    <cellStyle name="20% - Accent4 5" xfId="2865"/>
    <cellStyle name="20% - Accent4 6" xfId="2866"/>
    <cellStyle name="20% - Accent5 2" xfId="2867"/>
    <cellStyle name="20% - Accent5 2 2" xfId="2868"/>
    <cellStyle name="20% - Accent5 2 2 2" xfId="2869"/>
    <cellStyle name="20% - Accent5 2 2 3" xfId="2870"/>
    <cellStyle name="20% - Accent5 2 3" xfId="2871"/>
    <cellStyle name="20% - Accent5 2 4" xfId="2872"/>
    <cellStyle name="20% - Accent5 2_BB" xfId="2873"/>
    <cellStyle name="20% - Accent5 3" xfId="2874"/>
    <cellStyle name="20% - Accent5 3 2" xfId="2875"/>
    <cellStyle name="20% - Accent5 4" xfId="2876"/>
    <cellStyle name="20% - Accent5 5" xfId="2877"/>
    <cellStyle name="20% - Accent5 6" xfId="2878"/>
    <cellStyle name="20% - Accent6 2" xfId="2879"/>
    <cellStyle name="20% - Accent6 2 2" xfId="2880"/>
    <cellStyle name="20% - Accent6 2 2 2" xfId="2881"/>
    <cellStyle name="20% - Accent6 2 2 3" xfId="2882"/>
    <cellStyle name="20% - Accent6 2 3" xfId="2883"/>
    <cellStyle name="20% - Accent6 2 4" xfId="2884"/>
    <cellStyle name="20% - Accent6 2_BB" xfId="2885"/>
    <cellStyle name="20% - Accent6 3" xfId="2886"/>
    <cellStyle name="20% - Accent6 3 2" xfId="2887"/>
    <cellStyle name="20% - Accent6 4" xfId="2888"/>
    <cellStyle name="20% - Accent6 5" xfId="2889"/>
    <cellStyle name="20% - Accent6 6" xfId="2890"/>
    <cellStyle name="3dp" xfId="2891"/>
    <cellStyle name="3dp 2" xfId="2892"/>
    <cellStyle name="3dp 2 2" xfId="2893"/>
    <cellStyle name="3dp 3" xfId="2894"/>
    <cellStyle name="40% - Accent1 2" xfId="2895"/>
    <cellStyle name="40% - Accent1 2 2" xfId="2896"/>
    <cellStyle name="40% - Accent1 2 2 2" xfId="2897"/>
    <cellStyle name="40% - Accent1 2 2 3" xfId="2898"/>
    <cellStyle name="40% - Accent1 2 3" xfId="2899"/>
    <cellStyle name="40% - Accent1 2 4" xfId="2900"/>
    <cellStyle name="40% - Accent1 2_BB" xfId="2901"/>
    <cellStyle name="40% - Accent1 3" xfId="2902"/>
    <cellStyle name="40% - Accent1 3 2" xfId="2903"/>
    <cellStyle name="40% - Accent1 4" xfId="2904"/>
    <cellStyle name="40% - Accent1 5" xfId="2905"/>
    <cellStyle name="40% - Accent1 6" xfId="2906"/>
    <cellStyle name="40% - Accent2 2" xfId="2907"/>
    <cellStyle name="40% - Accent2 2 2" xfId="2908"/>
    <cellStyle name="40% - Accent2 2 2 2" xfId="2909"/>
    <cellStyle name="40% - Accent2 2 2 3" xfId="2910"/>
    <cellStyle name="40% - Accent2 2 3" xfId="2911"/>
    <cellStyle name="40% - Accent2 2 4" xfId="2912"/>
    <cellStyle name="40% - Accent2 2_BB" xfId="2913"/>
    <cellStyle name="40% - Accent2 3" xfId="2914"/>
    <cellStyle name="40% - Accent2 3 2" xfId="2915"/>
    <cellStyle name="40% - Accent2 4" xfId="2916"/>
    <cellStyle name="40% - Accent2 5" xfId="2917"/>
    <cellStyle name="40% - Accent2 6" xfId="2918"/>
    <cellStyle name="40% - Accent3 2" xfId="2919"/>
    <cellStyle name="40% - Accent3 2 2" xfId="2920"/>
    <cellStyle name="40% - Accent3 2 2 2" xfId="2921"/>
    <cellStyle name="40% - Accent3 2 2 3" xfId="2922"/>
    <cellStyle name="40% - Accent3 2 3" xfId="2923"/>
    <cellStyle name="40% - Accent3 2 4" xfId="2924"/>
    <cellStyle name="40% - Accent3 2_BB" xfId="2925"/>
    <cellStyle name="40% - Accent3 3" xfId="2926"/>
    <cellStyle name="40% - Accent3 3 2" xfId="2927"/>
    <cellStyle name="40% - Accent3 4" xfId="2928"/>
    <cellStyle name="40% - Accent3 5" xfId="2929"/>
    <cellStyle name="40% - Accent3 6" xfId="2930"/>
    <cellStyle name="40% - Accent4 2" xfId="2931"/>
    <cellStyle name="40% - Accent4 2 2" xfId="2932"/>
    <cellStyle name="40% - Accent4 2 2 2" xfId="2933"/>
    <cellStyle name="40% - Accent4 2 2 3" xfId="2934"/>
    <cellStyle name="40% - Accent4 2 3" xfId="2935"/>
    <cellStyle name="40% - Accent4 2 4" xfId="2936"/>
    <cellStyle name="40% - Accent4 2_BB" xfId="2937"/>
    <cellStyle name="40% - Accent4 3" xfId="2938"/>
    <cellStyle name="40% - Accent4 3 2" xfId="2939"/>
    <cellStyle name="40% - Accent4 4" xfId="2940"/>
    <cellStyle name="40% - Accent4 5" xfId="2941"/>
    <cellStyle name="40% - Accent4 6" xfId="2942"/>
    <cellStyle name="40% - Accent5 2" xfId="2943"/>
    <cellStyle name="40% - Accent5 2 2" xfId="2944"/>
    <cellStyle name="40% - Accent5 2 2 2" xfId="2945"/>
    <cellStyle name="40% - Accent5 2 2 3" xfId="2946"/>
    <cellStyle name="40% - Accent5 2 3" xfId="2947"/>
    <cellStyle name="40% - Accent5 2 4" xfId="2948"/>
    <cellStyle name="40% - Accent5 2_BB" xfId="2949"/>
    <cellStyle name="40% - Accent5 3" xfId="2950"/>
    <cellStyle name="40% - Accent5 3 2" xfId="2951"/>
    <cellStyle name="40% - Accent5 4" xfId="2952"/>
    <cellStyle name="40% - Accent5 5" xfId="2953"/>
    <cellStyle name="40% - Accent5 6" xfId="2954"/>
    <cellStyle name="40% - Accent6 2" xfId="2955"/>
    <cellStyle name="40% - Accent6 2 2" xfId="2956"/>
    <cellStyle name="40% - Accent6 2 2 2" xfId="2957"/>
    <cellStyle name="40% - Accent6 2 2 3" xfId="2958"/>
    <cellStyle name="40% - Accent6 2 3" xfId="2959"/>
    <cellStyle name="40% - Accent6 2 4" xfId="2960"/>
    <cellStyle name="40% - Accent6 2_BB" xfId="2961"/>
    <cellStyle name="40% - Accent6 3" xfId="2962"/>
    <cellStyle name="40% - Accent6 3 2" xfId="2963"/>
    <cellStyle name="40% - Accent6 4" xfId="2964"/>
    <cellStyle name="40% - Accent6 5" xfId="2965"/>
    <cellStyle name="40% - Accent6 6" xfId="2966"/>
    <cellStyle name="4dp" xfId="2967"/>
    <cellStyle name="4dp 2" xfId="2968"/>
    <cellStyle name="4dp 2 2" xfId="2969"/>
    <cellStyle name="4dp 3" xfId="2970"/>
    <cellStyle name="60% - Accent1 2" xfId="2971"/>
    <cellStyle name="60% - Accent1 2 2" xfId="2972"/>
    <cellStyle name="60% - Accent1 2 2 2" xfId="2973"/>
    <cellStyle name="60% - Accent1 2 2 3" xfId="2974"/>
    <cellStyle name="60% - Accent1 2 3" xfId="2975"/>
    <cellStyle name="60% - Accent1 2 4" xfId="2976"/>
    <cellStyle name="60% - Accent1 2_BB" xfId="2977"/>
    <cellStyle name="60% - Accent1 3" xfId="2978"/>
    <cellStyle name="60% - Accent1 3 2" xfId="2979"/>
    <cellStyle name="60% - Accent1 4" xfId="2980"/>
    <cellStyle name="60% - Accent1 5" xfId="2981"/>
    <cellStyle name="60% - Accent1 6" xfId="2982"/>
    <cellStyle name="60% - Accent2 2" xfId="2983"/>
    <cellStyle name="60% - Accent2 2 2" xfId="2984"/>
    <cellStyle name="60% - Accent2 2 2 2" xfId="2985"/>
    <cellStyle name="60% - Accent2 2 2 3" xfId="2986"/>
    <cellStyle name="60% - Accent2 2 3" xfId="2987"/>
    <cellStyle name="60% - Accent2 2 4" xfId="2988"/>
    <cellStyle name="60% - Accent2 2_BB" xfId="2989"/>
    <cellStyle name="60% - Accent2 3" xfId="2990"/>
    <cellStyle name="60% - Accent2 3 2" xfId="2991"/>
    <cellStyle name="60% - Accent2 4" xfId="2992"/>
    <cellStyle name="60% - Accent2 5" xfId="2993"/>
    <cellStyle name="60% - Accent2 6" xfId="2994"/>
    <cellStyle name="60% - Accent3 2" xfId="2995"/>
    <cellStyle name="60% - Accent3 2 2" xfId="2996"/>
    <cellStyle name="60% - Accent3 2 2 2" xfId="2997"/>
    <cellStyle name="60% - Accent3 2 2 3" xfId="2998"/>
    <cellStyle name="60% - Accent3 2 3" xfId="2999"/>
    <cellStyle name="60% - Accent3 2 4" xfId="3000"/>
    <cellStyle name="60% - Accent3 2_BB" xfId="3001"/>
    <cellStyle name="60% - Accent3 3" xfId="3002"/>
    <cellStyle name="60% - Accent3 3 2" xfId="3003"/>
    <cellStyle name="60% - Accent3 4" xfId="3004"/>
    <cellStyle name="60% - Accent3 5" xfId="3005"/>
    <cellStyle name="60% - Accent3 6" xfId="3006"/>
    <cellStyle name="60% - Accent4 2" xfId="3007"/>
    <cellStyle name="60% - Accent4 2 2" xfId="3008"/>
    <cellStyle name="60% - Accent4 2 2 2" xfId="3009"/>
    <cellStyle name="60% - Accent4 2 2 3" xfId="3010"/>
    <cellStyle name="60% - Accent4 2 3" xfId="3011"/>
    <cellStyle name="60% - Accent4 2 4" xfId="3012"/>
    <cellStyle name="60% - Accent4 2_BB" xfId="3013"/>
    <cellStyle name="60% - Accent4 3" xfId="3014"/>
    <cellStyle name="60% - Accent4 3 2" xfId="3015"/>
    <cellStyle name="60% - Accent4 4" xfId="3016"/>
    <cellStyle name="60% - Accent4 5" xfId="3017"/>
    <cellStyle name="60% - Accent4 6" xfId="3018"/>
    <cellStyle name="60% - Accent5 2" xfId="3019"/>
    <cellStyle name="60% - Accent5 2 2" xfId="3020"/>
    <cellStyle name="60% - Accent5 2 2 2" xfId="3021"/>
    <cellStyle name="60% - Accent5 2 2 3" xfId="3022"/>
    <cellStyle name="60% - Accent5 2 3" xfId="3023"/>
    <cellStyle name="60% - Accent5 2 4" xfId="3024"/>
    <cellStyle name="60% - Accent5 2_BB" xfId="3025"/>
    <cellStyle name="60% - Accent5 3" xfId="3026"/>
    <cellStyle name="60% - Accent5 3 2" xfId="3027"/>
    <cellStyle name="60% - Accent5 4" xfId="3028"/>
    <cellStyle name="60% - Accent5 5" xfId="3029"/>
    <cellStyle name="60% - Accent5 6" xfId="3030"/>
    <cellStyle name="60% - Accent6 2" xfId="3031"/>
    <cellStyle name="60% - Accent6 2 2" xfId="3032"/>
    <cellStyle name="60% - Accent6 2 2 2" xfId="3033"/>
    <cellStyle name="60% - Accent6 2 2 3" xfId="3034"/>
    <cellStyle name="60% - Accent6 2 3" xfId="3035"/>
    <cellStyle name="60% - Accent6 2 4" xfId="3036"/>
    <cellStyle name="60% - Accent6 2_BB" xfId="3037"/>
    <cellStyle name="60% - Accent6 3" xfId="3038"/>
    <cellStyle name="60% - Accent6 3 2" xfId="3039"/>
    <cellStyle name="60% - Accent6 4" xfId="3040"/>
    <cellStyle name="60% - Accent6 5" xfId="3041"/>
    <cellStyle name="60% - Accent6 6" xfId="3042"/>
    <cellStyle name="Accent1 - 20%" xfId="3043"/>
    <cellStyle name="Accent1 - 40%" xfId="3044"/>
    <cellStyle name="Accent1 - 60%" xfId="3045"/>
    <cellStyle name="Accent1 10" xfId="3046"/>
    <cellStyle name="Accent1 11" xfId="3047"/>
    <cellStyle name="Accent1 12" xfId="3048"/>
    <cellStyle name="Accent1 13" xfId="3049"/>
    <cellStyle name="Accent1 14" xfId="3050"/>
    <cellStyle name="Accent1 15" xfId="3051"/>
    <cellStyle name="Accent1 16" xfId="3052"/>
    <cellStyle name="Accent1 17" xfId="3053"/>
    <cellStyle name="Accent1 17 2" xfId="3054"/>
    <cellStyle name="Accent1 2" xfId="3055"/>
    <cellStyle name="Accent1 2 2" xfId="3056"/>
    <cellStyle name="Accent1 2 2 2" xfId="3057"/>
    <cellStyle name="Accent1 2 2 3" xfId="3058"/>
    <cellStyle name="Accent1 2 3" xfId="3059"/>
    <cellStyle name="Accent1 2 4" xfId="3060"/>
    <cellStyle name="Accent1 2_BB" xfId="3061"/>
    <cellStyle name="Accent1 3" xfId="3062"/>
    <cellStyle name="Accent1 3 2" xfId="3063"/>
    <cellStyle name="Accent1 4" xfId="3064"/>
    <cellStyle name="Accent1 4 2" xfId="3065"/>
    <cellStyle name="Accent1 5" xfId="3066"/>
    <cellStyle name="Accent1 5 2" xfId="3067"/>
    <cellStyle name="Accent1 6" xfId="3068"/>
    <cellStyle name="Accent1 7" xfId="3069"/>
    <cellStyle name="Accent1 8" xfId="3070"/>
    <cellStyle name="Accent1 9" xfId="3071"/>
    <cellStyle name="Accent2 - 20%" xfId="3072"/>
    <cellStyle name="Accent2 - 40%" xfId="3073"/>
    <cellStyle name="Accent2 - 60%" xfId="3074"/>
    <cellStyle name="Accent2 10" xfId="3075"/>
    <cellStyle name="Accent2 11" xfId="3076"/>
    <cellStyle name="Accent2 12" xfId="3077"/>
    <cellStyle name="Accent2 13" xfId="3078"/>
    <cellStyle name="Accent2 14" xfId="3079"/>
    <cellStyle name="Accent2 15" xfId="3080"/>
    <cellStyle name="Accent2 16" xfId="3081"/>
    <cellStyle name="Accent2 17" xfId="3082"/>
    <cellStyle name="Accent2 17 2" xfId="3083"/>
    <cellStyle name="Accent2 2" xfId="3084"/>
    <cellStyle name="Accent2 2 2" xfId="3085"/>
    <cellStyle name="Accent2 2 2 2" xfId="3086"/>
    <cellStyle name="Accent2 2 2 3" xfId="3087"/>
    <cellStyle name="Accent2 2 3" xfId="3088"/>
    <cellStyle name="Accent2 2 4" xfId="3089"/>
    <cellStyle name="Accent2 2_BB" xfId="3090"/>
    <cellStyle name="Accent2 3" xfId="3091"/>
    <cellStyle name="Accent2 3 2" xfId="3092"/>
    <cellStyle name="Accent2 4" xfId="3093"/>
    <cellStyle name="Accent2 4 2" xfId="3094"/>
    <cellStyle name="Accent2 5" xfId="3095"/>
    <cellStyle name="Accent2 5 2" xfId="3096"/>
    <cellStyle name="Accent2 6" xfId="3097"/>
    <cellStyle name="Accent2 7" xfId="3098"/>
    <cellStyle name="Accent2 8" xfId="3099"/>
    <cellStyle name="Accent2 9" xfId="3100"/>
    <cellStyle name="Accent3 - 20%" xfId="3101"/>
    <cellStyle name="Accent3 - 40%" xfId="3102"/>
    <cellStyle name="Accent3 - 60%" xfId="3103"/>
    <cellStyle name="Accent3 10" xfId="3104"/>
    <cellStyle name="Accent3 11" xfId="3105"/>
    <cellStyle name="Accent3 12" xfId="3106"/>
    <cellStyle name="Accent3 13" xfId="3107"/>
    <cellStyle name="Accent3 14" xfId="3108"/>
    <cellStyle name="Accent3 15" xfId="3109"/>
    <cellStyle name="Accent3 16" xfId="3110"/>
    <cellStyle name="Accent3 17" xfId="3111"/>
    <cellStyle name="Accent3 17 2" xfId="3112"/>
    <cellStyle name="Accent3 2" xfId="3113"/>
    <cellStyle name="Accent3 2 2" xfId="3114"/>
    <cellStyle name="Accent3 2 2 2" xfId="3115"/>
    <cellStyle name="Accent3 2 2 3" xfId="3116"/>
    <cellStyle name="Accent3 2 3" xfId="3117"/>
    <cellStyle name="Accent3 2 4" xfId="3118"/>
    <cellStyle name="Accent3 2_BB" xfId="3119"/>
    <cellStyle name="Accent3 3" xfId="3120"/>
    <cellStyle name="Accent3 3 2" xfId="3121"/>
    <cellStyle name="Accent3 4" xfId="3122"/>
    <cellStyle name="Accent3 4 2" xfId="3123"/>
    <cellStyle name="Accent3 5" xfId="3124"/>
    <cellStyle name="Accent3 5 2" xfId="3125"/>
    <cellStyle name="Accent3 6" xfId="3126"/>
    <cellStyle name="Accent3 7" xfId="3127"/>
    <cellStyle name="Accent3 8" xfId="3128"/>
    <cellStyle name="Accent3 9" xfId="3129"/>
    <cellStyle name="Accent4 - 20%" xfId="3130"/>
    <cellStyle name="Accent4 - 40%" xfId="3131"/>
    <cellStyle name="Accent4 - 60%" xfId="3132"/>
    <cellStyle name="Accent4 10" xfId="3133"/>
    <cellStyle name="Accent4 11" xfId="3134"/>
    <cellStyle name="Accent4 12" xfId="3135"/>
    <cellStyle name="Accent4 13" xfId="3136"/>
    <cellStyle name="Accent4 14" xfId="3137"/>
    <cellStyle name="Accent4 15" xfId="3138"/>
    <cellStyle name="Accent4 16" xfId="3139"/>
    <cellStyle name="Accent4 17" xfId="3140"/>
    <cellStyle name="Accent4 17 2" xfId="3141"/>
    <cellStyle name="Accent4 2" xfId="3142"/>
    <cellStyle name="Accent4 2 2" xfId="3143"/>
    <cellStyle name="Accent4 2 2 2" xfId="3144"/>
    <cellStyle name="Accent4 2 2 3" xfId="3145"/>
    <cellStyle name="Accent4 2 3" xfId="3146"/>
    <cellStyle name="Accent4 2 4" xfId="3147"/>
    <cellStyle name="Accent4 2_BB" xfId="3148"/>
    <cellStyle name="Accent4 3" xfId="3149"/>
    <cellStyle name="Accent4 3 2" xfId="3150"/>
    <cellStyle name="Accent4 4" xfId="3151"/>
    <cellStyle name="Accent4 4 2" xfId="3152"/>
    <cellStyle name="Accent4 5" xfId="3153"/>
    <cellStyle name="Accent4 5 2" xfId="3154"/>
    <cellStyle name="Accent4 6" xfId="3155"/>
    <cellStyle name="Accent4 7" xfId="3156"/>
    <cellStyle name="Accent4 8" xfId="3157"/>
    <cellStyle name="Accent4 9" xfId="3158"/>
    <cellStyle name="Accent5 - 20%" xfId="3159"/>
    <cellStyle name="Accent5 - 40%" xfId="3160"/>
    <cellStyle name="Accent5 - 60%" xfId="3161"/>
    <cellStyle name="Accent5 10" xfId="3162"/>
    <cellStyle name="Accent5 11" xfId="3163"/>
    <cellStyle name="Accent5 12" xfId="3164"/>
    <cellStyle name="Accent5 13" xfId="3165"/>
    <cellStyle name="Accent5 14" xfId="3166"/>
    <cellStyle name="Accent5 15" xfId="3167"/>
    <cellStyle name="Accent5 16" xfId="3168"/>
    <cellStyle name="Accent5 17" xfId="3169"/>
    <cellStyle name="Accent5 17 2" xfId="3170"/>
    <cellStyle name="Accent5 2" xfId="3171"/>
    <cellStyle name="Accent5 2 2" xfId="3172"/>
    <cellStyle name="Accent5 2 2 2" xfId="3173"/>
    <cellStyle name="Accent5 2 2 3" xfId="3174"/>
    <cellStyle name="Accent5 2 3" xfId="3175"/>
    <cellStyle name="Accent5 2 4" xfId="3176"/>
    <cellStyle name="Accent5 2_BB" xfId="3177"/>
    <cellStyle name="Accent5 3" xfId="3178"/>
    <cellStyle name="Accent5 3 2" xfId="3179"/>
    <cellStyle name="Accent5 4" xfId="3180"/>
    <cellStyle name="Accent5 4 2" xfId="3181"/>
    <cellStyle name="Accent5 5" xfId="3182"/>
    <cellStyle name="Accent5 5 2" xfId="3183"/>
    <cellStyle name="Accent5 6" xfId="3184"/>
    <cellStyle name="Accent5 7" xfId="3185"/>
    <cellStyle name="Accent5 8" xfId="3186"/>
    <cellStyle name="Accent5 9" xfId="3187"/>
    <cellStyle name="Accent6 - 20%" xfId="3188"/>
    <cellStyle name="Accent6 - 40%" xfId="3189"/>
    <cellStyle name="Accent6 - 60%" xfId="3190"/>
    <cellStyle name="Accent6 10" xfId="3191"/>
    <cellStyle name="Accent6 11" xfId="3192"/>
    <cellStyle name="Accent6 12" xfId="3193"/>
    <cellStyle name="Accent6 13" xfId="3194"/>
    <cellStyle name="Accent6 14" xfId="3195"/>
    <cellStyle name="Accent6 15" xfId="3196"/>
    <cellStyle name="Accent6 16" xfId="3197"/>
    <cellStyle name="Accent6 17" xfId="3198"/>
    <cellStyle name="Accent6 17 2" xfId="3199"/>
    <cellStyle name="Accent6 2" xfId="3200"/>
    <cellStyle name="Accent6 2 2" xfId="3201"/>
    <cellStyle name="Accent6 2 2 2" xfId="3202"/>
    <cellStyle name="Accent6 2 2 3" xfId="3203"/>
    <cellStyle name="Accent6 2 3" xfId="3204"/>
    <cellStyle name="Accent6 2 4" xfId="3205"/>
    <cellStyle name="Accent6 2_BB" xfId="3206"/>
    <cellStyle name="Accent6 3" xfId="3207"/>
    <cellStyle name="Accent6 3 2" xfId="3208"/>
    <cellStyle name="Accent6 4" xfId="3209"/>
    <cellStyle name="Accent6 4 2" xfId="3210"/>
    <cellStyle name="Accent6 5" xfId="3211"/>
    <cellStyle name="Accent6 5 2" xfId="3212"/>
    <cellStyle name="Accent6 6" xfId="3213"/>
    <cellStyle name="Accent6 7" xfId="3214"/>
    <cellStyle name="Accent6 8" xfId="3215"/>
    <cellStyle name="Accent6 9" xfId="3216"/>
    <cellStyle name="Adjustable" xfId="3217"/>
    <cellStyle name="ANCLAS,REZONES Y SUS PARTES,DE FUNDICION,DE HIERRO O DE ACERO" xfId="3218"/>
    <cellStyle name="ANCLAS,REZONES Y SUS PARTES,DE FUNDICION,DE HIERRO O DE ACERO 10" xfId="3219"/>
    <cellStyle name="ANCLAS,REZONES Y SUS PARTES,DE FUNDICION,DE HIERRO O DE ACERO 10 2" xfId="3220"/>
    <cellStyle name="ANCLAS,REZONES Y SUS PARTES,DE FUNDICION,DE HIERRO O DE ACERO 11" xfId="3221"/>
    <cellStyle name="ANCLAS,REZONES Y SUS PARTES,DE FUNDICION,DE HIERRO O DE ACERO 11 2" xfId="3222"/>
    <cellStyle name="ANCLAS,REZONES Y SUS PARTES,DE FUNDICION,DE HIERRO O DE ACERO 12" xfId="3223"/>
    <cellStyle name="ANCLAS,REZONES Y SUS PARTES,DE FUNDICION,DE HIERRO O DE ACERO 13" xfId="3224"/>
    <cellStyle name="ANCLAS,REZONES Y SUS PARTES,DE FUNDICION,DE HIERRO O DE ACERO 13 2" xfId="3225"/>
    <cellStyle name="ANCLAS,REZONES Y SUS PARTES,DE FUNDICION,DE HIERRO O DE ACERO 14" xfId="3226"/>
    <cellStyle name="ANCLAS,REZONES Y SUS PARTES,DE FUNDICION,DE HIERRO O DE ACERO 2" xfId="3227"/>
    <cellStyle name="ANCLAS,REZONES Y SUS PARTES,DE FUNDICION,DE HIERRO O DE ACERO 2 2" xfId="3228"/>
    <cellStyle name="ANCLAS,REZONES Y SUS PARTES,DE FUNDICION,DE HIERRO O DE ACERO 2 2 2" xfId="3229"/>
    <cellStyle name="ANCLAS,REZONES Y SUS PARTES,DE FUNDICION,DE HIERRO O DE ACERO 2 2 3" xfId="3230"/>
    <cellStyle name="ANCLAS,REZONES Y SUS PARTES,DE FUNDICION,DE HIERRO O DE ACERO 2 2 3 2" xfId="3231"/>
    <cellStyle name="ANCLAS,REZONES Y SUS PARTES,DE FUNDICION,DE HIERRO O DE ACERO 2 2 4" xfId="3232"/>
    <cellStyle name="ANCLAS,REZONES Y SUS PARTES,DE FUNDICION,DE HIERRO O DE ACERO 2 3" xfId="3233"/>
    <cellStyle name="ANCLAS,REZONES Y SUS PARTES,DE FUNDICION,DE HIERRO O DE ACERO 2 3 2" xfId="3234"/>
    <cellStyle name="ANCLAS,REZONES Y SUS PARTES,DE FUNDICION,DE HIERRO O DE ACERO 2 3 2 2" xfId="3235"/>
    <cellStyle name="ANCLAS,REZONES Y SUS PARTES,DE FUNDICION,DE HIERRO O DE ACERO 2 3 3" xfId="3236"/>
    <cellStyle name="ANCLAS,REZONES Y SUS PARTES,DE FUNDICION,DE HIERRO O DE ACERO 2 4" xfId="3237"/>
    <cellStyle name="ANCLAS,REZONES Y SUS PARTES,DE FUNDICION,DE HIERRO O DE ACERO 2 5" xfId="3238"/>
    <cellStyle name="ANCLAS,REZONES Y SUS PARTES,DE FUNDICION,DE HIERRO O DE ACERO 2 5 2" xfId="3239"/>
    <cellStyle name="ANCLAS,REZONES Y SUS PARTES,DE FUNDICION,DE HIERRO O DE ACERO 2 6" xfId="3240"/>
    <cellStyle name="ANCLAS,REZONES Y SUS PARTES,DE FUNDICION,DE HIERRO O DE ACERO 3" xfId="3241"/>
    <cellStyle name="ANCLAS,REZONES Y SUS PARTES,DE FUNDICION,DE HIERRO O DE ACERO 3 2" xfId="3242"/>
    <cellStyle name="ANCLAS,REZONES Y SUS PARTES,DE FUNDICION,DE HIERRO O DE ACERO 3 2 2" xfId="3243"/>
    <cellStyle name="ANCLAS,REZONES Y SUS PARTES,DE FUNDICION,DE HIERRO O DE ACERO 3 3" xfId="3244"/>
    <cellStyle name="ANCLAS,REZONES Y SUS PARTES,DE FUNDICION,DE HIERRO O DE ACERO 3 3 2" xfId="3245"/>
    <cellStyle name="ANCLAS,REZONES Y SUS PARTES,DE FUNDICION,DE HIERRO O DE ACERO 3 4" xfId="3246"/>
    <cellStyle name="ANCLAS,REZONES Y SUS PARTES,DE FUNDICION,DE HIERRO O DE ACERO 3 4 2" xfId="3247"/>
    <cellStyle name="ANCLAS,REZONES Y SUS PARTES,DE FUNDICION,DE HIERRO O DE ACERO 3 5" xfId="3248"/>
    <cellStyle name="ANCLAS,REZONES Y SUS PARTES,DE FUNDICION,DE HIERRO O DE ACERO 3 5 2" xfId="3249"/>
    <cellStyle name="ANCLAS,REZONES Y SUS PARTES,DE FUNDICION,DE HIERRO O DE ACERO 3 6" xfId="3250"/>
    <cellStyle name="ANCLAS,REZONES Y SUS PARTES,DE FUNDICION,DE HIERRO O DE ACERO 3 7" xfId="3251"/>
    <cellStyle name="ANCLAS,REZONES Y SUS PARTES,DE FUNDICION,DE HIERRO O DE ACERO 3 7 2" xfId="3252"/>
    <cellStyle name="ANCLAS,REZONES Y SUS PARTES,DE FUNDICION,DE HIERRO O DE ACERO 3 8" xfId="3253"/>
    <cellStyle name="ANCLAS,REZONES Y SUS PARTES,DE FUNDICION,DE HIERRO O DE ACERO 3_August 2014 IMBE" xfId="3254"/>
    <cellStyle name="ANCLAS,REZONES Y SUS PARTES,DE FUNDICION,DE HIERRO O DE ACERO 4" xfId="3255"/>
    <cellStyle name="ANCLAS,REZONES Y SUS PARTES,DE FUNDICION,DE HIERRO O DE ACERO 4 2" xfId="3256"/>
    <cellStyle name="ANCLAS,REZONES Y SUS PARTES,DE FUNDICION,DE HIERRO O DE ACERO 4 2 2" xfId="3257"/>
    <cellStyle name="ANCLAS,REZONES Y SUS PARTES,DE FUNDICION,DE HIERRO O DE ACERO 4 3" xfId="3258"/>
    <cellStyle name="ANCLAS,REZONES Y SUS PARTES,DE FUNDICION,DE HIERRO O DE ACERO 5" xfId="3259"/>
    <cellStyle name="ANCLAS,REZONES Y SUS PARTES,DE FUNDICION,DE HIERRO O DE ACERO 5 2" xfId="3260"/>
    <cellStyle name="ANCLAS,REZONES Y SUS PARTES,DE FUNDICION,DE HIERRO O DE ACERO 5 3" xfId="3261"/>
    <cellStyle name="ANCLAS,REZONES Y SUS PARTES,DE FUNDICION,DE HIERRO O DE ACERO 5 3 2" xfId="3262"/>
    <cellStyle name="ANCLAS,REZONES Y SUS PARTES,DE FUNDICION,DE HIERRO O DE ACERO 5 4" xfId="3263"/>
    <cellStyle name="ANCLAS,REZONES Y SUS PARTES,DE FUNDICION,DE HIERRO O DE ACERO 6" xfId="3264"/>
    <cellStyle name="ANCLAS,REZONES Y SUS PARTES,DE FUNDICION,DE HIERRO O DE ACERO 6 2" xfId="3265"/>
    <cellStyle name="ANCLAS,REZONES Y SUS PARTES,DE FUNDICION,DE HIERRO O DE ACERO 6 3" xfId="3266"/>
    <cellStyle name="ANCLAS,REZONES Y SUS PARTES,DE FUNDICION,DE HIERRO O DE ACERO 6 3 2" xfId="3267"/>
    <cellStyle name="ANCLAS,REZONES Y SUS PARTES,DE FUNDICION,DE HIERRO O DE ACERO 6 4" xfId="3268"/>
    <cellStyle name="ANCLAS,REZONES Y SUS PARTES,DE FUNDICION,DE HIERRO O DE ACERO 7" xfId="3269"/>
    <cellStyle name="ANCLAS,REZONES Y SUS PARTES,DE FUNDICION,DE HIERRO O DE ACERO 7 2" xfId="3270"/>
    <cellStyle name="ANCLAS,REZONES Y SUS PARTES,DE FUNDICION,DE HIERRO O DE ACERO 8" xfId="3271"/>
    <cellStyle name="ANCLAS,REZONES Y SUS PARTES,DE FUNDICION,DE HIERRO O DE ACERO 8 2" xfId="3272"/>
    <cellStyle name="ANCLAS,REZONES Y SUS PARTES,DE FUNDICION,DE HIERRO O DE ACERO 9" xfId="3273"/>
    <cellStyle name="ANCLAS,REZONES Y SUS PARTES,DE FUNDICION,DE HIERRO O DE ACERO 9 2" xfId="3274"/>
    <cellStyle name="ANCLAS,REZONES Y SUS PARTES,DE FUNDICION,DE HIERRO O DE ACERO_Gross" xfId="3275"/>
    <cellStyle name="Bad 2" xfId="3276"/>
    <cellStyle name="Bad 2 2" xfId="3277"/>
    <cellStyle name="Bad 2 2 2" xfId="3278"/>
    <cellStyle name="Bad 2 2 3" xfId="3279"/>
    <cellStyle name="Bad 2 3" xfId="3280"/>
    <cellStyle name="Bad 2 4" xfId="3281"/>
    <cellStyle name="Bad 2_BB" xfId="3282"/>
    <cellStyle name="Bad 3" xfId="3283"/>
    <cellStyle name="Bad 3 2" xfId="3284"/>
    <cellStyle name="Bad 4" xfId="3285"/>
    <cellStyle name="Bad 5" xfId="3286"/>
    <cellStyle name="Bad 6" xfId="3287"/>
    <cellStyle name="Bid £m format" xfId="3288"/>
    <cellStyle name="Bid £m format 2" xfId="3289"/>
    <cellStyle name="blue" xfId="3290"/>
    <cellStyle name="Bold" xfId="3291"/>
    <cellStyle name="Border" xfId="3292"/>
    <cellStyle name="Brand Align Left Text" xfId="3293"/>
    <cellStyle name="Brand Default" xfId="3294"/>
    <cellStyle name="Brand Percent" xfId="3295"/>
    <cellStyle name="Brand Source" xfId="3296"/>
    <cellStyle name="Brand Subtitle with Underline" xfId="3297"/>
    <cellStyle name="Brand Subtitle without Underline" xfId="3298"/>
    <cellStyle name="Brand Title" xfId="3299"/>
    <cellStyle name="Calculation 2" xfId="3300"/>
    <cellStyle name="Calculation 2 2" xfId="3301"/>
    <cellStyle name="Calculation 2 2 2" xfId="3302"/>
    <cellStyle name="Calculation 2 2 3" xfId="3303"/>
    <cellStyle name="Calculation 2 3" xfId="3304"/>
    <cellStyle name="Calculation 2 4" xfId="3305"/>
    <cellStyle name="Calculation 2_BB" xfId="3306"/>
    <cellStyle name="Calculation 3" xfId="3307"/>
    <cellStyle name="Calculation 3 2" xfId="3308"/>
    <cellStyle name="Calculation 4" xfId="3309"/>
    <cellStyle name="Calculation 5" xfId="3310"/>
    <cellStyle name="Calculation 6" xfId="3311"/>
    <cellStyle name="Characteristic" xfId="3312"/>
    <cellStyle name="Characteristic 2" xfId="3313"/>
    <cellStyle name="CharactGroup" xfId="3314"/>
    <cellStyle name="CharactGroup 2" xfId="3315"/>
    <cellStyle name="CharactNote" xfId="3316"/>
    <cellStyle name="CharactNote 2" xfId="3317"/>
    <cellStyle name="CharactType" xfId="3318"/>
    <cellStyle name="CharactType 2" xfId="3319"/>
    <cellStyle name="CharactValue" xfId="3320"/>
    <cellStyle name="CharactValue 2" xfId="3321"/>
    <cellStyle name="CharactValueNote" xfId="3322"/>
    <cellStyle name="CharactValueNote 2" xfId="3323"/>
    <cellStyle name="CharShortType" xfId="3324"/>
    <cellStyle name="CharShortType 2" xfId="3325"/>
    <cellStyle name="Check Cell 2" xfId="3326"/>
    <cellStyle name="Check Cell 2 2" xfId="3327"/>
    <cellStyle name="Check Cell 2 2 2" xfId="3328"/>
    <cellStyle name="Check Cell 2 2 3" xfId="3329"/>
    <cellStyle name="Check Cell 2 3" xfId="3330"/>
    <cellStyle name="Check Cell 2 4" xfId="3331"/>
    <cellStyle name="Check Cell 2 5" xfId="3332"/>
    <cellStyle name="Check Cell 2_BB" xfId="3333"/>
    <cellStyle name="Check Cell 3" xfId="3334"/>
    <cellStyle name="Check Cell 3 2" xfId="3335"/>
    <cellStyle name="Check Cell 4" xfId="3336"/>
    <cellStyle name="Check Cell 5" xfId="3337"/>
    <cellStyle name="Check Cell 6" xfId="3338"/>
    <cellStyle name="CIL" xfId="3339"/>
    <cellStyle name="CIU" xfId="3340"/>
    <cellStyle name="ColumnAttributeAbovePrompt" xfId="3341"/>
    <cellStyle name="ColumnAttributeAbovePrompt 2" xfId="3342"/>
    <cellStyle name="ColumnAttributePrompt" xfId="3343"/>
    <cellStyle name="ColumnAttributePrompt 2" xfId="3344"/>
    <cellStyle name="ColumnAttributeValue" xfId="3345"/>
    <cellStyle name="ColumnHeadingPrompt" xfId="3346"/>
    <cellStyle name="ColumnHeadingPrompt 2" xfId="3347"/>
    <cellStyle name="ColumnHeadingValue" xfId="3348"/>
    <cellStyle name="Comma -" xfId="3349"/>
    <cellStyle name="Comma  - Style1" xfId="3350"/>
    <cellStyle name="Comma  - Style2" xfId="3351"/>
    <cellStyle name="Comma  - Style3" xfId="3352"/>
    <cellStyle name="Comma  - Style4" xfId="3353"/>
    <cellStyle name="Comma  - Style5" xfId="3354"/>
    <cellStyle name="Comma  - Style6" xfId="3355"/>
    <cellStyle name="Comma  - Style7" xfId="3356"/>
    <cellStyle name="Comma  - Style8" xfId="3357"/>
    <cellStyle name="Comma 0" xfId="3358"/>
    <cellStyle name="Comma 0*" xfId="3359"/>
    <cellStyle name="Comma 0__MasterJRComps" xfId="3360"/>
    <cellStyle name="Comma 10" xfId="3361"/>
    <cellStyle name="Comma 10 2" xfId="3362"/>
    <cellStyle name="Comma 11" xfId="3363"/>
    <cellStyle name="Comma 11 2" xfId="3364"/>
    <cellStyle name="Comma 12" xfId="3365"/>
    <cellStyle name="Comma 12 2" xfId="3366"/>
    <cellStyle name="Comma 13" xfId="3367"/>
    <cellStyle name="Comma 13 2" xfId="3368"/>
    <cellStyle name="Comma 13 2 2" xfId="3369"/>
    <cellStyle name="Comma 13 2 2 2" xfId="3370"/>
    <cellStyle name="Comma 13 2 3" xfId="3371"/>
    <cellStyle name="Comma 13 3" xfId="3372"/>
    <cellStyle name="Comma 13 3 2" xfId="3373"/>
    <cellStyle name="Comma 13 4" xfId="3374"/>
    <cellStyle name="Comma 13 5" xfId="3375"/>
    <cellStyle name="Comma 14" xfId="3376"/>
    <cellStyle name="Comma 14 2" xfId="3377"/>
    <cellStyle name="Comma 15" xfId="3378"/>
    <cellStyle name="Comma 15 2" xfId="3379"/>
    <cellStyle name="Comma 16" xfId="3380"/>
    <cellStyle name="Comma 16 2" xfId="3381"/>
    <cellStyle name="Comma 17" xfId="3382"/>
    <cellStyle name="Comma 17 2" xfId="3383"/>
    <cellStyle name="Comma 18" xfId="3384"/>
    <cellStyle name="Comma 18 2" xfId="3385"/>
    <cellStyle name="Comma 19" xfId="3386"/>
    <cellStyle name="Comma 19 2" xfId="3387"/>
    <cellStyle name="Comma 2" xfId="3388"/>
    <cellStyle name="Comma 2 10" xfId="3389"/>
    <cellStyle name="Comma 2 10 2" xfId="3390"/>
    <cellStyle name="Comma 2 11" xfId="3391"/>
    <cellStyle name="Comma 2 2" xfId="3392"/>
    <cellStyle name="Comma 2 2 2" xfId="3393"/>
    <cellStyle name="Comma 2 2 2 2" xfId="3394"/>
    <cellStyle name="Comma 2 2 2 3" xfId="3395"/>
    <cellStyle name="Comma 2 2 2 3 2" xfId="3396"/>
    <cellStyle name="Comma 2 2 2 4" xfId="3397"/>
    <cellStyle name="Comma 2 2 3" xfId="3398"/>
    <cellStyle name="Comma 2 2 3 2" xfId="3399"/>
    <cellStyle name="Comma 2 2 3 2 2" xfId="3400"/>
    <cellStyle name="Comma 2 2 3 3" xfId="3401"/>
    <cellStyle name="Comma 2 2 4" xfId="3402"/>
    <cellStyle name="Comma 2 2 5" xfId="3403"/>
    <cellStyle name="Comma 2 2 5 2" xfId="3404"/>
    <cellStyle name="Comma 2 2 6" xfId="3405"/>
    <cellStyle name="Comma 2 2 6 2" xfId="3406"/>
    <cellStyle name="Comma 2 2 7" xfId="3407"/>
    <cellStyle name="Comma 2 3" xfId="3408"/>
    <cellStyle name="Comma 2 3 2" xfId="3409"/>
    <cellStyle name="Comma 2 3 2 2" xfId="3410"/>
    <cellStyle name="Comma 2 3 3" xfId="3411"/>
    <cellStyle name="Comma 2 3 3 2" xfId="3412"/>
    <cellStyle name="Comma 2 3 4" xfId="3413"/>
    <cellStyle name="Comma 2 3 5" xfId="3414"/>
    <cellStyle name="Comma 2 3 5 2" xfId="3415"/>
    <cellStyle name="Comma 2 3 6" xfId="3416"/>
    <cellStyle name="Comma 2 4" xfId="3417"/>
    <cellStyle name="Comma 2 4 2" xfId="3418"/>
    <cellStyle name="Comma 2 4 2 2" xfId="3419"/>
    <cellStyle name="Comma 2 4 3" xfId="3420"/>
    <cellStyle name="Comma 2 4 3 2" xfId="3421"/>
    <cellStyle name="Comma 2 4 4" xfId="3422"/>
    <cellStyle name="Comma 2 4 4 2" xfId="3423"/>
    <cellStyle name="Comma 2 4 5" xfId="3424"/>
    <cellStyle name="Comma 2 4 5 2" xfId="3425"/>
    <cellStyle name="Comma 2 4 6" xfId="3426"/>
    <cellStyle name="Comma 2 4 6 2" xfId="3427"/>
    <cellStyle name="Comma 2 4 7" xfId="3428"/>
    <cellStyle name="Comma 2 5" xfId="3429"/>
    <cellStyle name="Comma 2 5 2" xfId="3430"/>
    <cellStyle name="Comma 2 5 3" xfId="3431"/>
    <cellStyle name="Comma 2 5 3 2" xfId="3432"/>
    <cellStyle name="Comma 2 5 4" xfId="3433"/>
    <cellStyle name="Comma 2 6" xfId="3434"/>
    <cellStyle name="Comma 2 6 2" xfId="3435"/>
    <cellStyle name="Comma 2 6 2 2" xfId="3436"/>
    <cellStyle name="Comma 2 6 3" xfId="3437"/>
    <cellStyle name="Comma 2 7" xfId="3438"/>
    <cellStyle name="Comma 2 7 2" xfId="3439"/>
    <cellStyle name="Comma 2 7 3" xfId="3440"/>
    <cellStyle name="Comma 2 7 3 2" xfId="3441"/>
    <cellStyle name="Comma 2 7 4" xfId="3442"/>
    <cellStyle name="Comma 2 8" xfId="3443"/>
    <cellStyle name="Comma 2 8 2" xfId="3444"/>
    <cellStyle name="Comma 2 9" xfId="3445"/>
    <cellStyle name="Comma 2*" xfId="3446"/>
    <cellStyle name="Comma 2__MasterJRComps" xfId="3447"/>
    <cellStyle name="Comma 20" xfId="3448"/>
    <cellStyle name="Comma 20 2" xfId="3449"/>
    <cellStyle name="Comma 21" xfId="3450"/>
    <cellStyle name="Comma 21 2" xfId="3451"/>
    <cellStyle name="Comma 22" xfId="3452"/>
    <cellStyle name="Comma 22 2" xfId="3453"/>
    <cellStyle name="Comma 23" xfId="3454"/>
    <cellStyle name="Comma 23 2" xfId="3455"/>
    <cellStyle name="Comma 24" xfId="3456"/>
    <cellStyle name="Comma 25" xfId="3457"/>
    <cellStyle name="Comma 26" xfId="3458"/>
    <cellStyle name="Comma 27" xfId="3459"/>
    <cellStyle name="Comma 28" xfId="3460"/>
    <cellStyle name="Comma 29" xfId="3461"/>
    <cellStyle name="Comma 3" xfId="3462"/>
    <cellStyle name="Comma 3 10" xfId="3463"/>
    <cellStyle name="Comma 3 2" xfId="3464"/>
    <cellStyle name="Comma 3 2 2" xfId="3465"/>
    <cellStyle name="Comma 3 2 2 2" xfId="3466"/>
    <cellStyle name="Comma 3 2 2 3" xfId="3467"/>
    <cellStyle name="Comma 3 2 2 3 2" xfId="3468"/>
    <cellStyle name="Comma 3 2 2 4" xfId="3469"/>
    <cellStyle name="Comma 3 2 3" xfId="3470"/>
    <cellStyle name="Comma 3 2 4" xfId="3471"/>
    <cellStyle name="Comma 3 2 4 2" xfId="3472"/>
    <cellStyle name="Comma 3 2 5" xfId="3473"/>
    <cellStyle name="Comma 3 3" xfId="3474"/>
    <cellStyle name="Comma 3 3 2" xfId="3475"/>
    <cellStyle name="Comma 3 3 2 2" xfId="3476"/>
    <cellStyle name="Comma 3 3 3" xfId="3477"/>
    <cellStyle name="Comma 3 3 4" xfId="3478"/>
    <cellStyle name="Comma 3 3 4 2" xfId="3479"/>
    <cellStyle name="Comma 3 3 5" xfId="3480"/>
    <cellStyle name="Comma 3 3 6" xfId="3481"/>
    <cellStyle name="Comma 3 4" xfId="3482"/>
    <cellStyle name="Comma 3 4 2" xfId="3483"/>
    <cellStyle name="Comma 3 4 3" xfId="3484"/>
    <cellStyle name="Comma 3 4 3 2" xfId="3485"/>
    <cellStyle name="Comma 3 4 4" xfId="3486"/>
    <cellStyle name="Comma 3 4 4 2" xfId="3487"/>
    <cellStyle name="Comma 3 4 5" xfId="3488"/>
    <cellStyle name="Comma 3 5" xfId="3489"/>
    <cellStyle name="Comma 3 5 2" xfId="3490"/>
    <cellStyle name="Comma 3 5 2 2" xfId="3491"/>
    <cellStyle name="Comma 3 5 3" xfId="3492"/>
    <cellStyle name="Comma 3 6" xfId="3493"/>
    <cellStyle name="Comma 3 6 2" xfId="3494"/>
    <cellStyle name="Comma 3 6 2 2" xfId="3495"/>
    <cellStyle name="Comma 3 6 3" xfId="3496"/>
    <cellStyle name="Comma 3 6 4" xfId="3497"/>
    <cellStyle name="Comma 3 7" xfId="3498"/>
    <cellStyle name="Comma 3 8" xfId="3499"/>
    <cellStyle name="Comma 3 9" xfId="3500"/>
    <cellStyle name="Comma 3 9 2" xfId="3501"/>
    <cellStyle name="Comma 3*" xfId="3502"/>
    <cellStyle name="Comma 4" xfId="3503"/>
    <cellStyle name="Comma 4 2" xfId="3504"/>
    <cellStyle name="Comma 4 2 2" xfId="3505"/>
    <cellStyle name="Comma 4 2 2 2" xfId="3506"/>
    <cellStyle name="Comma 4 2 3" xfId="3507"/>
    <cellStyle name="Comma 4 3" xfId="3508"/>
    <cellStyle name="Comma 4 3 2" xfId="3509"/>
    <cellStyle name="Comma 4 3 2 2" xfId="3510"/>
    <cellStyle name="Comma 4 3 3" xfId="3511"/>
    <cellStyle name="Comma 4 4" xfId="3512"/>
    <cellStyle name="Comma 4 5" xfId="3513"/>
    <cellStyle name="Comma 4 5 2" xfId="3514"/>
    <cellStyle name="Comma 4 6" xfId="3515"/>
    <cellStyle name="Comma 4 6 2" xfId="3516"/>
    <cellStyle name="Comma 4 7" xfId="3517"/>
    <cellStyle name="Comma 5" xfId="3518"/>
    <cellStyle name="Comma 5 2" xfId="3519"/>
    <cellStyle name="Comma 5 2 2" xfId="3520"/>
    <cellStyle name="Comma 5 3" xfId="3521"/>
    <cellStyle name="Comma 5 3 2" xfId="3522"/>
    <cellStyle name="Comma 5 4" xfId="3523"/>
    <cellStyle name="Comma 5 4 2" xfId="3524"/>
    <cellStyle name="Comma 5 5" xfId="3525"/>
    <cellStyle name="Comma 5 5 2" xfId="3526"/>
    <cellStyle name="Comma 5 6" xfId="3527"/>
    <cellStyle name="Comma 6" xfId="3528"/>
    <cellStyle name="Comma 6 2" xfId="3529"/>
    <cellStyle name="Comma 6 2 2" xfId="3530"/>
    <cellStyle name="Comma 6 3" xfId="3531"/>
    <cellStyle name="Comma 6 3 2" xfId="3532"/>
    <cellStyle name="Comma 6 4" xfId="3533"/>
    <cellStyle name="Comma 6 4 2" xfId="3534"/>
    <cellStyle name="Comma 6 5" xfId="3535"/>
    <cellStyle name="Comma 7" xfId="3536"/>
    <cellStyle name="Comma 7 2" xfId="3537"/>
    <cellStyle name="Comma 7 2 2" xfId="3538"/>
    <cellStyle name="Comma 7 3" xfId="3539"/>
    <cellStyle name="Comma 8" xfId="3540"/>
    <cellStyle name="Comma 8 2" xfId="3541"/>
    <cellStyle name="Comma 8 2 2" xfId="3542"/>
    <cellStyle name="Comma 8 3" xfId="3543"/>
    <cellStyle name="Comma 9" xfId="3544"/>
    <cellStyle name="Comma 9 2" xfId="3545"/>
    <cellStyle name="Comma*" xfId="3546"/>
    <cellStyle name="Comma0" xfId="3547"/>
    <cellStyle name="Comma0 - Modelo1" xfId="3548"/>
    <cellStyle name="Comma0 - Style1" xfId="3549"/>
    <cellStyle name="Comma1 - Modelo2" xfId="3550"/>
    <cellStyle name="Comma1 - Style2" xfId="3551"/>
    <cellStyle name="Condition" xfId="3552"/>
    <cellStyle name="Condition 2" xfId="3553"/>
    <cellStyle name="CondMandatory" xfId="3554"/>
    <cellStyle name="CondMandatory 2" xfId="3555"/>
    <cellStyle name="Content1" xfId="3556"/>
    <cellStyle name="Content1 2" xfId="3557"/>
    <cellStyle name="Content2" xfId="3558"/>
    <cellStyle name="Content3" xfId="3559"/>
    <cellStyle name="Cover Date" xfId="3560"/>
    <cellStyle name="Cover Date 2" xfId="3561"/>
    <cellStyle name="Cover Subtitle" xfId="3562"/>
    <cellStyle name="Cover Subtitle 2" xfId="3563"/>
    <cellStyle name="Cover Title" xfId="3564"/>
    <cellStyle name="Cover Title 2" xfId="3565"/>
    <cellStyle name="Currency 0" xfId="3566"/>
    <cellStyle name="Currency 2" xfId="3567"/>
    <cellStyle name="Currency 2 2" xfId="3568"/>
    <cellStyle name="Currency 2 2 2" xfId="3569"/>
    <cellStyle name="Currency 2 2 2 2" xfId="3570"/>
    <cellStyle name="Currency 2 2 2 3" xfId="3571"/>
    <cellStyle name="Currency 2 2 2 3 2" xfId="3572"/>
    <cellStyle name="Currency 2 2 2 4" xfId="3573"/>
    <cellStyle name="Currency 2 2 3" xfId="3574"/>
    <cellStyle name="Currency 2 2 3 2" xfId="3575"/>
    <cellStyle name="Currency 2 2 4" xfId="3576"/>
    <cellStyle name="Currency 2 2 5" xfId="3577"/>
    <cellStyle name="Currency 2 2 5 2" xfId="3578"/>
    <cellStyle name="Currency 2 2 6" xfId="3579"/>
    <cellStyle name="Currency 2 2 6 2" xfId="3580"/>
    <cellStyle name="Currency 2 2 7" xfId="3581"/>
    <cellStyle name="Currency 2 3" xfId="3582"/>
    <cellStyle name="Currency 2 3 2" xfId="3583"/>
    <cellStyle name="Currency 2 3 2 2" xfId="3584"/>
    <cellStyle name="Currency 2 3 3" xfId="3585"/>
    <cellStyle name="Currency 2 3 4" xfId="3586"/>
    <cellStyle name="Currency 2 3 4 2" xfId="3587"/>
    <cellStyle name="Currency 2 3 5" xfId="3588"/>
    <cellStyle name="Currency 2 3 5 2" xfId="3589"/>
    <cellStyle name="Currency 2 3 6" xfId="3590"/>
    <cellStyle name="Currency 2 4" xfId="3591"/>
    <cellStyle name="Currency 2 4 2" xfId="3592"/>
    <cellStyle name="Currency 2 4 2 2" xfId="3593"/>
    <cellStyle name="Currency 2 4 3" xfId="3594"/>
    <cellStyle name="Currency 2 4 3 2" xfId="3595"/>
    <cellStyle name="Currency 2 4 4" xfId="3596"/>
    <cellStyle name="Currency 2 5" xfId="3597"/>
    <cellStyle name="Currency 2 5 2" xfId="3598"/>
    <cellStyle name="Currency 2 5 2 2" xfId="3599"/>
    <cellStyle name="Currency 2 5 3" xfId="3600"/>
    <cellStyle name="Currency 2 6" xfId="3601"/>
    <cellStyle name="Currency 2 6 2" xfId="3602"/>
    <cellStyle name="Currency 2 7" xfId="3603"/>
    <cellStyle name="Currency 2 8" xfId="3604"/>
    <cellStyle name="Currency 2 8 2" xfId="3605"/>
    <cellStyle name="Currency 2 9" xfId="3606"/>
    <cellStyle name="Currency 2*" xfId="3607"/>
    <cellStyle name="Currency 2_% Change" xfId="3608"/>
    <cellStyle name="Currency 3" xfId="3609"/>
    <cellStyle name="Currency 3 2" xfId="3610"/>
    <cellStyle name="Currency 3 2 2" xfId="3611"/>
    <cellStyle name="Currency 3 2 2 2" xfId="3612"/>
    <cellStyle name="Currency 3 2 3" xfId="3613"/>
    <cellStyle name="Currency 3 2 3 2" xfId="3614"/>
    <cellStyle name="Currency 3 2 4" xfId="3615"/>
    <cellStyle name="Currency 3 3" xfId="3616"/>
    <cellStyle name="Currency 3 3 2" xfId="3617"/>
    <cellStyle name="Currency 3 4" xfId="3618"/>
    <cellStyle name="Currency 3 4 2" xfId="3619"/>
    <cellStyle name="Currency 3 5" xfId="3620"/>
    <cellStyle name="Currency 3 5 2" xfId="3621"/>
    <cellStyle name="Currency 3 5 3" xfId="3622"/>
    <cellStyle name="Currency 3 6" xfId="3623"/>
    <cellStyle name="Currency 3*" xfId="3624"/>
    <cellStyle name="Currency 4" xfId="3625"/>
    <cellStyle name="Currency 4 2" xfId="3626"/>
    <cellStyle name="Currency 4 2 2" xfId="3627"/>
    <cellStyle name="Currency 4 3" xfId="3628"/>
    <cellStyle name="Currency 4 3 2" xfId="3629"/>
    <cellStyle name="Currency 4 4" xfId="3630"/>
    <cellStyle name="Currency 5" xfId="3631"/>
    <cellStyle name="Currency 5 2" xfId="3632"/>
    <cellStyle name="Currency 5 2 2" xfId="3633"/>
    <cellStyle name="Currency 5 3" xfId="3634"/>
    <cellStyle name="Currency 5 3 2" xfId="3635"/>
    <cellStyle name="Currency 5 4" xfId="3636"/>
    <cellStyle name="Currency 6" xfId="3637"/>
    <cellStyle name="Currency 6 2" xfId="3638"/>
    <cellStyle name="Currency 6 2 2" xfId="3639"/>
    <cellStyle name="Currency 6 3" xfId="3640"/>
    <cellStyle name="Currency 7" xfId="3641"/>
    <cellStyle name="Currency 7 2" xfId="3642"/>
    <cellStyle name="Currency*" xfId="3643"/>
    <cellStyle name="Currency0" xfId="3644"/>
    <cellStyle name="Data_Total" xfId="3645"/>
    <cellStyle name="Date" xfId="3646"/>
    <cellStyle name="Date Aligned" xfId="3647"/>
    <cellStyle name="Date Aligned*" xfId="3648"/>
    <cellStyle name="Date Aligned__MasterJRComps" xfId="3649"/>
    <cellStyle name="Description" xfId="3650"/>
    <cellStyle name="Description 2" xfId="3651"/>
    <cellStyle name="Dia" xfId="3652"/>
    <cellStyle name="Dia 2" xfId="3653"/>
    <cellStyle name="DistributionType" xfId="3654"/>
    <cellStyle name="DistributionType 2" xfId="3655"/>
    <cellStyle name="Dotted Line" xfId="3656"/>
    <cellStyle name="Emphasis 1" xfId="3657"/>
    <cellStyle name="Emphasis 1 2" xfId="3658"/>
    <cellStyle name="Emphasis 2" xfId="3659"/>
    <cellStyle name="Emphasis 2 2" xfId="3660"/>
    <cellStyle name="Emphasis 3" xfId="3661"/>
    <cellStyle name="Emphasis 3 2" xfId="3662"/>
    <cellStyle name="Encabez1" xfId="3663"/>
    <cellStyle name="Encabez1 2" xfId="3664"/>
    <cellStyle name="Encabez2" xfId="3665"/>
    <cellStyle name="Encabez2 2" xfId="3666"/>
    <cellStyle name="Error" xfId="3667"/>
    <cellStyle name="Euro" xfId="3668"/>
    <cellStyle name="Euro 2" xfId="3669"/>
    <cellStyle name="Euro 2 2" xfId="3670"/>
    <cellStyle name="Euro 3" xfId="3671"/>
    <cellStyle name="Explanatory Text 2" xfId="3672"/>
    <cellStyle name="Explanatory Text 2 2" xfId="3673"/>
    <cellStyle name="Explanatory Text 2 2 2" xfId="3674"/>
    <cellStyle name="Explanatory Text 2 2 3" xfId="3675"/>
    <cellStyle name="Explanatory Text 2 3" xfId="3676"/>
    <cellStyle name="Explanatory Text 2 4" xfId="3677"/>
    <cellStyle name="Explanatory Text 2_BB" xfId="3678"/>
    <cellStyle name="Explanatory Text 3" xfId="3679"/>
    <cellStyle name="Explanatory Text 3 2" xfId="3680"/>
    <cellStyle name="Explanatory Text 4" xfId="3681"/>
    <cellStyle name="Explanatory Text 5" xfId="3682"/>
    <cellStyle name="Explanatory Text 6" xfId="3683"/>
    <cellStyle name="F2" xfId="3684"/>
    <cellStyle name="F2 2" xfId="3685"/>
    <cellStyle name="F3" xfId="3686"/>
    <cellStyle name="F3 2" xfId="3687"/>
    <cellStyle name="F4" xfId="3688"/>
    <cellStyle name="F4 2" xfId="3689"/>
    <cellStyle name="F5" xfId="3690"/>
    <cellStyle name="F5 2" xfId="3691"/>
    <cellStyle name="F6" xfId="3692"/>
    <cellStyle name="F6 2" xfId="3693"/>
    <cellStyle name="F7" xfId="3694"/>
    <cellStyle name="F7 2" xfId="3695"/>
    <cellStyle name="F8" xfId="3696"/>
    <cellStyle name="F8 2" xfId="3697"/>
    <cellStyle name="Fijo" xfId="3698"/>
    <cellStyle name="Fijo 2" xfId="3699"/>
    <cellStyle name="Financiero" xfId="3700"/>
    <cellStyle name="Financiero 2" xfId="3701"/>
    <cellStyle name="Fixed" xfId="3702"/>
    <cellStyle name="Flag" xfId="3703"/>
    <cellStyle name="Flash" xfId="3704"/>
    <cellStyle name="Fonts" xfId="3705"/>
    <cellStyle name="Fonts 2" xfId="3706"/>
    <cellStyle name="Footer SBILogo1" xfId="3707"/>
    <cellStyle name="Footer SBILogo1 2" xfId="3708"/>
    <cellStyle name="Footer SBILogo2" xfId="3709"/>
    <cellStyle name="Footnote" xfId="3710"/>
    <cellStyle name="footnote ref" xfId="3711"/>
    <cellStyle name="Footnote Reference" xfId="3712"/>
    <cellStyle name="footnote text" xfId="3713"/>
    <cellStyle name="Footnote_% Change" xfId="3714"/>
    <cellStyle name="General" xfId="3715"/>
    <cellStyle name="General 2" xfId="3716"/>
    <cellStyle name="General 2 2" xfId="3717"/>
    <cellStyle name="General 3" xfId="3718"/>
    <cellStyle name="Good 2" xfId="3719"/>
    <cellStyle name="Good 2 2" xfId="3720"/>
    <cellStyle name="Good 2 2 2" xfId="3721"/>
    <cellStyle name="Good 2 2 3" xfId="3722"/>
    <cellStyle name="Good 2 3" xfId="3723"/>
    <cellStyle name="Good 2 4" xfId="3724"/>
    <cellStyle name="Good 2_BB" xfId="3725"/>
    <cellStyle name="Good 3" xfId="3726"/>
    <cellStyle name="Good 3 2" xfId="3727"/>
    <cellStyle name="Good 4" xfId="3728"/>
    <cellStyle name="Good 5" xfId="3729"/>
    <cellStyle name="Good 6" xfId="3730"/>
    <cellStyle name="Grey" xfId="3731"/>
    <cellStyle name="Group" xfId="3732"/>
    <cellStyle name="Group 2" xfId="3733"/>
    <cellStyle name="GroupNote" xfId="3734"/>
    <cellStyle name="GroupNote 2" xfId="3735"/>
    <cellStyle name="Hard Percent" xfId="3736"/>
    <cellStyle name="Header" xfId="3737"/>
    <cellStyle name="Header Draft Stamp" xfId="3738"/>
    <cellStyle name="Header_% Change" xfId="3739"/>
    <cellStyle name="Header1" xfId="3740"/>
    <cellStyle name="Header2" xfId="3741"/>
    <cellStyle name="HeaderLabel" xfId="3742"/>
    <cellStyle name="HeaderText" xfId="3743"/>
    <cellStyle name="Heading" xfId="3744"/>
    <cellStyle name="Heading 1 2" xfId="3745"/>
    <cellStyle name="Heading 1 2 2" xfId="3746"/>
    <cellStyle name="Heading 1 2 2 2" xfId="3747"/>
    <cellStyle name="Heading 1 2 2 3" xfId="3748"/>
    <cellStyle name="Heading 1 2 2 4" xfId="3749"/>
    <cellStyle name="Heading 1 2 3" xfId="3750"/>
    <cellStyle name="Heading 1 2 4" xfId="3751"/>
    <cellStyle name="Heading 1 2_asset sales" xfId="3752"/>
    <cellStyle name="Heading 1 3" xfId="3753"/>
    <cellStyle name="Heading 1 3 2" xfId="3754"/>
    <cellStyle name="Heading 1 3 3" xfId="3755"/>
    <cellStyle name="Heading 1 4" xfId="3756"/>
    <cellStyle name="Heading 1 4 2" xfId="3757"/>
    <cellStyle name="Heading 1 5" xfId="3758"/>
    <cellStyle name="Heading 1 6" xfId="3759"/>
    <cellStyle name="Heading 1 Above" xfId="3760"/>
    <cellStyle name="Heading 1+" xfId="3761"/>
    <cellStyle name="Heading 1+ 2" xfId="3762"/>
    <cellStyle name="Heading 2 10" xfId="3763"/>
    <cellStyle name="Heading 2 2" xfId="3764"/>
    <cellStyle name="Heading 2 2 2" xfId="3765"/>
    <cellStyle name="Heading 2 2 2 2" xfId="3766"/>
    <cellStyle name="Heading 2 2 2 3" xfId="3767"/>
    <cellStyle name="Heading 2 2 3" xfId="3768"/>
    <cellStyle name="Heading 2 2 4" xfId="3769"/>
    <cellStyle name="Heading 2 2_BB" xfId="3770"/>
    <cellStyle name="Heading 2 3" xfId="3771"/>
    <cellStyle name="Heading 2 3 2" xfId="3772"/>
    <cellStyle name="Heading 2 3 3" xfId="3773"/>
    <cellStyle name="Heading 2 4" xfId="3774"/>
    <cellStyle name="Heading 2 5" xfId="3775"/>
    <cellStyle name="Heading 2 6" xfId="3776"/>
    <cellStyle name="Heading 2 6 2" xfId="3777"/>
    <cellStyle name="Heading 2 7" xfId="3778"/>
    <cellStyle name="Heading 2 8" xfId="3779"/>
    <cellStyle name="Heading 2 9" xfId="3780"/>
    <cellStyle name="Heading 2 Below" xfId="3781"/>
    <cellStyle name="Heading 2 Below 2" xfId="3782"/>
    <cellStyle name="Heading 2+" xfId="3783"/>
    <cellStyle name="Heading 2+ 2" xfId="3784"/>
    <cellStyle name="Heading 3 10" xfId="3785"/>
    <cellStyle name="Heading 3 2" xfId="3786"/>
    <cellStyle name="Heading 3 2 2" xfId="3787"/>
    <cellStyle name="Heading 3 2 2 2" xfId="3788"/>
    <cellStyle name="Heading 3 2 2 3" xfId="3789"/>
    <cellStyle name="Heading 3 2 3" xfId="3790"/>
    <cellStyle name="Heading 3 2 4" xfId="3791"/>
    <cellStyle name="Heading 3 2_BB" xfId="3792"/>
    <cellStyle name="Heading 3 3" xfId="3793"/>
    <cellStyle name="Heading 3 3 2" xfId="3794"/>
    <cellStyle name="Heading 3 3 3" xfId="3795"/>
    <cellStyle name="Heading 3 4" xfId="3796"/>
    <cellStyle name="Heading 3 5" xfId="3797"/>
    <cellStyle name="Heading 3 6" xfId="3798"/>
    <cellStyle name="Heading 3 6 2" xfId="3799"/>
    <cellStyle name="Heading 3 7" xfId="3800"/>
    <cellStyle name="Heading 3 8" xfId="3801"/>
    <cellStyle name="Heading 3 9" xfId="3802"/>
    <cellStyle name="Heading 3+" xfId="3803"/>
    <cellStyle name="Heading 4 10" xfId="3804"/>
    <cellStyle name="Heading 4 2" xfId="3805"/>
    <cellStyle name="Heading 4 2 2" xfId="3806"/>
    <cellStyle name="Heading 4 2 2 2" xfId="3807"/>
    <cellStyle name="Heading 4 2 2 3" xfId="3808"/>
    <cellStyle name="Heading 4 2 3" xfId="3809"/>
    <cellStyle name="Heading 4 2 4" xfId="3810"/>
    <cellStyle name="Heading 4 2_BB" xfId="3811"/>
    <cellStyle name="Heading 4 3" xfId="3812"/>
    <cellStyle name="Heading 4 3 2" xfId="3813"/>
    <cellStyle name="Heading 4 3 3" xfId="3814"/>
    <cellStyle name="Heading 4 4" xfId="3815"/>
    <cellStyle name="Heading 4 5" xfId="3816"/>
    <cellStyle name="Heading 4 6" xfId="3817"/>
    <cellStyle name="Heading 4 6 2" xfId="3818"/>
    <cellStyle name="Heading 4 7" xfId="3819"/>
    <cellStyle name="Heading 4 8" xfId="3820"/>
    <cellStyle name="Heading 4 9" xfId="3821"/>
    <cellStyle name="Heading 5" xfId="3822"/>
    <cellStyle name="Heading 6" xfId="3823"/>
    <cellStyle name="Heading 7" xfId="3824"/>
    <cellStyle name="Heading 8" xfId="3825"/>
    <cellStyle name="Heading1" xfId="3826"/>
    <cellStyle name="Heading2" xfId="3827"/>
    <cellStyle name="Heading3" xfId="3828"/>
    <cellStyle name="Heading4" xfId="3829"/>
    <cellStyle name="Heading5" xfId="3830"/>
    <cellStyle name="Headings" xfId="3831"/>
    <cellStyle name="Headings 10" xfId="3832"/>
    <cellStyle name="Headings 10 2" xfId="3833"/>
    <cellStyle name="Headings 11" xfId="3834"/>
    <cellStyle name="Headings 11 2" xfId="3835"/>
    <cellStyle name="Headings 12" xfId="3836"/>
    <cellStyle name="Headings 13" xfId="3837"/>
    <cellStyle name="Headings 14" xfId="3838"/>
    <cellStyle name="Headings 15" xfId="3839"/>
    <cellStyle name="Headings 15 2" xfId="3840"/>
    <cellStyle name="Headings 2" xfId="3841"/>
    <cellStyle name="Headings 2 2" xfId="3842"/>
    <cellStyle name="Headings 2 2 2" xfId="3843"/>
    <cellStyle name="Headings 2 3" xfId="3844"/>
    <cellStyle name="Headings 2 3 2" xfId="3845"/>
    <cellStyle name="Headings 2 3 3" xfId="3846"/>
    <cellStyle name="Headings 2 3 4" xfId="3847"/>
    <cellStyle name="Headings 2 4" xfId="3848"/>
    <cellStyle name="Headings 2 4 2" xfId="3849"/>
    <cellStyle name="Headings 2_BB" xfId="3850"/>
    <cellStyle name="Headings 3" xfId="3851"/>
    <cellStyle name="Headings 3 2" xfId="3852"/>
    <cellStyle name="Headings 3 3" xfId="3853"/>
    <cellStyle name="Headings 3 4" xfId="3854"/>
    <cellStyle name="Headings 3_August 2014 IMBE" xfId="3855"/>
    <cellStyle name="Headings 4" xfId="3856"/>
    <cellStyle name="Headings 4 2" xfId="3857"/>
    <cellStyle name="Headings 4 3" xfId="3858"/>
    <cellStyle name="Headings 4 4" xfId="3859"/>
    <cellStyle name="Headings 5" xfId="3860"/>
    <cellStyle name="Headings 5 2" xfId="3861"/>
    <cellStyle name="Headings 5 3" xfId="3862"/>
    <cellStyle name="Headings 5 4" xfId="3863"/>
    <cellStyle name="Headings 6" xfId="3864"/>
    <cellStyle name="Headings 6 2" xfId="3865"/>
    <cellStyle name="Headings 6 3" xfId="3866"/>
    <cellStyle name="Headings 7" xfId="3867"/>
    <cellStyle name="Headings 7 2" xfId="3868"/>
    <cellStyle name="Headings 7 3" xfId="3869"/>
    <cellStyle name="Headings 8" xfId="3870"/>
    <cellStyle name="Headings 8 2" xfId="3871"/>
    <cellStyle name="Headings 9" xfId="3872"/>
    <cellStyle name="Headings 9 2" xfId="3873"/>
    <cellStyle name="Headings_August 2014 IMBE" xfId="3874"/>
    <cellStyle name="Horizontal" xfId="3875"/>
    <cellStyle name="Horizontal 2" xfId="3876"/>
    <cellStyle name="Hyperlink" xfId="1" builtinId="8"/>
    <cellStyle name="Hyperlink 10" xfId="3877"/>
    <cellStyle name="Hyperlink 10 2" xfId="3878"/>
    <cellStyle name="Hyperlink 10 2 2" xfId="3879"/>
    <cellStyle name="Hyperlink 10 3" xfId="3880"/>
    <cellStyle name="Hyperlink 10 3 2" xfId="3881"/>
    <cellStyle name="Hyperlink 10 4" xfId="3882"/>
    <cellStyle name="Hyperlink 11" xfId="3883"/>
    <cellStyle name="Hyperlink 11 2" xfId="3884"/>
    <cellStyle name="Hyperlink 11 2 2" xfId="3885"/>
    <cellStyle name="Hyperlink 11 3" xfId="3886"/>
    <cellStyle name="Hyperlink 12" xfId="3887"/>
    <cellStyle name="Hyperlink 13" xfId="3888"/>
    <cellStyle name="Hyperlink 13 2" xfId="3889"/>
    <cellStyle name="Hyperlink 14" xfId="3890"/>
    <cellStyle name="Hyperlink 14 2" xfId="3891"/>
    <cellStyle name="Hyperlink 15" xfId="3892"/>
    <cellStyle name="Hyperlink 15 2" xfId="3893"/>
    <cellStyle name="Hyperlink 16" xfId="3894"/>
    <cellStyle name="Hyperlink 16 2" xfId="3895"/>
    <cellStyle name="Hyperlink 16 3" xfId="3896"/>
    <cellStyle name="Hyperlink 17" xfId="3897"/>
    <cellStyle name="Hyperlink 17 2" xfId="3898"/>
    <cellStyle name="Hyperlink 2" xfId="3899"/>
    <cellStyle name="Hyperlink 2 2" xfId="3900"/>
    <cellStyle name="Hyperlink 2 2 2" xfId="3901"/>
    <cellStyle name="Hyperlink 2 2 2 2" xfId="3902"/>
    <cellStyle name="Hyperlink 2 2 3" xfId="3903"/>
    <cellStyle name="Hyperlink 2 2 4" xfId="3904"/>
    <cellStyle name="Hyperlink 2 2 5" xfId="3905"/>
    <cellStyle name="Hyperlink 2 3" xfId="3906"/>
    <cellStyle name="Hyperlink 2 3 2" xfId="3907"/>
    <cellStyle name="Hyperlink 2 3 2 2" xfId="3908"/>
    <cellStyle name="Hyperlink 2 3 3" xfId="3909"/>
    <cellStyle name="Hyperlink 2 3 3 2" xfId="3910"/>
    <cellStyle name="Hyperlink 2 4" xfId="3911"/>
    <cellStyle name="Hyperlink 2 4 2" xfId="3912"/>
    <cellStyle name="Hyperlink 2 5" xfId="3913"/>
    <cellStyle name="Hyperlink 2_BB" xfId="3914"/>
    <cellStyle name="Hyperlink 3" xfId="3915"/>
    <cellStyle name="Hyperlink 3 2" xfId="3916"/>
    <cellStyle name="Hyperlink 3 2 2" xfId="3917"/>
    <cellStyle name="Hyperlink 3 3" xfId="3918"/>
    <cellStyle name="Hyperlink 3 4" xfId="3919"/>
    <cellStyle name="Hyperlink 4" xfId="3920"/>
    <cellStyle name="Hyperlink 4 2" xfId="3921"/>
    <cellStyle name="Hyperlink 4 2 2" xfId="3922"/>
    <cellStyle name="Hyperlink 4 3" xfId="3923"/>
    <cellStyle name="Hyperlink 4 3 2" xfId="3924"/>
    <cellStyle name="Hyperlink 4 4" xfId="3925"/>
    <cellStyle name="Hyperlink 4 4 2" xfId="3926"/>
    <cellStyle name="Hyperlink 4 5" xfId="3927"/>
    <cellStyle name="Hyperlink 5" xfId="3928"/>
    <cellStyle name="Hyperlink 5 2" xfId="3929"/>
    <cellStyle name="Hyperlink 5 2 2" xfId="3930"/>
    <cellStyle name="Hyperlink 5 3" xfId="3931"/>
    <cellStyle name="Hyperlink 5 3 2" xfId="3932"/>
    <cellStyle name="Hyperlink 5 4" xfId="3933"/>
    <cellStyle name="Hyperlink 5 4 2" xfId="3934"/>
    <cellStyle name="Hyperlink 5 5" xfId="3935"/>
    <cellStyle name="Hyperlink 6" xfId="3936"/>
    <cellStyle name="Hyperlink 6 2" xfId="3937"/>
    <cellStyle name="Hyperlink 6 2 2" xfId="3938"/>
    <cellStyle name="Hyperlink 6 3" xfId="3939"/>
    <cellStyle name="Hyperlink 6 3 2" xfId="3940"/>
    <cellStyle name="Hyperlink 6 4" xfId="3941"/>
    <cellStyle name="Hyperlink 6 4 2" xfId="3942"/>
    <cellStyle name="Hyperlink 6 5" xfId="3943"/>
    <cellStyle name="Hyperlink 7" xfId="3944"/>
    <cellStyle name="Hyperlink 7 2" xfId="3945"/>
    <cellStyle name="Hyperlink 7 2 2" xfId="3946"/>
    <cellStyle name="Hyperlink 7 3" xfId="3947"/>
    <cellStyle name="Hyperlink 7 3 2" xfId="3948"/>
    <cellStyle name="Hyperlink 7 4" xfId="3949"/>
    <cellStyle name="Hyperlink 7 4 2" xfId="3950"/>
    <cellStyle name="Hyperlink 8" xfId="3951"/>
    <cellStyle name="Hyperlink 8 2" xfId="3952"/>
    <cellStyle name="Hyperlink 8 2 2" xfId="3953"/>
    <cellStyle name="Hyperlink 8 3" xfId="3954"/>
    <cellStyle name="Hyperlink 8 3 2" xfId="3955"/>
    <cellStyle name="Hyperlink 8 4" xfId="3956"/>
    <cellStyle name="Hyperlink 8 4 2" xfId="3957"/>
    <cellStyle name="Hyperlink 8 5" xfId="3958"/>
    <cellStyle name="Hyperlink 8 5 2" xfId="3959"/>
    <cellStyle name="Hyperlink 8 6" xfId="3960"/>
    <cellStyle name="Hyperlink 9" xfId="3961"/>
    <cellStyle name="Hyperlink 9 2" xfId="3962"/>
    <cellStyle name="Hyperlink 9 2 2" xfId="3963"/>
    <cellStyle name="Hyperlink 9 3" xfId="3964"/>
    <cellStyle name="Hyperlink 9 3 2" xfId="3965"/>
    <cellStyle name="Hyperlink 9 4" xfId="3966"/>
    <cellStyle name="Information" xfId="3967"/>
    <cellStyle name="Input [yellow]" xfId="3968"/>
    <cellStyle name="Input 10" xfId="3969"/>
    <cellStyle name="Input 11" xfId="3970"/>
    <cellStyle name="Input 12" xfId="3971"/>
    <cellStyle name="Input 13" xfId="3972"/>
    <cellStyle name="Input 14" xfId="3973"/>
    <cellStyle name="Input 15" xfId="3974"/>
    <cellStyle name="Input 16" xfId="3975"/>
    <cellStyle name="Input 17" xfId="3976"/>
    <cellStyle name="Input 18" xfId="3977"/>
    <cellStyle name="Input 19" xfId="3978"/>
    <cellStyle name="Input 2" xfId="3979"/>
    <cellStyle name="Input 2 2" xfId="3980"/>
    <cellStyle name="Input 2 2 2" xfId="3981"/>
    <cellStyle name="Input 2 2 3" xfId="3982"/>
    <cellStyle name="Input 2 3" xfId="3983"/>
    <cellStyle name="Input 2 4" xfId="3984"/>
    <cellStyle name="Input 2 5" xfId="3985"/>
    <cellStyle name="Input 2_BB" xfId="3986"/>
    <cellStyle name="Input 20" xfId="3987"/>
    <cellStyle name="Input 21" xfId="3988"/>
    <cellStyle name="Input 22" xfId="3989"/>
    <cellStyle name="Input 22 2" xfId="3990"/>
    <cellStyle name="Input 3" xfId="3991"/>
    <cellStyle name="Input 3 2" xfId="3992"/>
    <cellStyle name="Input 4" xfId="3993"/>
    <cellStyle name="Input 4 2" xfId="3994"/>
    <cellStyle name="Input 5" xfId="3995"/>
    <cellStyle name="Input 6" xfId="3996"/>
    <cellStyle name="Input 7" xfId="3997"/>
    <cellStyle name="Input 8" xfId="3998"/>
    <cellStyle name="Input 9" xfId="3999"/>
    <cellStyle name="Input Currency" xfId="4000"/>
    <cellStyle name="Input Currency 2" xfId="4001"/>
    <cellStyle name="Input Multiple" xfId="4002"/>
    <cellStyle name="Input Percent" xfId="4003"/>
    <cellStyle name="KPMG Heading 1" xfId="4004"/>
    <cellStyle name="KPMG Heading 2" xfId="4005"/>
    <cellStyle name="KPMG Heading 3" xfId="4006"/>
    <cellStyle name="KPMG Heading 4" xfId="4007"/>
    <cellStyle name="KPMG Normal" xfId="4008"/>
    <cellStyle name="KPMG Normal Text" xfId="4009"/>
    <cellStyle name="LabelIntersect" xfId="4010"/>
    <cellStyle name="LabelLeft" xfId="4011"/>
    <cellStyle name="LabelTop" xfId="4012"/>
    <cellStyle name="Level" xfId="4013"/>
    <cellStyle name="Level 2" xfId="4014"/>
    <cellStyle name="LineItemPrompt" xfId="4015"/>
    <cellStyle name="LineItemPrompt 2" xfId="4016"/>
    <cellStyle name="LineItemValue" xfId="4017"/>
    <cellStyle name="Linked Cell 2" xfId="4018"/>
    <cellStyle name="Linked Cell 2 2" xfId="4019"/>
    <cellStyle name="Linked Cell 2 2 2" xfId="4020"/>
    <cellStyle name="Linked Cell 2 2 3" xfId="4021"/>
    <cellStyle name="Linked Cell 2 3" xfId="4022"/>
    <cellStyle name="Linked Cell 2 4" xfId="4023"/>
    <cellStyle name="Linked Cell 2_BB" xfId="4024"/>
    <cellStyle name="Linked Cell 3" xfId="4025"/>
    <cellStyle name="Linked Cell 3 2" xfId="4026"/>
    <cellStyle name="Linked Cell 4" xfId="4027"/>
    <cellStyle name="Linked Cell 5" xfId="4028"/>
    <cellStyle name="Linked Cell 6" xfId="4029"/>
    <cellStyle name="Location" xfId="4030"/>
    <cellStyle name="Mik" xfId="4031"/>
    <cellStyle name="Mik 2" xfId="4032"/>
    <cellStyle name="Mik 2 2" xfId="4033"/>
    <cellStyle name="Mik 3" xfId="4034"/>
    <cellStyle name="Mik_Fiscal Tables" xfId="4035"/>
    <cellStyle name="Millares [0]_10 AVERIAS MASIVAS + ANT" xfId="4036"/>
    <cellStyle name="Millares_10 AVERIAS MASIVAS + ANT" xfId="4037"/>
    <cellStyle name="Moneda [0]_Clasif por Diferencial" xfId="4038"/>
    <cellStyle name="Moneda_Clasif por Diferencial" xfId="4039"/>
    <cellStyle name="MS_English" xfId="4040"/>
    <cellStyle name="Multiple" xfId="4041"/>
    <cellStyle name="MultipleBelow" xfId="4042"/>
    <cellStyle name="N" xfId="4043"/>
    <cellStyle name="N 2" xfId="4044"/>
    <cellStyle name="N 2 2" xfId="4045"/>
    <cellStyle name="N 3" xfId="4046"/>
    <cellStyle name="Neutral 2" xfId="4047"/>
    <cellStyle name="Neutral 2 2" xfId="4048"/>
    <cellStyle name="Neutral 2 2 2" xfId="4049"/>
    <cellStyle name="Neutral 2 2 3" xfId="4050"/>
    <cellStyle name="Neutral 2 3" xfId="4051"/>
    <cellStyle name="Neutral 2 4" xfId="4052"/>
    <cellStyle name="Neutral 2_BB" xfId="4053"/>
    <cellStyle name="Neutral 3" xfId="4054"/>
    <cellStyle name="Neutral 3 2" xfId="4055"/>
    <cellStyle name="Neutral 4" xfId="4056"/>
    <cellStyle name="Neutral 5" xfId="4057"/>
    <cellStyle name="Neutral 6" xfId="4058"/>
    <cellStyle name="no dec" xfId="4059"/>
    <cellStyle name="Norma" xfId="4060"/>
    <cellStyle name="Norma 2" xfId="4061"/>
    <cellStyle name="Norma 2 2" xfId="4062"/>
    <cellStyle name="Norma 2 2 2" xfId="4063"/>
    <cellStyle name="Norma 2 3" xfId="4064"/>
    <cellStyle name="Norma 3" xfId="4065"/>
    <cellStyle name="Norma 3 2" xfId="4066"/>
    <cellStyle name="Norma 4" xfId="4067"/>
    <cellStyle name="Norma 4 2" xfId="4068"/>
    <cellStyle name="Norma 5" xfId="4069"/>
    <cellStyle name="Norma 5 2" xfId="4070"/>
    <cellStyle name="Norma 6" xfId="4071"/>
    <cellStyle name="Norma 6 2" xfId="4072"/>
    <cellStyle name="Norma 6 2 2" xfId="4073"/>
    <cellStyle name="Norma 6 2 2 2" xfId="4074"/>
    <cellStyle name="Norma 6 2 3" xfId="4075"/>
    <cellStyle name="Norma 6 3" xfId="4076"/>
    <cellStyle name="Norma 6 3 2" xfId="4077"/>
    <cellStyle name="Norma 6 4" xfId="4078"/>
    <cellStyle name="Norma 7" xfId="4079"/>
    <cellStyle name="Norma 8" xfId="4080"/>
    <cellStyle name="Normal" xfId="0" builtinId="0"/>
    <cellStyle name="Normal - Style1" xfId="4081"/>
    <cellStyle name="Normal - Style1 2" xfId="4082"/>
    <cellStyle name="Normal - Style2" xfId="4083"/>
    <cellStyle name="Normal - Style3" xfId="4084"/>
    <cellStyle name="Normal - Style4" xfId="4085"/>
    <cellStyle name="Normal - Style5" xfId="4086"/>
    <cellStyle name="Normal 0" xfId="4087"/>
    <cellStyle name="Normal 10" xfId="4088"/>
    <cellStyle name="Normal 10 2" xfId="4089"/>
    <cellStyle name="Normal 11" xfId="4090"/>
    <cellStyle name="Normal 11 2" xfId="4091"/>
    <cellStyle name="Normal 12" xfId="4092"/>
    <cellStyle name="Normal 12 2" xfId="4093"/>
    <cellStyle name="Normal 13" xfId="4094"/>
    <cellStyle name="Normal 13 2" xfId="4095"/>
    <cellStyle name="Normal 14" xfId="4096"/>
    <cellStyle name="Normal 14 2" xfId="4097"/>
    <cellStyle name="Normal 15" xfId="4098"/>
    <cellStyle name="Normal 15 2" xfId="4099"/>
    <cellStyle name="Normal 15 3" xfId="4100"/>
    <cellStyle name="Normal 15 3 2" xfId="4101"/>
    <cellStyle name="Normal 16" xfId="4102"/>
    <cellStyle name="Normal 16 2" xfId="4103"/>
    <cellStyle name="Normal 17" xfId="4104"/>
    <cellStyle name="Normal 17 2" xfId="4105"/>
    <cellStyle name="Normal 18" xfId="4106"/>
    <cellStyle name="Normal 18 2" xfId="4107"/>
    <cellStyle name="Normal 19" xfId="4108"/>
    <cellStyle name="Normal 19 2" xfId="4109"/>
    <cellStyle name="Normal 2" xfId="4110"/>
    <cellStyle name="Normal 2 2" xfId="4111"/>
    <cellStyle name="Normal 2 2 2" xfId="4112"/>
    <cellStyle name="Normal 2 2 2 2" xfId="4113"/>
    <cellStyle name="Normal 2 2 2 2 2" xfId="4114"/>
    <cellStyle name="Normal 2 2 2 3" xfId="4115"/>
    <cellStyle name="Normal 2 2 2 4" xfId="4116"/>
    <cellStyle name="Normal 2 2 3" xfId="4117"/>
    <cellStyle name="Normal 2 2 3 2" xfId="4118"/>
    <cellStyle name="Normal 2 2 3 3" xfId="4119"/>
    <cellStyle name="Normal 2 2 4" xfId="4120"/>
    <cellStyle name="Normal 2 2 4 2" xfId="4121"/>
    <cellStyle name="Normal 2 2 5" xfId="4122"/>
    <cellStyle name="Normal 2 2 5 2" xfId="4123"/>
    <cellStyle name="Normal 2 2 5 3" xfId="4124"/>
    <cellStyle name="Normal 2 2 6" xfId="4125"/>
    <cellStyle name="Normal 2 3" xfId="4126"/>
    <cellStyle name="Normal 2 3 2" xfId="4127"/>
    <cellStyle name="Normal 2 3 2 2" xfId="4128"/>
    <cellStyle name="Normal 2 3 2 2 2" xfId="4129"/>
    <cellStyle name="Normal 2 3 2 2 3" xfId="4130"/>
    <cellStyle name="Normal 2 3 2 3" xfId="4131"/>
    <cellStyle name="Normal 2 3 3" xfId="4132"/>
    <cellStyle name="Normal 2 3 4" xfId="4133"/>
    <cellStyle name="Normal 2 3 4 2" xfId="4134"/>
    <cellStyle name="Normal 2 3 4 3" xfId="4135"/>
    <cellStyle name="Normal 2 3 5" xfId="4136"/>
    <cellStyle name="Normal 2 3 6" xfId="4137"/>
    <cellStyle name="Normal 2 3 6 2" xfId="4138"/>
    <cellStyle name="Normal 2 3 6 3" xfId="4139"/>
    <cellStyle name="Normal 2 3 7" xfId="4140"/>
    <cellStyle name="Normal 2 3 7 2" xfId="4141"/>
    <cellStyle name="Normal 2 3 8" xfId="4142"/>
    <cellStyle name="Normal 2 4" xfId="4143"/>
    <cellStyle name="Normal 2 4 2" xfId="4144"/>
    <cellStyle name="Normal 2 5" xfId="4145"/>
    <cellStyle name="Normal 2 5 2" xfId="4146"/>
    <cellStyle name="Normal 2 6" xfId="4147"/>
    <cellStyle name="Normal 2 6 2" xfId="4148"/>
    <cellStyle name="Normal 2 7" xfId="4149"/>
    <cellStyle name="Normal 2_BB" xfId="4150"/>
    <cellStyle name="Normal 20" xfId="4151"/>
    <cellStyle name="Normal 20 2" xfId="4152"/>
    <cellStyle name="Normal 21" xfId="4153"/>
    <cellStyle name="Normal 21 2" xfId="4154"/>
    <cellStyle name="Normal 21 2 2" xfId="4155"/>
    <cellStyle name="Normal 21 3" xfId="4156"/>
    <cellStyle name="Normal 21_Book1" xfId="4157"/>
    <cellStyle name="Normal 22" xfId="4158"/>
    <cellStyle name="Normal 22 2" xfId="4159"/>
    <cellStyle name="Normal 22 2 2" xfId="4160"/>
    <cellStyle name="Normal 22 3" xfId="4161"/>
    <cellStyle name="Normal 22_Book1" xfId="4162"/>
    <cellStyle name="Normal 23" xfId="4163"/>
    <cellStyle name="Normal 23 2" xfId="4164"/>
    <cellStyle name="Normal 24" xfId="4165"/>
    <cellStyle name="Normal 24 2" xfId="4166"/>
    <cellStyle name="Normal 25" xfId="4167"/>
    <cellStyle name="Normal 25 2" xfId="4168"/>
    <cellStyle name="Normal 26" xfId="4169"/>
    <cellStyle name="Normal 26 2" xfId="4170"/>
    <cellStyle name="Normal 27" xfId="4171"/>
    <cellStyle name="Normal 27 2" xfId="4172"/>
    <cellStyle name="Normal 28" xfId="4173"/>
    <cellStyle name="Normal 28 2" xfId="4174"/>
    <cellStyle name="Normal 29" xfId="4175"/>
    <cellStyle name="Normal 29 2" xfId="4176"/>
    <cellStyle name="Normal 3" xfId="4177"/>
    <cellStyle name="Normal 3 2" xfId="4178"/>
    <cellStyle name="Normal 3 2 2" xfId="4179"/>
    <cellStyle name="Normal 3 2 3" xfId="4180"/>
    <cellStyle name="Normal 3 2 4" xfId="4181"/>
    <cellStyle name="Normal 3 3" xfId="4182"/>
    <cellStyle name="Normal 3 3 2" xfId="4183"/>
    <cellStyle name="Normal 3 4" xfId="4184"/>
    <cellStyle name="Normal 3 4 2" xfId="4185"/>
    <cellStyle name="Normal 3 4 3" xfId="4186"/>
    <cellStyle name="Normal 3 5" xfId="4187"/>
    <cellStyle name="Normal 3 6" xfId="4188"/>
    <cellStyle name="Normal 3 7" xfId="4189"/>
    <cellStyle name="Normal 3_asset sales" xfId="4190"/>
    <cellStyle name="Normal 30" xfId="4191"/>
    <cellStyle name="Normal 31" xfId="4192"/>
    <cellStyle name="Normal 32" xfId="4193"/>
    <cellStyle name="Normal 32 2" xfId="4194"/>
    <cellStyle name="Normal 33" xfId="4195"/>
    <cellStyle name="Normal 33 2" xfId="4196"/>
    <cellStyle name="Normal 34" xfId="4197"/>
    <cellStyle name="Normal 34 2" xfId="4198"/>
    <cellStyle name="Normal 34 3" xfId="4199"/>
    <cellStyle name="Normal 35" xfId="4200"/>
    <cellStyle name="Normal 35 2" xfId="4201"/>
    <cellStyle name="Normal 36" xfId="4202"/>
    <cellStyle name="Normal 37" xfId="4203"/>
    <cellStyle name="Normal 38" xfId="4204"/>
    <cellStyle name="Normal 39" xfId="4205"/>
    <cellStyle name="Normal 4" xfId="4206"/>
    <cellStyle name="Normal 4 2" xfId="4207"/>
    <cellStyle name="Normal 4 2 2" xfId="4208"/>
    <cellStyle name="Normal 4 2 2 2" xfId="4209"/>
    <cellStyle name="Normal 4 2 3" xfId="4210"/>
    <cellStyle name="Normal 4 2 4" xfId="4211"/>
    <cellStyle name="Normal 4 3" xfId="4212"/>
    <cellStyle name="Normal 4 3 2" xfId="4213"/>
    <cellStyle name="Normal 4 3 2 2" xfId="4214"/>
    <cellStyle name="Normal 4 4" xfId="4215"/>
    <cellStyle name="Normal 4 4 2" xfId="4216"/>
    <cellStyle name="Normal 4 5" xfId="4217"/>
    <cellStyle name="Normal 4 6" xfId="4218"/>
    <cellStyle name="Normal 4_inc to ex AS12 EFOsupps" xfId="4219"/>
    <cellStyle name="Normal 40" xfId="4220"/>
    <cellStyle name="Normal 41" xfId="4221"/>
    <cellStyle name="Normal 5" xfId="4222"/>
    <cellStyle name="Normal 5 2" xfId="4223"/>
    <cellStyle name="Normal 5 2 2" xfId="4224"/>
    <cellStyle name="Normal 6" xfId="4225"/>
    <cellStyle name="Normal 6 2" xfId="4226"/>
    <cellStyle name="Normal 7" xfId="4227"/>
    <cellStyle name="Normal 7 2" xfId="4228"/>
    <cellStyle name="Normal 8" xfId="4229"/>
    <cellStyle name="Normal 8 2" xfId="4230"/>
    <cellStyle name="Normal 9" xfId="4231"/>
    <cellStyle name="Normal 9 2" xfId="4232"/>
    <cellStyle name="Normal_Annex A_new format 1,2,4" xfId="4233"/>
    <cellStyle name="Normal_Autumn 2011 expenditure tables (linked)" xfId="4234"/>
    <cellStyle name="Normal_Autumn 2011 expenditure tables input sheets" xfId="4235"/>
    <cellStyle name="Normal_Great Britain benefits and tax credits" xfId="4236"/>
    <cellStyle name="Note 2" xfId="4237"/>
    <cellStyle name="Note 2 2" xfId="4238"/>
    <cellStyle name="Note 2 2 2" xfId="4239"/>
    <cellStyle name="Note 2 3" xfId="4240"/>
    <cellStyle name="Note 2 3 2" xfId="4241"/>
    <cellStyle name="Note 2 4" xfId="4242"/>
    <cellStyle name="Note 3" xfId="4243"/>
    <cellStyle name="Note 3 2" xfId="4244"/>
    <cellStyle name="Note 3 2 2" xfId="4245"/>
    <cellStyle name="Note 3 3" xfId="4246"/>
    <cellStyle name="Note 3 3 2" xfId="4247"/>
    <cellStyle name="Note 3 4" xfId="4248"/>
    <cellStyle name="Note 3 4 2" xfId="4249"/>
    <cellStyle name="Note 3 5" xfId="4250"/>
    <cellStyle name="Note 3 5 2" xfId="4251"/>
    <cellStyle name="Note 3 6" xfId="4252"/>
    <cellStyle name="Note 4" xfId="4253"/>
    <cellStyle name="Note 4 2" xfId="4254"/>
    <cellStyle name="Note 4 2 2" xfId="4255"/>
    <cellStyle name="Note 4 2 2 2" xfId="4256"/>
    <cellStyle name="Note 4 2 3" xfId="4257"/>
    <cellStyle name="Note 4 3" xfId="4258"/>
    <cellStyle name="Note 4 3 2" xfId="4259"/>
    <cellStyle name="Note 4 4" xfId="4260"/>
    <cellStyle name="Note 5" xfId="4261"/>
    <cellStyle name="Note 6" xfId="4262"/>
    <cellStyle name="Note 6 2" xfId="4263"/>
    <cellStyle name="Note 7" xfId="4264"/>
    <cellStyle name="Note 8" xfId="4265"/>
    <cellStyle name="Note 9" xfId="4266"/>
    <cellStyle name="Option" xfId="4267"/>
    <cellStyle name="OptionHeading" xfId="4268"/>
    <cellStyle name="OptionHeading2" xfId="4269"/>
    <cellStyle name="Output 2" xfId="4270"/>
    <cellStyle name="Output 2 2" xfId="4271"/>
    <cellStyle name="Output 2 2 2" xfId="4272"/>
    <cellStyle name="Output 2 2 3" xfId="4273"/>
    <cellStyle name="Output 2 3" xfId="4274"/>
    <cellStyle name="Output 2 4" xfId="4275"/>
    <cellStyle name="Output 2_BB" xfId="4276"/>
    <cellStyle name="Output 3" xfId="4277"/>
    <cellStyle name="Output 3 2" xfId="4278"/>
    <cellStyle name="Output 4" xfId="4279"/>
    <cellStyle name="Output 5" xfId="4280"/>
    <cellStyle name="Output 6" xfId="4281"/>
    <cellStyle name="Output Amounts" xfId="4282"/>
    <cellStyle name="Output Column Headings" xfId="4283"/>
    <cellStyle name="Output Line Items" xfId="4284"/>
    <cellStyle name="Output Report Heading" xfId="4285"/>
    <cellStyle name="Output Report Title" xfId="4286"/>
    <cellStyle name="P" xfId="4287"/>
    <cellStyle name="P 2" xfId="4288"/>
    <cellStyle name="P 2 2" xfId="4289"/>
    <cellStyle name="P 3" xfId="4290"/>
    <cellStyle name="Page Number" xfId="4291"/>
    <cellStyle name="Percent [0]" xfId="4292"/>
    <cellStyle name="Percent [0] 2" xfId="4293"/>
    <cellStyle name="Percent [2]" xfId="4294"/>
    <cellStyle name="Percent [2] 2" xfId="4295"/>
    <cellStyle name="Percent 10" xfId="4296"/>
    <cellStyle name="Percent 10 2" xfId="4297"/>
    <cellStyle name="Percent 10 2 2" xfId="4298"/>
    <cellStyle name="Percent 10 2 2 2" xfId="4299"/>
    <cellStyle name="Percent 10 2 3" xfId="4300"/>
    <cellStyle name="Percent 10 3" xfId="4301"/>
    <cellStyle name="Percent 10 3 2" xfId="4302"/>
    <cellStyle name="Percent 10 4" xfId="4303"/>
    <cellStyle name="Percent 10 5" xfId="4304"/>
    <cellStyle name="Percent 11" xfId="4305"/>
    <cellStyle name="Percent 11 2" xfId="4306"/>
    <cellStyle name="Percent 12" xfId="4307"/>
    <cellStyle name="Percent 12 2" xfId="4308"/>
    <cellStyle name="Percent 13" xfId="4309"/>
    <cellStyle name="Percent 13 2" xfId="4310"/>
    <cellStyle name="Percent 14" xfId="4311"/>
    <cellStyle name="Percent 14 2" xfId="4312"/>
    <cellStyle name="Percent 15" xfId="4313"/>
    <cellStyle name="Percent 15 2" xfId="4314"/>
    <cellStyle name="Percent 16" xfId="4315"/>
    <cellStyle name="Percent 16 2" xfId="4316"/>
    <cellStyle name="Percent 17" xfId="4317"/>
    <cellStyle name="Percent 17 2" xfId="4318"/>
    <cellStyle name="Percent 18" xfId="4319"/>
    <cellStyle name="Percent 19" xfId="4320"/>
    <cellStyle name="Percent 2" xfId="4321"/>
    <cellStyle name="Percent 2 2" xfId="4322"/>
    <cellStyle name="Percent 2 2 2" xfId="4323"/>
    <cellStyle name="Percent 2 2 2 2" xfId="4324"/>
    <cellStyle name="Percent 2 2 2 3" xfId="4325"/>
    <cellStyle name="Percent 2 2 2 3 2" xfId="4326"/>
    <cellStyle name="Percent 2 2 2 4" xfId="4327"/>
    <cellStyle name="Percent 2 2 3" xfId="4328"/>
    <cellStyle name="Percent 2 2 3 2" xfId="4329"/>
    <cellStyle name="Percent 2 2 4" xfId="4330"/>
    <cellStyle name="Percent 2 2 5" xfId="4331"/>
    <cellStyle name="Percent 2 2 5 2" xfId="4332"/>
    <cellStyle name="Percent 2 2 6" xfId="4333"/>
    <cellStyle name="Percent 2 2 7" xfId="4334"/>
    <cellStyle name="Percent 2 3" xfId="4335"/>
    <cellStyle name="Percent 2 3 2" xfId="4336"/>
    <cellStyle name="Percent 2 3 2 2" xfId="4337"/>
    <cellStyle name="Percent 2 3 3" xfId="4338"/>
    <cellStyle name="Percent 2 3 3 2" xfId="4339"/>
    <cellStyle name="Percent 2 3 4" xfId="4340"/>
    <cellStyle name="Percent 2 3 5" xfId="4341"/>
    <cellStyle name="Percent 2 4" xfId="4342"/>
    <cellStyle name="Percent 2 4 2" xfId="4343"/>
    <cellStyle name="Percent 2 4 2 2" xfId="4344"/>
    <cellStyle name="Percent 2 4 3" xfId="4345"/>
    <cellStyle name="Percent 2 4 3 2" xfId="4346"/>
    <cellStyle name="Percent 2 4 4" xfId="4347"/>
    <cellStyle name="Percent 2 5" xfId="4348"/>
    <cellStyle name="Percent 2 5 2" xfId="4349"/>
    <cellStyle name="Percent 2 5 2 2" xfId="4350"/>
    <cellStyle name="Percent 2 5 3" xfId="4351"/>
    <cellStyle name="Percent 2 6" xfId="4352"/>
    <cellStyle name="Percent 2 6 2" xfId="4353"/>
    <cellStyle name="Percent 2 7" xfId="4354"/>
    <cellStyle name="Percent 2 7 2" xfId="4355"/>
    <cellStyle name="Percent 2 8" xfId="4356"/>
    <cellStyle name="Percent 2 9" xfId="4357"/>
    <cellStyle name="Percent 20" xfId="4358"/>
    <cellStyle name="Percent 21" xfId="4359"/>
    <cellStyle name="Percent 22" xfId="4360"/>
    <cellStyle name="Percent 23" xfId="4361"/>
    <cellStyle name="Percent 24" xfId="4362"/>
    <cellStyle name="Percent 25" xfId="4363"/>
    <cellStyle name="Percent 3" xfId="4364"/>
    <cellStyle name="Percent 3 10" xfId="4365"/>
    <cellStyle name="Percent 3 2" xfId="4366"/>
    <cellStyle name="Percent 3 2 2" xfId="4367"/>
    <cellStyle name="Percent 3 2 2 2" xfId="4368"/>
    <cellStyle name="Percent 3 2 2 3" xfId="4369"/>
    <cellStyle name="Percent 3 2 3" xfId="4370"/>
    <cellStyle name="Percent 3 2 3 2" xfId="4371"/>
    <cellStyle name="Percent 3 2 4" xfId="4372"/>
    <cellStyle name="Percent 3 2 4 2" xfId="4373"/>
    <cellStyle name="Percent 3 2 5" xfId="4374"/>
    <cellStyle name="Percent 3 2 5 2" xfId="4375"/>
    <cellStyle name="Percent 3 2 6" xfId="4376"/>
    <cellStyle name="Percent 3 3" xfId="4377"/>
    <cellStyle name="Percent 3 3 2" xfId="4378"/>
    <cellStyle name="Percent 3 3 2 2" xfId="4379"/>
    <cellStyle name="Percent 3 3 3" xfId="4380"/>
    <cellStyle name="Percent 3 3 4" xfId="4381"/>
    <cellStyle name="Percent 3 4" xfId="4382"/>
    <cellStyle name="Percent 3 4 2" xfId="4383"/>
    <cellStyle name="Percent 3 4 2 2" xfId="4384"/>
    <cellStyle name="Percent 3 4 3" xfId="4385"/>
    <cellStyle name="Percent 3 5" xfId="4386"/>
    <cellStyle name="Percent 3 5 2" xfId="4387"/>
    <cellStyle name="Percent 3 6" xfId="4388"/>
    <cellStyle name="Percent 3 7" xfId="4389"/>
    <cellStyle name="Percent 3 7 2" xfId="4390"/>
    <cellStyle name="Percent 3 8" xfId="4391"/>
    <cellStyle name="Percent 3 8 2" xfId="4392"/>
    <cellStyle name="Percent 3 9" xfId="4393"/>
    <cellStyle name="Percent 3 9 2" xfId="4394"/>
    <cellStyle name="Percent 4" xfId="4395"/>
    <cellStyle name="Percent 4 2" xfId="4396"/>
    <cellStyle name="Percent 4 2 2" xfId="4397"/>
    <cellStyle name="Percent 4 3" xfId="4398"/>
    <cellStyle name="Percent 4 3 2" xfId="4399"/>
    <cellStyle name="Percent 4 4" xfId="4400"/>
    <cellStyle name="Percent 4 4 2" xfId="4401"/>
    <cellStyle name="Percent 4 5" xfId="4402"/>
    <cellStyle name="Percent 4 5 2" xfId="4403"/>
    <cellStyle name="Percent 4 6" xfId="4404"/>
    <cellStyle name="Percent 4 6 2" xfId="4405"/>
    <cellStyle name="Percent 4 7" xfId="4406"/>
    <cellStyle name="Percent 5" xfId="4407"/>
    <cellStyle name="Percent 5 2" xfId="4408"/>
    <cellStyle name="Percent 5 2 2" xfId="4409"/>
    <cellStyle name="Percent 5 3" xfId="4410"/>
    <cellStyle name="Percent 5 3 2" xfId="4411"/>
    <cellStyle name="Percent 5 4" xfId="4412"/>
    <cellStyle name="Percent 6" xfId="4413"/>
    <cellStyle name="Percent 6 2" xfId="4414"/>
    <cellStyle name="Percent 6 2 2" xfId="4415"/>
    <cellStyle name="Percent 6 3" xfId="4416"/>
    <cellStyle name="Percent 7" xfId="4417"/>
    <cellStyle name="Percent 7 2" xfId="4418"/>
    <cellStyle name="Percent 7 2 2" xfId="4419"/>
    <cellStyle name="Percent 7 3" xfId="4420"/>
    <cellStyle name="Percent 8" xfId="4421"/>
    <cellStyle name="Percent 8 2" xfId="4422"/>
    <cellStyle name="Percent 9" xfId="4423"/>
    <cellStyle name="Percent 9 2" xfId="4424"/>
    <cellStyle name="Percent*" xfId="4425"/>
    <cellStyle name="Percent.0" xfId="4426"/>
    <cellStyle name="Percent.00" xfId="4427"/>
    <cellStyle name="Price" xfId="4428"/>
    <cellStyle name="ProductClass" xfId="4429"/>
    <cellStyle name="ProductClass 2" xfId="4430"/>
    <cellStyle name="ProductType" xfId="4431"/>
    <cellStyle name="QvB" xfId="4432"/>
    <cellStyle name="RebateValue" xfId="4433"/>
    <cellStyle name="RebateValue 2" xfId="4434"/>
    <cellStyle name="Refdb standard" xfId="4435"/>
    <cellStyle name="Refdb standard 2" xfId="4436"/>
    <cellStyle name="ReportData" xfId="4437"/>
    <cellStyle name="ReportElements" xfId="4438"/>
    <cellStyle name="ReportHeader" xfId="4439"/>
    <cellStyle name="ReportTitlePrompt" xfId="4440"/>
    <cellStyle name="ReportTitleValue" xfId="4441"/>
    <cellStyle name="ResellerType" xfId="4442"/>
    <cellStyle name="Row_CategoryHeadings" xfId="4443"/>
    <cellStyle name="RowAcctAbovePrompt" xfId="4444"/>
    <cellStyle name="RowAcctAbovePrompt 2" xfId="4445"/>
    <cellStyle name="RowAcctSOBAbovePrompt" xfId="4446"/>
    <cellStyle name="RowAcctSOBAbovePrompt 2" xfId="4447"/>
    <cellStyle name="RowAcctSOBValue" xfId="4448"/>
    <cellStyle name="RowAcctValue" xfId="4449"/>
    <cellStyle name="RowAttrAbovePrompt" xfId="4450"/>
    <cellStyle name="RowAttrAbovePrompt 2" xfId="4451"/>
    <cellStyle name="RowAttrValue" xfId="4452"/>
    <cellStyle name="RowColSetAbovePrompt" xfId="4453"/>
    <cellStyle name="RowColSetAbovePrompt 2" xfId="4454"/>
    <cellStyle name="RowColSetLeftPrompt" xfId="4455"/>
    <cellStyle name="RowColSetLeftPrompt 2" xfId="4456"/>
    <cellStyle name="RowColSetValue" xfId="4457"/>
    <cellStyle name="RowLeftPrompt" xfId="4458"/>
    <cellStyle name="RowLeftPrompt 2" xfId="4459"/>
    <cellStyle name="Sample" xfId="4460"/>
    <cellStyle name="Sample 2" xfId="4461"/>
    <cellStyle name="SampleUsingFormatMask" xfId="4462"/>
    <cellStyle name="SampleWithNoFormatMask" xfId="4463"/>
    <cellStyle name="SAPBEXaggData" xfId="4464"/>
    <cellStyle name="SAPBEXaggDataEmph" xfId="4465"/>
    <cellStyle name="SAPBEXaggItem" xfId="4466"/>
    <cellStyle name="SAPBEXaggItemX" xfId="4467"/>
    <cellStyle name="SAPBEXchaText" xfId="4468"/>
    <cellStyle name="SAPBEXchaText 2" xfId="4469"/>
    <cellStyle name="SAPBEXexcBad7" xfId="4470"/>
    <cellStyle name="SAPBEXexcBad8" xfId="4471"/>
    <cellStyle name="SAPBEXexcBad9" xfId="4472"/>
    <cellStyle name="SAPBEXexcCritical4" xfId="4473"/>
    <cellStyle name="SAPBEXexcCritical5" xfId="4474"/>
    <cellStyle name="SAPBEXexcCritical6" xfId="4475"/>
    <cellStyle name="SAPBEXexcGood1" xfId="4476"/>
    <cellStyle name="SAPBEXexcGood2" xfId="4477"/>
    <cellStyle name="SAPBEXexcGood3" xfId="4478"/>
    <cellStyle name="SAPBEXfilterDrill" xfId="4479"/>
    <cellStyle name="SAPBEXfilterItem" xfId="4480"/>
    <cellStyle name="SAPBEXfilterText" xfId="4481"/>
    <cellStyle name="SAPBEXformats" xfId="4482"/>
    <cellStyle name="SAPBEXformats 2" xfId="4483"/>
    <cellStyle name="SAPBEXheaderItem" xfId="4484"/>
    <cellStyle name="SAPBEXheaderText" xfId="4485"/>
    <cellStyle name="SAPBEXHLevel0" xfId="4486"/>
    <cellStyle name="SAPBEXHLevel0 2" xfId="4487"/>
    <cellStyle name="SAPBEXHLevel0X" xfId="4488"/>
    <cellStyle name="SAPBEXHLevel0X 2" xfId="4489"/>
    <cellStyle name="SAPBEXHLevel1" xfId="4490"/>
    <cellStyle name="SAPBEXHLevel1 2" xfId="4491"/>
    <cellStyle name="SAPBEXHLevel1X" xfId="4492"/>
    <cellStyle name="SAPBEXHLevel1X 2" xfId="4493"/>
    <cellStyle name="SAPBEXHLevel2" xfId="4494"/>
    <cellStyle name="SAPBEXHLevel2 2" xfId="4495"/>
    <cellStyle name="SAPBEXHLevel2X" xfId="4496"/>
    <cellStyle name="SAPBEXHLevel2X 2" xfId="4497"/>
    <cellStyle name="SAPBEXHLevel3" xfId="4498"/>
    <cellStyle name="SAPBEXHLevel3 2" xfId="4499"/>
    <cellStyle name="SAPBEXHLevel3X" xfId="4500"/>
    <cellStyle name="SAPBEXHLevel3X 2" xfId="4501"/>
    <cellStyle name="SAPBEXresData" xfId="4502"/>
    <cellStyle name="SAPBEXresDataEmph" xfId="4503"/>
    <cellStyle name="SAPBEXresItem" xfId="4504"/>
    <cellStyle name="SAPBEXresItemX" xfId="4505"/>
    <cellStyle name="SAPBEXstdData" xfId="4506"/>
    <cellStyle name="SAPBEXstdDataEmph" xfId="4507"/>
    <cellStyle name="SAPBEXstdItem" xfId="4508"/>
    <cellStyle name="SAPBEXstdItem 2" xfId="4509"/>
    <cellStyle name="SAPBEXstdItemX" xfId="4510"/>
    <cellStyle name="SAPBEXstdItemX 2" xfId="4511"/>
    <cellStyle name="SAPBEXtitle" xfId="4512"/>
    <cellStyle name="SAPBEXundefined" xfId="4513"/>
    <cellStyle name="Sheet Title" xfId="4514"/>
    <cellStyle name="Size" xfId="4515"/>
    <cellStyle name="Size 2" xfId="4516"/>
    <cellStyle name="Source" xfId="4517"/>
    <cellStyle name="Source 10" xfId="4518"/>
    <cellStyle name="Source 10 2" xfId="4519"/>
    <cellStyle name="Source 10 2 2" xfId="4520"/>
    <cellStyle name="Source 10 3" xfId="4521"/>
    <cellStyle name="Source 11" xfId="4522"/>
    <cellStyle name="Source 11 2" xfId="4523"/>
    <cellStyle name="Source 11 2 2" xfId="4524"/>
    <cellStyle name="Source 11 3" xfId="4525"/>
    <cellStyle name="Source 12" xfId="4526"/>
    <cellStyle name="Source 12 2" xfId="4527"/>
    <cellStyle name="Source 13" xfId="4528"/>
    <cellStyle name="Source 13 2" xfId="4529"/>
    <cellStyle name="Source 14" xfId="4530"/>
    <cellStyle name="Source 14 2" xfId="4531"/>
    <cellStyle name="Source 15" xfId="4532"/>
    <cellStyle name="Source 15 2" xfId="4533"/>
    <cellStyle name="Source 16" xfId="4534"/>
    <cellStyle name="Source 16 2" xfId="4535"/>
    <cellStyle name="Source 17" xfId="4536"/>
    <cellStyle name="Source 2" xfId="4537"/>
    <cellStyle name="Source 2 2" xfId="4538"/>
    <cellStyle name="Source 2 2 2" xfId="4539"/>
    <cellStyle name="Source 2 2 2 2" xfId="4540"/>
    <cellStyle name="Source 2 2 2 3" xfId="4541"/>
    <cellStyle name="Source 2 2 2 3 2" xfId="4542"/>
    <cellStyle name="Source 2 2 2 4" xfId="4543"/>
    <cellStyle name="Source 2 2 3" xfId="4544"/>
    <cellStyle name="Source 2 2 4" xfId="4545"/>
    <cellStyle name="Source 2 2 4 2" xfId="4546"/>
    <cellStyle name="Source 2 2 5" xfId="4547"/>
    <cellStyle name="Source 2 3" xfId="4548"/>
    <cellStyle name="Source 2 3 2" xfId="4549"/>
    <cellStyle name="Source 2 3 2 2" xfId="4550"/>
    <cellStyle name="Source 2 3 3" xfId="4551"/>
    <cellStyle name="Source 2 3 4" xfId="4552"/>
    <cellStyle name="Source 2 3 4 2" xfId="4553"/>
    <cellStyle name="Source 2 3 5" xfId="4554"/>
    <cellStyle name="Source 2 4" xfId="4555"/>
    <cellStyle name="Source 2 4 2" xfId="4556"/>
    <cellStyle name="Source 2 4 2 2" xfId="4557"/>
    <cellStyle name="Source 2 4 3" xfId="4558"/>
    <cellStyle name="Source 2 4 3 2" xfId="4559"/>
    <cellStyle name="Source 2 4 4" xfId="4560"/>
    <cellStyle name="Source 2 5" xfId="4561"/>
    <cellStyle name="Source 2 5 2" xfId="4562"/>
    <cellStyle name="Source 2 5 2 2" xfId="4563"/>
    <cellStyle name="Source 2 5 3" xfId="4564"/>
    <cellStyle name="Source 2 6" xfId="4565"/>
    <cellStyle name="Source 2 6 2" xfId="4566"/>
    <cellStyle name="Source 2 7" xfId="4567"/>
    <cellStyle name="Source 2 8" xfId="4568"/>
    <cellStyle name="Source 2 8 2" xfId="4569"/>
    <cellStyle name="Source 2 9" xfId="4570"/>
    <cellStyle name="Source 2_BB" xfId="4571"/>
    <cellStyle name="Source 3" xfId="4572"/>
    <cellStyle name="Source 3 10" xfId="4573"/>
    <cellStyle name="Source 3 2" xfId="4574"/>
    <cellStyle name="Source 3 2 2" xfId="4575"/>
    <cellStyle name="Source 3 2 2 2" xfId="4576"/>
    <cellStyle name="Source 3 2 2 3" xfId="4577"/>
    <cellStyle name="Source 3 2 2 3 2" xfId="4578"/>
    <cellStyle name="Source 3 2 2 4" xfId="4579"/>
    <cellStyle name="Source 3 2 3" xfId="4580"/>
    <cellStyle name="Source 3 2 4" xfId="4581"/>
    <cellStyle name="Source 3 2 4 2" xfId="4582"/>
    <cellStyle name="Source 3 2 5" xfId="4583"/>
    <cellStyle name="Source 3 3" xfId="4584"/>
    <cellStyle name="Source 3 3 2" xfId="4585"/>
    <cellStyle name="Source 3 3 3" xfId="4586"/>
    <cellStyle name="Source 3 3 3 2" xfId="4587"/>
    <cellStyle name="Source 3 3 4" xfId="4588"/>
    <cellStyle name="Source 3 4" xfId="4589"/>
    <cellStyle name="Source 3 4 2" xfId="4590"/>
    <cellStyle name="Source 3 4 3" xfId="4591"/>
    <cellStyle name="Source 3 4 3 2" xfId="4592"/>
    <cellStyle name="Source 3 4 4" xfId="4593"/>
    <cellStyle name="Source 3 5" xfId="4594"/>
    <cellStyle name="Source 3 5 2" xfId="4595"/>
    <cellStyle name="Source 3 5 3" xfId="4596"/>
    <cellStyle name="Source 3 5 3 2" xfId="4597"/>
    <cellStyle name="Source 3 5 4" xfId="4598"/>
    <cellStyle name="Source 3 6" xfId="4599"/>
    <cellStyle name="Source 3 6 2" xfId="4600"/>
    <cellStyle name="Source 3 7" xfId="4601"/>
    <cellStyle name="Source 3 7 2" xfId="4602"/>
    <cellStyle name="Source 3 8" xfId="4603"/>
    <cellStyle name="Source 3 9" xfId="4604"/>
    <cellStyle name="Source 3 9 2" xfId="4605"/>
    <cellStyle name="Source 3_August 2014 IMBE" xfId="4606"/>
    <cellStyle name="Source 4" xfId="4607"/>
    <cellStyle name="Source 4 2" xfId="4608"/>
    <cellStyle name="Source 4 2 2" xfId="4609"/>
    <cellStyle name="Source 4 2 2 2" xfId="4610"/>
    <cellStyle name="Source 4 2 3" xfId="4611"/>
    <cellStyle name="Source 4 3" xfId="4612"/>
    <cellStyle name="Source 4 3 2" xfId="4613"/>
    <cellStyle name="Source 4 3 2 2" xfId="4614"/>
    <cellStyle name="Source 4 3 3" xfId="4615"/>
    <cellStyle name="Source 4 4" xfId="4616"/>
    <cellStyle name="Source 4 4 2" xfId="4617"/>
    <cellStyle name="Source 4 5" xfId="4618"/>
    <cellStyle name="Source 4_Gross" xfId="4619"/>
    <cellStyle name="Source 5" xfId="4620"/>
    <cellStyle name="Source 5 2" xfId="4621"/>
    <cellStyle name="Source 5 2 2" xfId="4622"/>
    <cellStyle name="Source 5 3" xfId="4623"/>
    <cellStyle name="Source 5 3 2" xfId="4624"/>
    <cellStyle name="Source 5 4" xfId="4625"/>
    <cellStyle name="Source 6" xfId="4626"/>
    <cellStyle name="Source 6 2" xfId="4627"/>
    <cellStyle name="Source 6 2 2" xfId="4628"/>
    <cellStyle name="Source 6 3" xfId="4629"/>
    <cellStyle name="Source 7" xfId="4630"/>
    <cellStyle name="Source 7 2" xfId="4631"/>
    <cellStyle name="Source 7 2 2" xfId="4632"/>
    <cellStyle name="Source 7 3" xfId="4633"/>
    <cellStyle name="Source 7 3 2" xfId="4634"/>
    <cellStyle name="Source 7 4" xfId="4635"/>
    <cellStyle name="Source 8" xfId="4636"/>
    <cellStyle name="Source 8 2" xfId="4637"/>
    <cellStyle name="Source 8 2 2" xfId="4638"/>
    <cellStyle name="Source 8 3" xfId="4639"/>
    <cellStyle name="Source 8 3 2" xfId="4640"/>
    <cellStyle name="Source 8 4" xfId="4641"/>
    <cellStyle name="Source 9" xfId="4642"/>
    <cellStyle name="Source 9 2" xfId="4643"/>
    <cellStyle name="Source 9 2 2" xfId="4644"/>
    <cellStyle name="Source 9 3" xfId="4645"/>
    <cellStyle name="Source_Gross" xfId="4646"/>
    <cellStyle name="Style 1" xfId="4647"/>
    <cellStyle name="Style 1 10" xfId="4648"/>
    <cellStyle name="Style 1 2" xfId="4649"/>
    <cellStyle name="Style 1 2 2" xfId="4650"/>
    <cellStyle name="Style 1 2 2 2" xfId="4651"/>
    <cellStyle name="Style 1 2 2 3" xfId="4652"/>
    <cellStyle name="Style 1 2 3" xfId="4653"/>
    <cellStyle name="Style 1 2 3 2" xfId="4654"/>
    <cellStyle name="Style 1 2 4" xfId="4655"/>
    <cellStyle name="Style 1 2 4 2" xfId="4656"/>
    <cellStyle name="Style 1 2 5" xfId="4657"/>
    <cellStyle name="Style 1 2 5 2" xfId="4658"/>
    <cellStyle name="Style 1 2 6" xfId="4659"/>
    <cellStyle name="Style 1 2 7" xfId="4660"/>
    <cellStyle name="Style 1 2 7 2" xfId="4661"/>
    <cellStyle name="Style 1 2 8" xfId="4662"/>
    <cellStyle name="Style 1 3" xfId="4663"/>
    <cellStyle name="Style 1 3 2" xfId="4664"/>
    <cellStyle name="Style 1 3 3" xfId="4665"/>
    <cellStyle name="Style 1 4" xfId="4666"/>
    <cellStyle name="Style 1 4 2" xfId="4667"/>
    <cellStyle name="Style 1 5" xfId="4668"/>
    <cellStyle name="Style 1 5 2" xfId="4669"/>
    <cellStyle name="Style 1 6" xfId="4670"/>
    <cellStyle name="Style 1 6 2" xfId="4671"/>
    <cellStyle name="Style 1 7" xfId="4672"/>
    <cellStyle name="Style 1 8" xfId="4673"/>
    <cellStyle name="Style 1 8 2" xfId="4674"/>
    <cellStyle name="Style 1 8 2 2" xfId="4675"/>
    <cellStyle name="Style 1 8 2 2 2" xfId="4676"/>
    <cellStyle name="Style 1 8 2 3" xfId="4677"/>
    <cellStyle name="Style 1 8 3" xfId="4678"/>
    <cellStyle name="Style 1 8 3 2" xfId="4679"/>
    <cellStyle name="Style 1 8 4" xfId="4680"/>
    <cellStyle name="Style 1 9" xfId="4681"/>
    <cellStyle name="Style 1_BB" xfId="4682"/>
    <cellStyle name="Style 2" xfId="4683"/>
    <cellStyle name="Style 2 2" xfId="4684"/>
    <cellStyle name="Style1" xfId="4685"/>
    <cellStyle name="Style2" xfId="4686"/>
    <cellStyle name="Style3" xfId="4687"/>
    <cellStyle name="Style4" xfId="4688"/>
    <cellStyle name="Style5" xfId="4689"/>
    <cellStyle name="Style6" xfId="4690"/>
    <cellStyle name="Styles" xfId="4691"/>
    <cellStyle name="Styles 2" xfId="4692"/>
    <cellStyle name="Table Footnote" xfId="4693"/>
    <cellStyle name="Table Footnote 2" xfId="4694"/>
    <cellStyle name="Table Footnote 2 2" xfId="4695"/>
    <cellStyle name="Table Footnote_Table 5.6 sales of assets 23Feb2010" xfId="4696"/>
    <cellStyle name="Table Head" xfId="4697"/>
    <cellStyle name="Table Head Aligned" xfId="4698"/>
    <cellStyle name="Table Head Blue" xfId="4699"/>
    <cellStyle name="Table Head Green" xfId="4700"/>
    <cellStyle name="Table Head_% Change" xfId="4701"/>
    <cellStyle name="Table Header" xfId="4702"/>
    <cellStyle name="Table Header 2" xfId="4703"/>
    <cellStyle name="Table Header 2 2" xfId="4704"/>
    <cellStyle name="Table Header_Table 5.6 sales of assets 23Feb2010" xfId="4705"/>
    <cellStyle name="Table Heading" xfId="4706"/>
    <cellStyle name="Table Heading 1" xfId="4707"/>
    <cellStyle name="Table Heading 1 2" xfId="4708"/>
    <cellStyle name="Table Heading 1 2 2" xfId="4709"/>
    <cellStyle name="Table Heading 1_Table 5.6 sales of assets 23Feb2010" xfId="4710"/>
    <cellStyle name="Table Heading 2" xfId="4711"/>
    <cellStyle name="Table Heading 2 2" xfId="4712"/>
    <cellStyle name="Table Heading 2_Table 5.6 sales of assets 23Feb2010" xfId="4713"/>
    <cellStyle name="Table Of Which" xfId="4714"/>
    <cellStyle name="Table Of Which 2" xfId="4715"/>
    <cellStyle name="Table Of Which_Table 5.6 sales of assets 23Feb2010" xfId="4716"/>
    <cellStyle name="Table Row Billions" xfId="4717"/>
    <cellStyle name="Table Row Billions 2" xfId="4718"/>
    <cellStyle name="Table Row Billions Check" xfId="4719"/>
    <cellStyle name="Table Row Billions Check 2" xfId="4720"/>
    <cellStyle name="Table Row Billions Check 3" xfId="4721"/>
    <cellStyle name="Table Row Billions Check_asset sales" xfId="4722"/>
    <cellStyle name="Table Row Billions_Live" xfId="4723"/>
    <cellStyle name="Table Row Millions" xfId="4724"/>
    <cellStyle name="Table Row Millions 2" xfId="4725"/>
    <cellStyle name="Table Row Millions 2 2" xfId="4726"/>
    <cellStyle name="Table Row Millions Check" xfId="4727"/>
    <cellStyle name="Table Row Millions Check 2" xfId="4728"/>
    <cellStyle name="Table Row Millions Check 3" xfId="4729"/>
    <cellStyle name="Table Row Millions Check 4" xfId="4730"/>
    <cellStyle name="Table Row Millions Check_asset sales" xfId="4731"/>
    <cellStyle name="Table Row Millions_Live" xfId="4732"/>
    <cellStyle name="Table Row Percentage" xfId="4733"/>
    <cellStyle name="Table Row Percentage 2" xfId="4734"/>
    <cellStyle name="Table Row Percentage Check" xfId="4735"/>
    <cellStyle name="Table Row Percentage Check 2" xfId="4736"/>
    <cellStyle name="Table Row Percentage Check 3" xfId="4737"/>
    <cellStyle name="Table Row Percentage Check_asset sales" xfId="4738"/>
    <cellStyle name="Table Row Percentage_Live" xfId="4739"/>
    <cellStyle name="Table Source" xfId="4740"/>
    <cellStyle name="Table Text" xfId="4741"/>
    <cellStyle name="Table Text 2" xfId="4742"/>
    <cellStyle name="Table Title" xfId="4743"/>
    <cellStyle name="Table Total Billions" xfId="4744"/>
    <cellStyle name="Table Total Billions 2" xfId="4745"/>
    <cellStyle name="Table Total Billions_Table 5.6 sales of assets 23Feb2010" xfId="4746"/>
    <cellStyle name="Table Total Millions" xfId="4747"/>
    <cellStyle name="Table Total Millions 2" xfId="4748"/>
    <cellStyle name="Table Total Millions 2 2" xfId="4749"/>
    <cellStyle name="Table Total Millions_Table 5.6 sales of assets 23Feb2010" xfId="4750"/>
    <cellStyle name="Table Total Percentage" xfId="4751"/>
    <cellStyle name="Table Total Percentage 2" xfId="4752"/>
    <cellStyle name="Table Total Percentage_Table 5.6 sales of assets 23Feb2010" xfId="4753"/>
    <cellStyle name="Table Units" xfId="4754"/>
    <cellStyle name="Table Units 2" xfId="4755"/>
    <cellStyle name="Table Units 2 2" xfId="4756"/>
    <cellStyle name="Table Units 3" xfId="4757"/>
    <cellStyle name="Table Units_LA Capital - Bud12 PRE MEASURES-AS11 POST MEASURES" xfId="4758"/>
    <cellStyle name="Table_Name" xfId="4759"/>
    <cellStyle name="TableBody" xfId="4760"/>
    <cellStyle name="TableBody 2" xfId="4761"/>
    <cellStyle name="TableColHeads" xfId="4762"/>
    <cellStyle name="TableColHeads 2" xfId="4763"/>
    <cellStyle name="Term" xfId="4764"/>
    <cellStyle name="Term 2" xfId="4765"/>
    <cellStyle name="Text 1" xfId="4766"/>
    <cellStyle name="Text 2" xfId="4767"/>
    <cellStyle name="Text Head 1" xfId="4768"/>
    <cellStyle name="Text Head 1 2" xfId="4769"/>
    <cellStyle name="Text Head 2" xfId="4770"/>
    <cellStyle name="Text Head 2 2" xfId="4771"/>
    <cellStyle name="Text Indent 1" xfId="4772"/>
    <cellStyle name="Text Indent 2" xfId="4773"/>
    <cellStyle name="Times New Roman" xfId="4774"/>
    <cellStyle name="Title 2" xfId="4775"/>
    <cellStyle name="Title 3" xfId="4776"/>
    <cellStyle name="Title 3 2" xfId="4777"/>
    <cellStyle name="Title 4" xfId="4778"/>
    <cellStyle name="Title 5" xfId="4779"/>
    <cellStyle name="Title 6" xfId="4780"/>
    <cellStyle name="TOC 1" xfId="4781"/>
    <cellStyle name="TOC 1 2" xfId="4782"/>
    <cellStyle name="TOC 2" xfId="4783"/>
    <cellStyle name="Total 2" xfId="4784"/>
    <cellStyle name="Total 2 2" xfId="4785"/>
    <cellStyle name="Total 2 2 2" xfId="4786"/>
    <cellStyle name="Total 2 2 3" xfId="4787"/>
    <cellStyle name="Total 2 3" xfId="4788"/>
    <cellStyle name="Total 2 4" xfId="4789"/>
    <cellStyle name="Total 2_BB" xfId="4790"/>
    <cellStyle name="Total 3" xfId="4791"/>
    <cellStyle name="Total 3 2" xfId="4792"/>
    <cellStyle name="Total 4" xfId="4793"/>
    <cellStyle name="Total 5" xfId="4794"/>
    <cellStyle name="Total 6" xfId="4795"/>
    <cellStyle name="Total Currency" xfId="4796"/>
    <cellStyle name="Total Normal" xfId="4797"/>
    <cellStyle name="TypeNote" xfId="4798"/>
    <cellStyle name="TypeNote 2" xfId="4799"/>
    <cellStyle name="Unit" xfId="4800"/>
    <cellStyle name="UnitOfMeasure" xfId="4801"/>
    <cellStyle name="UnitOfMeasure 2" xfId="4802"/>
    <cellStyle name="UploadThisRowValue" xfId="4803"/>
    <cellStyle name="Value" xfId="4804"/>
    <cellStyle name="Value 2" xfId="4805"/>
    <cellStyle name="Vertical" xfId="4806"/>
    <cellStyle name="Vertical 2" xfId="4807"/>
    <cellStyle name="Warning Text 2" xfId="4808"/>
    <cellStyle name="Warning Text 2 2" xfId="4809"/>
    <cellStyle name="Warning Text 2 2 2" xfId="4810"/>
    <cellStyle name="Warning Text 2 2 3" xfId="4811"/>
    <cellStyle name="Warning Text 2 3" xfId="4812"/>
    <cellStyle name="Warning Text 2 4" xfId="4813"/>
    <cellStyle name="Warning Text 2_BB" xfId="4814"/>
    <cellStyle name="Warning Text 3" xfId="4815"/>
    <cellStyle name="Warning Text 3 2" xfId="4816"/>
    <cellStyle name="Warning Text 4" xfId="4817"/>
    <cellStyle name="Warning Text 5" xfId="4818"/>
    <cellStyle name="Warning Text 6" xfId="4819"/>
    <cellStyle name="Warnings" xfId="4820"/>
    <cellStyle name="Warnings 10" xfId="4821"/>
    <cellStyle name="Warnings 2" xfId="4822"/>
    <cellStyle name="Warnings 3" xfId="4823"/>
    <cellStyle name="Warnings 3 2" xfId="4824"/>
    <cellStyle name="Warnings 3 3" xfId="4825"/>
    <cellStyle name="Warnings 3 4" xfId="4826"/>
    <cellStyle name="Warnings 3 5" xfId="4827"/>
    <cellStyle name="Warnings 3_August 2014 IMBE" xfId="4828"/>
    <cellStyle name="Warnings 4" xfId="4829"/>
    <cellStyle name="Warnings 5" xfId="4830"/>
    <cellStyle name="Warnings 5 2" xfId="4831"/>
    <cellStyle name="Warnings 6" xfId="4832"/>
    <cellStyle name="Warnings 6 2" xfId="4833"/>
    <cellStyle name="Warnings 7" xfId="4834"/>
    <cellStyle name="Warnings 8" xfId="4835"/>
    <cellStyle name="Warnings 9" xfId="4836"/>
    <cellStyle name="Warnings_August 2014 IMBE" xfId="4837"/>
    <cellStyle name="whole number" xfId="4838"/>
    <cellStyle name="whole number 2" xfId="4839"/>
    <cellStyle name="whole number 2 2" xfId="4840"/>
    <cellStyle name="whole number 3" xfId="4841"/>
    <cellStyle name="whole number 3 2" xfId="4842"/>
    <cellStyle name="whole number 4" xfId="4843"/>
    <cellStyle name="whole number 5" xfId="4844"/>
  </cellStyles>
  <dxfs count="4">
    <dxf>
      <font>
        <b/>
        <i val="0"/>
        <condense val="0"/>
        <extend val="0"/>
        <color indexed="10"/>
      </font>
    </dxf>
    <dxf>
      <font>
        <b/>
        <i val="0"/>
        <condense val="0"/>
        <extend val="0"/>
        <color indexed="11"/>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tabSelected="1" zoomScaleNormal="100" zoomScaleSheetLayoutView="175" workbookViewId="0"/>
  </sheetViews>
  <sheetFormatPr defaultColWidth="9.140625" defaultRowHeight="15"/>
  <cols>
    <col min="1" max="1" width="8.7109375" style="1" customWidth="1"/>
    <col min="2" max="2" width="112.7109375" style="1" customWidth="1"/>
    <col min="3" max="3" width="8.7109375" style="1" customWidth="1"/>
    <col min="4" max="16384" width="9.140625" style="1"/>
  </cols>
  <sheetData>
    <row r="1" spans="1:3" ht="15.75" thickBot="1">
      <c r="A1" s="9"/>
      <c r="B1" s="9"/>
      <c r="C1" s="9"/>
    </row>
    <row r="2" spans="1:3" ht="15.75">
      <c r="A2" s="11"/>
      <c r="B2" s="12" t="s">
        <v>29</v>
      </c>
      <c r="C2" s="11"/>
    </row>
    <row r="3" spans="1:3">
      <c r="A3" s="9"/>
      <c r="B3" s="9" t="s">
        <v>28</v>
      </c>
      <c r="C3" s="9"/>
    </row>
    <row r="4" spans="1:3" ht="25.5" customHeight="1">
      <c r="A4" s="9"/>
      <c r="B4" s="10" t="s">
        <v>27</v>
      </c>
      <c r="C4" s="9"/>
    </row>
    <row r="5" spans="1:3" ht="18" customHeight="1">
      <c r="A5" s="9"/>
      <c r="B5" s="5" t="s">
        <v>26</v>
      </c>
      <c r="C5" s="9"/>
    </row>
    <row r="6" spans="1:3" ht="18" customHeight="1">
      <c r="A6" s="9"/>
      <c r="B6" s="5" t="s">
        <v>25</v>
      </c>
      <c r="C6" s="9"/>
    </row>
    <row r="7" spans="1:3" s="3" customFormat="1" ht="18" customHeight="1">
      <c r="A7" s="4"/>
      <c r="B7" s="5" t="s">
        <v>24</v>
      </c>
      <c r="C7" s="4"/>
    </row>
    <row r="8" spans="1:3" s="3" customFormat="1" ht="18" customHeight="1">
      <c r="A8" s="4"/>
      <c r="B8" s="5" t="s">
        <v>23</v>
      </c>
      <c r="C8" s="4"/>
    </row>
    <row r="9" spans="1:3" s="3" customFormat="1" ht="18" customHeight="1">
      <c r="A9" s="4"/>
      <c r="B9" s="5" t="s">
        <v>22</v>
      </c>
      <c r="C9" s="4"/>
    </row>
    <row r="10" spans="1:3" s="3" customFormat="1" ht="18" customHeight="1">
      <c r="A10" s="4"/>
      <c r="B10" s="5" t="s">
        <v>21</v>
      </c>
      <c r="C10" s="4"/>
    </row>
    <row r="11" spans="1:3" s="3" customFormat="1" ht="18" customHeight="1">
      <c r="A11" s="4"/>
      <c r="B11" s="5" t="s">
        <v>20</v>
      </c>
      <c r="C11" s="4"/>
    </row>
    <row r="12" spans="1:3" s="3" customFormat="1" ht="18" customHeight="1">
      <c r="A12" s="4"/>
      <c r="B12" s="5" t="s">
        <v>19</v>
      </c>
      <c r="C12" s="4"/>
    </row>
    <row r="13" spans="1:3" s="3" customFormat="1" ht="18" customHeight="1">
      <c r="A13" s="4"/>
      <c r="B13" s="5" t="s">
        <v>18</v>
      </c>
      <c r="C13" s="4"/>
    </row>
    <row r="14" spans="1:3" s="3" customFormat="1" ht="18" customHeight="1">
      <c r="A14" s="4"/>
      <c r="B14" s="5" t="s">
        <v>17</v>
      </c>
      <c r="C14" s="4"/>
    </row>
    <row r="15" spans="1:3" s="3" customFormat="1" ht="18" customHeight="1">
      <c r="A15" s="4"/>
      <c r="B15" s="5" t="s">
        <v>16</v>
      </c>
      <c r="C15" s="4"/>
    </row>
    <row r="16" spans="1:3" s="3" customFormat="1" ht="18" customHeight="1">
      <c r="A16" s="4"/>
      <c r="B16" s="5" t="s">
        <v>15</v>
      </c>
      <c r="C16" s="4"/>
    </row>
    <row r="17" spans="1:3" s="6" customFormat="1" ht="30" customHeight="1">
      <c r="A17" s="7"/>
      <c r="B17" s="8" t="s">
        <v>14</v>
      </c>
      <c r="C17" s="7"/>
    </row>
    <row r="18" spans="1:3" s="3" customFormat="1" ht="18" customHeight="1">
      <c r="A18" s="4"/>
      <c r="B18" s="5" t="s">
        <v>13</v>
      </c>
      <c r="C18" s="4"/>
    </row>
    <row r="19" spans="1:3" s="3" customFormat="1" ht="18" customHeight="1">
      <c r="A19" s="4"/>
      <c r="B19" s="5" t="s">
        <v>12</v>
      </c>
      <c r="C19" s="4"/>
    </row>
    <row r="20" spans="1:3" s="3" customFormat="1" ht="18" customHeight="1">
      <c r="A20" s="4"/>
      <c r="B20" s="5" t="s">
        <v>11</v>
      </c>
      <c r="C20" s="4"/>
    </row>
    <row r="21" spans="1:3" s="3" customFormat="1" ht="18" customHeight="1">
      <c r="A21" s="4"/>
      <c r="B21" s="5" t="s">
        <v>10</v>
      </c>
      <c r="C21" s="4"/>
    </row>
    <row r="22" spans="1:3" s="3" customFormat="1" ht="18" customHeight="1">
      <c r="A22" s="4"/>
      <c r="B22" s="5" t="s">
        <v>9</v>
      </c>
      <c r="C22" s="4"/>
    </row>
    <row r="23" spans="1:3" s="3" customFormat="1" ht="18" customHeight="1">
      <c r="A23" s="4"/>
      <c r="B23" s="5" t="s">
        <v>8</v>
      </c>
      <c r="C23" s="4"/>
    </row>
    <row r="24" spans="1:3" s="3" customFormat="1" ht="18" customHeight="1">
      <c r="A24" s="4"/>
      <c r="B24" s="5" t="s">
        <v>7</v>
      </c>
      <c r="C24" s="4"/>
    </row>
    <row r="25" spans="1:3" s="3" customFormat="1" ht="18" customHeight="1">
      <c r="A25" s="4"/>
      <c r="B25" s="5" t="s">
        <v>6</v>
      </c>
      <c r="C25" s="4"/>
    </row>
    <row r="26" spans="1:3" s="3" customFormat="1" ht="18" customHeight="1">
      <c r="A26" s="4"/>
      <c r="B26" s="5" t="s">
        <v>5</v>
      </c>
      <c r="C26" s="4"/>
    </row>
    <row r="27" spans="1:3" s="3" customFormat="1" ht="18" customHeight="1">
      <c r="A27" s="4"/>
      <c r="B27" s="5" t="s">
        <v>4</v>
      </c>
      <c r="C27" s="4"/>
    </row>
    <row r="28" spans="1:3" s="3" customFormat="1" ht="18" customHeight="1">
      <c r="A28" s="4"/>
      <c r="B28" s="5" t="s">
        <v>3</v>
      </c>
      <c r="C28" s="4"/>
    </row>
    <row r="29" spans="1:3" s="3" customFormat="1" ht="18" customHeight="1">
      <c r="A29" s="4"/>
      <c r="B29" s="5" t="s">
        <v>2</v>
      </c>
      <c r="C29" s="4"/>
    </row>
    <row r="30" spans="1:3" s="3" customFormat="1" ht="18" customHeight="1">
      <c r="A30" s="4"/>
      <c r="B30" s="5" t="s">
        <v>1</v>
      </c>
      <c r="C30" s="4"/>
    </row>
    <row r="31" spans="1:3" s="3" customFormat="1" ht="18" customHeight="1">
      <c r="A31" s="4"/>
      <c r="B31" s="5" t="s">
        <v>0</v>
      </c>
      <c r="C31" s="4"/>
    </row>
    <row r="32" spans="1:3" ht="15.75" thickBot="1">
      <c r="A32" s="2"/>
      <c r="B32" s="2"/>
      <c r="C32" s="2"/>
    </row>
  </sheetData>
  <hyperlinks>
    <hyperlink ref="B5" location="Notes!A1" display="Notes"/>
    <hyperlink ref="B6" location="'GB benefits and Tax Credits'!A1" display="GB benefits and Tax Credits"/>
    <hyperlink ref="B7" location="'Benefit summary table'!A1" display="Summary table: Benefit expenditure 1948/49 to 2019/20. "/>
    <hyperlink ref="B8" location="'Table 1a'!A1" display="Table 1a: Benefit expenditure by benefit 1948/49 to 2019/20 nominal terms. "/>
    <hyperlink ref="B9" location="'Table 1b'!A1" display="Table 1b: Benefit expenditure by benefit 1948/49 to 2019/20 real terms prices. "/>
    <hyperlink ref="B10" location="'Table 1c'!A1" display="Table 1c: Caseloads by benefit"/>
    <hyperlink ref="B11" location="'Table 2a'!A1" display="Table 2a: Benefit expenditure by age group, 1978/79 to 2019/20 nominal terms."/>
    <hyperlink ref="B12" location="'Table 2b'!A1" display="Table 2b: Benefit expenditure by age group, 1978/79 to 2019/20 real terms prices."/>
    <hyperlink ref="B13" location="'Table 2c'!A1" display="Table 2c: Caseloads by age group"/>
    <hyperlink ref="B14" location="'Table 3a'!A1" display="Table 3a: Income-related benefit expenditure, by claimant group and selected components, nominal terms."/>
    <hyperlink ref="B15" location="'Table 3b'!A1" display="Table 3b: Income-related benefit expenditure, by claimant group and selected components, real terms prices. "/>
    <hyperlink ref="B16" location="'Table 3c'!A1" display="Table 3c: Caseloads by claimant group and selected components"/>
    <hyperlink ref="B18" location="'Tax Credits and Child Benefit'!A1" display="Tax Credits and Child Benefit"/>
    <hyperlink ref="B19" location="'Bereavement benefits'!A1" display="Bereavement benefits"/>
    <hyperlink ref="B20" location="'Carers Allowance'!A1" display="Carer’s Allowance"/>
    <hyperlink ref="B21" location="'Council Tax Benefit'!A1" display="Council Tax Benefit"/>
    <hyperlink ref="B22" location="'Disability benefits'!A1" display="Disability benefits"/>
    <hyperlink ref="B23" location="'Housing Benefit'!A1" display="Housing Benefit"/>
    <hyperlink ref="B24" location="'Incapacity benefits'!A1" display="Incapacity benefits"/>
    <hyperlink ref="B25" location="'Income Support'!A1" display="Income Support"/>
    <hyperlink ref="B26" location="'Industrial injuries benefits'!A1" display="Industrial injuries benefits"/>
    <hyperlink ref="B27" location="'New Deal &amp; Emp prog allowances'!A1" display="New Deal and Employment programme allowances"/>
    <hyperlink ref="B28" location="'Pension Credit'!A1" display="Pension Credit"/>
    <hyperlink ref="B29" location="'Social Fund'!A1" display="Social Fund"/>
    <hyperlink ref="B30" location="'State Pension'!A1" display="State Pension"/>
    <hyperlink ref="B31" location="'Unemployment benefits'!A1" display="Unemployment benefits"/>
  </hyperlinks>
  <pageMargins left="0.75" right="0.75" top="1" bottom="1" header="0.5" footer="0.5"/>
  <pageSetup scale="94" orientation="portrait" r:id="rId1"/>
  <headerFooter alignWithMargins="0"/>
  <colBreaks count="2" manualBreakCount="2">
    <brk id="2" max="32" man="1"/>
    <brk id="47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8"/>
  <sheetViews>
    <sheetView zoomScale="85" zoomScaleNormal="85" workbookViewId="0">
      <pane xSplit="3" ySplit="4" topLeftCell="BN5" activePane="bottomRight" state="frozen"/>
      <selection pane="topRight"/>
      <selection pane="bottomLeft"/>
      <selection pane="bottomRight"/>
    </sheetView>
  </sheetViews>
  <sheetFormatPr defaultColWidth="9.140625" defaultRowHeight="15"/>
  <cols>
    <col min="1" max="1" width="20.7109375" style="125" customWidth="1"/>
    <col min="2" max="2" width="75.7109375" style="123" customWidth="1"/>
    <col min="3" max="3" width="25.7109375" style="123" customWidth="1"/>
    <col min="4" max="71" width="12.7109375" style="124" customWidth="1"/>
    <col min="72" max="75" width="12.7109375" style="181" customWidth="1"/>
    <col min="76" max="76" width="12.7109375" style="180" customWidth="1"/>
    <col min="77" max="16384" width="9.140625" style="180"/>
  </cols>
  <sheetData>
    <row r="1" spans="1:76" s="201" customFormat="1" ht="24.95" customHeight="1" thickBot="1">
      <c r="A1" s="27" t="s">
        <v>79</v>
      </c>
      <c r="B1" s="153"/>
      <c r="C1" s="153"/>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202"/>
    </row>
    <row r="2" spans="1:76" ht="33" customHeight="1">
      <c r="A2" s="425" t="str">
        <f>'Benefit summary table'!A2</f>
        <v>Budget 2015</v>
      </c>
      <c r="B2" s="425" t="s">
        <v>322</v>
      </c>
      <c r="C2" s="428"/>
      <c r="D2" s="148" t="s">
        <v>162</v>
      </c>
      <c r="E2" s="148" t="s">
        <v>161</v>
      </c>
      <c r="F2" s="148" t="s">
        <v>160</v>
      </c>
      <c r="G2" s="148" t="s">
        <v>159</v>
      </c>
      <c r="H2" s="148" t="s">
        <v>158</v>
      </c>
      <c r="I2" s="148" t="s">
        <v>157</v>
      </c>
      <c r="J2" s="148" t="s">
        <v>156</v>
      </c>
      <c r="K2" s="148" t="s">
        <v>155</v>
      </c>
      <c r="L2" s="148" t="s">
        <v>154</v>
      </c>
      <c r="M2" s="148" t="s">
        <v>153</v>
      </c>
      <c r="N2" s="148" t="s">
        <v>152</v>
      </c>
      <c r="O2" s="148" t="s">
        <v>151</v>
      </c>
      <c r="P2" s="148" t="s">
        <v>150</v>
      </c>
      <c r="Q2" s="148" t="s">
        <v>149</v>
      </c>
      <c r="R2" s="148" t="s">
        <v>148</v>
      </c>
      <c r="S2" s="148" t="s">
        <v>147</v>
      </c>
      <c r="T2" s="148" t="s">
        <v>146</v>
      </c>
      <c r="U2" s="148" t="s">
        <v>145</v>
      </c>
      <c r="V2" s="148" t="s">
        <v>144</v>
      </c>
      <c r="W2" s="148" t="s">
        <v>143</v>
      </c>
      <c r="X2" s="148" t="s">
        <v>142</v>
      </c>
      <c r="Y2" s="148" t="s">
        <v>141</v>
      </c>
      <c r="Z2" s="148" t="s">
        <v>140</v>
      </c>
      <c r="AA2" s="148" t="s">
        <v>139</v>
      </c>
      <c r="AB2" s="148" t="s">
        <v>138</v>
      </c>
      <c r="AC2" s="148" t="s">
        <v>137</v>
      </c>
      <c r="AD2" s="148" t="s">
        <v>136</v>
      </c>
      <c r="AE2" s="148" t="s">
        <v>135</v>
      </c>
      <c r="AF2" s="148" t="s">
        <v>134</v>
      </c>
      <c r="AG2" s="148" t="s">
        <v>133</v>
      </c>
      <c r="AH2" s="148" t="s">
        <v>132</v>
      </c>
      <c r="AI2" s="148" t="s">
        <v>131</v>
      </c>
      <c r="AJ2" s="148" t="s">
        <v>130</v>
      </c>
      <c r="AK2" s="148" t="s">
        <v>129</v>
      </c>
      <c r="AL2" s="148" t="s">
        <v>128</v>
      </c>
      <c r="AM2" s="148" t="s">
        <v>127</v>
      </c>
      <c r="AN2" s="148" t="s">
        <v>126</v>
      </c>
      <c r="AO2" s="148" t="s">
        <v>125</v>
      </c>
      <c r="AP2" s="148" t="s">
        <v>124</v>
      </c>
      <c r="AQ2" s="148" t="s">
        <v>123</v>
      </c>
      <c r="AR2" s="148" t="s">
        <v>122</v>
      </c>
      <c r="AS2" s="148" t="s">
        <v>121</v>
      </c>
      <c r="AT2" s="148" t="s">
        <v>120</v>
      </c>
      <c r="AU2" s="148" t="s">
        <v>119</v>
      </c>
      <c r="AV2" s="148" t="s">
        <v>118</v>
      </c>
      <c r="AW2" s="148" t="s">
        <v>117</v>
      </c>
      <c r="AX2" s="148" t="s">
        <v>116</v>
      </c>
      <c r="AY2" s="148" t="s">
        <v>115</v>
      </c>
      <c r="AZ2" s="148" t="s">
        <v>114</v>
      </c>
      <c r="BA2" s="148" t="s">
        <v>113</v>
      </c>
      <c r="BB2" s="148" t="s">
        <v>112</v>
      </c>
      <c r="BC2" s="148" t="s">
        <v>111</v>
      </c>
      <c r="BD2" s="148" t="s">
        <v>110</v>
      </c>
      <c r="BE2" s="148" t="s">
        <v>109</v>
      </c>
      <c r="BF2" s="148" t="s">
        <v>108</v>
      </c>
      <c r="BG2" s="148" t="s">
        <v>107</v>
      </c>
      <c r="BH2" s="148" t="s">
        <v>106</v>
      </c>
      <c r="BI2" s="148" t="s">
        <v>105</v>
      </c>
      <c r="BJ2" s="148" t="s">
        <v>104</v>
      </c>
      <c r="BK2" s="148" t="s">
        <v>103</v>
      </c>
      <c r="BL2" s="148" t="s">
        <v>102</v>
      </c>
      <c r="BM2" s="148" t="s">
        <v>101</v>
      </c>
      <c r="BN2" s="148" t="s">
        <v>100</v>
      </c>
      <c r="BO2" s="148" t="s">
        <v>99</v>
      </c>
      <c r="BP2" s="148" t="s">
        <v>98</v>
      </c>
      <c r="BQ2" s="148" t="s">
        <v>97</v>
      </c>
      <c r="BR2" s="148" t="s">
        <v>96</v>
      </c>
      <c r="BS2" s="148" t="s">
        <v>95</v>
      </c>
      <c r="BT2" s="148" t="s">
        <v>94</v>
      </c>
      <c r="BU2" s="147" t="s">
        <v>93</v>
      </c>
      <c r="BV2" s="54" t="s">
        <v>92</v>
      </c>
      <c r="BW2" s="54" t="s">
        <v>91</v>
      </c>
      <c r="BX2" s="183"/>
    </row>
    <row r="3" spans="1:76" s="199" customFormat="1" ht="15.75">
      <c r="A3" s="426"/>
      <c r="B3" s="426"/>
      <c r="C3" s="429"/>
      <c r="D3" s="146" t="s">
        <v>90</v>
      </c>
      <c r="E3" s="146" t="s">
        <v>90</v>
      </c>
      <c r="F3" s="146" t="s">
        <v>90</v>
      </c>
      <c r="G3" s="146" t="s">
        <v>90</v>
      </c>
      <c r="H3" s="146" t="s">
        <v>90</v>
      </c>
      <c r="I3" s="146" t="s">
        <v>90</v>
      </c>
      <c r="J3" s="146" t="s">
        <v>90</v>
      </c>
      <c r="K3" s="146" t="s">
        <v>90</v>
      </c>
      <c r="L3" s="146" t="s">
        <v>90</v>
      </c>
      <c r="M3" s="146" t="s">
        <v>90</v>
      </c>
      <c r="N3" s="146" t="s">
        <v>90</v>
      </c>
      <c r="O3" s="146" t="s">
        <v>90</v>
      </c>
      <c r="P3" s="146" t="s">
        <v>90</v>
      </c>
      <c r="Q3" s="146" t="s">
        <v>90</v>
      </c>
      <c r="R3" s="146" t="s">
        <v>90</v>
      </c>
      <c r="S3" s="146" t="s">
        <v>90</v>
      </c>
      <c r="T3" s="146" t="s">
        <v>90</v>
      </c>
      <c r="U3" s="146" t="s">
        <v>90</v>
      </c>
      <c r="V3" s="146" t="s">
        <v>90</v>
      </c>
      <c r="W3" s="146" t="s">
        <v>90</v>
      </c>
      <c r="X3" s="146" t="s">
        <v>90</v>
      </c>
      <c r="Y3" s="146" t="s">
        <v>90</v>
      </c>
      <c r="Z3" s="146" t="s">
        <v>90</v>
      </c>
      <c r="AA3" s="146" t="s">
        <v>90</v>
      </c>
      <c r="AB3" s="146" t="s">
        <v>90</v>
      </c>
      <c r="AC3" s="146" t="s">
        <v>90</v>
      </c>
      <c r="AD3" s="146" t="s">
        <v>90</v>
      </c>
      <c r="AE3" s="146" t="s">
        <v>90</v>
      </c>
      <c r="AF3" s="146" t="s">
        <v>90</v>
      </c>
      <c r="AG3" s="146" t="s">
        <v>90</v>
      </c>
      <c r="AH3" s="146" t="s">
        <v>90</v>
      </c>
      <c r="AI3" s="146" t="s">
        <v>90</v>
      </c>
      <c r="AJ3" s="146" t="s">
        <v>90</v>
      </c>
      <c r="AK3" s="146" t="s">
        <v>90</v>
      </c>
      <c r="AL3" s="146" t="s">
        <v>90</v>
      </c>
      <c r="AM3" s="146" t="s">
        <v>90</v>
      </c>
      <c r="AN3" s="146" t="s">
        <v>90</v>
      </c>
      <c r="AO3" s="146" t="s">
        <v>90</v>
      </c>
      <c r="AP3" s="146" t="s">
        <v>90</v>
      </c>
      <c r="AQ3" s="146" t="s">
        <v>90</v>
      </c>
      <c r="AR3" s="146" t="s">
        <v>90</v>
      </c>
      <c r="AS3" s="146" t="s">
        <v>90</v>
      </c>
      <c r="AT3" s="146" t="s">
        <v>90</v>
      </c>
      <c r="AU3" s="146" t="s">
        <v>90</v>
      </c>
      <c r="AV3" s="146" t="s">
        <v>90</v>
      </c>
      <c r="AW3" s="146" t="s">
        <v>90</v>
      </c>
      <c r="AX3" s="146" t="s">
        <v>90</v>
      </c>
      <c r="AY3" s="146" t="s">
        <v>90</v>
      </c>
      <c r="AZ3" s="146" t="s">
        <v>90</v>
      </c>
      <c r="BA3" s="146" t="s">
        <v>90</v>
      </c>
      <c r="BB3" s="146" t="s">
        <v>90</v>
      </c>
      <c r="BC3" s="146" t="s">
        <v>90</v>
      </c>
      <c r="BD3" s="146" t="s">
        <v>90</v>
      </c>
      <c r="BE3" s="146" t="s">
        <v>90</v>
      </c>
      <c r="BF3" s="146" t="s">
        <v>90</v>
      </c>
      <c r="BG3" s="146" t="s">
        <v>90</v>
      </c>
      <c r="BH3" s="146" t="s">
        <v>90</v>
      </c>
      <c r="BI3" s="146" t="s">
        <v>90</v>
      </c>
      <c r="BJ3" s="146" t="s">
        <v>90</v>
      </c>
      <c r="BK3" s="146" t="s">
        <v>90</v>
      </c>
      <c r="BL3" s="146" t="s">
        <v>90</v>
      </c>
      <c r="BM3" s="146" t="s">
        <v>90</v>
      </c>
      <c r="BN3" s="146" t="s">
        <v>90</v>
      </c>
      <c r="BO3" s="146" t="s">
        <v>90</v>
      </c>
      <c r="BP3" s="53" t="s">
        <v>90</v>
      </c>
      <c r="BQ3" s="53" t="s">
        <v>90</v>
      </c>
      <c r="BR3" s="146" t="s">
        <v>89</v>
      </c>
      <c r="BS3" s="146" t="s">
        <v>89</v>
      </c>
      <c r="BT3" s="146" t="s">
        <v>89</v>
      </c>
      <c r="BU3" s="146" t="s">
        <v>89</v>
      </c>
      <c r="BV3" s="53" t="s">
        <v>89</v>
      </c>
      <c r="BW3" s="53" t="s">
        <v>89</v>
      </c>
      <c r="BX3" s="200"/>
    </row>
    <row r="4" spans="1:76">
      <c r="A4" s="427"/>
      <c r="B4" s="427"/>
      <c r="C4" s="430"/>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83"/>
    </row>
    <row r="5" spans="1:76" ht="26.1" customHeight="1">
      <c r="A5" s="136"/>
      <c r="B5" s="194" t="s">
        <v>321</v>
      </c>
      <c r="C5" s="137"/>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93"/>
      <c r="BU5" s="193"/>
      <c r="BV5" s="193"/>
      <c r="BW5" s="193"/>
      <c r="BX5" s="183"/>
    </row>
    <row r="6" spans="1:76">
      <c r="A6" s="136"/>
      <c r="B6" s="137" t="s">
        <v>319</v>
      </c>
      <c r="C6" s="137"/>
      <c r="D6" s="93">
        <v>0</v>
      </c>
      <c r="E6" s="93">
        <v>0</v>
      </c>
      <c r="F6" s="93">
        <v>0</v>
      </c>
      <c r="G6" s="93">
        <v>0</v>
      </c>
      <c r="H6" s="93">
        <v>0</v>
      </c>
      <c r="I6" s="93">
        <v>0</v>
      </c>
      <c r="J6" s="93">
        <v>0</v>
      </c>
      <c r="K6" s="93">
        <v>0</v>
      </c>
      <c r="L6" s="93">
        <v>0</v>
      </c>
      <c r="M6" s="93">
        <v>0</v>
      </c>
      <c r="N6" s="93">
        <v>0</v>
      </c>
      <c r="O6" s="93">
        <v>0</v>
      </c>
      <c r="P6" s="93">
        <v>0</v>
      </c>
      <c r="Q6" s="93">
        <v>0</v>
      </c>
      <c r="R6" s="93">
        <v>0</v>
      </c>
      <c r="S6" s="93">
        <v>0</v>
      </c>
      <c r="T6" s="93">
        <v>0</v>
      </c>
      <c r="U6" s="93">
        <v>0</v>
      </c>
      <c r="V6" s="93">
        <v>0</v>
      </c>
      <c r="W6" s="93">
        <v>0</v>
      </c>
      <c r="X6" s="93">
        <v>0</v>
      </c>
      <c r="Y6" s="93">
        <v>0</v>
      </c>
      <c r="Z6" s="93">
        <v>0</v>
      </c>
      <c r="AA6" s="93">
        <v>0</v>
      </c>
      <c r="AB6" s="93">
        <v>0</v>
      </c>
      <c r="AC6" s="93">
        <v>30</v>
      </c>
      <c r="AD6" s="93">
        <v>35</v>
      </c>
      <c r="AE6" s="93">
        <v>39</v>
      </c>
      <c r="AF6" s="93">
        <v>41</v>
      </c>
      <c r="AG6" s="93">
        <v>45</v>
      </c>
      <c r="AH6" s="93">
        <v>46</v>
      </c>
      <c r="AI6" s="93">
        <v>47</v>
      </c>
      <c r="AJ6" s="93">
        <v>49</v>
      </c>
      <c r="AK6" s="93">
        <v>50</v>
      </c>
      <c r="AL6" s="93">
        <v>53</v>
      </c>
      <c r="AM6" s="93">
        <v>54</v>
      </c>
      <c r="AN6" s="93">
        <v>58</v>
      </c>
      <c r="AO6" s="93">
        <v>61</v>
      </c>
      <c r="AP6" s="93">
        <v>64</v>
      </c>
      <c r="AQ6" s="93">
        <v>68</v>
      </c>
      <c r="AR6" s="93">
        <v>72</v>
      </c>
      <c r="AS6" s="93">
        <v>74</v>
      </c>
      <c r="AT6" s="93">
        <v>80</v>
      </c>
      <c r="AU6" s="93">
        <v>90</v>
      </c>
      <c r="AV6" s="93">
        <v>0</v>
      </c>
      <c r="AW6" s="93">
        <v>0</v>
      </c>
      <c r="AX6" s="93">
        <v>0</v>
      </c>
      <c r="AY6" s="93">
        <v>0</v>
      </c>
      <c r="AZ6" s="93">
        <v>0</v>
      </c>
      <c r="BA6" s="93">
        <v>0</v>
      </c>
      <c r="BB6" s="93">
        <v>0</v>
      </c>
      <c r="BC6" s="93">
        <v>0</v>
      </c>
      <c r="BD6" s="93">
        <v>0</v>
      </c>
      <c r="BE6" s="93">
        <v>0</v>
      </c>
      <c r="BF6" s="93">
        <v>0</v>
      </c>
      <c r="BG6" s="93">
        <v>0</v>
      </c>
      <c r="BH6" s="93">
        <v>0</v>
      </c>
      <c r="BI6" s="93">
        <v>0</v>
      </c>
      <c r="BJ6" s="93">
        <v>0</v>
      </c>
      <c r="BK6" s="93">
        <v>0</v>
      </c>
      <c r="BL6" s="93">
        <v>0</v>
      </c>
      <c r="BM6" s="93">
        <v>0</v>
      </c>
      <c r="BN6" s="93">
        <v>0</v>
      </c>
      <c r="BO6" s="93">
        <v>0</v>
      </c>
      <c r="BP6" s="93">
        <v>0</v>
      </c>
      <c r="BQ6" s="93">
        <v>0</v>
      </c>
      <c r="BR6" s="93">
        <v>0</v>
      </c>
      <c r="BS6" s="93">
        <v>0</v>
      </c>
      <c r="BT6" s="93">
        <v>0</v>
      </c>
      <c r="BU6" s="93">
        <v>0</v>
      </c>
      <c r="BV6" s="93">
        <v>0</v>
      </c>
      <c r="BW6" s="93">
        <v>0</v>
      </c>
      <c r="BX6" s="183"/>
    </row>
    <row r="7" spans="1:76">
      <c r="A7" s="136"/>
      <c r="B7" s="137" t="s">
        <v>314</v>
      </c>
      <c r="C7" s="137"/>
      <c r="D7" s="93">
        <v>0</v>
      </c>
      <c r="E7" s="93">
        <v>0</v>
      </c>
      <c r="F7" s="93">
        <v>0</v>
      </c>
      <c r="G7" s="93">
        <v>0</v>
      </c>
      <c r="H7" s="93">
        <v>0</v>
      </c>
      <c r="I7" s="93">
        <v>0</v>
      </c>
      <c r="J7" s="93">
        <v>0</v>
      </c>
      <c r="K7" s="93">
        <v>0</v>
      </c>
      <c r="L7" s="93">
        <v>0</v>
      </c>
      <c r="M7" s="93">
        <v>0</v>
      </c>
      <c r="N7" s="93">
        <v>0</v>
      </c>
      <c r="O7" s="93">
        <v>0</v>
      </c>
      <c r="P7" s="93">
        <v>0</v>
      </c>
      <c r="Q7" s="93">
        <v>0</v>
      </c>
      <c r="R7" s="93">
        <v>0</v>
      </c>
      <c r="S7" s="93">
        <v>0</v>
      </c>
      <c r="T7" s="93">
        <v>0</v>
      </c>
      <c r="U7" s="93">
        <v>0</v>
      </c>
      <c r="V7" s="93">
        <v>0</v>
      </c>
      <c r="W7" s="93">
        <v>0</v>
      </c>
      <c r="X7" s="93">
        <v>0</v>
      </c>
      <c r="Y7" s="93">
        <v>0</v>
      </c>
      <c r="Z7" s="93">
        <v>0</v>
      </c>
      <c r="AA7" s="93">
        <v>0</v>
      </c>
      <c r="AB7" s="93">
        <v>0</v>
      </c>
      <c r="AC7" s="93">
        <v>0</v>
      </c>
      <c r="AD7" s="93">
        <v>0</v>
      </c>
      <c r="AE7" s="93">
        <v>0</v>
      </c>
      <c r="AF7" s="93">
        <v>0</v>
      </c>
      <c r="AG7" s="93">
        <v>0</v>
      </c>
      <c r="AH7" s="93">
        <v>7244</v>
      </c>
      <c r="AI7" s="93">
        <v>7250</v>
      </c>
      <c r="AJ7" s="93">
        <v>7230</v>
      </c>
      <c r="AK7" s="93">
        <v>7174</v>
      </c>
      <c r="AL7" s="93">
        <v>7091</v>
      </c>
      <c r="AM7" s="93">
        <v>6983</v>
      </c>
      <c r="AN7" s="93">
        <v>6924</v>
      </c>
      <c r="AO7" s="93">
        <v>6868</v>
      </c>
      <c r="AP7" s="93">
        <v>6816</v>
      </c>
      <c r="AQ7" s="93">
        <v>6768</v>
      </c>
      <c r="AR7" s="93">
        <v>6752</v>
      </c>
      <c r="AS7" s="93">
        <v>6745</v>
      </c>
      <c r="AT7" s="93">
        <v>6780</v>
      </c>
      <c r="AU7" s="93">
        <v>6854</v>
      </c>
      <c r="AV7" s="93">
        <v>6795</v>
      </c>
      <c r="AW7" s="93">
        <v>6849</v>
      </c>
      <c r="AX7" s="93">
        <v>6905</v>
      </c>
      <c r="AY7" s="93">
        <v>6943</v>
      </c>
      <c r="AZ7" s="93">
        <v>6970</v>
      </c>
      <c r="BA7" s="93">
        <v>7008</v>
      </c>
      <c r="BB7" s="93">
        <v>7021</v>
      </c>
      <c r="BC7" s="93">
        <v>7025</v>
      </c>
      <c r="BD7" s="93">
        <v>7012</v>
      </c>
      <c r="BE7" s="93">
        <v>6991</v>
      </c>
      <c r="BF7" s="93">
        <v>7042</v>
      </c>
      <c r="BG7" s="93">
        <v>0</v>
      </c>
      <c r="BH7" s="93">
        <v>0</v>
      </c>
      <c r="BI7" s="93">
        <v>0</v>
      </c>
      <c r="BJ7" s="93">
        <v>0</v>
      </c>
      <c r="BK7" s="93">
        <v>0</v>
      </c>
      <c r="BL7" s="93">
        <v>0</v>
      </c>
      <c r="BM7" s="93">
        <v>0</v>
      </c>
      <c r="BN7" s="93">
        <v>0</v>
      </c>
      <c r="BO7" s="93">
        <v>0</v>
      </c>
      <c r="BP7" s="93">
        <v>0</v>
      </c>
      <c r="BQ7" s="93">
        <v>0</v>
      </c>
      <c r="BR7" s="93">
        <v>0</v>
      </c>
      <c r="BS7" s="93">
        <v>0</v>
      </c>
      <c r="BT7" s="93">
        <v>0</v>
      </c>
      <c r="BU7" s="93">
        <v>0</v>
      </c>
      <c r="BV7" s="93">
        <v>0</v>
      </c>
      <c r="BW7" s="93">
        <v>0</v>
      </c>
      <c r="BX7" s="183"/>
    </row>
    <row r="8" spans="1:76">
      <c r="A8" s="136"/>
      <c r="B8" s="140" t="s">
        <v>271</v>
      </c>
      <c r="C8" s="137"/>
      <c r="D8" s="93">
        <v>0</v>
      </c>
      <c r="E8" s="93">
        <v>0</v>
      </c>
      <c r="F8" s="93">
        <v>0</v>
      </c>
      <c r="G8" s="93">
        <v>0</v>
      </c>
      <c r="H8" s="93">
        <v>0</v>
      </c>
      <c r="I8" s="93">
        <v>0</v>
      </c>
      <c r="J8" s="93">
        <v>0</v>
      </c>
      <c r="K8" s="93">
        <v>0</v>
      </c>
      <c r="L8" s="93">
        <v>0</v>
      </c>
      <c r="M8" s="93">
        <v>0</v>
      </c>
      <c r="N8" s="93">
        <v>0</v>
      </c>
      <c r="O8" s="93">
        <v>0</v>
      </c>
      <c r="P8" s="93">
        <v>0</v>
      </c>
      <c r="Q8" s="93">
        <v>0</v>
      </c>
      <c r="R8" s="93">
        <v>0</v>
      </c>
      <c r="S8" s="93">
        <v>0</v>
      </c>
      <c r="T8" s="93">
        <v>0</v>
      </c>
      <c r="U8" s="93">
        <v>0</v>
      </c>
      <c r="V8" s="93">
        <v>0</v>
      </c>
      <c r="W8" s="93">
        <v>0</v>
      </c>
      <c r="X8" s="93">
        <v>0</v>
      </c>
      <c r="Y8" s="93">
        <v>0</v>
      </c>
      <c r="Z8" s="93">
        <v>0</v>
      </c>
      <c r="AA8" s="93">
        <v>0</v>
      </c>
      <c r="AB8" s="93">
        <v>0</v>
      </c>
      <c r="AC8" s="93">
        <v>0</v>
      </c>
      <c r="AD8" s="93">
        <v>0</v>
      </c>
      <c r="AE8" s="93">
        <v>0</v>
      </c>
      <c r="AF8" s="93">
        <v>0</v>
      </c>
      <c r="AG8" s="93">
        <v>0</v>
      </c>
      <c r="AH8" s="93">
        <v>13589</v>
      </c>
      <c r="AI8" s="93">
        <v>13438</v>
      </c>
      <c r="AJ8" s="93">
        <v>13273</v>
      </c>
      <c r="AK8" s="93">
        <v>13079</v>
      </c>
      <c r="AL8" s="93">
        <v>12856</v>
      </c>
      <c r="AM8" s="93">
        <v>12584</v>
      </c>
      <c r="AN8" s="93">
        <v>12449</v>
      </c>
      <c r="AO8" s="93">
        <v>12325</v>
      </c>
      <c r="AP8" s="93">
        <v>12217</v>
      </c>
      <c r="AQ8" s="93">
        <v>12141</v>
      </c>
      <c r="AR8" s="93">
        <v>12124</v>
      </c>
      <c r="AS8" s="93">
        <v>12137</v>
      </c>
      <c r="AT8" s="93">
        <v>12227</v>
      </c>
      <c r="AU8" s="93">
        <v>12405</v>
      </c>
      <c r="AV8" s="93">
        <v>12285</v>
      </c>
      <c r="AW8" s="93">
        <v>12414</v>
      </c>
      <c r="AX8" s="93">
        <v>12543</v>
      </c>
      <c r="AY8" s="93">
        <v>12579</v>
      </c>
      <c r="AZ8" s="93">
        <v>12625</v>
      </c>
      <c r="BA8" s="93">
        <v>12729</v>
      </c>
      <c r="BB8" s="93">
        <v>12716</v>
      </c>
      <c r="BC8" s="93">
        <v>12689</v>
      </c>
      <c r="BD8" s="93">
        <v>12656</v>
      </c>
      <c r="BE8" s="93">
        <v>12600</v>
      </c>
      <c r="BF8" s="93">
        <v>12622</v>
      </c>
      <c r="BG8" s="93">
        <v>0</v>
      </c>
      <c r="BH8" s="93">
        <v>0</v>
      </c>
      <c r="BI8" s="93">
        <v>0</v>
      </c>
      <c r="BJ8" s="93">
        <v>0</v>
      </c>
      <c r="BK8" s="93">
        <v>0</v>
      </c>
      <c r="BL8" s="93">
        <v>0</v>
      </c>
      <c r="BM8" s="93">
        <v>0</v>
      </c>
      <c r="BN8" s="93">
        <v>0</v>
      </c>
      <c r="BO8" s="93">
        <v>0</v>
      </c>
      <c r="BP8" s="93">
        <v>0</v>
      </c>
      <c r="BQ8" s="93">
        <v>0</v>
      </c>
      <c r="BR8" s="93">
        <v>0</v>
      </c>
      <c r="BS8" s="93">
        <v>0</v>
      </c>
      <c r="BT8" s="93">
        <v>0</v>
      </c>
      <c r="BU8" s="93">
        <v>0</v>
      </c>
      <c r="BV8" s="93">
        <v>0</v>
      </c>
      <c r="BW8" s="93">
        <v>0</v>
      </c>
      <c r="BX8" s="183"/>
    </row>
    <row r="9" spans="1:76">
      <c r="A9" s="136"/>
      <c r="B9" s="137" t="s">
        <v>250</v>
      </c>
      <c r="C9" s="137"/>
      <c r="D9" s="93">
        <v>0</v>
      </c>
      <c r="E9" s="93">
        <v>0</v>
      </c>
      <c r="F9" s="93">
        <v>0</v>
      </c>
      <c r="G9" s="93">
        <v>0</v>
      </c>
      <c r="H9" s="93">
        <v>0</v>
      </c>
      <c r="I9" s="93">
        <v>0</v>
      </c>
      <c r="J9" s="93">
        <v>0</v>
      </c>
      <c r="K9" s="93">
        <v>0</v>
      </c>
      <c r="L9" s="93">
        <v>0</v>
      </c>
      <c r="M9" s="93">
        <v>0</v>
      </c>
      <c r="N9" s="93">
        <v>0</v>
      </c>
      <c r="O9" s="93">
        <v>0</v>
      </c>
      <c r="P9" s="93">
        <v>0</v>
      </c>
      <c r="Q9" s="93">
        <v>0</v>
      </c>
      <c r="R9" s="93">
        <v>0</v>
      </c>
      <c r="S9" s="93">
        <v>0</v>
      </c>
      <c r="T9" s="93">
        <v>0</v>
      </c>
      <c r="U9" s="93">
        <v>0</v>
      </c>
      <c r="V9" s="93">
        <v>0</v>
      </c>
      <c r="W9" s="93">
        <v>0</v>
      </c>
      <c r="X9" s="93">
        <v>0</v>
      </c>
      <c r="Y9" s="93">
        <v>0</v>
      </c>
      <c r="Z9" s="93">
        <v>0</v>
      </c>
      <c r="AA9" s="93">
        <v>0</v>
      </c>
      <c r="AB9" s="93">
        <v>0</v>
      </c>
      <c r="AC9" s="93">
        <v>0</v>
      </c>
      <c r="AD9" s="93">
        <v>0</v>
      </c>
      <c r="AE9" s="93">
        <v>0</v>
      </c>
      <c r="AF9" s="93">
        <v>0</v>
      </c>
      <c r="AG9" s="93">
        <v>0</v>
      </c>
      <c r="AH9" s="93">
        <v>0</v>
      </c>
      <c r="AI9" s="93">
        <v>0</v>
      </c>
      <c r="AJ9" s="93">
        <v>0</v>
      </c>
      <c r="AK9" s="93">
        <v>0</v>
      </c>
      <c r="AL9" s="93">
        <v>0</v>
      </c>
      <c r="AM9" s="93">
        <v>0</v>
      </c>
      <c r="AN9" s="93">
        <v>0</v>
      </c>
      <c r="AO9" s="93">
        <v>0</v>
      </c>
      <c r="AP9" s="93">
        <v>0</v>
      </c>
      <c r="AQ9" s="93">
        <v>0</v>
      </c>
      <c r="AR9" s="93">
        <v>0</v>
      </c>
      <c r="AS9" s="93">
        <v>0</v>
      </c>
      <c r="AT9" s="93">
        <v>0</v>
      </c>
      <c r="AU9" s="93">
        <v>0</v>
      </c>
      <c r="AV9" s="93">
        <v>106</v>
      </c>
      <c r="AW9" s="93">
        <v>129</v>
      </c>
      <c r="AX9" s="93">
        <v>147</v>
      </c>
      <c r="AY9" s="93">
        <v>166</v>
      </c>
      <c r="AZ9" s="93">
        <v>181</v>
      </c>
      <c r="BA9" s="93">
        <v>197</v>
      </c>
      <c r="BB9" s="93">
        <v>207</v>
      </c>
      <c r="BC9" s="93">
        <v>216</v>
      </c>
      <c r="BD9" s="93">
        <v>227</v>
      </c>
      <c r="BE9" s="93">
        <v>239</v>
      </c>
      <c r="BF9" s="93">
        <v>258</v>
      </c>
      <c r="BG9" s="93">
        <v>270</v>
      </c>
      <c r="BH9" s="93">
        <v>279</v>
      </c>
      <c r="BI9" s="93">
        <v>286</v>
      </c>
      <c r="BJ9" s="93">
        <v>292</v>
      </c>
      <c r="BK9" s="93">
        <v>300</v>
      </c>
      <c r="BL9" s="93">
        <v>310</v>
      </c>
      <c r="BM9" s="93">
        <v>322</v>
      </c>
      <c r="BN9" s="93">
        <v>331</v>
      </c>
      <c r="BO9" s="93">
        <v>339</v>
      </c>
      <c r="BP9" s="93">
        <v>350</v>
      </c>
      <c r="BQ9" s="93">
        <v>366</v>
      </c>
      <c r="BR9" s="93">
        <v>382</v>
      </c>
      <c r="BS9" s="93">
        <v>396</v>
      </c>
      <c r="BT9" s="93">
        <v>406</v>
      </c>
      <c r="BU9" s="93">
        <v>417</v>
      </c>
      <c r="BV9" s="93">
        <v>429</v>
      </c>
      <c r="BW9" s="93">
        <v>439</v>
      </c>
      <c r="BX9" s="183"/>
    </row>
    <row r="10" spans="1:76">
      <c r="A10" s="136"/>
      <c r="B10" s="140" t="s">
        <v>264</v>
      </c>
      <c r="C10" s="137"/>
      <c r="D10" s="139">
        <v>0</v>
      </c>
      <c r="E10" s="139">
        <v>0</v>
      </c>
      <c r="F10" s="139">
        <v>0</v>
      </c>
      <c r="G10" s="139">
        <v>0</v>
      </c>
      <c r="H10" s="139">
        <v>0</v>
      </c>
      <c r="I10" s="139">
        <v>0</v>
      </c>
      <c r="J10" s="139">
        <v>0</v>
      </c>
      <c r="K10" s="139">
        <v>0</v>
      </c>
      <c r="L10" s="139">
        <v>0</v>
      </c>
      <c r="M10" s="139">
        <v>0</v>
      </c>
      <c r="N10" s="139">
        <v>0</v>
      </c>
      <c r="O10" s="139">
        <v>0</v>
      </c>
      <c r="P10" s="139">
        <v>0</v>
      </c>
      <c r="Q10" s="139">
        <v>0</v>
      </c>
      <c r="R10" s="139">
        <v>0</v>
      </c>
      <c r="S10" s="139">
        <v>0</v>
      </c>
      <c r="T10" s="139">
        <v>0</v>
      </c>
      <c r="U10" s="139">
        <v>0</v>
      </c>
      <c r="V10" s="139">
        <v>0</v>
      </c>
      <c r="W10" s="139">
        <v>0</v>
      </c>
      <c r="X10" s="139">
        <v>0</v>
      </c>
      <c r="Y10" s="139">
        <v>0</v>
      </c>
      <c r="Z10" s="139">
        <v>0</v>
      </c>
      <c r="AA10" s="139">
        <v>0</v>
      </c>
      <c r="AB10" s="139">
        <v>0</v>
      </c>
      <c r="AC10" s="139">
        <v>0</v>
      </c>
      <c r="AD10" s="139">
        <v>0</v>
      </c>
      <c r="AE10" s="139">
        <v>0</v>
      </c>
      <c r="AF10" s="139">
        <v>0</v>
      </c>
      <c r="AG10" s="139">
        <v>0</v>
      </c>
      <c r="AH10" s="139">
        <v>0</v>
      </c>
      <c r="AI10" s="139">
        <v>0</v>
      </c>
      <c r="AJ10" s="139">
        <v>0</v>
      </c>
      <c r="AK10" s="139">
        <v>0</v>
      </c>
      <c r="AL10" s="139">
        <v>0</v>
      </c>
      <c r="AM10" s="139">
        <v>0</v>
      </c>
      <c r="AN10" s="139">
        <v>0</v>
      </c>
      <c r="AO10" s="139">
        <v>0</v>
      </c>
      <c r="AP10" s="139">
        <v>0</v>
      </c>
      <c r="AQ10" s="139">
        <v>0</v>
      </c>
      <c r="AR10" s="139">
        <v>0</v>
      </c>
      <c r="AS10" s="139">
        <v>0</v>
      </c>
      <c r="AT10" s="139">
        <v>0</v>
      </c>
      <c r="AU10" s="139">
        <v>0</v>
      </c>
      <c r="AV10" s="139">
        <v>99</v>
      </c>
      <c r="AW10" s="139">
        <v>128</v>
      </c>
      <c r="AX10" s="139">
        <v>145</v>
      </c>
      <c r="AY10" s="139">
        <v>164</v>
      </c>
      <c r="AZ10" s="139">
        <v>181</v>
      </c>
      <c r="BA10" s="139">
        <v>197</v>
      </c>
      <c r="BB10" s="139">
        <v>207</v>
      </c>
      <c r="BC10" s="139">
        <v>216</v>
      </c>
      <c r="BD10" s="139">
        <v>226</v>
      </c>
      <c r="BE10" s="139">
        <v>239</v>
      </c>
      <c r="BF10" s="139">
        <v>258</v>
      </c>
      <c r="BG10" s="139">
        <v>270</v>
      </c>
      <c r="BH10" s="139">
        <v>279</v>
      </c>
      <c r="BI10" s="139">
        <v>286</v>
      </c>
      <c r="BJ10" s="139">
        <v>292</v>
      </c>
      <c r="BK10" s="139">
        <v>300</v>
      </c>
      <c r="BL10" s="139">
        <v>310</v>
      </c>
      <c r="BM10" s="139">
        <v>322</v>
      </c>
      <c r="BN10" s="139">
        <v>331</v>
      </c>
      <c r="BO10" s="139">
        <v>339</v>
      </c>
      <c r="BP10" s="139">
        <v>350</v>
      </c>
      <c r="BQ10" s="139">
        <v>366</v>
      </c>
      <c r="BR10" s="139">
        <v>381</v>
      </c>
      <c r="BS10" s="139">
        <v>395</v>
      </c>
      <c r="BT10" s="139">
        <v>405</v>
      </c>
      <c r="BU10" s="139">
        <v>416</v>
      </c>
      <c r="BV10" s="139">
        <v>428</v>
      </c>
      <c r="BW10" s="139">
        <v>438</v>
      </c>
      <c r="BX10" s="183"/>
    </row>
    <row r="11" spans="1:76">
      <c r="A11" s="136"/>
      <c r="B11" s="140" t="s">
        <v>263</v>
      </c>
      <c r="C11" s="137"/>
      <c r="D11" s="139">
        <v>0</v>
      </c>
      <c r="E11" s="139">
        <v>0</v>
      </c>
      <c r="F11" s="139">
        <v>0</v>
      </c>
      <c r="G11" s="139">
        <v>0</v>
      </c>
      <c r="H11" s="139">
        <v>0</v>
      </c>
      <c r="I11" s="139">
        <v>0</v>
      </c>
      <c r="J11" s="139">
        <v>0</v>
      </c>
      <c r="K11" s="139">
        <v>0</v>
      </c>
      <c r="L11" s="139">
        <v>0</v>
      </c>
      <c r="M11" s="139">
        <v>0</v>
      </c>
      <c r="N11" s="139">
        <v>0</v>
      </c>
      <c r="O11" s="139">
        <v>0</v>
      </c>
      <c r="P11" s="139">
        <v>0</v>
      </c>
      <c r="Q11" s="139">
        <v>0</v>
      </c>
      <c r="R11" s="139">
        <v>0</v>
      </c>
      <c r="S11" s="139">
        <v>0</v>
      </c>
      <c r="T11" s="139">
        <v>0</v>
      </c>
      <c r="U11" s="139">
        <v>0</v>
      </c>
      <c r="V11" s="139">
        <v>0</v>
      </c>
      <c r="W11" s="139">
        <v>0</v>
      </c>
      <c r="X11" s="139">
        <v>0</v>
      </c>
      <c r="Y11" s="139">
        <v>0</v>
      </c>
      <c r="Z11" s="139">
        <v>0</v>
      </c>
      <c r="AA11" s="139">
        <v>0</v>
      </c>
      <c r="AB11" s="139">
        <v>0</v>
      </c>
      <c r="AC11" s="139">
        <v>0</v>
      </c>
      <c r="AD11" s="139">
        <v>0</v>
      </c>
      <c r="AE11" s="139">
        <v>0</v>
      </c>
      <c r="AF11" s="139">
        <v>0</v>
      </c>
      <c r="AG11" s="139">
        <v>0</v>
      </c>
      <c r="AH11" s="139">
        <v>0</v>
      </c>
      <c r="AI11" s="139">
        <v>0</v>
      </c>
      <c r="AJ11" s="139">
        <v>0</v>
      </c>
      <c r="AK11" s="139">
        <v>0</v>
      </c>
      <c r="AL11" s="139">
        <v>0</v>
      </c>
      <c r="AM11" s="139">
        <v>0</v>
      </c>
      <c r="AN11" s="139">
        <v>0</v>
      </c>
      <c r="AO11" s="139">
        <v>0</v>
      </c>
      <c r="AP11" s="139">
        <v>0</v>
      </c>
      <c r="AQ11" s="139">
        <v>0</v>
      </c>
      <c r="AR11" s="139">
        <v>0</v>
      </c>
      <c r="AS11" s="139">
        <v>0</v>
      </c>
      <c r="AT11" s="139">
        <v>0</v>
      </c>
      <c r="AU11" s="139">
        <v>0</v>
      </c>
      <c r="AV11" s="139">
        <v>7</v>
      </c>
      <c r="AW11" s="139">
        <v>1</v>
      </c>
      <c r="AX11" s="139">
        <v>2</v>
      </c>
      <c r="AY11" s="139">
        <v>2</v>
      </c>
      <c r="AZ11" s="139">
        <v>0</v>
      </c>
      <c r="BA11" s="139">
        <v>0</v>
      </c>
      <c r="BB11" s="139">
        <v>0</v>
      </c>
      <c r="BC11" s="139">
        <v>0</v>
      </c>
      <c r="BD11" s="139">
        <v>1</v>
      </c>
      <c r="BE11" s="139">
        <v>0</v>
      </c>
      <c r="BF11" s="139">
        <v>0</v>
      </c>
      <c r="BG11" s="139">
        <v>0</v>
      </c>
      <c r="BH11" s="139">
        <v>0</v>
      </c>
      <c r="BI11" s="139">
        <v>0</v>
      </c>
      <c r="BJ11" s="139">
        <v>0</v>
      </c>
      <c r="BK11" s="139">
        <v>0</v>
      </c>
      <c r="BL11" s="139">
        <v>0</v>
      </c>
      <c r="BM11" s="139">
        <v>0</v>
      </c>
      <c r="BN11" s="139">
        <v>0</v>
      </c>
      <c r="BO11" s="139">
        <v>0</v>
      </c>
      <c r="BP11" s="139">
        <v>0</v>
      </c>
      <c r="BQ11" s="139">
        <v>0</v>
      </c>
      <c r="BR11" s="139">
        <v>1</v>
      </c>
      <c r="BS11" s="139">
        <v>1</v>
      </c>
      <c r="BT11" s="139">
        <v>1</v>
      </c>
      <c r="BU11" s="139">
        <v>1</v>
      </c>
      <c r="BV11" s="139">
        <v>1</v>
      </c>
      <c r="BW11" s="139">
        <v>1</v>
      </c>
      <c r="BX11" s="183"/>
    </row>
    <row r="12" spans="1:76">
      <c r="A12" s="136"/>
      <c r="B12" s="137" t="s">
        <v>305</v>
      </c>
      <c r="C12" s="137"/>
      <c r="D12" s="93">
        <v>0</v>
      </c>
      <c r="E12" s="93">
        <v>0</v>
      </c>
      <c r="F12" s="93">
        <v>0</v>
      </c>
      <c r="G12" s="93">
        <v>0</v>
      </c>
      <c r="H12" s="93">
        <v>0</v>
      </c>
      <c r="I12" s="93">
        <v>0</v>
      </c>
      <c r="J12" s="93">
        <v>0</v>
      </c>
      <c r="K12" s="93">
        <v>0</v>
      </c>
      <c r="L12" s="93">
        <v>0</v>
      </c>
      <c r="M12" s="93">
        <v>0</v>
      </c>
      <c r="N12" s="93">
        <v>0</v>
      </c>
      <c r="O12" s="93">
        <v>0</v>
      </c>
      <c r="P12" s="93">
        <v>0</v>
      </c>
      <c r="Q12" s="93">
        <v>0</v>
      </c>
      <c r="R12" s="93">
        <v>0</v>
      </c>
      <c r="S12" s="93">
        <v>0</v>
      </c>
      <c r="T12" s="93">
        <v>0</v>
      </c>
      <c r="U12" s="93">
        <v>0</v>
      </c>
      <c r="V12" s="93">
        <v>0</v>
      </c>
      <c r="W12" s="93">
        <v>0</v>
      </c>
      <c r="X12" s="93">
        <v>0</v>
      </c>
      <c r="Y12" s="93">
        <v>0</v>
      </c>
      <c r="Z12" s="93">
        <v>0</v>
      </c>
      <c r="AA12" s="93">
        <v>0</v>
      </c>
      <c r="AB12" s="93">
        <v>0</v>
      </c>
      <c r="AC12" s="93">
        <v>0</v>
      </c>
      <c r="AD12" s="93">
        <v>0</v>
      </c>
      <c r="AE12" s="93">
        <v>0</v>
      </c>
      <c r="AF12" s="93">
        <v>3</v>
      </c>
      <c r="AG12" s="93">
        <v>11</v>
      </c>
      <c r="AH12" s="93">
        <v>15</v>
      </c>
      <c r="AI12" s="93">
        <v>15</v>
      </c>
      <c r="AJ12" s="93">
        <v>16</v>
      </c>
      <c r="AK12" s="93">
        <v>16</v>
      </c>
      <c r="AL12" s="93">
        <v>16</v>
      </c>
      <c r="AM12" s="93">
        <v>16</v>
      </c>
      <c r="AN12" s="93">
        <v>17</v>
      </c>
      <c r="AO12" s="93">
        <v>17</v>
      </c>
      <c r="AP12" s="93">
        <v>17</v>
      </c>
      <c r="AQ12" s="93">
        <v>17</v>
      </c>
      <c r="AR12" s="93">
        <v>17</v>
      </c>
      <c r="AS12" s="93">
        <v>18</v>
      </c>
      <c r="AT12" s="93">
        <v>18</v>
      </c>
      <c r="AU12" s="93">
        <v>19</v>
      </c>
      <c r="AV12" s="93">
        <v>0</v>
      </c>
      <c r="AW12" s="93">
        <v>0</v>
      </c>
      <c r="AX12" s="93">
        <v>0</v>
      </c>
      <c r="AY12" s="93">
        <v>0</v>
      </c>
      <c r="AZ12" s="93">
        <v>0</v>
      </c>
      <c r="BA12" s="93">
        <v>0</v>
      </c>
      <c r="BB12" s="93">
        <v>0</v>
      </c>
      <c r="BC12" s="93">
        <v>0</v>
      </c>
      <c r="BD12" s="93">
        <v>0</v>
      </c>
      <c r="BE12" s="93">
        <v>0</v>
      </c>
      <c r="BF12" s="93">
        <v>0</v>
      </c>
      <c r="BG12" s="93">
        <v>0</v>
      </c>
      <c r="BH12" s="93">
        <v>0</v>
      </c>
      <c r="BI12" s="93">
        <v>0</v>
      </c>
      <c r="BJ12" s="93">
        <v>0</v>
      </c>
      <c r="BK12" s="93">
        <v>0</v>
      </c>
      <c r="BL12" s="93">
        <v>0</v>
      </c>
      <c r="BM12" s="93">
        <v>0</v>
      </c>
      <c r="BN12" s="93">
        <v>0</v>
      </c>
      <c r="BO12" s="93">
        <v>0</v>
      </c>
      <c r="BP12" s="93">
        <v>0</v>
      </c>
      <c r="BQ12" s="93">
        <v>0</v>
      </c>
      <c r="BR12" s="93">
        <v>0</v>
      </c>
      <c r="BS12" s="93">
        <v>0</v>
      </c>
      <c r="BT12" s="93">
        <v>0</v>
      </c>
      <c r="BU12" s="93">
        <v>0</v>
      </c>
      <c r="BV12" s="93">
        <v>0</v>
      </c>
      <c r="BW12" s="93">
        <v>0</v>
      </c>
      <c r="BX12" s="183"/>
    </row>
    <row r="13" spans="1:76" ht="26.1" customHeight="1">
      <c r="A13" s="136"/>
      <c r="B13" s="194" t="s">
        <v>320</v>
      </c>
      <c r="C13" s="137"/>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93"/>
      <c r="BU13" s="193"/>
      <c r="BV13" s="193"/>
      <c r="BW13" s="193"/>
      <c r="BX13" s="183"/>
    </row>
    <row r="14" spans="1:76">
      <c r="A14" s="136"/>
      <c r="B14" s="107" t="s">
        <v>257</v>
      </c>
      <c r="C14" s="137"/>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v>1</v>
      </c>
      <c r="BR14" s="139">
        <v>1</v>
      </c>
      <c r="BS14" s="139">
        <v>1</v>
      </c>
      <c r="BT14" s="139">
        <v>1</v>
      </c>
      <c r="BU14" s="139">
        <v>1</v>
      </c>
      <c r="BV14" s="139">
        <v>1</v>
      </c>
      <c r="BW14" s="139">
        <v>1</v>
      </c>
      <c r="BX14" s="183"/>
    </row>
    <row r="15" spans="1:76">
      <c r="A15" s="136"/>
      <c r="B15" s="137" t="s">
        <v>319</v>
      </c>
      <c r="C15" s="137"/>
      <c r="D15" s="139">
        <v>0</v>
      </c>
      <c r="E15" s="139">
        <v>0</v>
      </c>
      <c r="F15" s="139">
        <v>0</v>
      </c>
      <c r="G15" s="139">
        <v>0</v>
      </c>
      <c r="H15" s="139">
        <v>0</v>
      </c>
      <c r="I15" s="139">
        <v>0</v>
      </c>
      <c r="J15" s="139">
        <v>0</v>
      </c>
      <c r="K15" s="139">
        <v>0</v>
      </c>
      <c r="L15" s="139">
        <v>0</v>
      </c>
      <c r="M15" s="139">
        <v>0</v>
      </c>
      <c r="N15" s="139">
        <v>0</v>
      </c>
      <c r="O15" s="139">
        <v>0</v>
      </c>
      <c r="P15" s="139">
        <v>0</v>
      </c>
      <c r="Q15" s="139">
        <v>0</v>
      </c>
      <c r="R15" s="139">
        <v>0</v>
      </c>
      <c r="S15" s="139">
        <v>0</v>
      </c>
      <c r="T15" s="139">
        <v>0</v>
      </c>
      <c r="U15" s="139">
        <v>0</v>
      </c>
      <c r="V15" s="139">
        <v>0</v>
      </c>
      <c r="W15" s="139">
        <v>0</v>
      </c>
      <c r="X15" s="139">
        <v>0</v>
      </c>
      <c r="Y15" s="139">
        <v>0</v>
      </c>
      <c r="Z15" s="139">
        <v>0</v>
      </c>
      <c r="AA15" s="139">
        <v>0</v>
      </c>
      <c r="AB15" s="139">
        <v>0</v>
      </c>
      <c r="AC15" s="139">
        <v>41</v>
      </c>
      <c r="AD15" s="139">
        <v>51</v>
      </c>
      <c r="AE15" s="139">
        <v>56</v>
      </c>
      <c r="AF15" s="139">
        <v>64</v>
      </c>
      <c r="AG15" s="139">
        <v>70</v>
      </c>
      <c r="AH15" s="139">
        <v>76</v>
      </c>
      <c r="AI15" s="139">
        <v>80</v>
      </c>
      <c r="AJ15" s="139">
        <v>86</v>
      </c>
      <c r="AK15" s="139">
        <v>97</v>
      </c>
      <c r="AL15" s="139">
        <v>105</v>
      </c>
      <c r="AM15" s="139">
        <v>118</v>
      </c>
      <c r="AN15" s="139">
        <v>132</v>
      </c>
      <c r="AO15" s="139">
        <v>142</v>
      </c>
      <c r="AP15" s="139">
        <v>154</v>
      </c>
      <c r="AQ15" s="139">
        <v>166</v>
      </c>
      <c r="AR15" s="139">
        <v>176</v>
      </c>
      <c r="AS15" s="139">
        <v>186</v>
      </c>
      <c r="AT15" s="139">
        <v>199</v>
      </c>
      <c r="AU15" s="139">
        <v>212</v>
      </c>
      <c r="AV15" s="139">
        <v>0</v>
      </c>
      <c r="AW15" s="139">
        <v>0</v>
      </c>
      <c r="AX15" s="139">
        <v>0</v>
      </c>
      <c r="AY15" s="139">
        <v>0</v>
      </c>
      <c r="AZ15" s="139">
        <v>0</v>
      </c>
      <c r="BA15" s="139">
        <v>0</v>
      </c>
      <c r="BB15" s="139">
        <v>0</v>
      </c>
      <c r="BC15" s="139">
        <v>0</v>
      </c>
      <c r="BD15" s="139">
        <v>0</v>
      </c>
      <c r="BE15" s="139">
        <v>0</v>
      </c>
      <c r="BF15" s="139">
        <v>0</v>
      </c>
      <c r="BG15" s="139">
        <v>0</v>
      </c>
      <c r="BH15" s="139">
        <v>0</v>
      </c>
      <c r="BI15" s="139">
        <v>0</v>
      </c>
      <c r="BJ15" s="139">
        <v>0</v>
      </c>
      <c r="BK15" s="139">
        <v>0</v>
      </c>
      <c r="BL15" s="139">
        <v>0</v>
      </c>
      <c r="BM15" s="139">
        <v>0</v>
      </c>
      <c r="BN15" s="139">
        <v>0</v>
      </c>
      <c r="BO15" s="139">
        <v>0</v>
      </c>
      <c r="BP15" s="139">
        <v>0</v>
      </c>
      <c r="BQ15" s="139">
        <v>0</v>
      </c>
      <c r="BR15" s="139">
        <v>0</v>
      </c>
      <c r="BS15" s="139">
        <v>0</v>
      </c>
      <c r="BT15" s="139">
        <v>0</v>
      </c>
      <c r="BU15" s="139">
        <v>0</v>
      </c>
      <c r="BV15" s="139">
        <v>0</v>
      </c>
      <c r="BW15" s="139">
        <v>0</v>
      </c>
      <c r="BX15" s="183"/>
    </row>
    <row r="16" spans="1:76">
      <c r="A16" s="136"/>
      <c r="B16" s="137" t="s">
        <v>299</v>
      </c>
      <c r="C16" s="137"/>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93">
        <v>0</v>
      </c>
      <c r="U16" s="93">
        <v>0</v>
      </c>
      <c r="V16" s="93">
        <v>0</v>
      </c>
      <c r="W16" s="93">
        <v>0</v>
      </c>
      <c r="X16" s="93">
        <v>0</v>
      </c>
      <c r="Y16" s="93">
        <v>0</v>
      </c>
      <c r="Z16" s="93">
        <v>0</v>
      </c>
      <c r="AA16" s="93">
        <v>0</v>
      </c>
      <c r="AB16" s="93">
        <v>0</v>
      </c>
      <c r="AC16" s="93">
        <v>0</v>
      </c>
      <c r="AD16" s="93">
        <v>0</v>
      </c>
      <c r="AE16" s="93">
        <v>0</v>
      </c>
      <c r="AF16" s="93">
        <v>0</v>
      </c>
      <c r="AG16" s="93">
        <v>0</v>
      </c>
      <c r="AH16" s="93">
        <v>407</v>
      </c>
      <c r="AI16" s="93">
        <v>408</v>
      </c>
      <c r="AJ16" s="93">
        <v>393</v>
      </c>
      <c r="AK16" s="93">
        <v>377</v>
      </c>
      <c r="AL16" s="93">
        <v>374</v>
      </c>
      <c r="AM16" s="93">
        <v>367</v>
      </c>
      <c r="AN16" s="93">
        <v>362</v>
      </c>
      <c r="AO16" s="93">
        <v>347</v>
      </c>
      <c r="AP16" s="93">
        <v>340</v>
      </c>
      <c r="AQ16" s="93">
        <v>330</v>
      </c>
      <c r="AR16" s="93">
        <v>337</v>
      </c>
      <c r="AS16" s="93">
        <v>327</v>
      </c>
      <c r="AT16" s="93">
        <v>317</v>
      </c>
      <c r="AU16" s="93">
        <v>304</v>
      </c>
      <c r="AV16" s="93">
        <v>295</v>
      </c>
      <c r="AW16" s="93">
        <v>288</v>
      </c>
      <c r="AX16" s="93">
        <v>281</v>
      </c>
      <c r="AY16" s="93">
        <v>271</v>
      </c>
      <c r="AZ16" s="93">
        <v>263</v>
      </c>
      <c r="BA16" s="93">
        <v>252</v>
      </c>
      <c r="BB16" s="93">
        <v>244</v>
      </c>
      <c r="BC16" s="93">
        <v>237</v>
      </c>
      <c r="BD16" s="93">
        <v>233</v>
      </c>
      <c r="BE16" s="93">
        <v>214</v>
      </c>
      <c r="BF16" s="93">
        <v>227</v>
      </c>
      <c r="BG16" s="93">
        <v>203</v>
      </c>
      <c r="BH16" s="93">
        <v>180</v>
      </c>
      <c r="BI16" s="93">
        <v>163</v>
      </c>
      <c r="BJ16" s="93">
        <v>147</v>
      </c>
      <c r="BK16" s="93">
        <v>129</v>
      </c>
      <c r="BL16" s="93">
        <v>117</v>
      </c>
      <c r="BM16" s="93">
        <v>108</v>
      </c>
      <c r="BN16" s="93">
        <v>101</v>
      </c>
      <c r="BO16" s="93">
        <v>95</v>
      </c>
      <c r="BP16" s="93">
        <v>91</v>
      </c>
      <c r="BQ16" s="93">
        <v>87</v>
      </c>
      <c r="BR16" s="93">
        <v>82</v>
      </c>
      <c r="BS16" s="93">
        <v>81</v>
      </c>
      <c r="BT16" s="93">
        <v>80</v>
      </c>
      <c r="BU16" s="93">
        <v>72</v>
      </c>
      <c r="BV16" s="93">
        <v>72</v>
      </c>
      <c r="BW16" s="93">
        <v>76</v>
      </c>
      <c r="BX16" s="183"/>
    </row>
    <row r="17" spans="1:76">
      <c r="A17" s="136"/>
      <c r="B17" s="189" t="s">
        <v>255</v>
      </c>
      <c r="C17" s="137"/>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0</v>
      </c>
      <c r="AM17" s="93">
        <v>0</v>
      </c>
      <c r="AN17" s="93">
        <v>0</v>
      </c>
      <c r="AO17" s="93">
        <v>0</v>
      </c>
      <c r="AP17" s="93">
        <v>0</v>
      </c>
      <c r="AQ17" s="93">
        <v>0</v>
      </c>
      <c r="AR17" s="93">
        <v>0</v>
      </c>
      <c r="AS17" s="93">
        <v>0</v>
      </c>
      <c r="AT17" s="93">
        <v>0</v>
      </c>
      <c r="AU17" s="93">
        <v>0</v>
      </c>
      <c r="AV17" s="93">
        <v>0</v>
      </c>
      <c r="AW17" s="93">
        <v>0</v>
      </c>
      <c r="AX17" s="93">
        <v>0</v>
      </c>
      <c r="AY17" s="93">
        <v>0</v>
      </c>
      <c r="AZ17" s="93">
        <v>0</v>
      </c>
      <c r="BA17" s="93">
        <v>0</v>
      </c>
      <c r="BB17" s="93">
        <v>0</v>
      </c>
      <c r="BC17" s="93">
        <v>383</v>
      </c>
      <c r="BD17" s="93">
        <v>384</v>
      </c>
      <c r="BE17" s="93">
        <v>408</v>
      </c>
      <c r="BF17" s="93">
        <v>433</v>
      </c>
      <c r="BG17" s="93">
        <v>455</v>
      </c>
      <c r="BH17" s="93">
        <v>467</v>
      </c>
      <c r="BI17" s="93">
        <v>475</v>
      </c>
      <c r="BJ17" s="93">
        <v>485</v>
      </c>
      <c r="BK17" s="93">
        <v>496</v>
      </c>
      <c r="BL17" s="93">
        <v>519</v>
      </c>
      <c r="BM17" s="93">
        <v>550</v>
      </c>
      <c r="BN17" s="93">
        <v>584</v>
      </c>
      <c r="BO17" s="93">
        <v>615</v>
      </c>
      <c r="BP17" s="93">
        <v>650</v>
      </c>
      <c r="BQ17" s="93">
        <v>685</v>
      </c>
      <c r="BR17" s="93">
        <v>731</v>
      </c>
      <c r="BS17" s="93">
        <v>776</v>
      </c>
      <c r="BT17" s="93">
        <v>811</v>
      </c>
      <c r="BU17" s="93">
        <v>841</v>
      </c>
      <c r="BV17" s="93">
        <v>876</v>
      </c>
      <c r="BW17" s="93">
        <v>900</v>
      </c>
      <c r="BX17" s="183"/>
    </row>
    <row r="18" spans="1:76">
      <c r="A18" s="136"/>
      <c r="B18" s="140" t="s">
        <v>264</v>
      </c>
      <c r="C18" s="137"/>
      <c r="D18" s="93">
        <v>0</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0</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0</v>
      </c>
      <c r="AM18" s="93">
        <v>0</v>
      </c>
      <c r="AN18" s="93">
        <v>0</v>
      </c>
      <c r="AO18" s="93">
        <v>0</v>
      </c>
      <c r="AP18" s="93">
        <v>0</v>
      </c>
      <c r="AQ18" s="93">
        <v>0</v>
      </c>
      <c r="AR18" s="93">
        <v>0</v>
      </c>
      <c r="AS18" s="93">
        <v>0</v>
      </c>
      <c r="AT18" s="93">
        <v>0</v>
      </c>
      <c r="AU18" s="93">
        <v>0</v>
      </c>
      <c r="AV18" s="93">
        <v>0</v>
      </c>
      <c r="AW18" s="93">
        <v>0</v>
      </c>
      <c r="AX18" s="93">
        <v>0</v>
      </c>
      <c r="AY18" s="93">
        <v>0</v>
      </c>
      <c r="AZ18" s="93">
        <v>0</v>
      </c>
      <c r="BA18" s="93">
        <v>0</v>
      </c>
      <c r="BB18" s="93">
        <v>0</v>
      </c>
      <c r="BC18" s="93">
        <v>0</v>
      </c>
      <c r="BD18" s="93">
        <v>0</v>
      </c>
      <c r="BE18" s="93">
        <v>0</v>
      </c>
      <c r="BF18" s="93">
        <v>0</v>
      </c>
      <c r="BG18" s="93">
        <v>386</v>
      </c>
      <c r="BH18" s="93">
        <v>407</v>
      </c>
      <c r="BI18" s="93">
        <v>422</v>
      </c>
      <c r="BJ18" s="93">
        <v>432</v>
      </c>
      <c r="BK18" s="93">
        <v>442</v>
      </c>
      <c r="BL18" s="93">
        <v>462</v>
      </c>
      <c r="BM18" s="93">
        <v>491</v>
      </c>
      <c r="BN18" s="93">
        <v>523</v>
      </c>
      <c r="BO18" s="93">
        <v>558</v>
      </c>
      <c r="BP18" s="93">
        <v>595</v>
      </c>
      <c r="BQ18" s="93">
        <v>633</v>
      </c>
      <c r="BR18" s="93">
        <v>665</v>
      </c>
      <c r="BS18" s="93">
        <v>709</v>
      </c>
      <c r="BT18" s="93">
        <v>743</v>
      </c>
      <c r="BU18" s="93">
        <v>769</v>
      </c>
      <c r="BV18" s="93">
        <v>801</v>
      </c>
      <c r="BW18" s="93">
        <v>823</v>
      </c>
      <c r="BX18" s="183"/>
    </row>
    <row r="19" spans="1:76">
      <c r="A19" s="136"/>
      <c r="B19" s="140" t="s">
        <v>263</v>
      </c>
      <c r="C19" s="137"/>
      <c r="D19" s="93">
        <v>0</v>
      </c>
      <c r="E19" s="93">
        <v>0</v>
      </c>
      <c r="F19" s="93">
        <v>0</v>
      </c>
      <c r="G19" s="93">
        <v>0</v>
      </c>
      <c r="H19" s="93">
        <v>0</v>
      </c>
      <c r="I19" s="93">
        <v>0</v>
      </c>
      <c r="J19" s="93">
        <v>0</v>
      </c>
      <c r="K19" s="93">
        <v>0</v>
      </c>
      <c r="L19" s="93">
        <v>0</v>
      </c>
      <c r="M19" s="93">
        <v>0</v>
      </c>
      <c r="N19" s="93">
        <v>0</v>
      </c>
      <c r="O19" s="93">
        <v>0</v>
      </c>
      <c r="P19" s="93">
        <v>0</v>
      </c>
      <c r="Q19" s="93">
        <v>0</v>
      </c>
      <c r="R19" s="93">
        <v>0</v>
      </c>
      <c r="S19" s="93">
        <v>0</v>
      </c>
      <c r="T19" s="93">
        <v>0</v>
      </c>
      <c r="U19" s="93">
        <v>0</v>
      </c>
      <c r="V19" s="93">
        <v>0</v>
      </c>
      <c r="W19" s="93">
        <v>0</v>
      </c>
      <c r="X19" s="93">
        <v>0</v>
      </c>
      <c r="Y19" s="93">
        <v>0</v>
      </c>
      <c r="Z19" s="93">
        <v>0</v>
      </c>
      <c r="AA19" s="93">
        <v>0</v>
      </c>
      <c r="AB19" s="93">
        <v>0</v>
      </c>
      <c r="AC19" s="93">
        <v>0</v>
      </c>
      <c r="AD19" s="93">
        <v>0</v>
      </c>
      <c r="AE19" s="93">
        <v>0</v>
      </c>
      <c r="AF19" s="93">
        <v>0</v>
      </c>
      <c r="AG19" s="93">
        <v>0</v>
      </c>
      <c r="AH19" s="93">
        <v>0</v>
      </c>
      <c r="AI19" s="93">
        <v>0</v>
      </c>
      <c r="AJ19" s="93">
        <v>0</v>
      </c>
      <c r="AK19" s="93">
        <v>0</v>
      </c>
      <c r="AL19" s="93">
        <v>0</v>
      </c>
      <c r="AM19" s="93">
        <v>0</v>
      </c>
      <c r="AN19" s="93">
        <v>0</v>
      </c>
      <c r="AO19" s="93">
        <v>0</v>
      </c>
      <c r="AP19" s="93">
        <v>0</v>
      </c>
      <c r="AQ19" s="93">
        <v>0</v>
      </c>
      <c r="AR19" s="93">
        <v>0</v>
      </c>
      <c r="AS19" s="93">
        <v>0</v>
      </c>
      <c r="AT19" s="93">
        <v>0</v>
      </c>
      <c r="AU19" s="93">
        <v>0</v>
      </c>
      <c r="AV19" s="93">
        <v>0</v>
      </c>
      <c r="AW19" s="93">
        <v>0</v>
      </c>
      <c r="AX19" s="93">
        <v>0</v>
      </c>
      <c r="AY19" s="93">
        <v>0</v>
      </c>
      <c r="AZ19" s="93">
        <v>0</v>
      </c>
      <c r="BA19" s="93">
        <v>0</v>
      </c>
      <c r="BB19" s="93">
        <v>0</v>
      </c>
      <c r="BC19" s="93">
        <v>0</v>
      </c>
      <c r="BD19" s="93">
        <v>0</v>
      </c>
      <c r="BE19" s="93">
        <v>0</v>
      </c>
      <c r="BF19" s="93">
        <v>0</v>
      </c>
      <c r="BG19" s="93">
        <v>69</v>
      </c>
      <c r="BH19" s="93">
        <v>60</v>
      </c>
      <c r="BI19" s="93">
        <v>53</v>
      </c>
      <c r="BJ19" s="93">
        <v>52</v>
      </c>
      <c r="BK19" s="93">
        <v>54</v>
      </c>
      <c r="BL19" s="93">
        <v>57</v>
      </c>
      <c r="BM19" s="93">
        <v>59</v>
      </c>
      <c r="BN19" s="93">
        <v>61</v>
      </c>
      <c r="BO19" s="93">
        <v>57</v>
      </c>
      <c r="BP19" s="93">
        <v>55</v>
      </c>
      <c r="BQ19" s="93">
        <v>51</v>
      </c>
      <c r="BR19" s="93">
        <v>66</v>
      </c>
      <c r="BS19" s="93">
        <v>66</v>
      </c>
      <c r="BT19" s="93">
        <v>69</v>
      </c>
      <c r="BU19" s="93">
        <v>72</v>
      </c>
      <c r="BV19" s="93">
        <v>75</v>
      </c>
      <c r="BW19" s="93">
        <v>76</v>
      </c>
      <c r="BX19" s="183"/>
    </row>
    <row r="20" spans="1:76" ht="26.1" customHeight="1">
      <c r="A20" s="136"/>
      <c r="B20" s="137" t="s">
        <v>309</v>
      </c>
      <c r="C20" s="137"/>
      <c r="D20" s="139">
        <v>0</v>
      </c>
      <c r="E20" s="139">
        <v>0</v>
      </c>
      <c r="F20" s="139">
        <v>0</v>
      </c>
      <c r="G20" s="139">
        <v>0</v>
      </c>
      <c r="H20" s="139">
        <v>0</v>
      </c>
      <c r="I20" s="139">
        <v>0</v>
      </c>
      <c r="J20" s="139">
        <v>0</v>
      </c>
      <c r="K20" s="139">
        <v>0</v>
      </c>
      <c r="L20" s="139">
        <v>0</v>
      </c>
      <c r="M20" s="139">
        <v>0</v>
      </c>
      <c r="N20" s="139">
        <v>0</v>
      </c>
      <c r="O20" s="139">
        <v>0</v>
      </c>
      <c r="P20" s="139">
        <v>0</v>
      </c>
      <c r="Q20" s="139">
        <v>0</v>
      </c>
      <c r="R20" s="139">
        <v>0</v>
      </c>
      <c r="S20" s="139">
        <v>0</v>
      </c>
      <c r="T20" s="139">
        <v>0</v>
      </c>
      <c r="U20" s="139">
        <v>0</v>
      </c>
      <c r="V20" s="139">
        <v>0</v>
      </c>
      <c r="W20" s="139">
        <v>0</v>
      </c>
      <c r="X20" s="139">
        <v>0</v>
      </c>
      <c r="Y20" s="139">
        <v>0</v>
      </c>
      <c r="Z20" s="139">
        <v>0</v>
      </c>
      <c r="AA20" s="139">
        <v>0</v>
      </c>
      <c r="AB20" s="139">
        <v>8050</v>
      </c>
      <c r="AC20" s="139">
        <v>260</v>
      </c>
      <c r="AD20" s="139">
        <v>340</v>
      </c>
      <c r="AE20" s="139">
        <v>0</v>
      </c>
      <c r="AF20" s="139">
        <v>0</v>
      </c>
      <c r="AG20" s="139">
        <v>9800</v>
      </c>
      <c r="AH20" s="139">
        <v>500</v>
      </c>
      <c r="AI20" s="139">
        <v>500</v>
      </c>
      <c r="AJ20" s="139">
        <v>500</v>
      </c>
      <c r="AK20" s="139">
        <v>600</v>
      </c>
      <c r="AL20" s="139">
        <v>600</v>
      </c>
      <c r="AM20" s="139">
        <v>600</v>
      </c>
      <c r="AN20" s="139">
        <v>600</v>
      </c>
      <c r="AO20" s="139">
        <v>700</v>
      </c>
      <c r="AP20" s="139">
        <v>800</v>
      </c>
      <c r="AQ20" s="139">
        <v>887</v>
      </c>
      <c r="AR20" s="139">
        <v>861</v>
      </c>
      <c r="AS20" s="139">
        <v>877</v>
      </c>
      <c r="AT20" s="139">
        <v>934</v>
      </c>
      <c r="AU20" s="139">
        <v>1067</v>
      </c>
      <c r="AV20" s="139">
        <v>1265</v>
      </c>
      <c r="AW20" s="139">
        <v>1392</v>
      </c>
      <c r="AX20" s="139">
        <v>1260</v>
      </c>
      <c r="AY20" s="139">
        <v>1476</v>
      </c>
      <c r="AZ20" s="139">
        <v>1544</v>
      </c>
      <c r="BA20" s="139">
        <v>1578</v>
      </c>
      <c r="BB20" s="139">
        <v>1607</v>
      </c>
      <c r="BC20" s="139">
        <v>1612</v>
      </c>
      <c r="BD20" s="139">
        <v>1622</v>
      </c>
      <c r="BE20" s="139">
        <v>1635</v>
      </c>
      <c r="BF20" s="139">
        <v>1719</v>
      </c>
      <c r="BG20" s="139">
        <v>1854</v>
      </c>
      <c r="BH20" s="139">
        <v>1921</v>
      </c>
      <c r="BI20" s="139">
        <v>1912</v>
      </c>
      <c r="BJ20" s="139">
        <v>1920</v>
      </c>
      <c r="BK20" s="139">
        <v>2003</v>
      </c>
      <c r="BL20" s="139">
        <v>3164</v>
      </c>
      <c r="BM20" s="139">
        <v>3246</v>
      </c>
      <c r="BN20" s="139">
        <v>3227</v>
      </c>
      <c r="BO20" s="139">
        <v>3212</v>
      </c>
      <c r="BP20" s="139">
        <v>3240</v>
      </c>
      <c r="BQ20" s="139">
        <v>3215</v>
      </c>
      <c r="BR20" s="139">
        <v>3310</v>
      </c>
      <c r="BS20" s="139">
        <v>3208</v>
      </c>
      <c r="BT20" s="139">
        <v>3092</v>
      </c>
      <c r="BU20" s="139">
        <v>2946</v>
      </c>
      <c r="BV20" s="139">
        <v>2818</v>
      </c>
      <c r="BW20" s="139">
        <v>2780</v>
      </c>
      <c r="BX20" s="183"/>
    </row>
    <row r="21" spans="1:76">
      <c r="A21" s="136"/>
      <c r="B21" s="137" t="s">
        <v>10</v>
      </c>
      <c r="C21" s="137"/>
      <c r="D21" s="193">
        <v>0</v>
      </c>
      <c r="E21" s="193">
        <v>0</v>
      </c>
      <c r="F21" s="193">
        <v>0</v>
      </c>
      <c r="G21" s="193">
        <v>0</v>
      </c>
      <c r="H21" s="193">
        <v>0</v>
      </c>
      <c r="I21" s="193">
        <v>0</v>
      </c>
      <c r="J21" s="193">
        <v>0</v>
      </c>
      <c r="K21" s="193">
        <v>0</v>
      </c>
      <c r="L21" s="193">
        <v>0</v>
      </c>
      <c r="M21" s="193">
        <v>0</v>
      </c>
      <c r="N21" s="193">
        <v>0</v>
      </c>
      <c r="O21" s="193">
        <v>0</v>
      </c>
      <c r="P21" s="193">
        <v>0</v>
      </c>
      <c r="Q21" s="193">
        <v>0</v>
      </c>
      <c r="R21" s="193">
        <v>0</v>
      </c>
      <c r="S21" s="193">
        <v>0</v>
      </c>
      <c r="T21" s="193">
        <v>0</v>
      </c>
      <c r="U21" s="193">
        <v>0</v>
      </c>
      <c r="V21" s="193">
        <v>0</v>
      </c>
      <c r="W21" s="193">
        <v>0</v>
      </c>
      <c r="X21" s="193">
        <v>0</v>
      </c>
      <c r="Y21" s="193">
        <v>0</v>
      </c>
      <c r="Z21" s="193">
        <v>0</v>
      </c>
      <c r="AA21" s="193">
        <v>0</v>
      </c>
      <c r="AB21" s="193">
        <v>0</v>
      </c>
      <c r="AC21" s="193">
        <v>0</v>
      </c>
      <c r="AD21" s="193">
        <v>0</v>
      </c>
      <c r="AE21" s="193">
        <v>0</v>
      </c>
      <c r="AF21" s="193">
        <v>0</v>
      </c>
      <c r="AG21" s="193">
        <v>0</v>
      </c>
      <c r="AH21" s="193">
        <v>0</v>
      </c>
      <c r="AI21" s="193">
        <v>0</v>
      </c>
      <c r="AJ21" s="193">
        <v>0</v>
      </c>
      <c r="AK21" s="193">
        <v>0</v>
      </c>
      <c r="AL21" s="193">
        <v>0</v>
      </c>
      <c r="AM21" s="193">
        <v>0</v>
      </c>
      <c r="AN21" s="193">
        <v>0</v>
      </c>
      <c r="AO21" s="193">
        <v>0</v>
      </c>
      <c r="AP21" s="193">
        <v>0</v>
      </c>
      <c r="AQ21" s="193">
        <v>0</v>
      </c>
      <c r="AR21" s="193">
        <v>2131</v>
      </c>
      <c r="AS21" s="193">
        <v>2221</v>
      </c>
      <c r="AT21" s="193">
        <v>2991</v>
      </c>
      <c r="AU21" s="193">
        <v>3209</v>
      </c>
      <c r="AV21" s="193">
        <v>3708</v>
      </c>
      <c r="AW21" s="193">
        <v>2628</v>
      </c>
      <c r="AX21" s="193">
        <v>2814</v>
      </c>
      <c r="AY21" s="193">
        <v>2921</v>
      </c>
      <c r="AZ21" s="193">
        <v>2927</v>
      </c>
      <c r="BA21" s="193">
        <v>2856</v>
      </c>
      <c r="BB21" s="193">
        <v>2740</v>
      </c>
      <c r="BC21" s="193">
        <v>2580</v>
      </c>
      <c r="BD21" s="193">
        <v>2374</v>
      </c>
      <c r="BE21" s="193">
        <v>2293</v>
      </c>
      <c r="BF21" s="193">
        <v>2268</v>
      </c>
      <c r="BG21" s="193">
        <v>2358</v>
      </c>
      <c r="BH21" s="193">
        <v>2473</v>
      </c>
      <c r="BI21" s="193">
        <v>2603</v>
      </c>
      <c r="BJ21" s="193">
        <v>2570</v>
      </c>
      <c r="BK21" s="193">
        <v>2533</v>
      </c>
      <c r="BL21" s="193">
        <v>2566</v>
      </c>
      <c r="BM21" s="193">
        <v>2940</v>
      </c>
      <c r="BN21" s="193">
        <v>3172</v>
      </c>
      <c r="BO21" s="193">
        <v>3254</v>
      </c>
      <c r="BP21" s="193">
        <v>3368</v>
      </c>
      <c r="BQ21" s="193">
        <v>0</v>
      </c>
      <c r="BR21" s="193">
        <v>0</v>
      </c>
      <c r="BS21" s="193">
        <v>0</v>
      </c>
      <c r="BT21" s="193">
        <v>0</v>
      </c>
      <c r="BU21" s="193">
        <v>0</v>
      </c>
      <c r="BV21" s="193">
        <v>0</v>
      </c>
      <c r="BW21" s="193">
        <v>0</v>
      </c>
      <c r="BX21" s="183"/>
    </row>
    <row r="22" spans="1:76">
      <c r="A22" s="136"/>
      <c r="B22" s="189" t="s">
        <v>250</v>
      </c>
      <c r="C22" s="137"/>
      <c r="D22" s="139">
        <v>0</v>
      </c>
      <c r="E22" s="139">
        <v>0</v>
      </c>
      <c r="F22" s="139">
        <v>0</v>
      </c>
      <c r="G22" s="139">
        <v>0</v>
      </c>
      <c r="H22" s="139">
        <v>0</v>
      </c>
      <c r="I22" s="139">
        <v>0</v>
      </c>
      <c r="J22" s="139">
        <v>0</v>
      </c>
      <c r="K22" s="139">
        <v>0</v>
      </c>
      <c r="L22" s="139">
        <v>0</v>
      </c>
      <c r="M22" s="139">
        <v>0</v>
      </c>
      <c r="N22" s="139">
        <v>0</v>
      </c>
      <c r="O22" s="139">
        <v>0</v>
      </c>
      <c r="P22" s="139">
        <v>0</v>
      </c>
      <c r="Q22" s="139">
        <v>0</v>
      </c>
      <c r="R22" s="139">
        <v>0</v>
      </c>
      <c r="S22" s="139">
        <v>0</v>
      </c>
      <c r="T22" s="139">
        <v>0</v>
      </c>
      <c r="U22" s="139">
        <v>0</v>
      </c>
      <c r="V22" s="139">
        <v>0</v>
      </c>
      <c r="W22" s="139">
        <v>0</v>
      </c>
      <c r="X22" s="139">
        <v>0</v>
      </c>
      <c r="Y22" s="139">
        <v>0</v>
      </c>
      <c r="Z22" s="139">
        <v>0</v>
      </c>
      <c r="AA22" s="139">
        <v>0</v>
      </c>
      <c r="AB22" s="139">
        <v>0</v>
      </c>
      <c r="AC22" s="139">
        <v>0</v>
      </c>
      <c r="AD22" s="139">
        <v>0</v>
      </c>
      <c r="AE22" s="139">
        <v>0</v>
      </c>
      <c r="AF22" s="139">
        <v>0</v>
      </c>
      <c r="AG22" s="139">
        <v>0</v>
      </c>
      <c r="AH22" s="139">
        <v>0</v>
      </c>
      <c r="AI22" s="139">
        <v>0</v>
      </c>
      <c r="AJ22" s="139">
        <v>0</v>
      </c>
      <c r="AK22" s="139">
        <v>0</v>
      </c>
      <c r="AL22" s="139">
        <v>0</v>
      </c>
      <c r="AM22" s="139">
        <v>0</v>
      </c>
      <c r="AN22" s="139">
        <v>0</v>
      </c>
      <c r="AO22" s="139">
        <v>0</v>
      </c>
      <c r="AP22" s="139">
        <v>0</v>
      </c>
      <c r="AQ22" s="139">
        <v>0</v>
      </c>
      <c r="AR22" s="139">
        <v>0</v>
      </c>
      <c r="AS22" s="139">
        <v>0</v>
      </c>
      <c r="AT22" s="139">
        <v>0</v>
      </c>
      <c r="AU22" s="139">
        <v>0</v>
      </c>
      <c r="AV22" s="139">
        <v>629</v>
      </c>
      <c r="AW22" s="139">
        <v>799</v>
      </c>
      <c r="AX22" s="139">
        <v>915</v>
      </c>
      <c r="AY22" s="139">
        <v>1048</v>
      </c>
      <c r="AZ22" s="139">
        <v>1160</v>
      </c>
      <c r="BA22" s="139">
        <v>1251</v>
      </c>
      <c r="BB22" s="139">
        <v>1288</v>
      </c>
      <c r="BC22" s="139">
        <v>1314</v>
      </c>
      <c r="BD22" s="139">
        <v>1351</v>
      </c>
      <c r="BE22" s="139">
        <v>1410</v>
      </c>
      <c r="BF22" s="139">
        <v>1491</v>
      </c>
      <c r="BG22" s="139">
        <v>1553</v>
      </c>
      <c r="BH22" s="139">
        <v>1596</v>
      </c>
      <c r="BI22" s="139">
        <v>1627</v>
      </c>
      <c r="BJ22" s="139">
        <v>1657</v>
      </c>
      <c r="BK22" s="139">
        <v>1692</v>
      </c>
      <c r="BL22" s="139">
        <v>1733</v>
      </c>
      <c r="BM22" s="139">
        <v>1780</v>
      </c>
      <c r="BN22" s="139">
        <v>1819</v>
      </c>
      <c r="BO22" s="139">
        <v>1847</v>
      </c>
      <c r="BP22" s="139">
        <v>1877</v>
      </c>
      <c r="BQ22" s="139">
        <v>1886</v>
      </c>
      <c r="BR22" s="139">
        <v>1750</v>
      </c>
      <c r="BS22" s="139">
        <v>1505</v>
      </c>
      <c r="BT22" s="139">
        <v>910</v>
      </c>
      <c r="BU22" s="139">
        <v>201</v>
      </c>
      <c r="BV22" s="139">
        <v>4</v>
      </c>
      <c r="BW22" s="139">
        <v>4</v>
      </c>
      <c r="BX22" s="183"/>
    </row>
    <row r="23" spans="1:76">
      <c r="A23" s="136"/>
      <c r="B23" s="140" t="s">
        <v>264</v>
      </c>
      <c r="C23" s="137"/>
      <c r="D23" s="139">
        <v>0</v>
      </c>
      <c r="E23" s="139">
        <v>0</v>
      </c>
      <c r="F23" s="139">
        <v>0</v>
      </c>
      <c r="G23" s="139">
        <v>0</v>
      </c>
      <c r="H23" s="139">
        <v>0</v>
      </c>
      <c r="I23" s="139">
        <v>0</v>
      </c>
      <c r="J23" s="139">
        <v>0</v>
      </c>
      <c r="K23" s="139">
        <v>0</v>
      </c>
      <c r="L23" s="139">
        <v>0</v>
      </c>
      <c r="M23" s="139">
        <v>0</v>
      </c>
      <c r="N23" s="139">
        <v>0</v>
      </c>
      <c r="O23" s="139">
        <v>0</v>
      </c>
      <c r="P23" s="139">
        <v>0</v>
      </c>
      <c r="Q23" s="139">
        <v>0</v>
      </c>
      <c r="R23" s="139">
        <v>0</v>
      </c>
      <c r="S23" s="139">
        <v>0</v>
      </c>
      <c r="T23" s="139">
        <v>0</v>
      </c>
      <c r="U23" s="139">
        <v>0</v>
      </c>
      <c r="V23" s="139">
        <v>0</v>
      </c>
      <c r="W23" s="139">
        <v>0</v>
      </c>
      <c r="X23" s="139">
        <v>0</v>
      </c>
      <c r="Y23" s="139">
        <v>0</v>
      </c>
      <c r="Z23" s="139">
        <v>0</v>
      </c>
      <c r="AA23" s="139">
        <v>0</v>
      </c>
      <c r="AB23" s="139">
        <v>0</v>
      </c>
      <c r="AC23" s="139">
        <v>0</v>
      </c>
      <c r="AD23" s="139">
        <v>0</v>
      </c>
      <c r="AE23" s="139">
        <v>0</v>
      </c>
      <c r="AF23" s="139">
        <v>0</v>
      </c>
      <c r="AG23" s="139">
        <v>0</v>
      </c>
      <c r="AH23" s="139">
        <v>0</v>
      </c>
      <c r="AI23" s="139">
        <v>0</v>
      </c>
      <c r="AJ23" s="139">
        <v>0</v>
      </c>
      <c r="AK23" s="139">
        <v>0</v>
      </c>
      <c r="AL23" s="139">
        <v>0</v>
      </c>
      <c r="AM23" s="139">
        <v>0</v>
      </c>
      <c r="AN23" s="139">
        <v>0</v>
      </c>
      <c r="AO23" s="139">
        <v>0</v>
      </c>
      <c r="AP23" s="139">
        <v>0</v>
      </c>
      <c r="AQ23" s="139">
        <v>0</v>
      </c>
      <c r="AR23" s="139">
        <v>0</v>
      </c>
      <c r="AS23" s="139">
        <v>0</v>
      </c>
      <c r="AT23" s="139">
        <v>0</v>
      </c>
      <c r="AU23" s="139">
        <v>0</v>
      </c>
      <c r="AV23" s="139">
        <v>591</v>
      </c>
      <c r="AW23" s="139">
        <v>796</v>
      </c>
      <c r="AX23" s="139">
        <v>908</v>
      </c>
      <c r="AY23" s="139">
        <v>1039</v>
      </c>
      <c r="AZ23" s="139">
        <v>1151</v>
      </c>
      <c r="BA23" s="139">
        <v>1243</v>
      </c>
      <c r="BB23" s="139">
        <v>1278</v>
      </c>
      <c r="BC23" s="139">
        <v>1302</v>
      </c>
      <c r="BD23" s="139">
        <v>1339</v>
      </c>
      <c r="BE23" s="139">
        <v>1396</v>
      </c>
      <c r="BF23" s="139">
        <v>1477</v>
      </c>
      <c r="BG23" s="139">
        <v>1539</v>
      </c>
      <c r="BH23" s="139">
        <v>1582</v>
      </c>
      <c r="BI23" s="139">
        <v>1612</v>
      </c>
      <c r="BJ23" s="139">
        <v>1641</v>
      </c>
      <c r="BK23" s="139">
        <v>1676</v>
      </c>
      <c r="BL23" s="139">
        <v>1715</v>
      </c>
      <c r="BM23" s="139">
        <v>1761</v>
      </c>
      <c r="BN23" s="139">
        <v>1800</v>
      </c>
      <c r="BO23" s="139">
        <v>1828</v>
      </c>
      <c r="BP23" s="139">
        <v>1858</v>
      </c>
      <c r="BQ23" s="139">
        <v>1864</v>
      </c>
      <c r="BR23" s="139">
        <v>1731</v>
      </c>
      <c r="BS23" s="139">
        <v>1489</v>
      </c>
      <c r="BT23" s="139">
        <v>900</v>
      </c>
      <c r="BU23" s="139">
        <v>199</v>
      </c>
      <c r="BV23" s="139">
        <v>4</v>
      </c>
      <c r="BW23" s="139">
        <v>4</v>
      </c>
      <c r="BX23" s="183"/>
    </row>
    <row r="24" spans="1:76">
      <c r="A24" s="136"/>
      <c r="B24" s="140" t="s">
        <v>263</v>
      </c>
      <c r="C24" s="137"/>
      <c r="D24" s="139">
        <v>0</v>
      </c>
      <c r="E24" s="139">
        <v>0</v>
      </c>
      <c r="F24" s="139">
        <v>0</v>
      </c>
      <c r="G24" s="139">
        <v>0</v>
      </c>
      <c r="H24" s="139">
        <v>0</v>
      </c>
      <c r="I24" s="139">
        <v>0</v>
      </c>
      <c r="J24" s="139">
        <v>0</v>
      </c>
      <c r="K24" s="139">
        <v>0</v>
      </c>
      <c r="L24" s="139">
        <v>0</v>
      </c>
      <c r="M24" s="139">
        <v>0</v>
      </c>
      <c r="N24" s="139">
        <v>0</v>
      </c>
      <c r="O24" s="139">
        <v>0</v>
      </c>
      <c r="P24" s="139">
        <v>0</v>
      </c>
      <c r="Q24" s="139">
        <v>0</v>
      </c>
      <c r="R24" s="139">
        <v>0</v>
      </c>
      <c r="S24" s="139">
        <v>0</v>
      </c>
      <c r="T24" s="139">
        <v>0</v>
      </c>
      <c r="U24" s="139">
        <v>0</v>
      </c>
      <c r="V24" s="139">
        <v>0</v>
      </c>
      <c r="W24" s="139">
        <v>0</v>
      </c>
      <c r="X24" s="139">
        <v>0</v>
      </c>
      <c r="Y24" s="139">
        <v>0</v>
      </c>
      <c r="Z24" s="139">
        <v>0</v>
      </c>
      <c r="AA24" s="139">
        <v>0</v>
      </c>
      <c r="AB24" s="139">
        <v>0</v>
      </c>
      <c r="AC24" s="139">
        <v>0</v>
      </c>
      <c r="AD24" s="139">
        <v>0</v>
      </c>
      <c r="AE24" s="139">
        <v>0</v>
      </c>
      <c r="AF24" s="139">
        <v>0</v>
      </c>
      <c r="AG24" s="139">
        <v>0</v>
      </c>
      <c r="AH24" s="139">
        <v>0</v>
      </c>
      <c r="AI24" s="139">
        <v>0</v>
      </c>
      <c r="AJ24" s="139">
        <v>0</v>
      </c>
      <c r="AK24" s="139">
        <v>0</v>
      </c>
      <c r="AL24" s="139">
        <v>0</v>
      </c>
      <c r="AM24" s="139">
        <v>0</v>
      </c>
      <c r="AN24" s="139">
        <v>0</v>
      </c>
      <c r="AO24" s="139">
        <v>0</v>
      </c>
      <c r="AP24" s="139">
        <v>0</v>
      </c>
      <c r="AQ24" s="139">
        <v>0</v>
      </c>
      <c r="AR24" s="139">
        <v>0</v>
      </c>
      <c r="AS24" s="139">
        <v>0</v>
      </c>
      <c r="AT24" s="139">
        <v>0</v>
      </c>
      <c r="AU24" s="139">
        <v>0</v>
      </c>
      <c r="AV24" s="139">
        <v>38</v>
      </c>
      <c r="AW24" s="139">
        <v>3</v>
      </c>
      <c r="AX24" s="139">
        <v>7</v>
      </c>
      <c r="AY24" s="139">
        <v>9</v>
      </c>
      <c r="AZ24" s="139">
        <v>9</v>
      </c>
      <c r="BA24" s="139">
        <v>8</v>
      </c>
      <c r="BB24" s="139">
        <v>10</v>
      </c>
      <c r="BC24" s="139">
        <v>12</v>
      </c>
      <c r="BD24" s="139">
        <v>12</v>
      </c>
      <c r="BE24" s="139">
        <v>14</v>
      </c>
      <c r="BF24" s="139">
        <v>14</v>
      </c>
      <c r="BG24" s="139">
        <v>14</v>
      </c>
      <c r="BH24" s="139">
        <v>14</v>
      </c>
      <c r="BI24" s="139">
        <v>15</v>
      </c>
      <c r="BJ24" s="139">
        <v>16</v>
      </c>
      <c r="BK24" s="139">
        <v>16</v>
      </c>
      <c r="BL24" s="139">
        <v>17</v>
      </c>
      <c r="BM24" s="139">
        <v>19</v>
      </c>
      <c r="BN24" s="139">
        <v>19</v>
      </c>
      <c r="BO24" s="139">
        <v>20</v>
      </c>
      <c r="BP24" s="139">
        <v>20</v>
      </c>
      <c r="BQ24" s="139">
        <v>22</v>
      </c>
      <c r="BR24" s="139">
        <v>19</v>
      </c>
      <c r="BS24" s="139">
        <v>16</v>
      </c>
      <c r="BT24" s="139">
        <v>10</v>
      </c>
      <c r="BU24" s="139">
        <v>2</v>
      </c>
      <c r="BV24" s="139">
        <v>0</v>
      </c>
      <c r="BW24" s="139">
        <v>0</v>
      </c>
      <c r="BX24" s="183"/>
    </row>
    <row r="25" spans="1:76" ht="26.1" customHeight="1">
      <c r="A25" s="136"/>
      <c r="B25" s="189" t="s">
        <v>249</v>
      </c>
      <c r="C25" s="137"/>
      <c r="D25" s="139">
        <v>0</v>
      </c>
      <c r="E25" s="139">
        <v>0</v>
      </c>
      <c r="F25" s="139">
        <v>0</v>
      </c>
      <c r="G25" s="139">
        <v>0</v>
      </c>
      <c r="H25" s="139">
        <v>0</v>
      </c>
      <c r="I25" s="139">
        <v>0</v>
      </c>
      <c r="J25" s="139">
        <v>0</v>
      </c>
      <c r="K25" s="139">
        <v>0</v>
      </c>
      <c r="L25" s="139">
        <v>0</v>
      </c>
      <c r="M25" s="139">
        <v>0</v>
      </c>
      <c r="N25" s="139">
        <v>0</v>
      </c>
      <c r="O25" s="139">
        <v>0</v>
      </c>
      <c r="P25" s="139">
        <v>0</v>
      </c>
      <c r="Q25" s="139">
        <v>0</v>
      </c>
      <c r="R25" s="139">
        <v>0</v>
      </c>
      <c r="S25" s="139">
        <v>0</v>
      </c>
      <c r="T25" s="139">
        <v>0</v>
      </c>
      <c r="U25" s="139">
        <v>0</v>
      </c>
      <c r="V25" s="139">
        <v>0</v>
      </c>
      <c r="W25" s="139">
        <v>0</v>
      </c>
      <c r="X25" s="139">
        <v>0</v>
      </c>
      <c r="Y25" s="139">
        <v>0</v>
      </c>
      <c r="Z25" s="139">
        <v>0</v>
      </c>
      <c r="AA25" s="139">
        <v>0</v>
      </c>
      <c r="AB25" s="139">
        <v>0</v>
      </c>
      <c r="AC25" s="139">
        <v>0</v>
      </c>
      <c r="AD25" s="139">
        <v>0</v>
      </c>
      <c r="AE25" s="139">
        <v>0</v>
      </c>
      <c r="AF25" s="139">
        <v>0</v>
      </c>
      <c r="AG25" s="139">
        <v>0</v>
      </c>
      <c r="AH25" s="139">
        <v>0</v>
      </c>
      <c r="AI25" s="139">
        <v>0</v>
      </c>
      <c r="AJ25" s="139">
        <v>0</v>
      </c>
      <c r="AK25" s="139">
        <v>0</v>
      </c>
      <c r="AL25" s="139">
        <v>0</v>
      </c>
      <c r="AM25" s="139">
        <v>0</v>
      </c>
      <c r="AN25" s="139">
        <v>0</v>
      </c>
      <c r="AO25" s="139">
        <v>0</v>
      </c>
      <c r="AP25" s="139">
        <v>0</v>
      </c>
      <c r="AQ25" s="139">
        <v>0</v>
      </c>
      <c r="AR25" s="139">
        <v>0</v>
      </c>
      <c r="AS25" s="139">
        <v>0</v>
      </c>
      <c r="AT25" s="139">
        <v>0</v>
      </c>
      <c r="AU25" s="139">
        <v>0</v>
      </c>
      <c r="AV25" s="139">
        <v>1</v>
      </c>
      <c r="AW25" s="139">
        <v>3</v>
      </c>
      <c r="AX25" s="139">
        <v>5</v>
      </c>
      <c r="AY25" s="139">
        <v>7</v>
      </c>
      <c r="AZ25" s="139">
        <v>11</v>
      </c>
      <c r="BA25" s="139">
        <v>14</v>
      </c>
      <c r="BB25" s="139">
        <v>16</v>
      </c>
      <c r="BC25" s="139">
        <v>13</v>
      </c>
      <c r="BD25" s="139">
        <v>0</v>
      </c>
      <c r="BE25" s="139">
        <v>0</v>
      </c>
      <c r="BF25" s="139">
        <v>0</v>
      </c>
      <c r="BG25" s="139">
        <v>0</v>
      </c>
      <c r="BH25" s="139">
        <v>0</v>
      </c>
      <c r="BI25" s="139">
        <v>0</v>
      </c>
      <c r="BJ25" s="139">
        <v>0</v>
      </c>
      <c r="BK25" s="139">
        <v>0</v>
      </c>
      <c r="BL25" s="139">
        <v>0</v>
      </c>
      <c r="BM25" s="139">
        <v>0</v>
      </c>
      <c r="BN25" s="139">
        <v>0</v>
      </c>
      <c r="BO25" s="139">
        <v>0</v>
      </c>
      <c r="BP25" s="139">
        <v>0</v>
      </c>
      <c r="BQ25" s="139">
        <v>0</v>
      </c>
      <c r="BR25" s="139">
        <v>0</v>
      </c>
      <c r="BS25" s="139">
        <v>0</v>
      </c>
      <c r="BT25" s="139">
        <v>0</v>
      </c>
      <c r="BU25" s="139">
        <v>0</v>
      </c>
      <c r="BV25" s="139">
        <v>0</v>
      </c>
      <c r="BW25" s="139">
        <v>0</v>
      </c>
      <c r="BX25" s="183"/>
    </row>
    <row r="26" spans="1:76">
      <c r="A26" s="136"/>
      <c r="B26" s="137" t="s">
        <v>246</v>
      </c>
      <c r="C26" s="137"/>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0</v>
      </c>
      <c r="AB26" s="139">
        <v>0</v>
      </c>
      <c r="AC26" s="139">
        <v>0</v>
      </c>
      <c r="AD26" s="139">
        <v>0</v>
      </c>
      <c r="AE26" s="139">
        <v>0</v>
      </c>
      <c r="AF26" s="139">
        <v>0</v>
      </c>
      <c r="AG26" s="139">
        <v>0</v>
      </c>
      <c r="AH26" s="139">
        <v>0</v>
      </c>
      <c r="AI26" s="139">
        <v>0</v>
      </c>
      <c r="AJ26" s="139">
        <v>0</v>
      </c>
      <c r="AK26" s="139">
        <v>0</v>
      </c>
      <c r="AL26" s="139">
        <v>0</v>
      </c>
      <c r="AM26" s="139">
        <v>0</v>
      </c>
      <c r="AN26" s="139">
        <v>0</v>
      </c>
      <c r="AO26" s="139">
        <v>0</v>
      </c>
      <c r="AP26" s="139">
        <v>0</v>
      </c>
      <c r="AQ26" s="139">
        <v>0</v>
      </c>
      <c r="AR26" s="139">
        <v>0</v>
      </c>
      <c r="AS26" s="139">
        <v>0</v>
      </c>
      <c r="AT26" s="139">
        <v>0</v>
      </c>
      <c r="AU26" s="139">
        <v>0</v>
      </c>
      <c r="AV26" s="139">
        <v>0</v>
      </c>
      <c r="AW26" s="139">
        <v>0</v>
      </c>
      <c r="AX26" s="139">
        <v>0</v>
      </c>
      <c r="AY26" s="139">
        <v>0</v>
      </c>
      <c r="AZ26" s="139">
        <v>0</v>
      </c>
      <c r="BA26" s="139">
        <v>0</v>
      </c>
      <c r="BB26" s="139">
        <v>0</v>
      </c>
      <c r="BC26" s="139">
        <v>0</v>
      </c>
      <c r="BD26" s="139">
        <v>0</v>
      </c>
      <c r="BE26" s="139">
        <v>0</v>
      </c>
      <c r="BF26" s="139">
        <v>0</v>
      </c>
      <c r="BG26" s="139">
        <v>0</v>
      </c>
      <c r="BH26" s="139">
        <v>0</v>
      </c>
      <c r="BI26" s="139">
        <v>0</v>
      </c>
      <c r="BJ26" s="139">
        <v>0</v>
      </c>
      <c r="BK26" s="139">
        <v>0</v>
      </c>
      <c r="BL26" s="139">
        <v>136</v>
      </c>
      <c r="BM26" s="139">
        <v>391</v>
      </c>
      <c r="BN26" s="139">
        <v>579</v>
      </c>
      <c r="BO26" s="139">
        <v>811</v>
      </c>
      <c r="BP26" s="139">
        <v>1365</v>
      </c>
      <c r="BQ26" s="139">
        <v>1921</v>
      </c>
      <c r="BR26" s="139">
        <v>2248</v>
      </c>
      <c r="BS26" s="139">
        <v>2370</v>
      </c>
      <c r="BT26" s="139">
        <v>2446</v>
      </c>
      <c r="BU26" s="139">
        <v>2441</v>
      </c>
      <c r="BV26" s="139">
        <v>2422</v>
      </c>
      <c r="BW26" s="139">
        <v>2441</v>
      </c>
      <c r="BX26" s="183"/>
    </row>
    <row r="27" spans="1:76">
      <c r="A27" s="136"/>
      <c r="B27" s="140" t="s">
        <v>214</v>
      </c>
      <c r="C27" s="137"/>
      <c r="D27" s="139">
        <v>0</v>
      </c>
      <c r="E27" s="139">
        <v>0</v>
      </c>
      <c r="F27" s="139">
        <v>0</v>
      </c>
      <c r="G27" s="139">
        <v>0</v>
      </c>
      <c r="H27" s="139">
        <v>0</v>
      </c>
      <c r="I27" s="139">
        <v>0</v>
      </c>
      <c r="J27" s="139">
        <v>0</v>
      </c>
      <c r="K27" s="139">
        <v>0</v>
      </c>
      <c r="L27" s="139">
        <v>0</v>
      </c>
      <c r="M27" s="139">
        <v>0</v>
      </c>
      <c r="N27" s="139">
        <v>0</v>
      </c>
      <c r="O27" s="139">
        <v>0</v>
      </c>
      <c r="P27" s="139">
        <v>0</v>
      </c>
      <c r="Q27" s="139">
        <v>0</v>
      </c>
      <c r="R27" s="139">
        <v>0</v>
      </c>
      <c r="S27" s="139">
        <v>0</v>
      </c>
      <c r="T27" s="139">
        <v>0</v>
      </c>
      <c r="U27" s="139">
        <v>0</v>
      </c>
      <c r="V27" s="139">
        <v>0</v>
      </c>
      <c r="W27" s="139">
        <v>0</v>
      </c>
      <c r="X27" s="139">
        <v>0</v>
      </c>
      <c r="Y27" s="139">
        <v>0</v>
      </c>
      <c r="Z27" s="139">
        <v>0</v>
      </c>
      <c r="AA27" s="139">
        <v>0</v>
      </c>
      <c r="AB27" s="139">
        <v>0</v>
      </c>
      <c r="AC27" s="139">
        <v>0</v>
      </c>
      <c r="AD27" s="139">
        <v>0</v>
      </c>
      <c r="AE27" s="139">
        <v>0</v>
      </c>
      <c r="AF27" s="139">
        <v>0</v>
      </c>
      <c r="AG27" s="139">
        <v>0</v>
      </c>
      <c r="AH27" s="139">
        <v>0</v>
      </c>
      <c r="AI27" s="139">
        <v>0</v>
      </c>
      <c r="AJ27" s="139">
        <v>0</v>
      </c>
      <c r="AK27" s="139">
        <v>0</v>
      </c>
      <c r="AL27" s="139">
        <v>0</v>
      </c>
      <c r="AM27" s="139">
        <v>0</v>
      </c>
      <c r="AN27" s="139">
        <v>0</v>
      </c>
      <c r="AO27" s="139">
        <v>0</v>
      </c>
      <c r="AP27" s="139">
        <v>0</v>
      </c>
      <c r="AQ27" s="139">
        <v>0</v>
      </c>
      <c r="AR27" s="139">
        <v>0</v>
      </c>
      <c r="AS27" s="139">
        <v>0</v>
      </c>
      <c r="AT27" s="139">
        <v>0</v>
      </c>
      <c r="AU27" s="139">
        <v>0</v>
      </c>
      <c r="AV27" s="139">
        <v>0</v>
      </c>
      <c r="AW27" s="139">
        <v>0</v>
      </c>
      <c r="AX27" s="139">
        <v>0</v>
      </c>
      <c r="AY27" s="139">
        <v>0</v>
      </c>
      <c r="AZ27" s="139">
        <v>0</v>
      </c>
      <c r="BA27" s="139">
        <v>0</v>
      </c>
      <c r="BB27" s="139">
        <v>0</v>
      </c>
      <c r="BC27" s="139">
        <v>0</v>
      </c>
      <c r="BD27" s="139">
        <v>0</v>
      </c>
      <c r="BE27" s="139">
        <v>0</v>
      </c>
      <c r="BF27" s="139">
        <v>0</v>
      </c>
      <c r="BG27" s="139">
        <v>0</v>
      </c>
      <c r="BH27" s="139">
        <v>0</v>
      </c>
      <c r="BI27" s="139">
        <v>0</v>
      </c>
      <c r="BJ27" s="139">
        <v>0</v>
      </c>
      <c r="BK27" s="139">
        <v>0</v>
      </c>
      <c r="BL27" s="139">
        <v>59</v>
      </c>
      <c r="BM27" s="139">
        <v>145</v>
      </c>
      <c r="BN27" s="139">
        <v>199</v>
      </c>
      <c r="BO27" s="139">
        <v>262</v>
      </c>
      <c r="BP27" s="139">
        <v>364</v>
      </c>
      <c r="BQ27" s="139">
        <v>493</v>
      </c>
      <c r="BR27" s="139">
        <v>508</v>
      </c>
      <c r="BS27" s="139">
        <v>511</v>
      </c>
      <c r="BT27" s="139">
        <v>523</v>
      </c>
      <c r="BU27" s="139">
        <v>522</v>
      </c>
      <c r="BV27" s="139">
        <v>510</v>
      </c>
      <c r="BW27" s="139">
        <v>502</v>
      </c>
      <c r="BX27" s="183"/>
    </row>
    <row r="28" spans="1:76">
      <c r="A28" s="136"/>
      <c r="B28" s="140" t="s">
        <v>267</v>
      </c>
      <c r="C28" s="137"/>
      <c r="D28" s="139">
        <v>0</v>
      </c>
      <c r="E28" s="139">
        <v>0</v>
      </c>
      <c r="F28" s="139">
        <v>0</v>
      </c>
      <c r="G28" s="139">
        <v>0</v>
      </c>
      <c r="H28" s="139">
        <v>0</v>
      </c>
      <c r="I28" s="139">
        <v>0</v>
      </c>
      <c r="J28" s="139">
        <v>0</v>
      </c>
      <c r="K28" s="139">
        <v>0</v>
      </c>
      <c r="L28" s="139">
        <v>0</v>
      </c>
      <c r="M28" s="139">
        <v>0</v>
      </c>
      <c r="N28" s="139">
        <v>0</v>
      </c>
      <c r="O28" s="139">
        <v>0</v>
      </c>
      <c r="P28" s="139">
        <v>0</v>
      </c>
      <c r="Q28" s="139">
        <v>0</v>
      </c>
      <c r="R28" s="139">
        <v>0</v>
      </c>
      <c r="S28" s="139">
        <v>0</v>
      </c>
      <c r="T28" s="139">
        <v>0</v>
      </c>
      <c r="U28" s="139">
        <v>0</v>
      </c>
      <c r="V28" s="139">
        <v>0</v>
      </c>
      <c r="W28" s="139">
        <v>0</v>
      </c>
      <c r="X28" s="139">
        <v>0</v>
      </c>
      <c r="Y28" s="139">
        <v>0</v>
      </c>
      <c r="Z28" s="139">
        <v>0</v>
      </c>
      <c r="AA28" s="139">
        <v>0</v>
      </c>
      <c r="AB28" s="139">
        <v>0</v>
      </c>
      <c r="AC28" s="139">
        <v>0</v>
      </c>
      <c r="AD28" s="139">
        <v>0</v>
      </c>
      <c r="AE28" s="139">
        <v>0</v>
      </c>
      <c r="AF28" s="139">
        <v>0</v>
      </c>
      <c r="AG28" s="139">
        <v>0</v>
      </c>
      <c r="AH28" s="139">
        <v>0</v>
      </c>
      <c r="AI28" s="139">
        <v>0</v>
      </c>
      <c r="AJ28" s="139">
        <v>0</v>
      </c>
      <c r="AK28" s="139">
        <v>0</v>
      </c>
      <c r="AL28" s="139">
        <v>0</v>
      </c>
      <c r="AM28" s="139">
        <v>0</v>
      </c>
      <c r="AN28" s="139">
        <v>0</v>
      </c>
      <c r="AO28" s="139">
        <v>0</v>
      </c>
      <c r="AP28" s="139">
        <v>0</v>
      </c>
      <c r="AQ28" s="139">
        <v>0</v>
      </c>
      <c r="AR28" s="139">
        <v>0</v>
      </c>
      <c r="AS28" s="139">
        <v>0</v>
      </c>
      <c r="AT28" s="139">
        <v>0</v>
      </c>
      <c r="AU28" s="139">
        <v>0</v>
      </c>
      <c r="AV28" s="139">
        <v>0</v>
      </c>
      <c r="AW28" s="139">
        <v>0</v>
      </c>
      <c r="AX28" s="139">
        <v>0</v>
      </c>
      <c r="AY28" s="139">
        <v>0</v>
      </c>
      <c r="AZ28" s="139">
        <v>0</v>
      </c>
      <c r="BA28" s="139">
        <v>0</v>
      </c>
      <c r="BB28" s="139">
        <v>0</v>
      </c>
      <c r="BC28" s="139">
        <v>0</v>
      </c>
      <c r="BD28" s="139">
        <v>0</v>
      </c>
      <c r="BE28" s="139">
        <v>0</v>
      </c>
      <c r="BF28" s="139">
        <v>0</v>
      </c>
      <c r="BG28" s="139">
        <v>0</v>
      </c>
      <c r="BH28" s="139">
        <v>0</v>
      </c>
      <c r="BI28" s="139">
        <v>0</v>
      </c>
      <c r="BJ28" s="139">
        <v>0</v>
      </c>
      <c r="BK28" s="139">
        <v>0</v>
      </c>
      <c r="BL28" s="139">
        <v>6</v>
      </c>
      <c r="BM28" s="139">
        <v>22</v>
      </c>
      <c r="BN28" s="139">
        <v>38</v>
      </c>
      <c r="BO28" s="139">
        <v>59</v>
      </c>
      <c r="BP28" s="139">
        <v>103</v>
      </c>
      <c r="BQ28" s="139">
        <v>180</v>
      </c>
      <c r="BR28" s="139">
        <v>246</v>
      </c>
      <c r="BS28" s="139">
        <v>313</v>
      </c>
      <c r="BT28" s="139">
        <v>368</v>
      </c>
      <c r="BU28" s="139">
        <v>375</v>
      </c>
      <c r="BV28" s="139">
        <v>369</v>
      </c>
      <c r="BW28" s="139">
        <v>364</v>
      </c>
      <c r="BX28" s="183"/>
    </row>
    <row r="29" spans="1:76">
      <c r="A29" s="136"/>
      <c r="B29" s="140" t="s">
        <v>232</v>
      </c>
      <c r="C29" s="137"/>
      <c r="D29" s="139">
        <v>0</v>
      </c>
      <c r="E29" s="139">
        <v>0</v>
      </c>
      <c r="F29" s="139">
        <v>0</v>
      </c>
      <c r="G29" s="139">
        <v>0</v>
      </c>
      <c r="H29" s="139">
        <v>0</v>
      </c>
      <c r="I29" s="139">
        <v>0</v>
      </c>
      <c r="J29" s="139">
        <v>0</v>
      </c>
      <c r="K29" s="139">
        <v>0</v>
      </c>
      <c r="L29" s="139">
        <v>0</v>
      </c>
      <c r="M29" s="139">
        <v>0</v>
      </c>
      <c r="N29" s="139">
        <v>0</v>
      </c>
      <c r="O29" s="139">
        <v>0</v>
      </c>
      <c r="P29" s="139">
        <v>0</v>
      </c>
      <c r="Q29" s="139">
        <v>0</v>
      </c>
      <c r="R29" s="139">
        <v>0</v>
      </c>
      <c r="S29" s="139">
        <v>0</v>
      </c>
      <c r="T29" s="139">
        <v>0</v>
      </c>
      <c r="U29" s="139">
        <v>0</v>
      </c>
      <c r="V29" s="139">
        <v>0</v>
      </c>
      <c r="W29" s="139">
        <v>0</v>
      </c>
      <c r="X29" s="139">
        <v>0</v>
      </c>
      <c r="Y29" s="139">
        <v>0</v>
      </c>
      <c r="Z29" s="139">
        <v>0</v>
      </c>
      <c r="AA29" s="139">
        <v>0</v>
      </c>
      <c r="AB29" s="139">
        <v>0</v>
      </c>
      <c r="AC29" s="139">
        <v>0</v>
      </c>
      <c r="AD29" s="139">
        <v>0</v>
      </c>
      <c r="AE29" s="139">
        <v>0</v>
      </c>
      <c r="AF29" s="139">
        <v>0</v>
      </c>
      <c r="AG29" s="139">
        <v>0</v>
      </c>
      <c r="AH29" s="139">
        <v>0</v>
      </c>
      <c r="AI29" s="139">
        <v>0</v>
      </c>
      <c r="AJ29" s="139">
        <v>0</v>
      </c>
      <c r="AK29" s="139">
        <v>0</v>
      </c>
      <c r="AL29" s="139">
        <v>0</v>
      </c>
      <c r="AM29" s="139">
        <v>0</v>
      </c>
      <c r="AN29" s="139">
        <v>0</v>
      </c>
      <c r="AO29" s="139">
        <v>0</v>
      </c>
      <c r="AP29" s="139">
        <v>0</v>
      </c>
      <c r="AQ29" s="139">
        <v>0</v>
      </c>
      <c r="AR29" s="139">
        <v>0</v>
      </c>
      <c r="AS29" s="139">
        <v>0</v>
      </c>
      <c r="AT29" s="139">
        <v>0</v>
      </c>
      <c r="AU29" s="139">
        <v>0</v>
      </c>
      <c r="AV29" s="139">
        <v>0</v>
      </c>
      <c r="AW29" s="139">
        <v>0</v>
      </c>
      <c r="AX29" s="139">
        <v>0</v>
      </c>
      <c r="AY29" s="139">
        <v>0</v>
      </c>
      <c r="AZ29" s="139">
        <v>0</v>
      </c>
      <c r="BA29" s="139">
        <v>0</v>
      </c>
      <c r="BB29" s="139">
        <v>0</v>
      </c>
      <c r="BC29" s="139">
        <v>0</v>
      </c>
      <c r="BD29" s="139">
        <v>0</v>
      </c>
      <c r="BE29" s="139">
        <v>0</v>
      </c>
      <c r="BF29" s="139">
        <v>0</v>
      </c>
      <c r="BG29" s="139">
        <v>0</v>
      </c>
      <c r="BH29" s="139">
        <v>0</v>
      </c>
      <c r="BI29" s="139">
        <v>0</v>
      </c>
      <c r="BJ29" s="139">
        <v>0</v>
      </c>
      <c r="BK29" s="139">
        <v>0</v>
      </c>
      <c r="BL29" s="139">
        <v>56</v>
      </c>
      <c r="BM29" s="139">
        <v>168</v>
      </c>
      <c r="BN29" s="139">
        <v>275</v>
      </c>
      <c r="BO29" s="139">
        <v>424</v>
      </c>
      <c r="BP29" s="139">
        <v>784</v>
      </c>
      <c r="BQ29" s="139">
        <v>1117</v>
      </c>
      <c r="BR29" s="139">
        <v>1343</v>
      </c>
      <c r="BS29" s="139">
        <v>1378</v>
      </c>
      <c r="BT29" s="139">
        <v>1375</v>
      </c>
      <c r="BU29" s="139">
        <v>1354</v>
      </c>
      <c r="BV29" s="139">
        <v>1346</v>
      </c>
      <c r="BW29" s="139">
        <v>1371</v>
      </c>
      <c r="BX29" s="183"/>
    </row>
    <row r="30" spans="1:76">
      <c r="A30" s="136"/>
      <c r="B30" s="140" t="s">
        <v>265</v>
      </c>
      <c r="C30" s="137"/>
      <c r="D30" s="139">
        <v>0</v>
      </c>
      <c r="E30" s="139">
        <v>0</v>
      </c>
      <c r="F30" s="139">
        <v>0</v>
      </c>
      <c r="G30" s="139">
        <v>0</v>
      </c>
      <c r="H30" s="139">
        <v>0</v>
      </c>
      <c r="I30" s="139">
        <v>0</v>
      </c>
      <c r="J30" s="139">
        <v>0</v>
      </c>
      <c r="K30" s="139">
        <v>0</v>
      </c>
      <c r="L30" s="139">
        <v>0</v>
      </c>
      <c r="M30" s="139">
        <v>0</v>
      </c>
      <c r="N30" s="139">
        <v>0</v>
      </c>
      <c r="O30" s="139">
        <v>0</v>
      </c>
      <c r="P30" s="139">
        <v>0</v>
      </c>
      <c r="Q30" s="139">
        <v>0</v>
      </c>
      <c r="R30" s="139">
        <v>0</v>
      </c>
      <c r="S30" s="139">
        <v>0</v>
      </c>
      <c r="T30" s="139">
        <v>0</v>
      </c>
      <c r="U30" s="139">
        <v>0</v>
      </c>
      <c r="V30" s="139">
        <v>0</v>
      </c>
      <c r="W30" s="139">
        <v>0</v>
      </c>
      <c r="X30" s="139">
        <v>0</v>
      </c>
      <c r="Y30" s="139">
        <v>0</v>
      </c>
      <c r="Z30" s="139">
        <v>0</v>
      </c>
      <c r="AA30" s="139">
        <v>0</v>
      </c>
      <c r="AB30" s="139">
        <v>0</v>
      </c>
      <c r="AC30" s="139">
        <v>0</v>
      </c>
      <c r="AD30" s="139">
        <v>0</v>
      </c>
      <c r="AE30" s="139">
        <v>0</v>
      </c>
      <c r="AF30" s="139">
        <v>0</v>
      </c>
      <c r="AG30" s="139">
        <v>0</v>
      </c>
      <c r="AH30" s="139">
        <v>0</v>
      </c>
      <c r="AI30" s="139">
        <v>0</v>
      </c>
      <c r="AJ30" s="139">
        <v>0</v>
      </c>
      <c r="AK30" s="139">
        <v>0</v>
      </c>
      <c r="AL30" s="139">
        <v>0</v>
      </c>
      <c r="AM30" s="139">
        <v>0</v>
      </c>
      <c r="AN30" s="139">
        <v>0</v>
      </c>
      <c r="AO30" s="139">
        <v>0</v>
      </c>
      <c r="AP30" s="139">
        <v>0</v>
      </c>
      <c r="AQ30" s="139">
        <v>0</v>
      </c>
      <c r="AR30" s="139">
        <v>0</v>
      </c>
      <c r="AS30" s="139">
        <v>0</v>
      </c>
      <c r="AT30" s="139">
        <v>0</v>
      </c>
      <c r="AU30" s="139">
        <v>0</v>
      </c>
      <c r="AV30" s="139">
        <v>0</v>
      </c>
      <c r="AW30" s="139">
        <v>0</v>
      </c>
      <c r="AX30" s="139">
        <v>0</v>
      </c>
      <c r="AY30" s="139">
        <v>0</v>
      </c>
      <c r="AZ30" s="139">
        <v>0</v>
      </c>
      <c r="BA30" s="139">
        <v>0</v>
      </c>
      <c r="BB30" s="139">
        <v>0</v>
      </c>
      <c r="BC30" s="139">
        <v>0</v>
      </c>
      <c r="BD30" s="139">
        <v>0</v>
      </c>
      <c r="BE30" s="139">
        <v>0</v>
      </c>
      <c r="BF30" s="139">
        <v>0</v>
      </c>
      <c r="BG30" s="139">
        <v>0</v>
      </c>
      <c r="BH30" s="139">
        <v>0</v>
      </c>
      <c r="BI30" s="139">
        <v>0</v>
      </c>
      <c r="BJ30" s="139">
        <v>0</v>
      </c>
      <c r="BK30" s="139">
        <v>0</v>
      </c>
      <c r="BL30" s="139">
        <v>16</v>
      </c>
      <c r="BM30" s="139">
        <v>56</v>
      </c>
      <c r="BN30" s="139">
        <v>67</v>
      </c>
      <c r="BO30" s="139">
        <v>65</v>
      </c>
      <c r="BP30" s="139">
        <v>114</v>
      </c>
      <c r="BQ30" s="139">
        <v>131</v>
      </c>
      <c r="BR30" s="139">
        <v>151</v>
      </c>
      <c r="BS30" s="139">
        <v>168</v>
      </c>
      <c r="BT30" s="139">
        <v>180</v>
      </c>
      <c r="BU30" s="139">
        <v>190</v>
      </c>
      <c r="BV30" s="139">
        <v>198</v>
      </c>
      <c r="BW30" s="139">
        <v>204</v>
      </c>
      <c r="BX30" s="183"/>
    </row>
    <row r="31" spans="1:76" ht="26.1" customHeight="1">
      <c r="A31" s="136"/>
      <c r="B31" s="137" t="s">
        <v>245</v>
      </c>
      <c r="C31" s="137"/>
      <c r="D31" s="139">
        <v>0</v>
      </c>
      <c r="E31" s="139">
        <v>0</v>
      </c>
      <c r="F31" s="139">
        <v>0</v>
      </c>
      <c r="G31" s="139">
        <v>0</v>
      </c>
      <c r="H31" s="139">
        <v>0</v>
      </c>
      <c r="I31" s="139">
        <v>0</v>
      </c>
      <c r="J31" s="139">
        <v>0</v>
      </c>
      <c r="K31" s="139">
        <v>0</v>
      </c>
      <c r="L31" s="139">
        <v>0</v>
      </c>
      <c r="M31" s="139">
        <v>0</v>
      </c>
      <c r="N31" s="139">
        <v>0</v>
      </c>
      <c r="O31" s="139">
        <v>0</v>
      </c>
      <c r="P31" s="139">
        <v>0</v>
      </c>
      <c r="Q31" s="139">
        <v>0</v>
      </c>
      <c r="R31" s="139">
        <v>0</v>
      </c>
      <c r="S31" s="139">
        <v>0</v>
      </c>
      <c r="T31" s="139">
        <v>0</v>
      </c>
      <c r="U31" s="139">
        <v>0</v>
      </c>
      <c r="V31" s="139">
        <v>0</v>
      </c>
      <c r="W31" s="139">
        <v>0</v>
      </c>
      <c r="X31" s="139">
        <v>0</v>
      </c>
      <c r="Y31" s="139">
        <v>0</v>
      </c>
      <c r="Z31" s="139">
        <v>0</v>
      </c>
      <c r="AA31" s="139">
        <v>0</v>
      </c>
      <c r="AB31" s="139">
        <v>0</v>
      </c>
      <c r="AC31" s="139">
        <v>0</v>
      </c>
      <c r="AD31" s="139">
        <v>0</v>
      </c>
      <c r="AE31" s="139">
        <v>0</v>
      </c>
      <c r="AF31" s="139">
        <v>0</v>
      </c>
      <c r="AG31" s="139">
        <v>0</v>
      </c>
      <c r="AH31" s="139">
        <v>0</v>
      </c>
      <c r="AI31" s="139">
        <v>0</v>
      </c>
      <c r="AJ31" s="139">
        <v>96</v>
      </c>
      <c r="AK31" s="139">
        <v>124</v>
      </c>
      <c r="AL31" s="139">
        <v>165</v>
      </c>
      <c r="AM31" s="139">
        <v>195</v>
      </c>
      <c r="AN31" s="139">
        <v>201</v>
      </c>
      <c r="AO31" s="139">
        <v>200</v>
      </c>
      <c r="AP31" s="139">
        <v>210</v>
      </c>
      <c r="AQ31" s="139">
        <v>217</v>
      </c>
      <c r="AR31" s="139">
        <v>277</v>
      </c>
      <c r="AS31" s="139">
        <v>308</v>
      </c>
      <c r="AT31" s="139">
        <v>327</v>
      </c>
      <c r="AU31" s="139">
        <v>365</v>
      </c>
      <c r="AV31" s="139">
        <v>431</v>
      </c>
      <c r="AW31" s="139">
        <v>512</v>
      </c>
      <c r="AX31" s="139">
        <v>575</v>
      </c>
      <c r="AY31" s="139">
        <v>638</v>
      </c>
      <c r="AZ31" s="139">
        <v>714</v>
      </c>
      <c r="BA31" s="139">
        <v>758</v>
      </c>
      <c r="BB31" s="139">
        <v>782</v>
      </c>
      <c r="BC31" s="139">
        <v>537</v>
      </c>
      <c r="BD31" s="139">
        <v>0</v>
      </c>
      <c r="BE31" s="139">
        <v>0</v>
      </c>
      <c r="BF31" s="139">
        <v>0</v>
      </c>
      <c r="BG31" s="139">
        <v>0</v>
      </c>
      <c r="BH31" s="139">
        <v>0</v>
      </c>
      <c r="BI31" s="139">
        <v>0</v>
      </c>
      <c r="BJ31" s="139">
        <v>0</v>
      </c>
      <c r="BK31" s="139">
        <v>0</v>
      </c>
      <c r="BL31" s="139">
        <v>0</v>
      </c>
      <c r="BM31" s="139">
        <v>0</v>
      </c>
      <c r="BN31" s="139">
        <v>0</v>
      </c>
      <c r="BO31" s="139">
        <v>0</v>
      </c>
      <c r="BP31" s="139">
        <v>0</v>
      </c>
      <c r="BQ31" s="139">
        <v>0</v>
      </c>
      <c r="BR31" s="139">
        <v>0</v>
      </c>
      <c r="BS31" s="139">
        <v>0</v>
      </c>
      <c r="BT31" s="139">
        <v>0</v>
      </c>
      <c r="BU31" s="139">
        <v>0</v>
      </c>
      <c r="BV31" s="139">
        <v>0</v>
      </c>
      <c r="BW31" s="139">
        <v>0</v>
      </c>
      <c r="BX31" s="183"/>
    </row>
    <row r="32" spans="1:76">
      <c r="A32" s="136"/>
      <c r="B32" s="137" t="s">
        <v>297</v>
      </c>
      <c r="C32" s="137"/>
      <c r="D32" s="193">
        <v>0</v>
      </c>
      <c r="E32" s="193">
        <v>0</v>
      </c>
      <c r="F32" s="193">
        <v>0</v>
      </c>
      <c r="G32" s="193">
        <v>0</v>
      </c>
      <c r="H32" s="193">
        <v>0</v>
      </c>
      <c r="I32" s="193">
        <v>0</v>
      </c>
      <c r="J32" s="193">
        <v>0</v>
      </c>
      <c r="K32" s="193">
        <v>0</v>
      </c>
      <c r="L32" s="193">
        <v>0</v>
      </c>
      <c r="M32" s="193">
        <v>0</v>
      </c>
      <c r="N32" s="193">
        <v>0</v>
      </c>
      <c r="O32" s="193">
        <v>0</v>
      </c>
      <c r="P32" s="193">
        <v>0</v>
      </c>
      <c r="Q32" s="193">
        <v>0</v>
      </c>
      <c r="R32" s="193">
        <v>0</v>
      </c>
      <c r="S32" s="193">
        <v>0</v>
      </c>
      <c r="T32" s="193">
        <v>0</v>
      </c>
      <c r="U32" s="193">
        <v>0</v>
      </c>
      <c r="V32" s="193">
        <v>0</v>
      </c>
      <c r="W32" s="193">
        <v>0</v>
      </c>
      <c r="X32" s="193">
        <v>0</v>
      </c>
      <c r="Y32" s="193">
        <v>0</v>
      </c>
      <c r="Z32" s="193">
        <v>0</v>
      </c>
      <c r="AA32" s="193">
        <v>0</v>
      </c>
      <c r="AB32" s="193">
        <v>0</v>
      </c>
      <c r="AC32" s="193">
        <v>0</v>
      </c>
      <c r="AD32" s="193">
        <v>0</v>
      </c>
      <c r="AE32" s="193">
        <v>0</v>
      </c>
      <c r="AF32" s="193">
        <v>0</v>
      </c>
      <c r="AG32" s="193">
        <v>0</v>
      </c>
      <c r="AH32" s="193">
        <v>0</v>
      </c>
      <c r="AI32" s="193">
        <v>0</v>
      </c>
      <c r="AJ32" s="193">
        <v>0</v>
      </c>
      <c r="AK32" s="193">
        <v>0</v>
      </c>
      <c r="AL32" s="193">
        <v>0</v>
      </c>
      <c r="AM32" s="193">
        <v>0</v>
      </c>
      <c r="AN32" s="193">
        <v>0</v>
      </c>
      <c r="AO32" s="193">
        <v>0</v>
      </c>
      <c r="AP32" s="193">
        <v>0</v>
      </c>
      <c r="AQ32" s="193">
        <v>0</v>
      </c>
      <c r="AR32" s="193">
        <v>1818</v>
      </c>
      <c r="AS32" s="193">
        <v>1771</v>
      </c>
      <c r="AT32" s="193">
        <v>1875</v>
      </c>
      <c r="AU32" s="193">
        <v>2138</v>
      </c>
      <c r="AV32" s="193">
        <v>2450</v>
      </c>
      <c r="AW32" s="193">
        <v>2646</v>
      </c>
      <c r="AX32" s="193">
        <v>2755</v>
      </c>
      <c r="AY32" s="193">
        <v>2840</v>
      </c>
      <c r="AZ32" s="193">
        <v>2854</v>
      </c>
      <c r="BA32" s="193">
        <v>2744</v>
      </c>
      <c r="BB32" s="193">
        <v>2625</v>
      </c>
      <c r="BC32" s="193">
        <v>2461</v>
      </c>
      <c r="BD32" s="193">
        <v>2282</v>
      </c>
      <c r="BE32" s="193">
        <v>2209</v>
      </c>
      <c r="BF32" s="193">
        <v>2194</v>
      </c>
      <c r="BG32" s="193">
        <v>2267</v>
      </c>
      <c r="BH32" s="193">
        <v>2387</v>
      </c>
      <c r="BI32" s="193">
        <v>2495</v>
      </c>
      <c r="BJ32" s="193">
        <v>2518</v>
      </c>
      <c r="BK32" s="193">
        <v>2527</v>
      </c>
      <c r="BL32" s="193">
        <v>2625</v>
      </c>
      <c r="BM32" s="193">
        <v>2981</v>
      </c>
      <c r="BN32" s="193">
        <v>3224</v>
      </c>
      <c r="BO32" s="193">
        <v>3356</v>
      </c>
      <c r="BP32" s="193">
        <v>3502</v>
      </c>
      <c r="BQ32" s="193">
        <v>3520</v>
      </c>
      <c r="BR32" s="193">
        <v>3478</v>
      </c>
      <c r="BS32" s="193">
        <v>3489</v>
      </c>
      <c r="BT32" s="193">
        <v>3575</v>
      </c>
      <c r="BU32" s="193">
        <v>3673</v>
      </c>
      <c r="BV32" s="193">
        <v>3759</v>
      </c>
      <c r="BW32" s="193">
        <v>3790</v>
      </c>
      <c r="BX32" s="183"/>
    </row>
    <row r="33" spans="1:76">
      <c r="A33" s="136"/>
      <c r="B33" s="137" t="s">
        <v>296</v>
      </c>
      <c r="C33" s="137"/>
      <c r="D33" s="193">
        <v>0</v>
      </c>
      <c r="E33" s="193">
        <v>0</v>
      </c>
      <c r="F33" s="193">
        <v>0</v>
      </c>
      <c r="G33" s="193">
        <v>0</v>
      </c>
      <c r="H33" s="193">
        <v>0</v>
      </c>
      <c r="I33" s="193">
        <v>0</v>
      </c>
      <c r="J33" s="193">
        <v>0</v>
      </c>
      <c r="K33" s="193">
        <v>0</v>
      </c>
      <c r="L33" s="193">
        <v>0</v>
      </c>
      <c r="M33" s="193">
        <v>0</v>
      </c>
      <c r="N33" s="193">
        <v>0</v>
      </c>
      <c r="O33" s="193">
        <v>0</v>
      </c>
      <c r="P33" s="193">
        <v>0</v>
      </c>
      <c r="Q33" s="193">
        <v>0</v>
      </c>
      <c r="R33" s="193">
        <v>0</v>
      </c>
      <c r="S33" s="193">
        <v>0</v>
      </c>
      <c r="T33" s="193">
        <v>0</v>
      </c>
      <c r="U33" s="193">
        <v>0</v>
      </c>
      <c r="V33" s="193">
        <v>0</v>
      </c>
      <c r="W33" s="193">
        <v>0</v>
      </c>
      <c r="X33" s="193">
        <v>0</v>
      </c>
      <c r="Y33" s="193">
        <v>0</v>
      </c>
      <c r="Z33" s="193">
        <v>0</v>
      </c>
      <c r="AA33" s="193">
        <v>0</v>
      </c>
      <c r="AB33" s="193">
        <v>0</v>
      </c>
      <c r="AC33" s="193">
        <v>0</v>
      </c>
      <c r="AD33" s="193">
        <v>0</v>
      </c>
      <c r="AE33" s="193">
        <v>0</v>
      </c>
      <c r="AF33" s="193">
        <v>0</v>
      </c>
      <c r="AG33" s="193">
        <v>0</v>
      </c>
      <c r="AH33" s="193">
        <v>1094</v>
      </c>
      <c r="AI33" s="193">
        <v>1067</v>
      </c>
      <c r="AJ33" s="193">
        <v>1037</v>
      </c>
      <c r="AK33" s="193">
        <v>1096</v>
      </c>
      <c r="AL33" s="193">
        <v>1129</v>
      </c>
      <c r="AM33" s="193">
        <v>1055</v>
      </c>
      <c r="AN33" s="193">
        <v>1022</v>
      </c>
      <c r="AO33" s="193">
        <v>1058</v>
      </c>
      <c r="AP33" s="193">
        <v>1071</v>
      </c>
      <c r="AQ33" s="193">
        <v>1130</v>
      </c>
      <c r="AR33" s="193">
        <v>1227</v>
      </c>
      <c r="AS33" s="193">
        <v>1324</v>
      </c>
      <c r="AT33" s="193">
        <v>1443</v>
      </c>
      <c r="AU33" s="193">
        <v>1617</v>
      </c>
      <c r="AV33" s="193">
        <v>1821</v>
      </c>
      <c r="AW33" s="193">
        <v>1975</v>
      </c>
      <c r="AX33" s="193">
        <v>2123</v>
      </c>
      <c r="AY33" s="193">
        <v>2218</v>
      </c>
      <c r="AZ33" s="193">
        <v>2240</v>
      </c>
      <c r="BA33" s="193">
        <v>2285</v>
      </c>
      <c r="BB33" s="193">
        <v>2288</v>
      </c>
      <c r="BC33" s="193">
        <v>2328</v>
      </c>
      <c r="BD33" s="193">
        <v>2384</v>
      </c>
      <c r="BE33" s="193">
        <v>2427</v>
      </c>
      <c r="BF33" s="193">
        <v>2483</v>
      </c>
      <c r="BG33" s="193">
        <v>2504</v>
      </c>
      <c r="BH33" s="193">
        <v>2510</v>
      </c>
      <c r="BI33" s="193">
        <v>2475</v>
      </c>
      <c r="BJ33" s="193">
        <v>2443</v>
      </c>
      <c r="BK33" s="193">
        <v>2415</v>
      </c>
      <c r="BL33" s="193">
        <v>2332</v>
      </c>
      <c r="BM33" s="193">
        <v>2031</v>
      </c>
      <c r="BN33" s="193">
        <v>1827</v>
      </c>
      <c r="BO33" s="193">
        <v>1577</v>
      </c>
      <c r="BP33" s="193">
        <v>965</v>
      </c>
      <c r="BQ33" s="193">
        <v>366</v>
      </c>
      <c r="BR33" s="193">
        <v>137</v>
      </c>
      <c r="BS33" s="193">
        <v>69</v>
      </c>
      <c r="BT33" s="193">
        <v>41</v>
      </c>
      <c r="BU33" s="193">
        <v>29</v>
      </c>
      <c r="BV33" s="193">
        <v>23</v>
      </c>
      <c r="BW33" s="193">
        <v>18</v>
      </c>
      <c r="BX33" s="183"/>
    </row>
    <row r="34" spans="1:76">
      <c r="A34" s="136"/>
      <c r="B34" s="140" t="s">
        <v>264</v>
      </c>
      <c r="C34" s="137"/>
      <c r="D34" s="139">
        <v>0</v>
      </c>
      <c r="E34" s="139">
        <v>0</v>
      </c>
      <c r="F34" s="139">
        <v>0</v>
      </c>
      <c r="G34" s="139">
        <v>0</v>
      </c>
      <c r="H34" s="139">
        <v>0</v>
      </c>
      <c r="I34" s="139">
        <v>0</v>
      </c>
      <c r="J34" s="139">
        <v>0</v>
      </c>
      <c r="K34" s="139">
        <v>0</v>
      </c>
      <c r="L34" s="139">
        <v>0</v>
      </c>
      <c r="M34" s="139">
        <v>0</v>
      </c>
      <c r="N34" s="139">
        <v>0</v>
      </c>
      <c r="O34" s="139">
        <v>0</v>
      </c>
      <c r="P34" s="139">
        <v>0</v>
      </c>
      <c r="Q34" s="139">
        <v>0</v>
      </c>
      <c r="R34" s="139">
        <v>0</v>
      </c>
      <c r="S34" s="139">
        <v>0</v>
      </c>
      <c r="T34" s="139">
        <v>0</v>
      </c>
      <c r="U34" s="139">
        <v>0</v>
      </c>
      <c r="V34" s="139">
        <v>0</v>
      </c>
      <c r="W34" s="139">
        <v>0</v>
      </c>
      <c r="X34" s="139">
        <v>0</v>
      </c>
      <c r="Y34" s="139">
        <v>0</v>
      </c>
      <c r="Z34" s="139">
        <v>0</v>
      </c>
      <c r="AA34" s="139">
        <v>0</v>
      </c>
      <c r="AB34" s="139">
        <v>0</v>
      </c>
      <c r="AC34" s="139">
        <v>0</v>
      </c>
      <c r="AD34" s="139">
        <v>0</v>
      </c>
      <c r="AE34" s="139">
        <v>0</v>
      </c>
      <c r="AF34" s="139">
        <v>0</v>
      </c>
      <c r="AG34" s="139">
        <v>0</v>
      </c>
      <c r="AH34" s="139">
        <v>0</v>
      </c>
      <c r="AI34" s="139">
        <v>0</v>
      </c>
      <c r="AJ34" s="139">
        <v>0</v>
      </c>
      <c r="AK34" s="139">
        <v>0</v>
      </c>
      <c r="AL34" s="139">
        <v>0</v>
      </c>
      <c r="AM34" s="139">
        <v>0</v>
      </c>
      <c r="AN34" s="139">
        <v>975</v>
      </c>
      <c r="AO34" s="139">
        <v>1001</v>
      </c>
      <c r="AP34" s="139">
        <v>997</v>
      </c>
      <c r="AQ34" s="139">
        <v>1029</v>
      </c>
      <c r="AR34" s="139">
        <v>1081</v>
      </c>
      <c r="AS34" s="139">
        <v>1126</v>
      </c>
      <c r="AT34" s="139">
        <v>1187</v>
      </c>
      <c r="AU34" s="139">
        <v>1302</v>
      </c>
      <c r="AV34" s="139">
        <v>1440</v>
      </c>
      <c r="AW34" s="139">
        <v>1533</v>
      </c>
      <c r="AX34" s="139">
        <v>1611</v>
      </c>
      <c r="AY34" s="139">
        <v>1634</v>
      </c>
      <c r="AZ34" s="139">
        <v>1622</v>
      </c>
      <c r="BA34" s="139">
        <v>1618</v>
      </c>
      <c r="BB34" s="139">
        <v>1581</v>
      </c>
      <c r="BC34" s="139">
        <v>1569</v>
      </c>
      <c r="BD34" s="139">
        <v>1573</v>
      </c>
      <c r="BE34" s="139">
        <v>1572</v>
      </c>
      <c r="BF34" s="139">
        <v>1586</v>
      </c>
      <c r="BG34" s="139">
        <v>1570</v>
      </c>
      <c r="BH34" s="139">
        <v>1543</v>
      </c>
      <c r="BI34" s="139">
        <v>1500</v>
      </c>
      <c r="BJ34" s="139">
        <v>1456</v>
      </c>
      <c r="BK34" s="139">
        <v>1413</v>
      </c>
      <c r="BL34" s="139">
        <v>1346</v>
      </c>
      <c r="BM34" s="139">
        <v>1177</v>
      </c>
      <c r="BN34" s="139">
        <v>1054</v>
      </c>
      <c r="BO34" s="139">
        <v>909</v>
      </c>
      <c r="BP34" s="139">
        <v>566</v>
      </c>
      <c r="BQ34" s="139">
        <v>192</v>
      </c>
      <c r="BR34" s="139">
        <v>39</v>
      </c>
      <c r="BS34" s="139">
        <v>1</v>
      </c>
      <c r="BT34" s="139">
        <v>0</v>
      </c>
      <c r="BU34" s="139">
        <v>0</v>
      </c>
      <c r="BV34" s="139">
        <v>0</v>
      </c>
      <c r="BW34" s="139">
        <v>0</v>
      </c>
      <c r="BX34" s="183"/>
    </row>
    <row r="35" spans="1:76">
      <c r="A35" s="136"/>
      <c r="B35" s="140" t="s">
        <v>265</v>
      </c>
      <c r="C35" s="137"/>
      <c r="D35" s="139">
        <v>0</v>
      </c>
      <c r="E35" s="139">
        <v>0</v>
      </c>
      <c r="F35" s="139">
        <v>0</v>
      </c>
      <c r="G35" s="139">
        <v>0</v>
      </c>
      <c r="H35" s="139">
        <v>0</v>
      </c>
      <c r="I35" s="139">
        <v>0</v>
      </c>
      <c r="J35" s="139">
        <v>0</v>
      </c>
      <c r="K35" s="139">
        <v>0</v>
      </c>
      <c r="L35" s="139">
        <v>0</v>
      </c>
      <c r="M35" s="139">
        <v>0</v>
      </c>
      <c r="N35" s="139">
        <v>0</v>
      </c>
      <c r="O35" s="139">
        <v>0</v>
      </c>
      <c r="P35" s="139">
        <v>0</v>
      </c>
      <c r="Q35" s="139">
        <v>0</v>
      </c>
      <c r="R35" s="139">
        <v>0</v>
      </c>
      <c r="S35" s="139">
        <v>0</v>
      </c>
      <c r="T35" s="139">
        <v>0</v>
      </c>
      <c r="U35" s="139">
        <v>0</v>
      </c>
      <c r="V35" s="139">
        <v>0</v>
      </c>
      <c r="W35" s="139">
        <v>0</v>
      </c>
      <c r="X35" s="139">
        <v>0</v>
      </c>
      <c r="Y35" s="139">
        <v>0</v>
      </c>
      <c r="Z35" s="139">
        <v>0</v>
      </c>
      <c r="AA35" s="139">
        <v>0</v>
      </c>
      <c r="AB35" s="139">
        <v>0</v>
      </c>
      <c r="AC35" s="139">
        <v>0</v>
      </c>
      <c r="AD35" s="139">
        <v>0</v>
      </c>
      <c r="AE35" s="139">
        <v>0</v>
      </c>
      <c r="AF35" s="139">
        <v>0</v>
      </c>
      <c r="AG35" s="139">
        <v>0</v>
      </c>
      <c r="AH35" s="139">
        <v>0</v>
      </c>
      <c r="AI35" s="139">
        <v>0</v>
      </c>
      <c r="AJ35" s="139">
        <v>0</v>
      </c>
      <c r="AK35" s="139">
        <v>0</v>
      </c>
      <c r="AL35" s="139">
        <v>0</v>
      </c>
      <c r="AM35" s="139">
        <v>0</v>
      </c>
      <c r="AN35" s="139">
        <v>47</v>
      </c>
      <c r="AO35" s="139">
        <v>56</v>
      </c>
      <c r="AP35" s="139">
        <v>74</v>
      </c>
      <c r="AQ35" s="139">
        <v>101</v>
      </c>
      <c r="AR35" s="139">
        <v>146</v>
      </c>
      <c r="AS35" s="139">
        <v>199</v>
      </c>
      <c r="AT35" s="139">
        <v>256</v>
      </c>
      <c r="AU35" s="139">
        <v>315</v>
      </c>
      <c r="AV35" s="139">
        <v>381</v>
      </c>
      <c r="AW35" s="139">
        <v>442</v>
      </c>
      <c r="AX35" s="139">
        <v>511</v>
      </c>
      <c r="AY35" s="139">
        <v>584</v>
      </c>
      <c r="AZ35" s="139">
        <v>618</v>
      </c>
      <c r="BA35" s="139">
        <v>667</v>
      </c>
      <c r="BB35" s="139">
        <v>707</v>
      </c>
      <c r="BC35" s="139">
        <v>759</v>
      </c>
      <c r="BD35" s="139">
        <v>811</v>
      </c>
      <c r="BE35" s="139">
        <v>856</v>
      </c>
      <c r="BF35" s="139">
        <v>898</v>
      </c>
      <c r="BG35" s="139">
        <v>934</v>
      </c>
      <c r="BH35" s="139">
        <v>967</v>
      </c>
      <c r="BI35" s="139">
        <v>975</v>
      </c>
      <c r="BJ35" s="139">
        <v>987</v>
      </c>
      <c r="BK35" s="139">
        <v>1002</v>
      </c>
      <c r="BL35" s="139">
        <v>986</v>
      </c>
      <c r="BM35" s="139">
        <v>854</v>
      </c>
      <c r="BN35" s="139">
        <v>773</v>
      </c>
      <c r="BO35" s="139">
        <v>668</v>
      </c>
      <c r="BP35" s="139">
        <v>399</v>
      </c>
      <c r="BQ35" s="139">
        <v>174</v>
      </c>
      <c r="BR35" s="139">
        <v>98</v>
      </c>
      <c r="BS35" s="139">
        <v>68</v>
      </c>
      <c r="BT35" s="139">
        <v>41</v>
      </c>
      <c r="BU35" s="139">
        <v>29</v>
      </c>
      <c r="BV35" s="139">
        <v>23</v>
      </c>
      <c r="BW35" s="139">
        <v>18</v>
      </c>
      <c r="BX35" s="183"/>
    </row>
    <row r="36" spans="1:76" ht="26.1" customHeight="1">
      <c r="A36" s="136"/>
      <c r="B36" s="137" t="s">
        <v>294</v>
      </c>
      <c r="C36" s="137"/>
      <c r="D36" s="193">
        <v>0</v>
      </c>
      <c r="E36" s="193">
        <v>0</v>
      </c>
      <c r="F36" s="193">
        <v>0</v>
      </c>
      <c r="G36" s="193">
        <v>0</v>
      </c>
      <c r="H36" s="193">
        <v>0</v>
      </c>
      <c r="I36" s="193">
        <v>0</v>
      </c>
      <c r="J36" s="193">
        <v>0</v>
      </c>
      <c r="K36" s="193">
        <v>0</v>
      </c>
      <c r="L36" s="193">
        <v>0</v>
      </c>
      <c r="M36" s="193">
        <v>0</v>
      </c>
      <c r="N36" s="193">
        <v>0</v>
      </c>
      <c r="O36" s="193">
        <v>0</v>
      </c>
      <c r="P36" s="193">
        <v>0</v>
      </c>
      <c r="Q36" s="193">
        <v>0</v>
      </c>
      <c r="R36" s="193">
        <v>0</v>
      </c>
      <c r="S36" s="193">
        <v>0</v>
      </c>
      <c r="T36" s="193">
        <v>0</v>
      </c>
      <c r="U36" s="193">
        <v>0</v>
      </c>
      <c r="V36" s="193">
        <v>0</v>
      </c>
      <c r="W36" s="193">
        <v>0</v>
      </c>
      <c r="X36" s="193">
        <v>0</v>
      </c>
      <c r="Y36" s="193">
        <v>0</v>
      </c>
      <c r="Z36" s="193">
        <v>0</v>
      </c>
      <c r="AA36" s="193">
        <v>0</v>
      </c>
      <c r="AB36" s="193">
        <v>0</v>
      </c>
      <c r="AC36" s="193">
        <v>0</v>
      </c>
      <c r="AD36" s="193">
        <v>0</v>
      </c>
      <c r="AE36" s="193">
        <v>0</v>
      </c>
      <c r="AF36" s="193">
        <v>0</v>
      </c>
      <c r="AG36" s="193">
        <v>0</v>
      </c>
      <c r="AH36" s="193">
        <v>0</v>
      </c>
      <c r="AI36" s="193">
        <v>1115</v>
      </c>
      <c r="AJ36" s="193">
        <v>1316</v>
      </c>
      <c r="AK36" s="193">
        <v>1846</v>
      </c>
      <c r="AL36" s="193">
        <v>2376</v>
      </c>
      <c r="AM36" s="193">
        <v>2685</v>
      </c>
      <c r="AN36" s="193">
        <v>2858</v>
      </c>
      <c r="AO36" s="193">
        <v>2992</v>
      </c>
      <c r="AP36" s="193">
        <v>2988</v>
      </c>
      <c r="AQ36" s="193">
        <v>2790</v>
      </c>
      <c r="AR36" s="193">
        <v>2370</v>
      </c>
      <c r="AS36" s="193">
        <v>2370</v>
      </c>
      <c r="AT36" s="193">
        <v>2449</v>
      </c>
      <c r="AU36" s="193">
        <v>3018</v>
      </c>
      <c r="AV36" s="193">
        <v>3536</v>
      </c>
      <c r="AW36" s="193">
        <v>3776</v>
      </c>
      <c r="AX36" s="193">
        <v>3882</v>
      </c>
      <c r="AY36" s="193">
        <v>3876</v>
      </c>
      <c r="AZ36" s="193">
        <v>3750</v>
      </c>
      <c r="BA36" s="193">
        <v>2238</v>
      </c>
      <c r="BB36" s="193">
        <v>2192</v>
      </c>
      <c r="BC36" s="193">
        <v>2202</v>
      </c>
      <c r="BD36" s="193">
        <v>2230</v>
      </c>
      <c r="BE36" s="193">
        <v>2235</v>
      </c>
      <c r="BF36" s="193">
        <v>2213</v>
      </c>
      <c r="BG36" s="193">
        <v>2218</v>
      </c>
      <c r="BH36" s="193">
        <v>2187</v>
      </c>
      <c r="BI36" s="193">
        <v>2142</v>
      </c>
      <c r="BJ36" s="193">
        <v>2135</v>
      </c>
      <c r="BK36" s="193">
        <v>2117</v>
      </c>
      <c r="BL36" s="193">
        <v>2087</v>
      </c>
      <c r="BM36" s="193">
        <v>1935</v>
      </c>
      <c r="BN36" s="193">
        <v>1803</v>
      </c>
      <c r="BO36" s="193">
        <v>1619</v>
      </c>
      <c r="BP36" s="193">
        <v>1254</v>
      </c>
      <c r="BQ36" s="193">
        <v>939</v>
      </c>
      <c r="BR36" s="193">
        <v>821</v>
      </c>
      <c r="BS36" s="193">
        <v>762</v>
      </c>
      <c r="BT36" s="193">
        <v>692</v>
      </c>
      <c r="BU36" s="193">
        <v>674</v>
      </c>
      <c r="BV36" s="193">
        <v>682</v>
      </c>
      <c r="BW36" s="193">
        <v>683</v>
      </c>
      <c r="BX36" s="183"/>
    </row>
    <row r="37" spans="1:76">
      <c r="A37" s="136"/>
      <c r="B37" s="137" t="s">
        <v>270</v>
      </c>
      <c r="C37" s="137"/>
      <c r="D37" s="139">
        <v>0</v>
      </c>
      <c r="E37" s="139">
        <v>0</v>
      </c>
      <c r="F37" s="139">
        <v>0</v>
      </c>
      <c r="G37" s="139">
        <v>0</v>
      </c>
      <c r="H37" s="139">
        <v>0</v>
      </c>
      <c r="I37" s="139">
        <v>0</v>
      </c>
      <c r="J37" s="139">
        <v>0</v>
      </c>
      <c r="K37" s="139">
        <v>0</v>
      </c>
      <c r="L37" s="139">
        <v>0</v>
      </c>
      <c r="M37" s="139">
        <v>0</v>
      </c>
      <c r="N37" s="139">
        <v>0</v>
      </c>
      <c r="O37" s="139">
        <v>0</v>
      </c>
      <c r="P37" s="139">
        <v>0</v>
      </c>
      <c r="Q37" s="139">
        <v>0</v>
      </c>
      <c r="R37" s="139">
        <v>0</v>
      </c>
      <c r="S37" s="139">
        <v>0</v>
      </c>
      <c r="T37" s="139">
        <v>0</v>
      </c>
      <c r="U37" s="139">
        <v>0</v>
      </c>
      <c r="V37" s="139">
        <v>0</v>
      </c>
      <c r="W37" s="139">
        <v>0</v>
      </c>
      <c r="X37" s="139">
        <v>0</v>
      </c>
      <c r="Y37" s="139">
        <v>0</v>
      </c>
      <c r="Z37" s="139">
        <v>0</v>
      </c>
      <c r="AA37" s="139">
        <v>0</v>
      </c>
      <c r="AB37" s="139">
        <v>0</v>
      </c>
      <c r="AC37" s="139">
        <v>0</v>
      </c>
      <c r="AD37" s="139">
        <v>0</v>
      </c>
      <c r="AE37" s="139">
        <v>0</v>
      </c>
      <c r="AF37" s="139">
        <v>0</v>
      </c>
      <c r="AG37" s="139">
        <v>0</v>
      </c>
      <c r="AH37" s="139">
        <v>0</v>
      </c>
      <c r="AI37" s="139">
        <v>0</v>
      </c>
      <c r="AJ37" s="139">
        <v>0</v>
      </c>
      <c r="AK37" s="139">
        <v>0</v>
      </c>
      <c r="AL37" s="139">
        <v>0</v>
      </c>
      <c r="AM37" s="139">
        <v>0</v>
      </c>
      <c r="AN37" s="139">
        <v>0</v>
      </c>
      <c r="AO37" s="139">
        <v>0</v>
      </c>
      <c r="AP37" s="139">
        <v>0</v>
      </c>
      <c r="AQ37" s="139">
        <v>0</v>
      </c>
      <c r="AR37" s="139">
        <v>0</v>
      </c>
      <c r="AS37" s="139">
        <v>0</v>
      </c>
      <c r="AT37" s="139">
        <v>0</v>
      </c>
      <c r="AU37" s="139">
        <v>0</v>
      </c>
      <c r="AV37" s="139">
        <v>0</v>
      </c>
      <c r="AW37" s="139">
        <v>0</v>
      </c>
      <c r="AX37" s="139">
        <v>0</v>
      </c>
      <c r="AY37" s="139">
        <v>0</v>
      </c>
      <c r="AZ37" s="139">
        <v>0</v>
      </c>
      <c r="BA37" s="139">
        <v>0</v>
      </c>
      <c r="BB37" s="139">
        <v>0</v>
      </c>
      <c r="BC37" s="139">
        <v>0</v>
      </c>
      <c r="BD37" s="139">
        <v>0</v>
      </c>
      <c r="BE37" s="139">
        <v>0</v>
      </c>
      <c r="BF37" s="139">
        <v>0</v>
      </c>
      <c r="BG37" s="139">
        <v>192</v>
      </c>
      <c r="BH37" s="139">
        <v>187</v>
      </c>
      <c r="BI37" s="139">
        <v>182</v>
      </c>
      <c r="BJ37" s="139">
        <v>176</v>
      </c>
      <c r="BK37" s="139">
        <v>170</v>
      </c>
      <c r="BL37" s="139">
        <v>164</v>
      </c>
      <c r="BM37" s="139">
        <v>157</v>
      </c>
      <c r="BN37" s="139">
        <v>152</v>
      </c>
      <c r="BO37" s="139">
        <v>146</v>
      </c>
      <c r="BP37" s="139">
        <v>137</v>
      </c>
      <c r="BQ37" s="139">
        <v>142</v>
      </c>
      <c r="BR37" s="139">
        <v>138</v>
      </c>
      <c r="BS37" s="139">
        <v>135</v>
      </c>
      <c r="BT37" s="139">
        <v>130</v>
      </c>
      <c r="BU37" s="139">
        <v>126</v>
      </c>
      <c r="BV37" s="139">
        <v>122</v>
      </c>
      <c r="BW37" s="139">
        <v>119</v>
      </c>
      <c r="BX37" s="183"/>
    </row>
    <row r="38" spans="1:76">
      <c r="A38" s="136"/>
      <c r="B38" s="189" t="s">
        <v>233</v>
      </c>
      <c r="C38" s="137"/>
      <c r="D38" s="139">
        <v>0</v>
      </c>
      <c r="E38" s="139">
        <v>0</v>
      </c>
      <c r="F38" s="139">
        <v>0</v>
      </c>
      <c r="G38" s="139">
        <v>0</v>
      </c>
      <c r="H38" s="139">
        <v>0</v>
      </c>
      <c r="I38" s="139">
        <v>0</v>
      </c>
      <c r="J38" s="139">
        <v>0</v>
      </c>
      <c r="K38" s="139">
        <v>0</v>
      </c>
      <c r="L38" s="139">
        <v>0</v>
      </c>
      <c r="M38" s="139">
        <v>0</v>
      </c>
      <c r="N38" s="139">
        <v>0</v>
      </c>
      <c r="O38" s="139">
        <v>0</v>
      </c>
      <c r="P38" s="139">
        <v>0</v>
      </c>
      <c r="Q38" s="139">
        <v>0</v>
      </c>
      <c r="R38" s="139">
        <v>0</v>
      </c>
      <c r="S38" s="139">
        <v>0</v>
      </c>
      <c r="T38" s="139">
        <v>0</v>
      </c>
      <c r="U38" s="139">
        <v>0</v>
      </c>
      <c r="V38" s="139">
        <v>0</v>
      </c>
      <c r="W38" s="139">
        <v>0</v>
      </c>
      <c r="X38" s="139">
        <v>0</v>
      </c>
      <c r="Y38" s="139">
        <v>0</v>
      </c>
      <c r="Z38" s="139">
        <v>0</v>
      </c>
      <c r="AA38" s="139">
        <v>0</v>
      </c>
      <c r="AB38" s="139">
        <v>0</v>
      </c>
      <c r="AC38" s="139">
        <v>0</v>
      </c>
      <c r="AD38" s="139">
        <v>0</v>
      </c>
      <c r="AE38" s="139">
        <v>0</v>
      </c>
      <c r="AF38" s="139">
        <v>0</v>
      </c>
      <c r="AG38" s="139">
        <v>0</v>
      </c>
      <c r="AH38" s="139">
        <v>0</v>
      </c>
      <c r="AI38" s="139">
        <v>0</v>
      </c>
      <c r="AJ38" s="139">
        <v>0</v>
      </c>
      <c r="AK38" s="139">
        <v>0</v>
      </c>
      <c r="AL38" s="139">
        <v>0</v>
      </c>
      <c r="AM38" s="139">
        <v>0</v>
      </c>
      <c r="AN38" s="139">
        <v>0</v>
      </c>
      <c r="AO38" s="139">
        <v>0</v>
      </c>
      <c r="AP38" s="139">
        <v>0</v>
      </c>
      <c r="AQ38" s="139">
        <v>0</v>
      </c>
      <c r="AR38" s="139">
        <v>0</v>
      </c>
      <c r="AS38" s="139">
        <v>0</v>
      </c>
      <c r="AT38" s="139">
        <v>0</v>
      </c>
      <c r="AU38" s="139">
        <v>0</v>
      </c>
      <c r="AV38" s="139">
        <v>0</v>
      </c>
      <c r="AW38" s="139">
        <v>0</v>
      </c>
      <c r="AX38" s="139">
        <v>0</v>
      </c>
      <c r="AY38" s="139">
        <v>0</v>
      </c>
      <c r="AZ38" s="139">
        <v>1803</v>
      </c>
      <c r="BA38" s="139">
        <v>1252</v>
      </c>
      <c r="BB38" s="139">
        <v>1110</v>
      </c>
      <c r="BC38" s="139">
        <v>1177</v>
      </c>
      <c r="BD38" s="139">
        <v>1022</v>
      </c>
      <c r="BE38" s="139">
        <v>932</v>
      </c>
      <c r="BF38" s="139">
        <v>920</v>
      </c>
      <c r="BG38" s="139">
        <v>898</v>
      </c>
      <c r="BH38" s="139">
        <v>819</v>
      </c>
      <c r="BI38" s="139">
        <v>870</v>
      </c>
      <c r="BJ38" s="139">
        <v>927</v>
      </c>
      <c r="BK38" s="139">
        <v>818</v>
      </c>
      <c r="BL38" s="139">
        <v>1025</v>
      </c>
      <c r="BM38" s="139">
        <v>1538</v>
      </c>
      <c r="BN38" s="139">
        <v>1415</v>
      </c>
      <c r="BO38" s="139">
        <v>1515</v>
      </c>
      <c r="BP38" s="139">
        <v>1507</v>
      </c>
      <c r="BQ38" s="139">
        <v>1271</v>
      </c>
      <c r="BR38" s="139">
        <v>890</v>
      </c>
      <c r="BS38" s="139">
        <v>704</v>
      </c>
      <c r="BT38" s="139">
        <v>699</v>
      </c>
      <c r="BU38" s="139">
        <v>721</v>
      </c>
      <c r="BV38" s="139">
        <v>729</v>
      </c>
      <c r="BW38" s="139">
        <v>732</v>
      </c>
      <c r="BX38" s="183"/>
    </row>
    <row r="39" spans="1:76">
      <c r="A39" s="136"/>
      <c r="B39" s="140" t="s">
        <v>214</v>
      </c>
      <c r="C39" s="137"/>
      <c r="D39" s="139">
        <v>0</v>
      </c>
      <c r="E39" s="139">
        <v>0</v>
      </c>
      <c r="F39" s="139">
        <v>0</v>
      </c>
      <c r="G39" s="139">
        <v>0</v>
      </c>
      <c r="H39" s="139">
        <v>0</v>
      </c>
      <c r="I39" s="139">
        <v>0</v>
      </c>
      <c r="J39" s="139">
        <v>0</v>
      </c>
      <c r="K39" s="139">
        <v>0</v>
      </c>
      <c r="L39" s="139">
        <v>0</v>
      </c>
      <c r="M39" s="139">
        <v>0</v>
      </c>
      <c r="N39" s="139">
        <v>0</v>
      </c>
      <c r="O39" s="139">
        <v>0</v>
      </c>
      <c r="P39" s="139">
        <v>0</v>
      </c>
      <c r="Q39" s="139">
        <v>0</v>
      </c>
      <c r="R39" s="139">
        <v>0</v>
      </c>
      <c r="S39" s="139">
        <v>0</v>
      </c>
      <c r="T39" s="139">
        <v>0</v>
      </c>
      <c r="U39" s="139">
        <v>0</v>
      </c>
      <c r="V39" s="139">
        <v>0</v>
      </c>
      <c r="W39" s="139">
        <v>0</v>
      </c>
      <c r="X39" s="139">
        <v>0</v>
      </c>
      <c r="Y39" s="139">
        <v>0</v>
      </c>
      <c r="Z39" s="139">
        <v>0</v>
      </c>
      <c r="AA39" s="139">
        <v>0</v>
      </c>
      <c r="AB39" s="139">
        <v>0</v>
      </c>
      <c r="AC39" s="139">
        <v>0</v>
      </c>
      <c r="AD39" s="139">
        <v>0</v>
      </c>
      <c r="AE39" s="139">
        <v>0</v>
      </c>
      <c r="AF39" s="139">
        <v>0</v>
      </c>
      <c r="AG39" s="139">
        <v>0</v>
      </c>
      <c r="AH39" s="139">
        <v>0</v>
      </c>
      <c r="AI39" s="139">
        <v>0</v>
      </c>
      <c r="AJ39" s="139">
        <v>0</v>
      </c>
      <c r="AK39" s="139">
        <v>0</v>
      </c>
      <c r="AL39" s="139">
        <v>0</v>
      </c>
      <c r="AM39" s="139">
        <v>0</v>
      </c>
      <c r="AN39" s="139">
        <v>0</v>
      </c>
      <c r="AO39" s="139">
        <v>0</v>
      </c>
      <c r="AP39" s="139">
        <v>0</v>
      </c>
      <c r="AQ39" s="139">
        <v>0</v>
      </c>
      <c r="AR39" s="139">
        <v>0</v>
      </c>
      <c r="AS39" s="139">
        <v>0</v>
      </c>
      <c r="AT39" s="139">
        <v>0</v>
      </c>
      <c r="AU39" s="139">
        <v>0</v>
      </c>
      <c r="AV39" s="139">
        <v>0</v>
      </c>
      <c r="AW39" s="139">
        <v>0</v>
      </c>
      <c r="AX39" s="139">
        <v>0</v>
      </c>
      <c r="AY39" s="139">
        <v>0</v>
      </c>
      <c r="AZ39" s="139">
        <v>294</v>
      </c>
      <c r="BA39" s="139">
        <v>170</v>
      </c>
      <c r="BB39" s="139">
        <v>162</v>
      </c>
      <c r="BC39" s="139">
        <v>178</v>
      </c>
      <c r="BD39" s="139">
        <v>168</v>
      </c>
      <c r="BE39" s="139">
        <v>178</v>
      </c>
      <c r="BF39" s="139">
        <v>190</v>
      </c>
      <c r="BG39" s="139">
        <v>185</v>
      </c>
      <c r="BH39" s="139">
        <v>158</v>
      </c>
      <c r="BI39" s="139">
        <v>165</v>
      </c>
      <c r="BJ39" s="139">
        <v>157</v>
      </c>
      <c r="BK39" s="139">
        <v>142</v>
      </c>
      <c r="BL39" s="139">
        <v>244</v>
      </c>
      <c r="BM39" s="139">
        <v>321</v>
      </c>
      <c r="BN39" s="139">
        <v>234</v>
      </c>
      <c r="BO39" s="139">
        <v>212</v>
      </c>
      <c r="BP39" s="139">
        <v>178</v>
      </c>
      <c r="BQ39" s="139">
        <v>145</v>
      </c>
      <c r="BR39" s="139">
        <v>108</v>
      </c>
      <c r="BS39" s="139">
        <v>93</v>
      </c>
      <c r="BT39" s="139">
        <v>98</v>
      </c>
      <c r="BU39" s="139">
        <v>99</v>
      </c>
      <c r="BV39" s="139">
        <v>100</v>
      </c>
      <c r="BW39" s="139">
        <v>98</v>
      </c>
      <c r="BX39" s="183"/>
    </row>
    <row r="40" spans="1:76">
      <c r="A40" s="136"/>
      <c r="B40" s="140" t="s">
        <v>267</v>
      </c>
      <c r="C40" s="137"/>
      <c r="D40" s="139">
        <v>0</v>
      </c>
      <c r="E40" s="139">
        <v>0</v>
      </c>
      <c r="F40" s="139">
        <v>0</v>
      </c>
      <c r="G40" s="139">
        <v>0</v>
      </c>
      <c r="H40" s="139">
        <v>0</v>
      </c>
      <c r="I40" s="139">
        <v>0</v>
      </c>
      <c r="J40" s="139">
        <v>0</v>
      </c>
      <c r="K40" s="139">
        <v>0</v>
      </c>
      <c r="L40" s="139">
        <v>0</v>
      </c>
      <c r="M40" s="139">
        <v>0</v>
      </c>
      <c r="N40" s="139">
        <v>0</v>
      </c>
      <c r="O40" s="139">
        <v>0</v>
      </c>
      <c r="P40" s="139">
        <v>0</v>
      </c>
      <c r="Q40" s="139">
        <v>0</v>
      </c>
      <c r="R40" s="139">
        <v>0</v>
      </c>
      <c r="S40" s="139">
        <v>0</v>
      </c>
      <c r="T40" s="139">
        <v>0</v>
      </c>
      <c r="U40" s="139">
        <v>0</v>
      </c>
      <c r="V40" s="139">
        <v>0</v>
      </c>
      <c r="W40" s="139">
        <v>0</v>
      </c>
      <c r="X40" s="139">
        <v>0</v>
      </c>
      <c r="Y40" s="139">
        <v>0</v>
      </c>
      <c r="Z40" s="139">
        <v>0</v>
      </c>
      <c r="AA40" s="139">
        <v>0</v>
      </c>
      <c r="AB40" s="139">
        <v>0</v>
      </c>
      <c r="AC40" s="139">
        <v>0</v>
      </c>
      <c r="AD40" s="139">
        <v>0</v>
      </c>
      <c r="AE40" s="139">
        <v>0</v>
      </c>
      <c r="AF40" s="139">
        <v>0</v>
      </c>
      <c r="AG40" s="139">
        <v>0</v>
      </c>
      <c r="AH40" s="139">
        <v>0</v>
      </c>
      <c r="AI40" s="139">
        <v>0</v>
      </c>
      <c r="AJ40" s="139">
        <v>0</v>
      </c>
      <c r="AK40" s="139">
        <v>0</v>
      </c>
      <c r="AL40" s="139">
        <v>0</v>
      </c>
      <c r="AM40" s="139">
        <v>0</v>
      </c>
      <c r="AN40" s="139">
        <v>0</v>
      </c>
      <c r="AO40" s="139">
        <v>0</v>
      </c>
      <c r="AP40" s="139">
        <v>0</v>
      </c>
      <c r="AQ40" s="139">
        <v>0</v>
      </c>
      <c r="AR40" s="139">
        <v>0</v>
      </c>
      <c r="AS40" s="139">
        <v>0</v>
      </c>
      <c r="AT40" s="139">
        <v>0</v>
      </c>
      <c r="AU40" s="139">
        <v>0</v>
      </c>
      <c r="AV40" s="139">
        <v>0</v>
      </c>
      <c r="AW40" s="139">
        <v>0</v>
      </c>
      <c r="AX40" s="139">
        <v>0</v>
      </c>
      <c r="AY40" s="139">
        <v>0</v>
      </c>
      <c r="AZ40" s="139">
        <v>42</v>
      </c>
      <c r="BA40" s="139">
        <v>25</v>
      </c>
      <c r="BB40" s="139">
        <v>23</v>
      </c>
      <c r="BC40" s="139">
        <v>24</v>
      </c>
      <c r="BD40" s="139">
        <v>21</v>
      </c>
      <c r="BE40" s="139">
        <v>20</v>
      </c>
      <c r="BF40" s="139">
        <v>19</v>
      </c>
      <c r="BG40" s="139">
        <v>18</v>
      </c>
      <c r="BH40" s="139">
        <v>14</v>
      </c>
      <c r="BI40" s="139">
        <v>15</v>
      </c>
      <c r="BJ40" s="139">
        <v>15</v>
      </c>
      <c r="BK40" s="139">
        <v>13</v>
      </c>
      <c r="BL40" s="139">
        <v>21</v>
      </c>
      <c r="BM40" s="139">
        <v>30</v>
      </c>
      <c r="BN40" s="139">
        <v>22</v>
      </c>
      <c r="BO40" s="139">
        <v>19</v>
      </c>
      <c r="BP40" s="139">
        <v>18</v>
      </c>
      <c r="BQ40" s="139">
        <v>15</v>
      </c>
      <c r="BR40" s="139">
        <v>11</v>
      </c>
      <c r="BS40" s="139">
        <v>9</v>
      </c>
      <c r="BT40" s="139">
        <v>9</v>
      </c>
      <c r="BU40" s="139">
        <v>9</v>
      </c>
      <c r="BV40" s="139">
        <v>10</v>
      </c>
      <c r="BW40" s="139">
        <v>9</v>
      </c>
      <c r="BX40" s="183"/>
    </row>
    <row r="41" spans="1:76">
      <c r="A41" s="136"/>
      <c r="B41" s="140" t="s">
        <v>232</v>
      </c>
      <c r="C41" s="137"/>
      <c r="D41" s="139">
        <v>0</v>
      </c>
      <c r="E41" s="139">
        <v>0</v>
      </c>
      <c r="F41" s="139">
        <v>0</v>
      </c>
      <c r="G41" s="139">
        <v>0</v>
      </c>
      <c r="H41" s="139">
        <v>0</v>
      </c>
      <c r="I41" s="139">
        <v>0</v>
      </c>
      <c r="J41" s="139">
        <v>0</v>
      </c>
      <c r="K41" s="139">
        <v>0</v>
      </c>
      <c r="L41" s="139">
        <v>0</v>
      </c>
      <c r="M41" s="139">
        <v>0</v>
      </c>
      <c r="N41" s="139">
        <v>0</v>
      </c>
      <c r="O41" s="139">
        <v>0</v>
      </c>
      <c r="P41" s="139">
        <v>0</v>
      </c>
      <c r="Q41" s="139">
        <v>0</v>
      </c>
      <c r="R41" s="139">
        <v>0</v>
      </c>
      <c r="S41" s="139">
        <v>0</v>
      </c>
      <c r="T41" s="139">
        <v>0</v>
      </c>
      <c r="U41" s="139">
        <v>0</v>
      </c>
      <c r="V41" s="139">
        <v>0</v>
      </c>
      <c r="W41" s="139">
        <v>0</v>
      </c>
      <c r="X41" s="139">
        <v>0</v>
      </c>
      <c r="Y41" s="139">
        <v>0</v>
      </c>
      <c r="Z41" s="139">
        <v>0</v>
      </c>
      <c r="AA41" s="139">
        <v>0</v>
      </c>
      <c r="AB41" s="139">
        <v>0</v>
      </c>
      <c r="AC41" s="139">
        <v>0</v>
      </c>
      <c r="AD41" s="139">
        <v>0</v>
      </c>
      <c r="AE41" s="139">
        <v>0</v>
      </c>
      <c r="AF41" s="139">
        <v>0</v>
      </c>
      <c r="AG41" s="139">
        <v>0</v>
      </c>
      <c r="AH41" s="139">
        <v>0</v>
      </c>
      <c r="AI41" s="139">
        <v>0</v>
      </c>
      <c r="AJ41" s="139">
        <v>0</v>
      </c>
      <c r="AK41" s="139">
        <v>0</v>
      </c>
      <c r="AL41" s="139">
        <v>0</v>
      </c>
      <c r="AM41" s="139">
        <v>0</v>
      </c>
      <c r="AN41" s="139">
        <v>0</v>
      </c>
      <c r="AO41" s="139">
        <v>0</v>
      </c>
      <c r="AP41" s="139">
        <v>0</v>
      </c>
      <c r="AQ41" s="139">
        <v>0</v>
      </c>
      <c r="AR41" s="139">
        <v>0</v>
      </c>
      <c r="AS41" s="139">
        <v>0</v>
      </c>
      <c r="AT41" s="139">
        <v>0</v>
      </c>
      <c r="AU41" s="139">
        <v>0</v>
      </c>
      <c r="AV41" s="139">
        <v>0</v>
      </c>
      <c r="AW41" s="139">
        <v>0</v>
      </c>
      <c r="AX41" s="139">
        <v>0</v>
      </c>
      <c r="AY41" s="139">
        <v>0</v>
      </c>
      <c r="AZ41" s="139">
        <v>1308</v>
      </c>
      <c r="BA41" s="139">
        <v>962</v>
      </c>
      <c r="BB41" s="139">
        <v>846</v>
      </c>
      <c r="BC41" s="139">
        <v>888</v>
      </c>
      <c r="BD41" s="139">
        <v>764</v>
      </c>
      <c r="BE41" s="139">
        <v>666</v>
      </c>
      <c r="BF41" s="139">
        <v>646</v>
      </c>
      <c r="BG41" s="139">
        <v>631</v>
      </c>
      <c r="BH41" s="139">
        <v>588</v>
      </c>
      <c r="BI41" s="139">
        <v>632</v>
      </c>
      <c r="BJ41" s="139">
        <v>691</v>
      </c>
      <c r="BK41" s="139">
        <v>609</v>
      </c>
      <c r="BL41" s="139">
        <v>695</v>
      </c>
      <c r="BM41" s="139">
        <v>1072</v>
      </c>
      <c r="BN41" s="139">
        <v>1069</v>
      </c>
      <c r="BO41" s="139">
        <v>1208</v>
      </c>
      <c r="BP41" s="139">
        <v>1242</v>
      </c>
      <c r="BQ41" s="139">
        <v>1043</v>
      </c>
      <c r="BR41" s="139">
        <v>720</v>
      </c>
      <c r="BS41" s="139">
        <v>561</v>
      </c>
      <c r="BT41" s="139">
        <v>548</v>
      </c>
      <c r="BU41" s="139">
        <v>569</v>
      </c>
      <c r="BV41" s="139">
        <v>575</v>
      </c>
      <c r="BW41" s="139">
        <v>580</v>
      </c>
      <c r="BX41" s="183"/>
    </row>
    <row r="42" spans="1:76">
      <c r="A42" s="136"/>
      <c r="B42" s="140" t="s">
        <v>265</v>
      </c>
      <c r="C42" s="137"/>
      <c r="D42" s="139">
        <v>0</v>
      </c>
      <c r="E42" s="139">
        <v>0</v>
      </c>
      <c r="F42" s="139">
        <v>0</v>
      </c>
      <c r="G42" s="139">
        <v>0</v>
      </c>
      <c r="H42" s="139">
        <v>0</v>
      </c>
      <c r="I42" s="139">
        <v>0</v>
      </c>
      <c r="J42" s="139">
        <v>0</v>
      </c>
      <c r="K42" s="139">
        <v>0</v>
      </c>
      <c r="L42" s="139">
        <v>0</v>
      </c>
      <c r="M42" s="139">
        <v>0</v>
      </c>
      <c r="N42" s="139">
        <v>0</v>
      </c>
      <c r="O42" s="139">
        <v>0</v>
      </c>
      <c r="P42" s="139">
        <v>0</v>
      </c>
      <c r="Q42" s="139">
        <v>0</v>
      </c>
      <c r="R42" s="139">
        <v>0</v>
      </c>
      <c r="S42" s="139">
        <v>0</v>
      </c>
      <c r="T42" s="139">
        <v>0</v>
      </c>
      <c r="U42" s="139">
        <v>0</v>
      </c>
      <c r="V42" s="139">
        <v>0</v>
      </c>
      <c r="W42" s="139">
        <v>0</v>
      </c>
      <c r="X42" s="139">
        <v>0</v>
      </c>
      <c r="Y42" s="139">
        <v>0</v>
      </c>
      <c r="Z42" s="139">
        <v>0</v>
      </c>
      <c r="AA42" s="139">
        <v>0</v>
      </c>
      <c r="AB42" s="139">
        <v>0</v>
      </c>
      <c r="AC42" s="139">
        <v>0</v>
      </c>
      <c r="AD42" s="139">
        <v>0</v>
      </c>
      <c r="AE42" s="139">
        <v>0</v>
      </c>
      <c r="AF42" s="139">
        <v>0</v>
      </c>
      <c r="AG42" s="139">
        <v>0</v>
      </c>
      <c r="AH42" s="139">
        <v>0</v>
      </c>
      <c r="AI42" s="139">
        <v>0</v>
      </c>
      <c r="AJ42" s="139">
        <v>0</v>
      </c>
      <c r="AK42" s="139">
        <v>0</v>
      </c>
      <c r="AL42" s="139">
        <v>0</v>
      </c>
      <c r="AM42" s="139">
        <v>0</v>
      </c>
      <c r="AN42" s="139">
        <v>0</v>
      </c>
      <c r="AO42" s="139">
        <v>0</v>
      </c>
      <c r="AP42" s="139">
        <v>0</v>
      </c>
      <c r="AQ42" s="139">
        <v>0</v>
      </c>
      <c r="AR42" s="139">
        <v>0</v>
      </c>
      <c r="AS42" s="139">
        <v>0</v>
      </c>
      <c r="AT42" s="139">
        <v>0</v>
      </c>
      <c r="AU42" s="139">
        <v>0</v>
      </c>
      <c r="AV42" s="139">
        <v>0</v>
      </c>
      <c r="AW42" s="139">
        <v>0</v>
      </c>
      <c r="AX42" s="139">
        <v>0</v>
      </c>
      <c r="AY42" s="139">
        <v>0</v>
      </c>
      <c r="AZ42" s="139">
        <v>159</v>
      </c>
      <c r="BA42" s="139">
        <v>96</v>
      </c>
      <c r="BB42" s="139">
        <v>79</v>
      </c>
      <c r="BC42" s="139">
        <v>87</v>
      </c>
      <c r="BD42" s="139">
        <v>69</v>
      </c>
      <c r="BE42" s="139">
        <v>67</v>
      </c>
      <c r="BF42" s="139">
        <v>65</v>
      </c>
      <c r="BG42" s="139">
        <v>64</v>
      </c>
      <c r="BH42" s="139">
        <v>59</v>
      </c>
      <c r="BI42" s="139">
        <v>58</v>
      </c>
      <c r="BJ42" s="139">
        <v>64</v>
      </c>
      <c r="BK42" s="139">
        <v>54</v>
      </c>
      <c r="BL42" s="139">
        <v>66</v>
      </c>
      <c r="BM42" s="139">
        <v>114</v>
      </c>
      <c r="BN42" s="139">
        <v>91</v>
      </c>
      <c r="BO42" s="139">
        <v>77</v>
      </c>
      <c r="BP42" s="139">
        <v>69</v>
      </c>
      <c r="BQ42" s="139">
        <v>68</v>
      </c>
      <c r="BR42" s="139">
        <v>51</v>
      </c>
      <c r="BS42" s="139">
        <v>41</v>
      </c>
      <c r="BT42" s="139">
        <v>43</v>
      </c>
      <c r="BU42" s="139">
        <v>43</v>
      </c>
      <c r="BV42" s="139">
        <v>44</v>
      </c>
      <c r="BW42" s="139">
        <v>45</v>
      </c>
      <c r="BX42" s="183"/>
    </row>
    <row r="43" spans="1:76" ht="26.1" customHeight="1">
      <c r="A43" s="136"/>
      <c r="B43" s="137" t="s">
        <v>231</v>
      </c>
      <c r="C43" s="137"/>
      <c r="D43" s="139">
        <v>0</v>
      </c>
      <c r="E43" s="139">
        <v>0</v>
      </c>
      <c r="F43" s="139">
        <v>0</v>
      </c>
      <c r="G43" s="139">
        <v>0</v>
      </c>
      <c r="H43" s="139">
        <v>0</v>
      </c>
      <c r="I43" s="139">
        <v>0</v>
      </c>
      <c r="J43" s="139">
        <v>0</v>
      </c>
      <c r="K43" s="139">
        <v>0</v>
      </c>
      <c r="L43" s="139">
        <v>0</v>
      </c>
      <c r="M43" s="139">
        <v>0</v>
      </c>
      <c r="N43" s="139">
        <v>0</v>
      </c>
      <c r="O43" s="139">
        <v>0</v>
      </c>
      <c r="P43" s="139">
        <v>0</v>
      </c>
      <c r="Q43" s="139">
        <v>0</v>
      </c>
      <c r="R43" s="139">
        <v>0</v>
      </c>
      <c r="S43" s="139">
        <v>0</v>
      </c>
      <c r="T43" s="139">
        <v>0</v>
      </c>
      <c r="U43" s="139">
        <v>0</v>
      </c>
      <c r="V43" s="139">
        <v>0</v>
      </c>
      <c r="W43" s="139">
        <v>0</v>
      </c>
      <c r="X43" s="139">
        <v>0</v>
      </c>
      <c r="Y43" s="139">
        <v>0</v>
      </c>
      <c r="Z43" s="139">
        <v>0</v>
      </c>
      <c r="AA43" s="139">
        <v>0</v>
      </c>
      <c r="AB43" s="139">
        <v>0</v>
      </c>
      <c r="AC43" s="139">
        <v>0</v>
      </c>
      <c r="AD43" s="139">
        <v>0</v>
      </c>
      <c r="AE43" s="139">
        <v>0</v>
      </c>
      <c r="AF43" s="139">
        <v>0</v>
      </c>
      <c r="AG43" s="139">
        <v>0</v>
      </c>
      <c r="AH43" s="139">
        <v>0</v>
      </c>
      <c r="AI43" s="139">
        <v>0</v>
      </c>
      <c r="AJ43" s="139">
        <v>0</v>
      </c>
      <c r="AK43" s="139">
        <v>0</v>
      </c>
      <c r="AL43" s="139">
        <v>0</v>
      </c>
      <c r="AM43" s="139">
        <v>0</v>
      </c>
      <c r="AN43" s="139">
        <v>0</v>
      </c>
      <c r="AO43" s="139">
        <v>0</v>
      </c>
      <c r="AP43" s="139">
        <v>0</v>
      </c>
      <c r="AQ43" s="139">
        <v>0</v>
      </c>
      <c r="AR43" s="139">
        <v>0</v>
      </c>
      <c r="AS43" s="139">
        <v>0</v>
      </c>
      <c r="AT43" s="139">
        <v>0</v>
      </c>
      <c r="AU43" s="139">
        <v>11</v>
      </c>
      <c r="AV43" s="139">
        <v>13</v>
      </c>
      <c r="AW43" s="139">
        <v>12</v>
      </c>
      <c r="AX43" s="139">
        <v>11</v>
      </c>
      <c r="AY43" s="139">
        <v>13</v>
      </c>
      <c r="AZ43" s="139">
        <v>12</v>
      </c>
      <c r="BA43" s="139">
        <v>11</v>
      </c>
      <c r="BB43" s="139">
        <v>13</v>
      </c>
      <c r="BC43" s="139">
        <v>13</v>
      </c>
      <c r="BD43" s="139">
        <v>15</v>
      </c>
      <c r="BE43" s="139">
        <v>17</v>
      </c>
      <c r="BF43" s="139">
        <v>15</v>
      </c>
      <c r="BG43" s="139">
        <v>22</v>
      </c>
      <c r="BH43" s="139">
        <v>26</v>
      </c>
      <c r="BI43" s="139">
        <v>29</v>
      </c>
      <c r="BJ43" s="139">
        <v>27</v>
      </c>
      <c r="BK43" s="139">
        <v>44</v>
      </c>
      <c r="BL43" s="139">
        <v>54</v>
      </c>
      <c r="BM43" s="139">
        <v>56</v>
      </c>
      <c r="BN43" s="139">
        <v>54</v>
      </c>
      <c r="BO43" s="139">
        <v>57</v>
      </c>
      <c r="BP43" s="139">
        <v>60</v>
      </c>
      <c r="BQ43" s="139">
        <v>58</v>
      </c>
      <c r="BR43" s="139">
        <v>58</v>
      </c>
      <c r="BS43" s="139">
        <v>60</v>
      </c>
      <c r="BT43" s="139">
        <v>60</v>
      </c>
      <c r="BU43" s="139">
        <v>60</v>
      </c>
      <c r="BV43" s="139">
        <v>60</v>
      </c>
      <c r="BW43" s="139">
        <v>60</v>
      </c>
      <c r="BX43" s="183"/>
    </row>
    <row r="44" spans="1:76">
      <c r="A44" s="136"/>
      <c r="B44" s="137" t="s">
        <v>305</v>
      </c>
      <c r="C44" s="137"/>
      <c r="D44" s="139">
        <v>0</v>
      </c>
      <c r="E44" s="139">
        <v>0</v>
      </c>
      <c r="F44" s="139">
        <v>0</v>
      </c>
      <c r="G44" s="139">
        <v>0</v>
      </c>
      <c r="H44" s="139">
        <v>0</v>
      </c>
      <c r="I44" s="139">
        <v>0</v>
      </c>
      <c r="J44" s="139">
        <v>0</v>
      </c>
      <c r="K44" s="139">
        <v>0</v>
      </c>
      <c r="L44" s="139">
        <v>0</v>
      </c>
      <c r="M44" s="139">
        <v>0</v>
      </c>
      <c r="N44" s="139">
        <v>0</v>
      </c>
      <c r="O44" s="139">
        <v>0</v>
      </c>
      <c r="P44" s="139">
        <v>0</v>
      </c>
      <c r="Q44" s="139">
        <v>0</v>
      </c>
      <c r="R44" s="139">
        <v>0</v>
      </c>
      <c r="S44" s="139">
        <v>0</v>
      </c>
      <c r="T44" s="139">
        <v>0</v>
      </c>
      <c r="U44" s="139">
        <v>0</v>
      </c>
      <c r="V44" s="139">
        <v>0</v>
      </c>
      <c r="W44" s="139">
        <v>0</v>
      </c>
      <c r="X44" s="139">
        <v>0</v>
      </c>
      <c r="Y44" s="139">
        <v>0</v>
      </c>
      <c r="Z44" s="139">
        <v>0</v>
      </c>
      <c r="AA44" s="139">
        <v>0</v>
      </c>
      <c r="AB44" s="139">
        <v>0</v>
      </c>
      <c r="AC44" s="139">
        <v>0</v>
      </c>
      <c r="AD44" s="139">
        <v>0</v>
      </c>
      <c r="AE44" s="139">
        <v>0</v>
      </c>
      <c r="AF44" s="139">
        <v>31</v>
      </c>
      <c r="AG44" s="139">
        <v>44</v>
      </c>
      <c r="AH44" s="139">
        <v>61</v>
      </c>
      <c r="AI44" s="139">
        <v>86</v>
      </c>
      <c r="AJ44" s="139">
        <v>114</v>
      </c>
      <c r="AK44" s="139">
        <v>131</v>
      </c>
      <c r="AL44" s="139">
        <v>154</v>
      </c>
      <c r="AM44" s="139">
        <v>185</v>
      </c>
      <c r="AN44" s="139">
        <v>216</v>
      </c>
      <c r="AO44" s="139">
        <v>246</v>
      </c>
      <c r="AP44" s="139">
        <v>275</v>
      </c>
      <c r="AQ44" s="139">
        <v>303</v>
      </c>
      <c r="AR44" s="139">
        <v>325</v>
      </c>
      <c r="AS44" s="139">
        <v>345</v>
      </c>
      <c r="AT44" s="139">
        <v>364</v>
      </c>
      <c r="AU44" s="139">
        <v>387</v>
      </c>
      <c r="AV44" s="139">
        <v>0</v>
      </c>
      <c r="AW44" s="139">
        <v>0</v>
      </c>
      <c r="AX44" s="139">
        <v>0</v>
      </c>
      <c r="AY44" s="139">
        <v>0</v>
      </c>
      <c r="AZ44" s="139">
        <v>0</v>
      </c>
      <c r="BA44" s="139">
        <v>0</v>
      </c>
      <c r="BB44" s="139">
        <v>0</v>
      </c>
      <c r="BC44" s="139">
        <v>0</v>
      </c>
      <c r="BD44" s="139">
        <v>0</v>
      </c>
      <c r="BE44" s="139">
        <v>0</v>
      </c>
      <c r="BF44" s="139">
        <v>0</v>
      </c>
      <c r="BG44" s="139">
        <v>0</v>
      </c>
      <c r="BH44" s="139">
        <v>0</v>
      </c>
      <c r="BI44" s="139">
        <v>0</v>
      </c>
      <c r="BJ44" s="139">
        <v>0</v>
      </c>
      <c r="BK44" s="139">
        <v>0</v>
      </c>
      <c r="BL44" s="139">
        <v>0</v>
      </c>
      <c r="BM44" s="139">
        <v>0</v>
      </c>
      <c r="BN44" s="139">
        <v>0</v>
      </c>
      <c r="BO44" s="139">
        <v>0</v>
      </c>
      <c r="BP44" s="139">
        <v>0</v>
      </c>
      <c r="BQ44" s="139">
        <v>0</v>
      </c>
      <c r="BR44" s="139">
        <v>0</v>
      </c>
      <c r="BS44" s="139">
        <v>0</v>
      </c>
      <c r="BT44" s="139">
        <v>0</v>
      </c>
      <c r="BU44" s="139">
        <v>0</v>
      </c>
      <c r="BV44" s="139">
        <v>0</v>
      </c>
      <c r="BW44" s="139">
        <v>0</v>
      </c>
      <c r="BX44" s="183"/>
    </row>
    <row r="45" spans="1:76">
      <c r="A45" s="136"/>
      <c r="B45" s="9" t="s">
        <v>222</v>
      </c>
      <c r="C45" s="137"/>
      <c r="D45" s="139">
        <v>0</v>
      </c>
      <c r="E45" s="139">
        <v>0</v>
      </c>
      <c r="F45" s="139">
        <v>0</v>
      </c>
      <c r="G45" s="139">
        <v>0</v>
      </c>
      <c r="H45" s="139">
        <v>0</v>
      </c>
      <c r="I45" s="139">
        <v>0</v>
      </c>
      <c r="J45" s="139">
        <v>0</v>
      </c>
      <c r="K45" s="139">
        <v>0</v>
      </c>
      <c r="L45" s="139">
        <v>0</v>
      </c>
      <c r="M45" s="139">
        <v>0</v>
      </c>
      <c r="N45" s="139">
        <v>0</v>
      </c>
      <c r="O45" s="139">
        <v>0</v>
      </c>
      <c r="P45" s="139">
        <v>0</v>
      </c>
      <c r="Q45" s="139">
        <v>0</v>
      </c>
      <c r="R45" s="139">
        <v>0</v>
      </c>
      <c r="S45" s="139">
        <v>0</v>
      </c>
      <c r="T45" s="139">
        <v>0</v>
      </c>
      <c r="U45" s="139">
        <v>0</v>
      </c>
      <c r="V45" s="139">
        <v>0</v>
      </c>
      <c r="W45" s="139">
        <v>0</v>
      </c>
      <c r="X45" s="139">
        <v>0</v>
      </c>
      <c r="Y45" s="139">
        <v>0</v>
      </c>
      <c r="Z45" s="139">
        <v>0</v>
      </c>
      <c r="AA45" s="139">
        <v>0</v>
      </c>
      <c r="AB45" s="139">
        <v>0</v>
      </c>
      <c r="AC45" s="139">
        <v>0</v>
      </c>
      <c r="AD45" s="139">
        <v>0</v>
      </c>
      <c r="AE45" s="139">
        <v>0</v>
      </c>
      <c r="AF45" s="139">
        <v>0</v>
      </c>
      <c r="AG45" s="139">
        <v>0</v>
      </c>
      <c r="AH45" s="139">
        <v>0</v>
      </c>
      <c r="AI45" s="139">
        <v>0</v>
      </c>
      <c r="AJ45" s="139">
        <v>0</v>
      </c>
      <c r="AK45" s="139">
        <v>0</v>
      </c>
      <c r="AL45" s="139">
        <v>0</v>
      </c>
      <c r="AM45" s="139">
        <v>0</v>
      </c>
      <c r="AN45" s="139">
        <v>0</v>
      </c>
      <c r="AO45" s="139">
        <v>0</v>
      </c>
      <c r="AP45" s="139">
        <v>0</v>
      </c>
      <c r="AQ45" s="139">
        <v>0</v>
      </c>
      <c r="AR45" s="139">
        <v>0</v>
      </c>
      <c r="AS45" s="139">
        <v>0</v>
      </c>
      <c r="AT45" s="139">
        <v>0</v>
      </c>
      <c r="AU45" s="139">
        <v>0</v>
      </c>
      <c r="AV45" s="139">
        <v>0</v>
      </c>
      <c r="AW45" s="139">
        <v>0</v>
      </c>
      <c r="AX45" s="139">
        <v>0</v>
      </c>
      <c r="AY45" s="139">
        <v>0</v>
      </c>
      <c r="AZ45" s="139">
        <v>0</v>
      </c>
      <c r="BA45" s="139">
        <v>0</v>
      </c>
      <c r="BB45" s="139">
        <v>0</v>
      </c>
      <c r="BC45" s="139">
        <v>0</v>
      </c>
      <c r="BD45" s="139">
        <v>0</v>
      </c>
      <c r="BE45" s="139">
        <v>0</v>
      </c>
      <c r="BF45" s="139">
        <v>0</v>
      </c>
      <c r="BG45" s="139">
        <v>0</v>
      </c>
      <c r="BH45" s="139">
        <v>0</v>
      </c>
      <c r="BI45" s="139">
        <v>0</v>
      </c>
      <c r="BJ45" s="139">
        <v>0</v>
      </c>
      <c r="BK45" s="139">
        <v>0</v>
      </c>
      <c r="BL45" s="139">
        <v>0</v>
      </c>
      <c r="BM45" s="139">
        <v>0</v>
      </c>
      <c r="BN45" s="139">
        <v>0</v>
      </c>
      <c r="BO45" s="139">
        <v>0</v>
      </c>
      <c r="BP45" s="139">
        <v>0</v>
      </c>
      <c r="BQ45" s="139">
        <v>12</v>
      </c>
      <c r="BR45" s="139">
        <v>255</v>
      </c>
      <c r="BS45" s="139">
        <v>482</v>
      </c>
      <c r="BT45" s="139">
        <v>937</v>
      </c>
      <c r="BU45" s="139">
        <v>1501</v>
      </c>
      <c r="BV45" s="139">
        <v>1701</v>
      </c>
      <c r="BW45" s="139">
        <v>1749</v>
      </c>
      <c r="BX45" s="183"/>
    </row>
    <row r="46" spans="1:76">
      <c r="A46" s="136"/>
      <c r="B46" s="140" t="s">
        <v>264</v>
      </c>
      <c r="C46" s="137"/>
      <c r="D46" s="139">
        <v>0</v>
      </c>
      <c r="E46" s="139">
        <v>0</v>
      </c>
      <c r="F46" s="139">
        <v>0</v>
      </c>
      <c r="G46" s="139">
        <v>0</v>
      </c>
      <c r="H46" s="139">
        <v>0</v>
      </c>
      <c r="I46" s="139">
        <v>0</v>
      </c>
      <c r="J46" s="139">
        <v>0</v>
      </c>
      <c r="K46" s="139">
        <v>0</v>
      </c>
      <c r="L46" s="139">
        <v>0</v>
      </c>
      <c r="M46" s="139">
        <v>0</v>
      </c>
      <c r="N46" s="139">
        <v>0</v>
      </c>
      <c r="O46" s="139">
        <v>0</v>
      </c>
      <c r="P46" s="139">
        <v>0</v>
      </c>
      <c r="Q46" s="139">
        <v>0</v>
      </c>
      <c r="R46" s="139">
        <v>0</v>
      </c>
      <c r="S46" s="139">
        <v>0</v>
      </c>
      <c r="T46" s="139">
        <v>0</v>
      </c>
      <c r="U46" s="139">
        <v>0</v>
      </c>
      <c r="V46" s="139">
        <v>0</v>
      </c>
      <c r="W46" s="139">
        <v>0</v>
      </c>
      <c r="X46" s="139">
        <v>0</v>
      </c>
      <c r="Y46" s="139">
        <v>0</v>
      </c>
      <c r="Z46" s="139">
        <v>0</v>
      </c>
      <c r="AA46" s="139">
        <v>0</v>
      </c>
      <c r="AB46" s="139">
        <v>0</v>
      </c>
      <c r="AC46" s="139">
        <v>0</v>
      </c>
      <c r="AD46" s="139">
        <v>0</v>
      </c>
      <c r="AE46" s="139">
        <v>0</v>
      </c>
      <c r="AF46" s="139">
        <v>0</v>
      </c>
      <c r="AG46" s="139">
        <v>0</v>
      </c>
      <c r="AH46" s="139">
        <v>0</v>
      </c>
      <c r="AI46" s="139">
        <v>0</v>
      </c>
      <c r="AJ46" s="139">
        <v>0</v>
      </c>
      <c r="AK46" s="139">
        <v>0</v>
      </c>
      <c r="AL46" s="139">
        <v>0</v>
      </c>
      <c r="AM46" s="139">
        <v>0</v>
      </c>
      <c r="AN46" s="139">
        <v>0</v>
      </c>
      <c r="AO46" s="139">
        <v>0</v>
      </c>
      <c r="AP46" s="139">
        <v>0</v>
      </c>
      <c r="AQ46" s="139">
        <v>0</v>
      </c>
      <c r="AR46" s="139">
        <v>0</v>
      </c>
      <c r="AS46" s="139">
        <v>0</v>
      </c>
      <c r="AT46" s="139">
        <v>0</v>
      </c>
      <c r="AU46" s="139">
        <v>0</v>
      </c>
      <c r="AV46" s="139">
        <v>0</v>
      </c>
      <c r="AW46" s="139">
        <v>0</v>
      </c>
      <c r="AX46" s="139">
        <v>0</v>
      </c>
      <c r="AY46" s="139">
        <v>0</v>
      </c>
      <c r="AZ46" s="139">
        <v>0</v>
      </c>
      <c r="BA46" s="139">
        <v>0</v>
      </c>
      <c r="BB46" s="139">
        <v>0</v>
      </c>
      <c r="BC46" s="139">
        <v>0</v>
      </c>
      <c r="BD46" s="139">
        <v>0</v>
      </c>
      <c r="BE46" s="139">
        <v>0</v>
      </c>
      <c r="BF46" s="139">
        <v>0</v>
      </c>
      <c r="BG46" s="139">
        <v>0</v>
      </c>
      <c r="BH46" s="139">
        <v>0</v>
      </c>
      <c r="BI46" s="139">
        <v>0</v>
      </c>
      <c r="BJ46" s="139">
        <v>0</v>
      </c>
      <c r="BK46" s="139">
        <v>0</v>
      </c>
      <c r="BL46" s="139">
        <v>0</v>
      </c>
      <c r="BM46" s="139">
        <v>0</v>
      </c>
      <c r="BN46" s="139">
        <v>0</v>
      </c>
      <c r="BO46" s="139">
        <v>0</v>
      </c>
      <c r="BP46" s="139">
        <v>0</v>
      </c>
      <c r="BQ46" s="139">
        <v>12</v>
      </c>
      <c r="BR46" s="139">
        <v>252</v>
      </c>
      <c r="BS46" s="139">
        <v>476</v>
      </c>
      <c r="BT46" s="139">
        <v>928</v>
      </c>
      <c r="BU46" s="139">
        <v>1485</v>
      </c>
      <c r="BV46" s="139">
        <v>1684</v>
      </c>
      <c r="BW46" s="139">
        <v>1730</v>
      </c>
      <c r="BX46" s="183"/>
    </row>
    <row r="47" spans="1:76">
      <c r="A47" s="136"/>
      <c r="B47" s="140" t="s">
        <v>263</v>
      </c>
      <c r="C47" s="137"/>
      <c r="D47" s="139">
        <v>0</v>
      </c>
      <c r="E47" s="139">
        <v>0</v>
      </c>
      <c r="F47" s="139">
        <v>0</v>
      </c>
      <c r="G47" s="139">
        <v>0</v>
      </c>
      <c r="H47" s="139">
        <v>0</v>
      </c>
      <c r="I47" s="139">
        <v>0</v>
      </c>
      <c r="J47" s="139">
        <v>0</v>
      </c>
      <c r="K47" s="139">
        <v>0</v>
      </c>
      <c r="L47" s="139">
        <v>0</v>
      </c>
      <c r="M47" s="139">
        <v>0</v>
      </c>
      <c r="N47" s="139">
        <v>0</v>
      </c>
      <c r="O47" s="139">
        <v>0</v>
      </c>
      <c r="P47" s="139">
        <v>0</v>
      </c>
      <c r="Q47" s="139">
        <v>0</v>
      </c>
      <c r="R47" s="139">
        <v>0</v>
      </c>
      <c r="S47" s="139">
        <v>0</v>
      </c>
      <c r="T47" s="139">
        <v>0</v>
      </c>
      <c r="U47" s="139">
        <v>0</v>
      </c>
      <c r="V47" s="139">
        <v>0</v>
      </c>
      <c r="W47" s="139">
        <v>0</v>
      </c>
      <c r="X47" s="139">
        <v>0</v>
      </c>
      <c r="Y47" s="139">
        <v>0</v>
      </c>
      <c r="Z47" s="139">
        <v>0</v>
      </c>
      <c r="AA47" s="139">
        <v>0</v>
      </c>
      <c r="AB47" s="139">
        <v>0</v>
      </c>
      <c r="AC47" s="139">
        <v>0</v>
      </c>
      <c r="AD47" s="139">
        <v>0</v>
      </c>
      <c r="AE47" s="139">
        <v>0</v>
      </c>
      <c r="AF47" s="139">
        <v>0</v>
      </c>
      <c r="AG47" s="139">
        <v>0</v>
      </c>
      <c r="AH47" s="139">
        <v>0</v>
      </c>
      <c r="AI47" s="139">
        <v>0</v>
      </c>
      <c r="AJ47" s="139">
        <v>0</v>
      </c>
      <c r="AK47" s="139">
        <v>0</v>
      </c>
      <c r="AL47" s="139">
        <v>0</v>
      </c>
      <c r="AM47" s="139">
        <v>0</v>
      </c>
      <c r="AN47" s="139">
        <v>0</v>
      </c>
      <c r="AO47" s="139">
        <v>0</v>
      </c>
      <c r="AP47" s="139">
        <v>0</v>
      </c>
      <c r="AQ47" s="139">
        <v>0</v>
      </c>
      <c r="AR47" s="139">
        <v>0</v>
      </c>
      <c r="AS47" s="139">
        <v>0</v>
      </c>
      <c r="AT47" s="139">
        <v>0</v>
      </c>
      <c r="AU47" s="139">
        <v>0</v>
      </c>
      <c r="AV47" s="139">
        <v>0</v>
      </c>
      <c r="AW47" s="139">
        <v>0</v>
      </c>
      <c r="AX47" s="139">
        <v>0</v>
      </c>
      <c r="AY47" s="139">
        <v>0</v>
      </c>
      <c r="AZ47" s="139">
        <v>0</v>
      </c>
      <c r="BA47" s="139">
        <v>0</v>
      </c>
      <c r="BB47" s="139">
        <v>0</v>
      </c>
      <c r="BC47" s="139">
        <v>0</v>
      </c>
      <c r="BD47" s="139">
        <v>0</v>
      </c>
      <c r="BE47" s="139">
        <v>0</v>
      </c>
      <c r="BF47" s="139">
        <v>0</v>
      </c>
      <c r="BG47" s="139">
        <v>0</v>
      </c>
      <c r="BH47" s="139">
        <v>0</v>
      </c>
      <c r="BI47" s="139">
        <v>0</v>
      </c>
      <c r="BJ47" s="139">
        <v>0</v>
      </c>
      <c r="BK47" s="139">
        <v>0</v>
      </c>
      <c r="BL47" s="139">
        <v>0</v>
      </c>
      <c r="BM47" s="139">
        <v>0</v>
      </c>
      <c r="BN47" s="139">
        <v>0</v>
      </c>
      <c r="BO47" s="139">
        <v>0</v>
      </c>
      <c r="BP47" s="139">
        <v>0</v>
      </c>
      <c r="BQ47" s="139">
        <v>0</v>
      </c>
      <c r="BR47" s="139">
        <v>3</v>
      </c>
      <c r="BS47" s="139">
        <v>5</v>
      </c>
      <c r="BT47" s="139">
        <v>10</v>
      </c>
      <c r="BU47" s="139">
        <v>16</v>
      </c>
      <c r="BV47" s="139">
        <v>17</v>
      </c>
      <c r="BW47" s="139">
        <v>20</v>
      </c>
      <c r="BX47" s="183"/>
    </row>
    <row r="48" spans="1:76" ht="25.5" customHeight="1">
      <c r="A48" s="136"/>
      <c r="B48" s="137" t="s">
        <v>218</v>
      </c>
      <c r="C48" s="137"/>
      <c r="D48" s="139">
        <v>0</v>
      </c>
      <c r="E48" s="139">
        <v>0</v>
      </c>
      <c r="F48" s="139">
        <v>0</v>
      </c>
      <c r="G48" s="139">
        <v>0</v>
      </c>
      <c r="H48" s="139">
        <v>0</v>
      </c>
      <c r="I48" s="139">
        <v>0</v>
      </c>
      <c r="J48" s="139">
        <v>0</v>
      </c>
      <c r="K48" s="139">
        <v>0</v>
      </c>
      <c r="L48" s="139">
        <v>0</v>
      </c>
      <c r="M48" s="139">
        <v>0</v>
      </c>
      <c r="N48" s="139">
        <v>0</v>
      </c>
      <c r="O48" s="139">
        <v>0</v>
      </c>
      <c r="P48" s="139">
        <v>0</v>
      </c>
      <c r="Q48" s="139">
        <v>0</v>
      </c>
      <c r="R48" s="139">
        <v>0</v>
      </c>
      <c r="S48" s="139">
        <v>0</v>
      </c>
      <c r="T48" s="139">
        <v>0</v>
      </c>
      <c r="U48" s="139">
        <v>0</v>
      </c>
      <c r="V48" s="139">
        <v>0</v>
      </c>
      <c r="W48" s="139">
        <v>0</v>
      </c>
      <c r="X48" s="139">
        <v>0</v>
      </c>
      <c r="Y48" s="139">
        <v>0</v>
      </c>
      <c r="Z48" s="139">
        <v>0</v>
      </c>
      <c r="AA48" s="139">
        <v>0</v>
      </c>
      <c r="AB48" s="139">
        <v>0</v>
      </c>
      <c r="AC48" s="139">
        <v>0</v>
      </c>
      <c r="AD48" s="139">
        <v>0</v>
      </c>
      <c r="AE48" s="139">
        <v>0</v>
      </c>
      <c r="AF48" s="139">
        <v>100</v>
      </c>
      <c r="AG48" s="139">
        <v>103</v>
      </c>
      <c r="AH48" s="139">
        <v>110</v>
      </c>
      <c r="AI48" s="139">
        <v>143</v>
      </c>
      <c r="AJ48" s="139">
        <v>164</v>
      </c>
      <c r="AK48" s="139">
        <v>169</v>
      </c>
      <c r="AL48" s="139">
        <v>177</v>
      </c>
      <c r="AM48" s="139">
        <v>188</v>
      </c>
      <c r="AN48" s="139">
        <v>212</v>
      </c>
      <c r="AO48" s="139">
        <v>227</v>
      </c>
      <c r="AP48" s="139">
        <v>228</v>
      </c>
      <c r="AQ48" s="139">
        <v>228</v>
      </c>
      <c r="AR48" s="139">
        <v>233</v>
      </c>
      <c r="AS48" s="139">
        <v>240</v>
      </c>
      <c r="AT48" s="139">
        <v>247</v>
      </c>
      <c r="AU48" s="139">
        <v>257</v>
      </c>
      <c r="AV48" s="139">
        <v>265</v>
      </c>
      <c r="AW48" s="139">
        <v>273</v>
      </c>
      <c r="AX48" s="139">
        <v>289</v>
      </c>
      <c r="AY48" s="139">
        <v>308</v>
      </c>
      <c r="AZ48" s="139">
        <v>328</v>
      </c>
      <c r="BA48" s="139">
        <v>339</v>
      </c>
      <c r="BB48" s="139">
        <v>338</v>
      </c>
      <c r="BC48" s="139">
        <v>337</v>
      </c>
      <c r="BD48" s="139">
        <v>336</v>
      </c>
      <c r="BE48" s="139">
        <v>326</v>
      </c>
      <c r="BF48" s="139">
        <v>289</v>
      </c>
      <c r="BG48" s="139">
        <v>274</v>
      </c>
      <c r="BH48" s="139">
        <v>260</v>
      </c>
      <c r="BI48" s="139">
        <v>246</v>
      </c>
      <c r="BJ48" s="139">
        <v>234</v>
      </c>
      <c r="BK48" s="139">
        <v>221</v>
      </c>
      <c r="BL48" s="139">
        <v>210</v>
      </c>
      <c r="BM48" s="139">
        <v>200</v>
      </c>
      <c r="BN48" s="139">
        <v>191</v>
      </c>
      <c r="BO48" s="139">
        <v>184</v>
      </c>
      <c r="BP48" s="139">
        <v>177</v>
      </c>
      <c r="BQ48" s="139">
        <v>167</v>
      </c>
      <c r="BR48" s="139">
        <v>137</v>
      </c>
      <c r="BS48" s="139">
        <v>83</v>
      </c>
      <c r="BT48" s="139">
        <v>17</v>
      </c>
      <c r="BU48" s="139">
        <v>0</v>
      </c>
      <c r="BV48" s="139">
        <v>0</v>
      </c>
      <c r="BW48" s="139">
        <v>0</v>
      </c>
      <c r="BX48" s="183"/>
    </row>
    <row r="49" spans="1:76">
      <c r="A49" s="136"/>
      <c r="B49" s="137" t="s">
        <v>211</v>
      </c>
      <c r="C49" s="137"/>
      <c r="D49" s="139">
        <v>0</v>
      </c>
      <c r="E49" s="139">
        <v>0</v>
      </c>
      <c r="F49" s="139">
        <v>0</v>
      </c>
      <c r="G49" s="139">
        <v>0</v>
      </c>
      <c r="H49" s="139">
        <v>0</v>
      </c>
      <c r="I49" s="139">
        <v>0</v>
      </c>
      <c r="J49" s="139">
        <v>0</v>
      </c>
      <c r="K49" s="139">
        <v>0</v>
      </c>
      <c r="L49" s="139">
        <v>0</v>
      </c>
      <c r="M49" s="139">
        <v>0</v>
      </c>
      <c r="N49" s="139">
        <v>0</v>
      </c>
      <c r="O49" s="139">
        <v>0</v>
      </c>
      <c r="P49" s="139">
        <v>0</v>
      </c>
      <c r="Q49" s="139">
        <v>0</v>
      </c>
      <c r="R49" s="139">
        <v>0</v>
      </c>
      <c r="S49" s="139">
        <v>0</v>
      </c>
      <c r="T49" s="139">
        <v>0</v>
      </c>
      <c r="U49" s="139">
        <v>0</v>
      </c>
      <c r="V49" s="139">
        <v>0</v>
      </c>
      <c r="W49" s="139">
        <v>0</v>
      </c>
      <c r="X49" s="139">
        <v>0</v>
      </c>
      <c r="Y49" s="139">
        <v>0</v>
      </c>
      <c r="Z49" s="139">
        <v>0</v>
      </c>
      <c r="AA49" s="139">
        <v>0</v>
      </c>
      <c r="AB49" s="139">
        <v>0</v>
      </c>
      <c r="AC49" s="139">
        <v>0</v>
      </c>
      <c r="AD49" s="139">
        <v>0</v>
      </c>
      <c r="AE49" s="139">
        <v>0</v>
      </c>
      <c r="AF49" s="139">
        <v>0</v>
      </c>
      <c r="AG49" s="139">
        <v>0</v>
      </c>
      <c r="AH49" s="139">
        <v>0</v>
      </c>
      <c r="AI49" s="139">
        <v>0</v>
      </c>
      <c r="AJ49" s="139">
        <v>0</v>
      </c>
      <c r="AK49" s="139">
        <v>0</v>
      </c>
      <c r="AL49" s="139">
        <v>0</v>
      </c>
      <c r="AM49" s="139">
        <v>0</v>
      </c>
      <c r="AN49" s="139">
        <v>0</v>
      </c>
      <c r="AO49" s="139">
        <v>0</v>
      </c>
      <c r="AP49" s="139">
        <v>0</v>
      </c>
      <c r="AQ49" s="139">
        <v>0</v>
      </c>
      <c r="AR49" s="139">
        <v>0</v>
      </c>
      <c r="AS49" s="139">
        <v>0</v>
      </c>
      <c r="AT49" s="139">
        <v>0</v>
      </c>
      <c r="AU49" s="139">
        <v>0</v>
      </c>
      <c r="AV49" s="139">
        <v>0</v>
      </c>
      <c r="AW49" s="139">
        <v>0</v>
      </c>
      <c r="AX49" s="139">
        <v>0</v>
      </c>
      <c r="AY49" s="139">
        <v>0</v>
      </c>
      <c r="AZ49" s="139">
        <v>0</v>
      </c>
      <c r="BA49" s="139">
        <v>0</v>
      </c>
      <c r="BB49" s="139">
        <v>0</v>
      </c>
      <c r="BC49" s="139">
        <v>0</v>
      </c>
      <c r="BD49" s="139">
        <v>80</v>
      </c>
      <c r="BE49" s="139">
        <v>82</v>
      </c>
      <c r="BF49" s="139">
        <v>86</v>
      </c>
      <c r="BG49" s="139">
        <v>104</v>
      </c>
      <c r="BH49" s="139">
        <v>137</v>
      </c>
      <c r="BI49" s="139">
        <v>154</v>
      </c>
      <c r="BJ49" s="139">
        <v>154</v>
      </c>
      <c r="BK49" s="139">
        <v>197</v>
      </c>
      <c r="BL49" s="139">
        <v>248</v>
      </c>
      <c r="BM49" s="139">
        <v>253</v>
      </c>
      <c r="BN49" s="139">
        <v>274</v>
      </c>
      <c r="BO49" s="139">
        <v>273</v>
      </c>
      <c r="BP49" s="139">
        <v>276</v>
      </c>
      <c r="BQ49" s="139">
        <v>270</v>
      </c>
      <c r="BR49" s="139">
        <v>270</v>
      </c>
      <c r="BS49" s="139">
        <v>267</v>
      </c>
      <c r="BT49" s="139">
        <v>265</v>
      </c>
      <c r="BU49" s="139">
        <v>267</v>
      </c>
      <c r="BV49" s="139">
        <v>268</v>
      </c>
      <c r="BW49" s="139">
        <v>269</v>
      </c>
      <c r="BX49" s="183"/>
    </row>
    <row r="50" spans="1:76" s="195" customFormat="1">
      <c r="A50" s="198"/>
      <c r="B50" s="137" t="s">
        <v>208</v>
      </c>
      <c r="C50" s="197"/>
      <c r="D50" s="139">
        <v>0</v>
      </c>
      <c r="E50" s="139">
        <v>0</v>
      </c>
      <c r="F50" s="139">
        <v>0</v>
      </c>
      <c r="G50" s="139">
        <v>0</v>
      </c>
      <c r="H50" s="139">
        <v>0</v>
      </c>
      <c r="I50" s="139">
        <v>0</v>
      </c>
      <c r="J50" s="139">
        <v>0</v>
      </c>
      <c r="K50" s="139">
        <v>0</v>
      </c>
      <c r="L50" s="139">
        <v>0</v>
      </c>
      <c r="M50" s="139">
        <v>0</v>
      </c>
      <c r="N50" s="139">
        <v>0</v>
      </c>
      <c r="O50" s="139">
        <v>0</v>
      </c>
      <c r="P50" s="139">
        <v>0</v>
      </c>
      <c r="Q50" s="139">
        <v>0</v>
      </c>
      <c r="R50" s="139">
        <v>0</v>
      </c>
      <c r="S50" s="139">
        <v>0</v>
      </c>
      <c r="T50" s="139">
        <v>0</v>
      </c>
      <c r="U50" s="139">
        <v>0</v>
      </c>
      <c r="V50" s="139">
        <v>0</v>
      </c>
      <c r="W50" s="139">
        <v>0</v>
      </c>
      <c r="X50" s="139">
        <v>0</v>
      </c>
      <c r="Y50" s="139">
        <v>0</v>
      </c>
      <c r="Z50" s="139">
        <v>0</v>
      </c>
      <c r="AA50" s="139">
        <v>0</v>
      </c>
      <c r="AB50" s="139">
        <v>0</v>
      </c>
      <c r="AC50" s="139">
        <v>0</v>
      </c>
      <c r="AD50" s="139">
        <v>0</v>
      </c>
      <c r="AE50" s="139">
        <v>0</v>
      </c>
      <c r="AF50" s="139">
        <v>572</v>
      </c>
      <c r="AG50" s="139">
        <v>552</v>
      </c>
      <c r="AH50" s="139">
        <v>503</v>
      </c>
      <c r="AI50" s="139">
        <v>461</v>
      </c>
      <c r="AJ50" s="139">
        <v>823</v>
      </c>
      <c r="AK50" s="139">
        <v>901</v>
      </c>
      <c r="AL50" s="139">
        <v>978</v>
      </c>
      <c r="AM50" s="139">
        <v>925</v>
      </c>
      <c r="AN50" s="139">
        <v>913</v>
      </c>
      <c r="AO50" s="139">
        <v>886</v>
      </c>
      <c r="AP50" s="139">
        <v>924</v>
      </c>
      <c r="AQ50" s="139">
        <v>716</v>
      </c>
      <c r="AR50" s="139">
        <v>546</v>
      </c>
      <c r="AS50" s="139">
        <v>319</v>
      </c>
      <c r="AT50" s="139">
        <v>328</v>
      </c>
      <c r="AU50" s="139">
        <v>603</v>
      </c>
      <c r="AV50" s="139">
        <v>660</v>
      </c>
      <c r="AW50" s="139">
        <v>609</v>
      </c>
      <c r="AX50" s="139">
        <v>487</v>
      </c>
      <c r="AY50" s="139">
        <v>395</v>
      </c>
      <c r="AZ50" s="139">
        <v>377</v>
      </c>
      <c r="BA50" s="139">
        <v>0</v>
      </c>
      <c r="BB50" s="139">
        <v>0</v>
      </c>
      <c r="BC50" s="139">
        <v>0</v>
      </c>
      <c r="BD50" s="139">
        <v>0</v>
      </c>
      <c r="BE50" s="139">
        <v>0</v>
      </c>
      <c r="BF50" s="139">
        <v>0</v>
      </c>
      <c r="BG50" s="139">
        <v>0</v>
      </c>
      <c r="BH50" s="139">
        <v>0</v>
      </c>
      <c r="BI50" s="139">
        <v>0</v>
      </c>
      <c r="BJ50" s="139">
        <v>0</v>
      </c>
      <c r="BK50" s="139">
        <v>0</v>
      </c>
      <c r="BL50" s="139">
        <v>0</v>
      </c>
      <c r="BM50" s="139">
        <v>0</v>
      </c>
      <c r="BN50" s="139">
        <v>0</v>
      </c>
      <c r="BO50" s="139">
        <v>0</v>
      </c>
      <c r="BP50" s="139">
        <v>0</v>
      </c>
      <c r="BQ50" s="139">
        <v>0</v>
      </c>
      <c r="BR50" s="139">
        <v>0</v>
      </c>
      <c r="BS50" s="139">
        <v>0</v>
      </c>
      <c r="BT50" s="139">
        <v>0</v>
      </c>
      <c r="BU50" s="139">
        <v>0</v>
      </c>
      <c r="BV50" s="139">
        <v>0</v>
      </c>
      <c r="BW50" s="139">
        <v>0</v>
      </c>
      <c r="BX50" s="196"/>
    </row>
    <row r="51" spans="1:76" ht="26.1" customHeight="1">
      <c r="A51" s="136"/>
      <c r="B51" s="194" t="s">
        <v>318</v>
      </c>
      <c r="C51" s="137"/>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93"/>
      <c r="BU51" s="193"/>
      <c r="BV51" s="193"/>
      <c r="BW51" s="193"/>
      <c r="BX51" s="183"/>
    </row>
    <row r="52" spans="1:76">
      <c r="A52" s="136"/>
      <c r="B52" s="137" t="s">
        <v>256</v>
      </c>
      <c r="C52" s="137"/>
      <c r="D52" s="139">
        <v>0</v>
      </c>
      <c r="E52" s="139">
        <v>0</v>
      </c>
      <c r="F52" s="139">
        <v>0</v>
      </c>
      <c r="G52" s="139">
        <v>0</v>
      </c>
      <c r="H52" s="139">
        <v>0</v>
      </c>
      <c r="I52" s="139">
        <v>0</v>
      </c>
      <c r="J52" s="139">
        <v>0</v>
      </c>
      <c r="K52" s="139">
        <v>0</v>
      </c>
      <c r="L52" s="139">
        <v>0</v>
      </c>
      <c r="M52" s="139">
        <v>0</v>
      </c>
      <c r="N52" s="139">
        <v>0</v>
      </c>
      <c r="O52" s="139">
        <v>0</v>
      </c>
      <c r="P52" s="139">
        <v>0</v>
      </c>
      <c r="Q52" s="139">
        <v>0</v>
      </c>
      <c r="R52" s="139">
        <v>0</v>
      </c>
      <c r="S52" s="139">
        <v>0</v>
      </c>
      <c r="T52" s="139">
        <v>0</v>
      </c>
      <c r="U52" s="139">
        <v>0</v>
      </c>
      <c r="V52" s="139">
        <v>0</v>
      </c>
      <c r="W52" s="139">
        <v>0</v>
      </c>
      <c r="X52" s="139">
        <v>0</v>
      </c>
      <c r="Y52" s="139">
        <v>0</v>
      </c>
      <c r="Z52" s="139">
        <v>0</v>
      </c>
      <c r="AA52" s="139">
        <v>0</v>
      </c>
      <c r="AB52" s="139">
        <v>0</v>
      </c>
      <c r="AC52" s="139">
        <v>0</v>
      </c>
      <c r="AD52" s="139">
        <v>0</v>
      </c>
      <c r="AE52" s="139">
        <v>0</v>
      </c>
      <c r="AF52" s="139">
        <v>0</v>
      </c>
      <c r="AG52" s="139">
        <v>0</v>
      </c>
      <c r="AH52" s="139">
        <v>0</v>
      </c>
      <c r="AI52" s="139">
        <v>0</v>
      </c>
      <c r="AJ52" s="139">
        <v>0</v>
      </c>
      <c r="AK52" s="139">
        <v>0</v>
      </c>
      <c r="AL52" s="139">
        <v>0</v>
      </c>
      <c r="AM52" s="139">
        <v>0</v>
      </c>
      <c r="AN52" s="139">
        <v>0</v>
      </c>
      <c r="AO52" s="139">
        <v>0</v>
      </c>
      <c r="AP52" s="139">
        <v>0</v>
      </c>
      <c r="AQ52" s="139">
        <v>0</v>
      </c>
      <c r="AR52" s="139">
        <v>0</v>
      </c>
      <c r="AS52" s="139">
        <v>0</v>
      </c>
      <c r="AT52" s="139">
        <v>0</v>
      </c>
      <c r="AU52" s="139">
        <v>0</v>
      </c>
      <c r="AV52" s="139">
        <v>0</v>
      </c>
      <c r="AW52" s="139">
        <v>0</v>
      </c>
      <c r="AX52" s="139">
        <v>0</v>
      </c>
      <c r="AY52" s="139">
        <v>1268</v>
      </c>
      <c r="AZ52" s="139">
        <v>1298</v>
      </c>
      <c r="BA52" s="139">
        <v>1365</v>
      </c>
      <c r="BB52" s="139">
        <v>1404</v>
      </c>
      <c r="BC52" s="139">
        <v>1434</v>
      </c>
      <c r="BD52" s="139">
        <v>1464</v>
      </c>
      <c r="BE52" s="139">
        <v>1495</v>
      </c>
      <c r="BF52" s="139">
        <v>1510</v>
      </c>
      <c r="BG52" s="139">
        <v>1547</v>
      </c>
      <c r="BH52" s="139">
        <v>1589</v>
      </c>
      <c r="BI52" s="139">
        <v>1629</v>
      </c>
      <c r="BJ52" s="139">
        <v>1666</v>
      </c>
      <c r="BK52" s="139">
        <v>1700</v>
      </c>
      <c r="BL52" s="139">
        <v>1737</v>
      </c>
      <c r="BM52" s="139">
        <v>1776</v>
      </c>
      <c r="BN52" s="139">
        <v>1782</v>
      </c>
      <c r="BO52" s="139">
        <v>1756</v>
      </c>
      <c r="BP52" s="139">
        <v>1710</v>
      </c>
      <c r="BQ52" s="139">
        <v>1642</v>
      </c>
      <c r="BR52" s="139">
        <v>1623</v>
      </c>
      <c r="BS52" s="139">
        <v>1614</v>
      </c>
      <c r="BT52" s="139">
        <v>1653</v>
      </c>
      <c r="BU52" s="139">
        <v>1659</v>
      </c>
      <c r="BV52" s="139">
        <v>1665</v>
      </c>
      <c r="BW52" s="139">
        <v>1673</v>
      </c>
      <c r="BX52" s="183"/>
    </row>
    <row r="53" spans="1:76">
      <c r="A53" s="136"/>
      <c r="B53" s="140" t="s">
        <v>264</v>
      </c>
      <c r="C53" s="137"/>
      <c r="D53" s="139">
        <v>0</v>
      </c>
      <c r="E53" s="139">
        <v>0</v>
      </c>
      <c r="F53" s="139">
        <v>0</v>
      </c>
      <c r="G53" s="139">
        <v>0</v>
      </c>
      <c r="H53" s="139">
        <v>0</v>
      </c>
      <c r="I53" s="139">
        <v>0</v>
      </c>
      <c r="J53" s="139">
        <v>0</v>
      </c>
      <c r="K53" s="139">
        <v>0</v>
      </c>
      <c r="L53" s="139">
        <v>0</v>
      </c>
      <c r="M53" s="139">
        <v>0</v>
      </c>
      <c r="N53" s="139">
        <v>0</v>
      </c>
      <c r="O53" s="139">
        <v>0</v>
      </c>
      <c r="P53" s="139">
        <v>0</v>
      </c>
      <c r="Q53" s="139">
        <v>0</v>
      </c>
      <c r="R53" s="139">
        <v>0</v>
      </c>
      <c r="S53" s="139">
        <v>0</v>
      </c>
      <c r="T53" s="139">
        <v>0</v>
      </c>
      <c r="U53" s="139">
        <v>0</v>
      </c>
      <c r="V53" s="139">
        <v>0</v>
      </c>
      <c r="W53" s="139">
        <v>0</v>
      </c>
      <c r="X53" s="139">
        <v>0</v>
      </c>
      <c r="Y53" s="139">
        <v>0</v>
      </c>
      <c r="Z53" s="139">
        <v>0</v>
      </c>
      <c r="AA53" s="139">
        <v>0</v>
      </c>
      <c r="AB53" s="139">
        <v>0</v>
      </c>
      <c r="AC53" s="139">
        <v>72</v>
      </c>
      <c r="AD53" s="139">
        <v>84</v>
      </c>
      <c r="AE53" s="139">
        <v>99</v>
      </c>
      <c r="AF53" s="139">
        <v>112</v>
      </c>
      <c r="AG53" s="139">
        <v>129</v>
      </c>
      <c r="AH53" s="139">
        <v>143</v>
      </c>
      <c r="AI53" s="139">
        <v>151</v>
      </c>
      <c r="AJ53" s="139">
        <v>179</v>
      </c>
      <c r="AK53" s="139">
        <v>203</v>
      </c>
      <c r="AL53" s="139">
        <v>230</v>
      </c>
      <c r="AM53" s="139">
        <v>269</v>
      </c>
      <c r="AN53" s="139">
        <v>317</v>
      </c>
      <c r="AO53" s="139">
        <v>359</v>
      </c>
      <c r="AP53" s="139">
        <v>394</v>
      </c>
      <c r="AQ53" s="139">
        <v>443</v>
      </c>
      <c r="AR53" s="139">
        <v>490</v>
      </c>
      <c r="AS53" s="139">
        <v>538</v>
      </c>
      <c r="AT53" s="139">
        <v>596</v>
      </c>
      <c r="AU53" s="139">
        <v>686</v>
      </c>
      <c r="AV53" s="139">
        <v>890</v>
      </c>
      <c r="AW53" s="139">
        <v>962</v>
      </c>
      <c r="AX53" s="139">
        <v>1046</v>
      </c>
      <c r="AY53" s="139">
        <v>1115</v>
      </c>
      <c r="AZ53" s="139">
        <v>1152</v>
      </c>
      <c r="BA53" s="139">
        <v>1207</v>
      </c>
      <c r="BB53" s="139">
        <v>1238</v>
      </c>
      <c r="BC53" s="139">
        <v>1256</v>
      </c>
      <c r="BD53" s="139">
        <v>1276</v>
      </c>
      <c r="BE53" s="139">
        <v>1296</v>
      </c>
      <c r="BF53" s="139">
        <v>1304</v>
      </c>
      <c r="BG53" s="139">
        <v>1343</v>
      </c>
      <c r="BH53" s="139">
        <v>1400</v>
      </c>
      <c r="BI53" s="139">
        <v>1445</v>
      </c>
      <c r="BJ53" s="139">
        <v>1489</v>
      </c>
      <c r="BK53" s="139">
        <v>1528</v>
      </c>
      <c r="BL53" s="139">
        <v>1568</v>
      </c>
      <c r="BM53" s="139">
        <v>1607</v>
      </c>
      <c r="BN53" s="139">
        <v>1619</v>
      </c>
      <c r="BO53" s="139">
        <v>1597</v>
      </c>
      <c r="BP53" s="139">
        <v>1553</v>
      </c>
      <c r="BQ53" s="139">
        <v>1491</v>
      </c>
      <c r="BR53" s="139">
        <v>1468</v>
      </c>
      <c r="BS53" s="139">
        <v>1458</v>
      </c>
      <c r="BT53" s="139">
        <v>1492</v>
      </c>
      <c r="BU53" s="139">
        <v>1495</v>
      </c>
      <c r="BV53" s="139">
        <v>1501</v>
      </c>
      <c r="BW53" s="139">
        <v>1507</v>
      </c>
      <c r="BX53" s="183"/>
    </row>
    <row r="54" spans="1:76">
      <c r="A54" s="136"/>
      <c r="B54" s="140" t="s">
        <v>263</v>
      </c>
      <c r="C54" s="137"/>
      <c r="D54" s="139">
        <v>0</v>
      </c>
      <c r="E54" s="139">
        <v>0</v>
      </c>
      <c r="F54" s="139">
        <v>0</v>
      </c>
      <c r="G54" s="139">
        <v>0</v>
      </c>
      <c r="H54" s="139">
        <v>0</v>
      </c>
      <c r="I54" s="139">
        <v>0</v>
      </c>
      <c r="J54" s="139">
        <v>0</v>
      </c>
      <c r="K54" s="139">
        <v>0</v>
      </c>
      <c r="L54" s="139">
        <v>0</v>
      </c>
      <c r="M54" s="139">
        <v>0</v>
      </c>
      <c r="N54" s="139">
        <v>0</v>
      </c>
      <c r="O54" s="139">
        <v>0</v>
      </c>
      <c r="P54" s="139">
        <v>0</v>
      </c>
      <c r="Q54" s="139">
        <v>0</v>
      </c>
      <c r="R54" s="139">
        <v>0</v>
      </c>
      <c r="S54" s="139">
        <v>0</v>
      </c>
      <c r="T54" s="139">
        <v>0</v>
      </c>
      <c r="U54" s="139">
        <v>0</v>
      </c>
      <c r="V54" s="139">
        <v>0</v>
      </c>
      <c r="W54" s="139">
        <v>0</v>
      </c>
      <c r="X54" s="139">
        <v>0</v>
      </c>
      <c r="Y54" s="139">
        <v>0</v>
      </c>
      <c r="Z54" s="139">
        <v>0</v>
      </c>
      <c r="AA54" s="139">
        <v>0</v>
      </c>
      <c r="AB54" s="139">
        <v>0</v>
      </c>
      <c r="AC54" s="139">
        <v>0</v>
      </c>
      <c r="AD54" s="139">
        <v>0</v>
      </c>
      <c r="AE54" s="139">
        <v>0</v>
      </c>
      <c r="AF54" s="139">
        <v>0</v>
      </c>
      <c r="AG54" s="139">
        <v>0</v>
      </c>
      <c r="AH54" s="139">
        <v>0</v>
      </c>
      <c r="AI54" s="139">
        <v>0</v>
      </c>
      <c r="AJ54" s="139">
        <v>0</v>
      </c>
      <c r="AK54" s="139">
        <v>0</v>
      </c>
      <c r="AL54" s="139">
        <v>0</v>
      </c>
      <c r="AM54" s="139">
        <v>0</v>
      </c>
      <c r="AN54" s="139">
        <v>0</v>
      </c>
      <c r="AO54" s="139">
        <v>0</v>
      </c>
      <c r="AP54" s="139">
        <v>0</v>
      </c>
      <c r="AQ54" s="139">
        <v>0</v>
      </c>
      <c r="AR54" s="139">
        <v>0</v>
      </c>
      <c r="AS54" s="139">
        <v>0</v>
      </c>
      <c r="AT54" s="139">
        <v>0</v>
      </c>
      <c r="AU54" s="139">
        <v>0</v>
      </c>
      <c r="AV54" s="139">
        <v>0</v>
      </c>
      <c r="AW54" s="139">
        <v>0</v>
      </c>
      <c r="AX54" s="139">
        <v>0</v>
      </c>
      <c r="AY54" s="139">
        <v>153</v>
      </c>
      <c r="AZ54" s="139">
        <v>146</v>
      </c>
      <c r="BA54" s="139">
        <v>158</v>
      </c>
      <c r="BB54" s="139">
        <v>166</v>
      </c>
      <c r="BC54" s="139">
        <v>178</v>
      </c>
      <c r="BD54" s="139">
        <v>188</v>
      </c>
      <c r="BE54" s="139">
        <v>199</v>
      </c>
      <c r="BF54" s="139">
        <v>206</v>
      </c>
      <c r="BG54" s="139">
        <v>204</v>
      </c>
      <c r="BH54" s="139">
        <v>189</v>
      </c>
      <c r="BI54" s="139">
        <v>184</v>
      </c>
      <c r="BJ54" s="139">
        <v>177</v>
      </c>
      <c r="BK54" s="139">
        <v>172</v>
      </c>
      <c r="BL54" s="139">
        <v>169</v>
      </c>
      <c r="BM54" s="139">
        <v>169</v>
      </c>
      <c r="BN54" s="139">
        <v>163</v>
      </c>
      <c r="BO54" s="139">
        <v>160</v>
      </c>
      <c r="BP54" s="139">
        <v>158</v>
      </c>
      <c r="BQ54" s="139">
        <v>151</v>
      </c>
      <c r="BR54" s="139">
        <v>156</v>
      </c>
      <c r="BS54" s="139">
        <v>156</v>
      </c>
      <c r="BT54" s="139">
        <v>161</v>
      </c>
      <c r="BU54" s="139">
        <v>164</v>
      </c>
      <c r="BV54" s="139">
        <v>164</v>
      </c>
      <c r="BW54" s="139">
        <v>166</v>
      </c>
      <c r="BX54" s="183"/>
    </row>
    <row r="55" spans="1:76">
      <c r="A55" s="136"/>
      <c r="B55" s="137" t="s">
        <v>299</v>
      </c>
      <c r="C55" s="137"/>
      <c r="D55" s="139">
        <v>0</v>
      </c>
      <c r="E55" s="139">
        <v>0</v>
      </c>
      <c r="F55" s="139">
        <v>0</v>
      </c>
      <c r="G55" s="139">
        <v>0</v>
      </c>
      <c r="H55" s="139">
        <v>0</v>
      </c>
      <c r="I55" s="139">
        <v>0</v>
      </c>
      <c r="J55" s="139">
        <v>0</v>
      </c>
      <c r="K55" s="139">
        <v>0</v>
      </c>
      <c r="L55" s="139">
        <v>0</v>
      </c>
      <c r="M55" s="139">
        <v>0</v>
      </c>
      <c r="N55" s="139">
        <v>0</v>
      </c>
      <c r="O55" s="139">
        <v>0</v>
      </c>
      <c r="P55" s="139">
        <v>0</v>
      </c>
      <c r="Q55" s="139">
        <v>0</v>
      </c>
      <c r="R55" s="139">
        <v>0</v>
      </c>
      <c r="S55" s="139">
        <v>0</v>
      </c>
      <c r="T55" s="139">
        <v>0</v>
      </c>
      <c r="U55" s="139">
        <v>0</v>
      </c>
      <c r="V55" s="139">
        <v>0</v>
      </c>
      <c r="W55" s="139">
        <v>0</v>
      </c>
      <c r="X55" s="139">
        <v>0</v>
      </c>
      <c r="Y55" s="139">
        <v>0</v>
      </c>
      <c r="Z55" s="139">
        <v>0</v>
      </c>
      <c r="AA55" s="139">
        <v>0</v>
      </c>
      <c r="AB55" s="139">
        <v>0</v>
      </c>
      <c r="AC55" s="139">
        <v>0</v>
      </c>
      <c r="AD55" s="139">
        <v>0</v>
      </c>
      <c r="AE55" s="139">
        <v>0</v>
      </c>
      <c r="AF55" s="139">
        <v>0</v>
      </c>
      <c r="AG55" s="139">
        <v>0</v>
      </c>
      <c r="AH55" s="139">
        <v>63</v>
      </c>
      <c r="AI55" s="139">
        <v>55</v>
      </c>
      <c r="AJ55" s="139">
        <v>54</v>
      </c>
      <c r="AK55" s="139">
        <v>52</v>
      </c>
      <c r="AL55" s="139">
        <v>48</v>
      </c>
      <c r="AM55" s="139">
        <v>49</v>
      </c>
      <c r="AN55" s="139">
        <v>48</v>
      </c>
      <c r="AO55" s="139">
        <v>48</v>
      </c>
      <c r="AP55" s="139">
        <v>45</v>
      </c>
      <c r="AQ55" s="139">
        <v>45</v>
      </c>
      <c r="AR55" s="139">
        <v>48</v>
      </c>
      <c r="AS55" s="139">
        <v>53</v>
      </c>
      <c r="AT55" s="139">
        <v>45</v>
      </c>
      <c r="AU55" s="139">
        <v>50</v>
      </c>
      <c r="AV55" s="139">
        <v>54</v>
      </c>
      <c r="AW55" s="139">
        <v>55</v>
      </c>
      <c r="AX55" s="139">
        <v>51</v>
      </c>
      <c r="AY55" s="139">
        <v>51</v>
      </c>
      <c r="AZ55" s="139">
        <v>46</v>
      </c>
      <c r="BA55" s="139">
        <v>38</v>
      </c>
      <c r="BB55" s="139">
        <v>36</v>
      </c>
      <c r="BC55" s="139">
        <v>34</v>
      </c>
      <c r="BD55" s="139">
        <v>30</v>
      </c>
      <c r="BE55" s="139">
        <v>29</v>
      </c>
      <c r="BF55" s="139">
        <v>29</v>
      </c>
      <c r="BG55" s="139">
        <v>27</v>
      </c>
      <c r="BH55" s="139">
        <v>26</v>
      </c>
      <c r="BI55" s="139">
        <v>23</v>
      </c>
      <c r="BJ55" s="139">
        <v>21</v>
      </c>
      <c r="BK55" s="139">
        <v>19</v>
      </c>
      <c r="BL55" s="139">
        <v>14</v>
      </c>
      <c r="BM55" s="139">
        <v>11</v>
      </c>
      <c r="BN55" s="139">
        <v>10</v>
      </c>
      <c r="BO55" s="139">
        <v>11</v>
      </c>
      <c r="BP55" s="139">
        <v>11</v>
      </c>
      <c r="BQ55" s="139">
        <v>11</v>
      </c>
      <c r="BR55" s="139">
        <v>9</v>
      </c>
      <c r="BS55" s="139">
        <v>6</v>
      </c>
      <c r="BT55" s="139">
        <v>4</v>
      </c>
      <c r="BU55" s="139">
        <v>1</v>
      </c>
      <c r="BV55" s="139">
        <v>0</v>
      </c>
      <c r="BW55" s="139">
        <v>0</v>
      </c>
      <c r="BX55" s="183"/>
    </row>
    <row r="56" spans="1:76">
      <c r="A56" s="136"/>
      <c r="B56" s="137" t="s">
        <v>255</v>
      </c>
      <c r="C56" s="137"/>
      <c r="D56" s="139">
        <v>0</v>
      </c>
      <c r="E56" s="139">
        <v>0</v>
      </c>
      <c r="F56" s="139">
        <v>0</v>
      </c>
      <c r="G56" s="139">
        <v>0</v>
      </c>
      <c r="H56" s="139">
        <v>0</v>
      </c>
      <c r="I56" s="139">
        <v>0</v>
      </c>
      <c r="J56" s="139">
        <v>0</v>
      </c>
      <c r="K56" s="139">
        <v>0</v>
      </c>
      <c r="L56" s="139">
        <v>0</v>
      </c>
      <c r="M56" s="139">
        <v>0</v>
      </c>
      <c r="N56" s="139">
        <v>0</v>
      </c>
      <c r="O56" s="139">
        <v>0</v>
      </c>
      <c r="P56" s="139">
        <v>0</v>
      </c>
      <c r="Q56" s="139">
        <v>0</v>
      </c>
      <c r="R56" s="139">
        <v>0</v>
      </c>
      <c r="S56" s="139">
        <v>0</v>
      </c>
      <c r="T56" s="139">
        <v>0</v>
      </c>
      <c r="U56" s="139">
        <v>0</v>
      </c>
      <c r="V56" s="139">
        <v>0</v>
      </c>
      <c r="W56" s="139">
        <v>0</v>
      </c>
      <c r="X56" s="139">
        <v>0</v>
      </c>
      <c r="Y56" s="139">
        <v>0</v>
      </c>
      <c r="Z56" s="139">
        <v>0</v>
      </c>
      <c r="AA56" s="139">
        <v>0</v>
      </c>
      <c r="AB56" s="139">
        <v>0</v>
      </c>
      <c r="AC56" s="139">
        <v>0</v>
      </c>
      <c r="AD56" s="139">
        <v>0</v>
      </c>
      <c r="AE56" s="139">
        <v>0</v>
      </c>
      <c r="AF56" s="139">
        <v>0</v>
      </c>
      <c r="AG56" s="139">
        <v>0</v>
      </c>
      <c r="AH56" s="139">
        <v>0</v>
      </c>
      <c r="AI56" s="139">
        <v>0</v>
      </c>
      <c r="AJ56" s="139">
        <v>0</v>
      </c>
      <c r="AK56" s="139">
        <v>0</v>
      </c>
      <c r="AL56" s="139">
        <v>0</v>
      </c>
      <c r="AM56" s="139">
        <v>0</v>
      </c>
      <c r="AN56" s="139">
        <v>0</v>
      </c>
      <c r="AO56" s="139">
        <v>0</v>
      </c>
      <c r="AP56" s="139">
        <v>0</v>
      </c>
      <c r="AQ56" s="139">
        <v>0</v>
      </c>
      <c r="AR56" s="139">
        <v>0</v>
      </c>
      <c r="AS56" s="139">
        <v>0</v>
      </c>
      <c r="AT56" s="139">
        <v>0</v>
      </c>
      <c r="AU56" s="139">
        <v>0</v>
      </c>
      <c r="AV56" s="139">
        <v>0</v>
      </c>
      <c r="AW56" s="139">
        <v>0</v>
      </c>
      <c r="AX56" s="139">
        <v>0</v>
      </c>
      <c r="AY56" s="139">
        <v>0</v>
      </c>
      <c r="AZ56" s="139">
        <v>0</v>
      </c>
      <c r="BA56" s="139">
        <v>0</v>
      </c>
      <c r="BB56" s="139">
        <v>0</v>
      </c>
      <c r="BC56" s="139">
        <v>0</v>
      </c>
      <c r="BD56" s="139">
        <v>0</v>
      </c>
      <c r="BE56" s="139">
        <v>0</v>
      </c>
      <c r="BF56" s="139">
        <v>0</v>
      </c>
      <c r="BG56" s="139">
        <v>178</v>
      </c>
      <c r="BH56" s="139">
        <v>235</v>
      </c>
      <c r="BI56" s="139">
        <v>279</v>
      </c>
      <c r="BJ56" s="139">
        <v>319</v>
      </c>
      <c r="BK56" s="139">
        <v>356</v>
      </c>
      <c r="BL56" s="139">
        <v>388</v>
      </c>
      <c r="BM56" s="139">
        <v>411</v>
      </c>
      <c r="BN56" s="139">
        <v>420</v>
      </c>
      <c r="BO56" s="139">
        <v>417</v>
      </c>
      <c r="BP56" s="139">
        <v>405</v>
      </c>
      <c r="BQ56" s="139">
        <v>387</v>
      </c>
      <c r="BR56" s="139">
        <v>420</v>
      </c>
      <c r="BS56" s="139">
        <v>421</v>
      </c>
      <c r="BT56" s="139">
        <v>424</v>
      </c>
      <c r="BU56" s="139">
        <v>424</v>
      </c>
      <c r="BV56" s="139">
        <v>416</v>
      </c>
      <c r="BW56" s="139">
        <v>408</v>
      </c>
      <c r="BX56" s="183"/>
    </row>
    <row r="57" spans="1:76">
      <c r="A57" s="136"/>
      <c r="B57" s="140" t="s">
        <v>264</v>
      </c>
      <c r="C57" s="137"/>
      <c r="D57" s="193">
        <v>0</v>
      </c>
      <c r="E57" s="193">
        <v>0</v>
      </c>
      <c r="F57" s="193">
        <v>0</v>
      </c>
      <c r="G57" s="193">
        <v>0</v>
      </c>
      <c r="H57" s="193">
        <v>0</v>
      </c>
      <c r="I57" s="193">
        <v>0</v>
      </c>
      <c r="J57" s="193">
        <v>0</v>
      </c>
      <c r="K57" s="193">
        <v>0</v>
      </c>
      <c r="L57" s="193">
        <v>0</v>
      </c>
      <c r="M57" s="193">
        <v>0</v>
      </c>
      <c r="N57" s="193">
        <v>0</v>
      </c>
      <c r="O57" s="193">
        <v>0</v>
      </c>
      <c r="P57" s="193">
        <v>0</v>
      </c>
      <c r="Q57" s="193">
        <v>0</v>
      </c>
      <c r="R57" s="193">
        <v>0</v>
      </c>
      <c r="S57" s="193">
        <v>0</v>
      </c>
      <c r="T57" s="193">
        <v>0</v>
      </c>
      <c r="U57" s="193">
        <v>0</v>
      </c>
      <c r="V57" s="193">
        <v>0</v>
      </c>
      <c r="W57" s="193">
        <v>0</v>
      </c>
      <c r="X57" s="193">
        <v>0</v>
      </c>
      <c r="Y57" s="193">
        <v>0</v>
      </c>
      <c r="Z57" s="193">
        <v>0</v>
      </c>
      <c r="AA57" s="193">
        <v>0</v>
      </c>
      <c r="AB57" s="193">
        <v>0</v>
      </c>
      <c r="AC57" s="193">
        <v>0</v>
      </c>
      <c r="AD57" s="193">
        <v>0</v>
      </c>
      <c r="AE57" s="193">
        <v>0</v>
      </c>
      <c r="AF57" s="193">
        <v>0</v>
      </c>
      <c r="AG57" s="193">
        <v>0</v>
      </c>
      <c r="AH57" s="193">
        <v>0</v>
      </c>
      <c r="AI57" s="193">
        <v>0</v>
      </c>
      <c r="AJ57" s="193">
        <v>0</v>
      </c>
      <c r="AK57" s="193">
        <v>0</v>
      </c>
      <c r="AL57" s="193">
        <v>0</v>
      </c>
      <c r="AM57" s="193">
        <v>0</v>
      </c>
      <c r="AN57" s="193">
        <v>0</v>
      </c>
      <c r="AO57" s="193">
        <v>0</v>
      </c>
      <c r="AP57" s="193">
        <v>0</v>
      </c>
      <c r="AQ57" s="193">
        <v>0</v>
      </c>
      <c r="AR57" s="193">
        <v>0</v>
      </c>
      <c r="AS57" s="193">
        <v>0</v>
      </c>
      <c r="AT57" s="193">
        <v>0</v>
      </c>
      <c r="AU57" s="193">
        <v>0</v>
      </c>
      <c r="AV57" s="193">
        <v>0</v>
      </c>
      <c r="AW57" s="193">
        <v>0</v>
      </c>
      <c r="AX57" s="193">
        <v>0</v>
      </c>
      <c r="AY57" s="193">
        <v>0</v>
      </c>
      <c r="AZ57" s="193">
        <v>0</v>
      </c>
      <c r="BA57" s="193">
        <v>0</v>
      </c>
      <c r="BB57" s="193">
        <v>0</v>
      </c>
      <c r="BC57" s="193">
        <v>0</v>
      </c>
      <c r="BD57" s="193">
        <v>0</v>
      </c>
      <c r="BE57" s="193">
        <v>0</v>
      </c>
      <c r="BF57" s="193">
        <v>0</v>
      </c>
      <c r="BG57" s="193">
        <v>20</v>
      </c>
      <c r="BH57" s="193">
        <v>22</v>
      </c>
      <c r="BI57" s="193">
        <v>24</v>
      </c>
      <c r="BJ57" s="193">
        <v>26</v>
      </c>
      <c r="BK57" s="193">
        <v>28</v>
      </c>
      <c r="BL57" s="193">
        <v>30</v>
      </c>
      <c r="BM57" s="193">
        <v>31</v>
      </c>
      <c r="BN57" s="193">
        <v>30</v>
      </c>
      <c r="BO57" s="193">
        <v>26</v>
      </c>
      <c r="BP57" s="193">
        <v>22</v>
      </c>
      <c r="BQ57" s="193">
        <v>20</v>
      </c>
      <c r="BR57" s="193">
        <v>23</v>
      </c>
      <c r="BS57" s="193">
        <v>23</v>
      </c>
      <c r="BT57" s="193">
        <v>23</v>
      </c>
      <c r="BU57" s="193">
        <v>22</v>
      </c>
      <c r="BV57" s="193">
        <v>19</v>
      </c>
      <c r="BW57" s="193">
        <v>19</v>
      </c>
      <c r="BX57" s="183"/>
    </row>
    <row r="58" spans="1:76">
      <c r="A58" s="136"/>
      <c r="B58" s="140" t="s">
        <v>263</v>
      </c>
      <c r="C58" s="137"/>
      <c r="D58" s="193">
        <v>0</v>
      </c>
      <c r="E58" s="193">
        <v>0</v>
      </c>
      <c r="F58" s="193">
        <v>0</v>
      </c>
      <c r="G58" s="193">
        <v>0</v>
      </c>
      <c r="H58" s="193">
        <v>0</v>
      </c>
      <c r="I58" s="193">
        <v>0</v>
      </c>
      <c r="J58" s="193">
        <v>0</v>
      </c>
      <c r="K58" s="193">
        <v>0</v>
      </c>
      <c r="L58" s="193">
        <v>0</v>
      </c>
      <c r="M58" s="193">
        <v>0</v>
      </c>
      <c r="N58" s="193">
        <v>0</v>
      </c>
      <c r="O58" s="193">
        <v>0</v>
      </c>
      <c r="P58" s="193">
        <v>0</v>
      </c>
      <c r="Q58" s="193">
        <v>0</v>
      </c>
      <c r="R58" s="193">
        <v>0</v>
      </c>
      <c r="S58" s="193">
        <v>0</v>
      </c>
      <c r="T58" s="193">
        <v>0</v>
      </c>
      <c r="U58" s="193">
        <v>0</v>
      </c>
      <c r="V58" s="193">
        <v>0</v>
      </c>
      <c r="W58" s="193">
        <v>0</v>
      </c>
      <c r="X58" s="193">
        <v>0</v>
      </c>
      <c r="Y58" s="193">
        <v>0</v>
      </c>
      <c r="Z58" s="193">
        <v>0</v>
      </c>
      <c r="AA58" s="193">
        <v>0</v>
      </c>
      <c r="AB58" s="193">
        <v>0</v>
      </c>
      <c r="AC58" s="193">
        <v>0</v>
      </c>
      <c r="AD58" s="193">
        <v>0</v>
      </c>
      <c r="AE58" s="193">
        <v>0</v>
      </c>
      <c r="AF58" s="193">
        <v>0</v>
      </c>
      <c r="AG58" s="193">
        <v>0</v>
      </c>
      <c r="AH58" s="193">
        <v>0</v>
      </c>
      <c r="AI58" s="193">
        <v>0</v>
      </c>
      <c r="AJ58" s="193">
        <v>0</v>
      </c>
      <c r="AK58" s="193">
        <v>0</v>
      </c>
      <c r="AL58" s="193">
        <v>0</v>
      </c>
      <c r="AM58" s="193">
        <v>0</v>
      </c>
      <c r="AN58" s="193">
        <v>0</v>
      </c>
      <c r="AO58" s="193">
        <v>0</v>
      </c>
      <c r="AP58" s="193">
        <v>0</v>
      </c>
      <c r="AQ58" s="193">
        <v>0</v>
      </c>
      <c r="AR58" s="193">
        <v>0</v>
      </c>
      <c r="AS58" s="193">
        <v>0</v>
      </c>
      <c r="AT58" s="193">
        <v>0</v>
      </c>
      <c r="AU58" s="193">
        <v>0</v>
      </c>
      <c r="AV58" s="193">
        <v>0</v>
      </c>
      <c r="AW58" s="193">
        <v>0</v>
      </c>
      <c r="AX58" s="193">
        <v>0</v>
      </c>
      <c r="AY58" s="193">
        <v>0</v>
      </c>
      <c r="AZ58" s="193">
        <v>0</v>
      </c>
      <c r="BA58" s="193">
        <v>0</v>
      </c>
      <c r="BB58" s="193">
        <v>0</v>
      </c>
      <c r="BC58" s="193">
        <v>0</v>
      </c>
      <c r="BD58" s="193">
        <v>0</v>
      </c>
      <c r="BE58" s="193">
        <v>0</v>
      </c>
      <c r="BF58" s="193">
        <v>0</v>
      </c>
      <c r="BG58" s="193">
        <v>158</v>
      </c>
      <c r="BH58" s="193">
        <v>213</v>
      </c>
      <c r="BI58" s="193">
        <v>255</v>
      </c>
      <c r="BJ58" s="193">
        <v>292</v>
      </c>
      <c r="BK58" s="193">
        <v>327</v>
      </c>
      <c r="BL58" s="193">
        <v>357</v>
      </c>
      <c r="BM58" s="193">
        <v>381</v>
      </c>
      <c r="BN58" s="193">
        <v>390</v>
      </c>
      <c r="BO58" s="193">
        <v>391</v>
      </c>
      <c r="BP58" s="193">
        <v>383</v>
      </c>
      <c r="BQ58" s="193">
        <v>367</v>
      </c>
      <c r="BR58" s="193">
        <v>397</v>
      </c>
      <c r="BS58" s="193">
        <v>397</v>
      </c>
      <c r="BT58" s="193">
        <v>401</v>
      </c>
      <c r="BU58" s="193">
        <v>401</v>
      </c>
      <c r="BV58" s="193">
        <v>396</v>
      </c>
      <c r="BW58" s="193">
        <v>389</v>
      </c>
      <c r="BX58" s="183"/>
    </row>
    <row r="59" spans="1:76" ht="26.1" customHeight="1">
      <c r="A59" s="136"/>
      <c r="B59" s="137" t="s">
        <v>298</v>
      </c>
      <c r="C59" s="137"/>
      <c r="D59" s="139">
        <v>0</v>
      </c>
      <c r="E59" s="139">
        <v>0</v>
      </c>
      <c r="F59" s="139">
        <v>0</v>
      </c>
      <c r="G59" s="139">
        <v>0</v>
      </c>
      <c r="H59" s="139">
        <v>0</v>
      </c>
      <c r="I59" s="139">
        <v>0</v>
      </c>
      <c r="J59" s="139">
        <v>0</v>
      </c>
      <c r="K59" s="139">
        <v>0</v>
      </c>
      <c r="L59" s="139">
        <v>0</v>
      </c>
      <c r="M59" s="139">
        <v>0</v>
      </c>
      <c r="N59" s="139">
        <v>0</v>
      </c>
      <c r="O59" s="139">
        <v>0</v>
      </c>
      <c r="P59" s="139">
        <v>0</v>
      </c>
      <c r="Q59" s="139">
        <v>0</v>
      </c>
      <c r="R59" s="139">
        <v>0</v>
      </c>
      <c r="S59" s="139">
        <v>0</v>
      </c>
      <c r="T59" s="139">
        <v>0</v>
      </c>
      <c r="U59" s="139">
        <v>0</v>
      </c>
      <c r="V59" s="139">
        <v>0</v>
      </c>
      <c r="W59" s="139">
        <v>0</v>
      </c>
      <c r="X59" s="139">
        <v>0</v>
      </c>
      <c r="Y59" s="139">
        <v>0</v>
      </c>
      <c r="Z59" s="139">
        <v>0</v>
      </c>
      <c r="AA59" s="139">
        <v>0</v>
      </c>
      <c r="AB59" s="139">
        <v>0</v>
      </c>
      <c r="AC59" s="139">
        <v>7720</v>
      </c>
      <c r="AD59" s="139">
        <v>8850</v>
      </c>
      <c r="AE59" s="139">
        <v>10</v>
      </c>
      <c r="AF59" s="139">
        <v>0</v>
      </c>
      <c r="AG59" s="139">
        <v>0</v>
      </c>
      <c r="AH59" s="139">
        <v>9600</v>
      </c>
      <c r="AI59" s="139">
        <v>9600</v>
      </c>
      <c r="AJ59" s="139">
        <v>9800</v>
      </c>
      <c r="AK59" s="139">
        <v>10100</v>
      </c>
      <c r="AL59" s="139">
        <v>10200</v>
      </c>
      <c r="AM59" s="139">
        <v>10300</v>
      </c>
      <c r="AN59" s="139">
        <v>10500</v>
      </c>
      <c r="AO59" s="139">
        <v>10500</v>
      </c>
      <c r="AP59" s="139">
        <v>10700</v>
      </c>
      <c r="AQ59" s="139">
        <v>10700</v>
      </c>
      <c r="AR59" s="139">
        <v>10900</v>
      </c>
      <c r="AS59" s="139">
        <v>11200</v>
      </c>
      <c r="AT59" s="139">
        <v>11236</v>
      </c>
      <c r="AU59" s="139">
        <v>11432</v>
      </c>
      <c r="AV59" s="139">
        <v>11511</v>
      </c>
      <c r="AW59" s="139">
        <v>12209</v>
      </c>
      <c r="AX59" s="139">
        <v>12331</v>
      </c>
      <c r="AY59" s="139">
        <v>12418</v>
      </c>
      <c r="AZ59" s="139">
        <v>12861</v>
      </c>
      <c r="BA59" s="139">
        <v>12326</v>
      </c>
      <c r="BB59" s="139">
        <v>12442</v>
      </c>
      <c r="BC59" s="139">
        <v>11818</v>
      </c>
      <c r="BD59" s="139">
        <v>11896</v>
      </c>
      <c r="BE59" s="139">
        <v>12014</v>
      </c>
      <c r="BF59" s="139">
        <v>12002</v>
      </c>
      <c r="BG59" s="139">
        <v>12232</v>
      </c>
      <c r="BH59" s="139">
        <v>12302</v>
      </c>
      <c r="BI59" s="139">
        <v>12387</v>
      </c>
      <c r="BJ59" s="139">
        <v>12586</v>
      </c>
      <c r="BK59" s="139">
        <v>12728</v>
      </c>
      <c r="BL59" s="139">
        <v>11754</v>
      </c>
      <c r="BM59" s="139">
        <v>12123</v>
      </c>
      <c r="BN59" s="139">
        <v>12239</v>
      </c>
      <c r="BO59" s="139">
        <v>12335</v>
      </c>
      <c r="BP59" s="139">
        <v>12346</v>
      </c>
      <c r="BQ59" s="139">
        <v>12253</v>
      </c>
      <c r="BR59" s="139">
        <v>12461</v>
      </c>
      <c r="BS59" s="139">
        <v>12491</v>
      </c>
      <c r="BT59" s="139">
        <v>12483</v>
      </c>
      <c r="BU59" s="139">
        <v>12452</v>
      </c>
      <c r="BV59" s="139">
        <v>12399</v>
      </c>
      <c r="BW59" s="139">
        <v>12267</v>
      </c>
      <c r="BX59" s="183"/>
    </row>
    <row r="60" spans="1:76">
      <c r="A60" s="136"/>
      <c r="B60" s="137" t="s">
        <v>10</v>
      </c>
      <c r="C60" s="137"/>
      <c r="D60" s="193">
        <v>0</v>
      </c>
      <c r="E60" s="193">
        <v>0</v>
      </c>
      <c r="F60" s="193">
        <v>0</v>
      </c>
      <c r="G60" s="193">
        <v>0</v>
      </c>
      <c r="H60" s="193">
        <v>0</v>
      </c>
      <c r="I60" s="193">
        <v>0</v>
      </c>
      <c r="J60" s="193">
        <v>0</v>
      </c>
      <c r="K60" s="193">
        <v>0</v>
      </c>
      <c r="L60" s="193">
        <v>0</v>
      </c>
      <c r="M60" s="193">
        <v>0</v>
      </c>
      <c r="N60" s="193">
        <v>0</v>
      </c>
      <c r="O60" s="193">
        <v>0</v>
      </c>
      <c r="P60" s="193">
        <v>0</v>
      </c>
      <c r="Q60" s="193">
        <v>0</v>
      </c>
      <c r="R60" s="193">
        <v>0</v>
      </c>
      <c r="S60" s="193">
        <v>0</v>
      </c>
      <c r="T60" s="193">
        <v>0</v>
      </c>
      <c r="U60" s="193">
        <v>0</v>
      </c>
      <c r="V60" s="193">
        <v>0</v>
      </c>
      <c r="W60" s="193">
        <v>0</v>
      </c>
      <c r="X60" s="193">
        <v>0</v>
      </c>
      <c r="Y60" s="193">
        <v>0</v>
      </c>
      <c r="Z60" s="193">
        <v>0</v>
      </c>
      <c r="AA60" s="193">
        <v>0</v>
      </c>
      <c r="AB60" s="193">
        <v>0</v>
      </c>
      <c r="AC60" s="193">
        <v>0</v>
      </c>
      <c r="AD60" s="193">
        <v>0</v>
      </c>
      <c r="AE60" s="193">
        <v>0</v>
      </c>
      <c r="AF60" s="193">
        <v>0</v>
      </c>
      <c r="AG60" s="193">
        <v>0</v>
      </c>
      <c r="AH60" s="193">
        <v>0</v>
      </c>
      <c r="AI60" s="193">
        <v>0</v>
      </c>
      <c r="AJ60" s="193">
        <v>0</v>
      </c>
      <c r="AK60" s="193">
        <v>0</v>
      </c>
      <c r="AL60" s="193">
        <v>0</v>
      </c>
      <c r="AM60" s="193">
        <v>0</v>
      </c>
      <c r="AN60" s="193">
        <v>0</v>
      </c>
      <c r="AO60" s="193">
        <v>0</v>
      </c>
      <c r="AP60" s="193">
        <v>0</v>
      </c>
      <c r="AQ60" s="193">
        <v>0</v>
      </c>
      <c r="AR60" s="193">
        <v>3013</v>
      </c>
      <c r="AS60" s="193">
        <v>2979</v>
      </c>
      <c r="AT60" s="193">
        <v>3735</v>
      </c>
      <c r="AU60" s="193">
        <v>3159</v>
      </c>
      <c r="AV60" s="193">
        <v>2996</v>
      </c>
      <c r="AW60" s="193">
        <v>2838</v>
      </c>
      <c r="AX60" s="193">
        <v>2801</v>
      </c>
      <c r="AY60" s="193">
        <v>2769</v>
      </c>
      <c r="AZ60" s="193">
        <v>2692</v>
      </c>
      <c r="BA60" s="193">
        <v>2623</v>
      </c>
      <c r="BB60" s="193">
        <v>2567</v>
      </c>
      <c r="BC60" s="193">
        <v>2471</v>
      </c>
      <c r="BD60" s="193">
        <v>2387</v>
      </c>
      <c r="BE60" s="193">
        <v>2371</v>
      </c>
      <c r="BF60" s="193">
        <v>2357</v>
      </c>
      <c r="BG60" s="193">
        <v>2335</v>
      </c>
      <c r="BH60" s="193">
        <v>2442</v>
      </c>
      <c r="BI60" s="193">
        <v>2426</v>
      </c>
      <c r="BJ60" s="193">
        <v>2510</v>
      </c>
      <c r="BK60" s="193">
        <v>2535</v>
      </c>
      <c r="BL60" s="193">
        <v>2592</v>
      </c>
      <c r="BM60" s="193">
        <v>2631</v>
      </c>
      <c r="BN60" s="193">
        <v>2633</v>
      </c>
      <c r="BO60" s="193">
        <v>2620</v>
      </c>
      <c r="BP60" s="193">
        <v>2544</v>
      </c>
      <c r="BQ60" s="193">
        <v>0</v>
      </c>
      <c r="BR60" s="193">
        <v>0</v>
      </c>
      <c r="BS60" s="193">
        <v>0</v>
      </c>
      <c r="BT60" s="193">
        <v>0</v>
      </c>
      <c r="BU60" s="193">
        <v>0</v>
      </c>
      <c r="BV60" s="193">
        <v>0</v>
      </c>
      <c r="BW60" s="193">
        <v>0</v>
      </c>
      <c r="BX60" s="183"/>
    </row>
    <row r="61" spans="1:76">
      <c r="A61" s="136"/>
      <c r="B61" s="137" t="s">
        <v>250</v>
      </c>
      <c r="C61" s="137"/>
      <c r="D61" s="139">
        <v>0</v>
      </c>
      <c r="E61" s="139">
        <v>0</v>
      </c>
      <c r="F61" s="139">
        <v>0</v>
      </c>
      <c r="G61" s="139">
        <v>0</v>
      </c>
      <c r="H61" s="139">
        <v>0</v>
      </c>
      <c r="I61" s="139">
        <v>0</v>
      </c>
      <c r="J61" s="139">
        <v>0</v>
      </c>
      <c r="K61" s="139">
        <v>0</v>
      </c>
      <c r="L61" s="139">
        <v>0</v>
      </c>
      <c r="M61" s="139">
        <v>0</v>
      </c>
      <c r="N61" s="139">
        <v>0</v>
      </c>
      <c r="O61" s="139">
        <v>0</v>
      </c>
      <c r="P61" s="139">
        <v>0</v>
      </c>
      <c r="Q61" s="139">
        <v>0</v>
      </c>
      <c r="R61" s="139">
        <v>0</v>
      </c>
      <c r="S61" s="139">
        <v>0</v>
      </c>
      <c r="T61" s="139">
        <v>0</v>
      </c>
      <c r="U61" s="139">
        <v>0</v>
      </c>
      <c r="V61" s="139">
        <v>0</v>
      </c>
      <c r="W61" s="139">
        <v>0</v>
      </c>
      <c r="X61" s="139">
        <v>0</v>
      </c>
      <c r="Y61" s="139">
        <v>0</v>
      </c>
      <c r="Z61" s="139">
        <v>0</v>
      </c>
      <c r="AA61" s="139">
        <v>0</v>
      </c>
      <c r="AB61" s="139">
        <v>0</v>
      </c>
      <c r="AC61" s="139">
        <v>0</v>
      </c>
      <c r="AD61" s="139">
        <v>0</v>
      </c>
      <c r="AE61" s="139">
        <v>0</v>
      </c>
      <c r="AF61" s="139">
        <v>0</v>
      </c>
      <c r="AG61" s="139">
        <v>0</v>
      </c>
      <c r="AH61" s="139">
        <v>0</v>
      </c>
      <c r="AI61" s="139">
        <v>0</v>
      </c>
      <c r="AJ61" s="139">
        <v>0</v>
      </c>
      <c r="AK61" s="139">
        <v>0</v>
      </c>
      <c r="AL61" s="139">
        <v>0</v>
      </c>
      <c r="AM61" s="139">
        <v>0</v>
      </c>
      <c r="AN61" s="139">
        <v>0</v>
      </c>
      <c r="AO61" s="139">
        <v>0</v>
      </c>
      <c r="AP61" s="139">
        <v>0</v>
      </c>
      <c r="AQ61" s="139">
        <v>0</v>
      </c>
      <c r="AR61" s="139">
        <v>0</v>
      </c>
      <c r="AS61" s="139">
        <v>0</v>
      </c>
      <c r="AT61" s="139">
        <v>0</v>
      </c>
      <c r="AU61" s="139">
        <v>0</v>
      </c>
      <c r="AV61" s="139">
        <v>310</v>
      </c>
      <c r="AW61" s="139">
        <v>358</v>
      </c>
      <c r="AX61" s="139">
        <v>404</v>
      </c>
      <c r="AY61" s="139">
        <v>455</v>
      </c>
      <c r="AZ61" s="139">
        <v>505</v>
      </c>
      <c r="BA61" s="139">
        <v>556</v>
      </c>
      <c r="BB61" s="139">
        <v>597</v>
      </c>
      <c r="BC61" s="139">
        <v>635</v>
      </c>
      <c r="BD61" s="139">
        <v>677</v>
      </c>
      <c r="BE61" s="139">
        <v>719</v>
      </c>
      <c r="BF61" s="139">
        <v>741</v>
      </c>
      <c r="BG61" s="139">
        <v>784</v>
      </c>
      <c r="BH61" s="139">
        <v>826</v>
      </c>
      <c r="BI61" s="139">
        <v>864</v>
      </c>
      <c r="BJ61" s="139">
        <v>903</v>
      </c>
      <c r="BK61" s="139">
        <v>949</v>
      </c>
      <c r="BL61" s="139">
        <v>991</v>
      </c>
      <c r="BM61" s="139">
        <v>1031</v>
      </c>
      <c r="BN61" s="139">
        <v>1055</v>
      </c>
      <c r="BO61" s="139">
        <v>1066</v>
      </c>
      <c r="BP61" s="139">
        <v>1079</v>
      </c>
      <c r="BQ61" s="139">
        <v>1096</v>
      </c>
      <c r="BR61" s="139">
        <v>1088</v>
      </c>
      <c r="BS61" s="139">
        <v>1062</v>
      </c>
      <c r="BT61" s="139">
        <v>967</v>
      </c>
      <c r="BU61" s="139">
        <v>804</v>
      </c>
      <c r="BV61" s="139">
        <v>700</v>
      </c>
      <c r="BW61" s="139">
        <v>634</v>
      </c>
      <c r="BX61" s="183"/>
    </row>
    <row r="62" spans="1:76">
      <c r="A62" s="136"/>
      <c r="B62" s="140" t="s">
        <v>264</v>
      </c>
      <c r="C62" s="137"/>
      <c r="D62" s="139">
        <v>0</v>
      </c>
      <c r="E62" s="139">
        <v>0</v>
      </c>
      <c r="F62" s="139">
        <v>0</v>
      </c>
      <c r="G62" s="139">
        <v>0</v>
      </c>
      <c r="H62" s="139">
        <v>0</v>
      </c>
      <c r="I62" s="139">
        <v>0</v>
      </c>
      <c r="J62" s="139">
        <v>0</v>
      </c>
      <c r="K62" s="139">
        <v>0</v>
      </c>
      <c r="L62" s="139">
        <v>0</v>
      </c>
      <c r="M62" s="139">
        <v>0</v>
      </c>
      <c r="N62" s="139">
        <v>0</v>
      </c>
      <c r="O62" s="139">
        <v>0</v>
      </c>
      <c r="P62" s="139">
        <v>0</v>
      </c>
      <c r="Q62" s="139">
        <v>0</v>
      </c>
      <c r="R62" s="139">
        <v>0</v>
      </c>
      <c r="S62" s="139">
        <v>0</v>
      </c>
      <c r="T62" s="139">
        <v>0</v>
      </c>
      <c r="U62" s="139">
        <v>0</v>
      </c>
      <c r="V62" s="139">
        <v>0</v>
      </c>
      <c r="W62" s="139">
        <v>0</v>
      </c>
      <c r="X62" s="139">
        <v>0</v>
      </c>
      <c r="Y62" s="139">
        <v>0</v>
      </c>
      <c r="Z62" s="139">
        <v>0</v>
      </c>
      <c r="AA62" s="139">
        <v>0</v>
      </c>
      <c r="AB62" s="139">
        <v>0</v>
      </c>
      <c r="AC62" s="139">
        <v>0</v>
      </c>
      <c r="AD62" s="139">
        <v>0</v>
      </c>
      <c r="AE62" s="139">
        <v>0</v>
      </c>
      <c r="AF62" s="139">
        <v>0</v>
      </c>
      <c r="AG62" s="139">
        <v>0</v>
      </c>
      <c r="AH62" s="139">
        <v>0</v>
      </c>
      <c r="AI62" s="139">
        <v>0</v>
      </c>
      <c r="AJ62" s="139">
        <v>0</v>
      </c>
      <c r="AK62" s="139">
        <v>0</v>
      </c>
      <c r="AL62" s="139">
        <v>0</v>
      </c>
      <c r="AM62" s="139">
        <v>0</v>
      </c>
      <c r="AN62" s="139">
        <v>0</v>
      </c>
      <c r="AO62" s="139">
        <v>0</v>
      </c>
      <c r="AP62" s="139">
        <v>0</v>
      </c>
      <c r="AQ62" s="139">
        <v>0</v>
      </c>
      <c r="AR62" s="139">
        <v>0</v>
      </c>
      <c r="AS62" s="139">
        <v>0</v>
      </c>
      <c r="AT62" s="139">
        <v>0</v>
      </c>
      <c r="AU62" s="139">
        <v>0</v>
      </c>
      <c r="AV62" s="139">
        <v>292</v>
      </c>
      <c r="AW62" s="139">
        <v>357</v>
      </c>
      <c r="AX62" s="139">
        <v>402</v>
      </c>
      <c r="AY62" s="139">
        <v>452</v>
      </c>
      <c r="AZ62" s="139">
        <v>503</v>
      </c>
      <c r="BA62" s="139">
        <v>555</v>
      </c>
      <c r="BB62" s="139">
        <v>595</v>
      </c>
      <c r="BC62" s="139">
        <v>632</v>
      </c>
      <c r="BD62" s="139">
        <v>674</v>
      </c>
      <c r="BE62" s="139">
        <v>715</v>
      </c>
      <c r="BF62" s="139">
        <v>736</v>
      </c>
      <c r="BG62" s="139">
        <v>779</v>
      </c>
      <c r="BH62" s="139">
        <v>821</v>
      </c>
      <c r="BI62" s="139">
        <v>859</v>
      </c>
      <c r="BJ62" s="139">
        <v>897</v>
      </c>
      <c r="BK62" s="139">
        <v>942</v>
      </c>
      <c r="BL62" s="139">
        <v>984</v>
      </c>
      <c r="BM62" s="139">
        <v>1023</v>
      </c>
      <c r="BN62" s="139">
        <v>1046</v>
      </c>
      <c r="BO62" s="139">
        <v>1057</v>
      </c>
      <c r="BP62" s="139">
        <v>1070</v>
      </c>
      <c r="BQ62" s="139">
        <v>1085</v>
      </c>
      <c r="BR62" s="139">
        <v>1072</v>
      </c>
      <c r="BS62" s="139">
        <v>1042</v>
      </c>
      <c r="BT62" s="139">
        <v>943</v>
      </c>
      <c r="BU62" s="139">
        <v>778</v>
      </c>
      <c r="BV62" s="139">
        <v>673</v>
      </c>
      <c r="BW62" s="139">
        <v>606</v>
      </c>
      <c r="BX62" s="183"/>
    </row>
    <row r="63" spans="1:76">
      <c r="A63" s="136"/>
      <c r="B63" s="140" t="s">
        <v>263</v>
      </c>
      <c r="C63" s="137"/>
      <c r="D63" s="139">
        <v>0</v>
      </c>
      <c r="E63" s="139">
        <v>0</v>
      </c>
      <c r="F63" s="139">
        <v>0</v>
      </c>
      <c r="G63" s="139">
        <v>0</v>
      </c>
      <c r="H63" s="139">
        <v>0</v>
      </c>
      <c r="I63" s="139">
        <v>0</v>
      </c>
      <c r="J63" s="139">
        <v>0</v>
      </c>
      <c r="K63" s="139">
        <v>0</v>
      </c>
      <c r="L63" s="139">
        <v>0</v>
      </c>
      <c r="M63" s="139">
        <v>0</v>
      </c>
      <c r="N63" s="139">
        <v>0</v>
      </c>
      <c r="O63" s="139">
        <v>0</v>
      </c>
      <c r="P63" s="139">
        <v>0</v>
      </c>
      <c r="Q63" s="139">
        <v>0</v>
      </c>
      <c r="R63" s="139">
        <v>0</v>
      </c>
      <c r="S63" s="139">
        <v>0</v>
      </c>
      <c r="T63" s="139">
        <v>0</v>
      </c>
      <c r="U63" s="139">
        <v>0</v>
      </c>
      <c r="V63" s="139">
        <v>0</v>
      </c>
      <c r="W63" s="139">
        <v>0</v>
      </c>
      <c r="X63" s="139">
        <v>0</v>
      </c>
      <c r="Y63" s="139">
        <v>0</v>
      </c>
      <c r="Z63" s="139">
        <v>0</v>
      </c>
      <c r="AA63" s="139">
        <v>0</v>
      </c>
      <c r="AB63" s="139">
        <v>0</v>
      </c>
      <c r="AC63" s="139">
        <v>0</v>
      </c>
      <c r="AD63" s="139">
        <v>0</v>
      </c>
      <c r="AE63" s="139">
        <v>0</v>
      </c>
      <c r="AF63" s="139">
        <v>0</v>
      </c>
      <c r="AG63" s="139">
        <v>0</v>
      </c>
      <c r="AH63" s="139">
        <v>0</v>
      </c>
      <c r="AI63" s="139">
        <v>0</v>
      </c>
      <c r="AJ63" s="139">
        <v>0</v>
      </c>
      <c r="AK63" s="139">
        <v>0</v>
      </c>
      <c r="AL63" s="139">
        <v>0</v>
      </c>
      <c r="AM63" s="139">
        <v>0</v>
      </c>
      <c r="AN63" s="139">
        <v>0</v>
      </c>
      <c r="AO63" s="139">
        <v>0</v>
      </c>
      <c r="AP63" s="139">
        <v>0</v>
      </c>
      <c r="AQ63" s="139">
        <v>0</v>
      </c>
      <c r="AR63" s="139">
        <v>0</v>
      </c>
      <c r="AS63" s="139">
        <v>0</v>
      </c>
      <c r="AT63" s="139">
        <v>0</v>
      </c>
      <c r="AU63" s="139">
        <v>0</v>
      </c>
      <c r="AV63" s="139">
        <v>18</v>
      </c>
      <c r="AW63" s="139">
        <v>1</v>
      </c>
      <c r="AX63" s="139">
        <v>2</v>
      </c>
      <c r="AY63" s="139">
        <v>3</v>
      </c>
      <c r="AZ63" s="139">
        <v>2</v>
      </c>
      <c r="BA63" s="139">
        <v>1</v>
      </c>
      <c r="BB63" s="139">
        <v>2</v>
      </c>
      <c r="BC63" s="139">
        <v>3</v>
      </c>
      <c r="BD63" s="139">
        <v>3</v>
      </c>
      <c r="BE63" s="139">
        <v>4</v>
      </c>
      <c r="BF63" s="139">
        <v>5</v>
      </c>
      <c r="BG63" s="139">
        <v>5</v>
      </c>
      <c r="BH63" s="139">
        <v>5</v>
      </c>
      <c r="BI63" s="139">
        <v>5</v>
      </c>
      <c r="BJ63" s="139">
        <v>6</v>
      </c>
      <c r="BK63" s="139">
        <v>6</v>
      </c>
      <c r="BL63" s="139">
        <v>7</v>
      </c>
      <c r="BM63" s="139">
        <v>8</v>
      </c>
      <c r="BN63" s="139">
        <v>9</v>
      </c>
      <c r="BO63" s="139">
        <v>9</v>
      </c>
      <c r="BP63" s="139">
        <v>9</v>
      </c>
      <c r="BQ63" s="139">
        <v>11</v>
      </c>
      <c r="BR63" s="139">
        <v>16</v>
      </c>
      <c r="BS63" s="139">
        <v>20</v>
      </c>
      <c r="BT63" s="139">
        <v>24</v>
      </c>
      <c r="BU63" s="139">
        <v>26</v>
      </c>
      <c r="BV63" s="139">
        <v>27</v>
      </c>
      <c r="BW63" s="139">
        <v>28</v>
      </c>
      <c r="BX63" s="183"/>
    </row>
    <row r="64" spans="1:76" ht="26.1" customHeight="1">
      <c r="A64" s="136"/>
      <c r="B64" s="137" t="s">
        <v>297</v>
      </c>
      <c r="C64" s="137"/>
      <c r="D64" s="193">
        <v>0</v>
      </c>
      <c r="E64" s="193">
        <v>0</v>
      </c>
      <c r="F64" s="193">
        <v>0</v>
      </c>
      <c r="G64" s="193">
        <v>0</v>
      </c>
      <c r="H64" s="193">
        <v>0</v>
      </c>
      <c r="I64" s="193">
        <v>0</v>
      </c>
      <c r="J64" s="193">
        <v>0</v>
      </c>
      <c r="K64" s="193">
        <v>0</v>
      </c>
      <c r="L64" s="193">
        <v>0</v>
      </c>
      <c r="M64" s="193">
        <v>0</v>
      </c>
      <c r="N64" s="193">
        <v>0</v>
      </c>
      <c r="O64" s="193">
        <v>0</v>
      </c>
      <c r="P64" s="193">
        <v>0</v>
      </c>
      <c r="Q64" s="193">
        <v>0</v>
      </c>
      <c r="R64" s="193">
        <v>0</v>
      </c>
      <c r="S64" s="193">
        <v>0</v>
      </c>
      <c r="T64" s="193">
        <v>0</v>
      </c>
      <c r="U64" s="193">
        <v>0</v>
      </c>
      <c r="V64" s="193">
        <v>0</v>
      </c>
      <c r="W64" s="193">
        <v>0</v>
      </c>
      <c r="X64" s="193">
        <v>0</v>
      </c>
      <c r="Y64" s="193">
        <v>0</v>
      </c>
      <c r="Z64" s="193">
        <v>0</v>
      </c>
      <c r="AA64" s="193">
        <v>0</v>
      </c>
      <c r="AB64" s="193">
        <v>0</v>
      </c>
      <c r="AC64" s="193">
        <v>0</v>
      </c>
      <c r="AD64" s="193">
        <v>0</v>
      </c>
      <c r="AE64" s="193">
        <v>0</v>
      </c>
      <c r="AF64" s="193">
        <v>0</v>
      </c>
      <c r="AG64" s="193">
        <v>0</v>
      </c>
      <c r="AH64" s="193">
        <v>0</v>
      </c>
      <c r="AI64" s="193">
        <v>0</v>
      </c>
      <c r="AJ64" s="193">
        <v>0</v>
      </c>
      <c r="AK64" s="193">
        <v>0</v>
      </c>
      <c r="AL64" s="193">
        <v>0</v>
      </c>
      <c r="AM64" s="193">
        <v>0</v>
      </c>
      <c r="AN64" s="193">
        <v>0</v>
      </c>
      <c r="AO64" s="193">
        <v>0</v>
      </c>
      <c r="AP64" s="193">
        <v>0</v>
      </c>
      <c r="AQ64" s="193">
        <v>0</v>
      </c>
      <c r="AR64" s="193">
        <v>2178</v>
      </c>
      <c r="AS64" s="193">
        <v>2116</v>
      </c>
      <c r="AT64" s="193">
        <v>2076</v>
      </c>
      <c r="AU64" s="193">
        <v>1981</v>
      </c>
      <c r="AV64" s="193">
        <v>1929</v>
      </c>
      <c r="AW64" s="193">
        <v>1955</v>
      </c>
      <c r="AX64" s="193">
        <v>1937</v>
      </c>
      <c r="AY64" s="193">
        <v>1917</v>
      </c>
      <c r="AZ64" s="193">
        <v>1886</v>
      </c>
      <c r="BA64" s="193">
        <v>1844</v>
      </c>
      <c r="BB64" s="193">
        <v>1798</v>
      </c>
      <c r="BC64" s="193">
        <v>1726</v>
      </c>
      <c r="BD64" s="193">
        <v>1664</v>
      </c>
      <c r="BE64" s="193">
        <v>1637</v>
      </c>
      <c r="BF64" s="193">
        <v>1612</v>
      </c>
      <c r="BG64" s="193">
        <v>1546</v>
      </c>
      <c r="BH64" s="193">
        <v>1554</v>
      </c>
      <c r="BI64" s="193">
        <v>1491</v>
      </c>
      <c r="BJ64" s="193">
        <v>1503</v>
      </c>
      <c r="BK64" s="193">
        <v>1509</v>
      </c>
      <c r="BL64" s="193">
        <v>1541</v>
      </c>
      <c r="BM64" s="193">
        <v>1566</v>
      </c>
      <c r="BN64" s="193">
        <v>1574</v>
      </c>
      <c r="BO64" s="193">
        <v>1576</v>
      </c>
      <c r="BP64" s="193">
        <v>1551</v>
      </c>
      <c r="BQ64" s="193">
        <v>1505</v>
      </c>
      <c r="BR64" s="193">
        <v>1461</v>
      </c>
      <c r="BS64" s="193">
        <v>1395</v>
      </c>
      <c r="BT64" s="193">
        <v>1328</v>
      </c>
      <c r="BU64" s="193">
        <v>1246</v>
      </c>
      <c r="BV64" s="193">
        <v>1177</v>
      </c>
      <c r="BW64" s="193">
        <v>1128</v>
      </c>
      <c r="BX64" s="183"/>
    </row>
    <row r="65" spans="1:76">
      <c r="A65" s="136"/>
      <c r="B65" s="137" t="s">
        <v>296</v>
      </c>
      <c r="C65" s="137"/>
      <c r="D65" s="139">
        <v>0</v>
      </c>
      <c r="E65" s="139">
        <v>0</v>
      </c>
      <c r="F65" s="139">
        <v>0</v>
      </c>
      <c r="G65" s="139">
        <v>0</v>
      </c>
      <c r="H65" s="139">
        <v>0</v>
      </c>
      <c r="I65" s="139">
        <v>0</v>
      </c>
      <c r="J65" s="139">
        <v>0</v>
      </c>
      <c r="K65" s="139">
        <v>0</v>
      </c>
      <c r="L65" s="139">
        <v>0</v>
      </c>
      <c r="M65" s="139">
        <v>0</v>
      </c>
      <c r="N65" s="139">
        <v>0</v>
      </c>
      <c r="O65" s="139">
        <v>0</v>
      </c>
      <c r="P65" s="139">
        <v>0</v>
      </c>
      <c r="Q65" s="139">
        <v>0</v>
      </c>
      <c r="R65" s="139">
        <v>0</v>
      </c>
      <c r="S65" s="139">
        <v>0</v>
      </c>
      <c r="T65" s="139">
        <v>0</v>
      </c>
      <c r="U65" s="139">
        <v>0</v>
      </c>
      <c r="V65" s="139">
        <v>0</v>
      </c>
      <c r="W65" s="139">
        <v>0</v>
      </c>
      <c r="X65" s="139">
        <v>0</v>
      </c>
      <c r="Y65" s="139">
        <v>0</v>
      </c>
      <c r="Z65" s="139">
        <v>0</v>
      </c>
      <c r="AA65" s="139">
        <v>0</v>
      </c>
      <c r="AB65" s="139">
        <v>0</v>
      </c>
      <c r="AC65" s="139">
        <v>0</v>
      </c>
      <c r="AD65" s="139">
        <v>0</v>
      </c>
      <c r="AE65" s="139">
        <v>0</v>
      </c>
      <c r="AF65" s="139">
        <v>0</v>
      </c>
      <c r="AG65" s="139">
        <v>0</v>
      </c>
      <c r="AH65" s="139">
        <v>43</v>
      </c>
      <c r="AI65" s="139">
        <v>51</v>
      </c>
      <c r="AJ65" s="139">
        <v>54</v>
      </c>
      <c r="AK65" s="139">
        <v>58</v>
      </c>
      <c r="AL65" s="139">
        <v>62</v>
      </c>
      <c r="AM65" s="139">
        <v>67</v>
      </c>
      <c r="AN65" s="139">
        <v>81</v>
      </c>
      <c r="AO65" s="139">
        <v>96</v>
      </c>
      <c r="AP65" s="139">
        <v>118</v>
      </c>
      <c r="AQ65" s="139">
        <v>143</v>
      </c>
      <c r="AR65" s="139">
        <v>168</v>
      </c>
      <c r="AS65" s="139">
        <v>197</v>
      </c>
      <c r="AT65" s="139">
        <v>230</v>
      </c>
      <c r="AU65" s="139">
        <v>259</v>
      </c>
      <c r="AV65" s="139">
        <v>281</v>
      </c>
      <c r="AW65" s="139">
        <v>299</v>
      </c>
      <c r="AX65" s="139">
        <v>306</v>
      </c>
      <c r="AY65" s="139">
        <v>272</v>
      </c>
      <c r="AZ65" s="139">
        <v>215</v>
      </c>
      <c r="BA65" s="139">
        <v>152</v>
      </c>
      <c r="BB65" s="139">
        <v>83</v>
      </c>
      <c r="BC65" s="139">
        <v>26</v>
      </c>
      <c r="BD65" s="139">
        <v>7</v>
      </c>
      <c r="BE65" s="139">
        <v>2</v>
      </c>
      <c r="BF65" s="139">
        <v>0</v>
      </c>
      <c r="BG65" s="139">
        <v>0</v>
      </c>
      <c r="BH65" s="139">
        <v>0</v>
      </c>
      <c r="BI65" s="139">
        <v>0</v>
      </c>
      <c r="BJ65" s="139">
        <v>0</v>
      </c>
      <c r="BK65" s="139">
        <v>0</v>
      </c>
      <c r="BL65" s="139">
        <v>0</v>
      </c>
      <c r="BM65" s="139">
        <v>0</v>
      </c>
      <c r="BN65" s="139">
        <v>0</v>
      </c>
      <c r="BO65" s="139">
        <v>0</v>
      </c>
      <c r="BP65" s="139">
        <v>0</v>
      </c>
      <c r="BQ65" s="139">
        <v>0</v>
      </c>
      <c r="BR65" s="139">
        <v>0</v>
      </c>
      <c r="BS65" s="139">
        <v>0</v>
      </c>
      <c r="BT65" s="139">
        <v>0</v>
      </c>
      <c r="BU65" s="139">
        <v>0</v>
      </c>
      <c r="BV65" s="139">
        <v>0</v>
      </c>
      <c r="BW65" s="139">
        <v>0</v>
      </c>
      <c r="BX65" s="183"/>
    </row>
    <row r="66" spans="1:76">
      <c r="A66" s="136"/>
      <c r="B66" s="140" t="s">
        <v>264</v>
      </c>
      <c r="C66" s="137"/>
      <c r="D66" s="139">
        <v>0</v>
      </c>
      <c r="E66" s="139">
        <v>0</v>
      </c>
      <c r="F66" s="139">
        <v>0</v>
      </c>
      <c r="G66" s="139">
        <v>0</v>
      </c>
      <c r="H66" s="139">
        <v>0</v>
      </c>
      <c r="I66" s="139">
        <v>0</v>
      </c>
      <c r="J66" s="139">
        <v>0</v>
      </c>
      <c r="K66" s="139">
        <v>0</v>
      </c>
      <c r="L66" s="139">
        <v>0</v>
      </c>
      <c r="M66" s="139">
        <v>0</v>
      </c>
      <c r="N66" s="139">
        <v>0</v>
      </c>
      <c r="O66" s="139">
        <v>0</v>
      </c>
      <c r="P66" s="139">
        <v>0</v>
      </c>
      <c r="Q66" s="139">
        <v>0</v>
      </c>
      <c r="R66" s="139">
        <v>0</v>
      </c>
      <c r="S66" s="139">
        <v>0</v>
      </c>
      <c r="T66" s="139">
        <v>0</v>
      </c>
      <c r="U66" s="139">
        <v>0</v>
      </c>
      <c r="V66" s="139">
        <v>0</v>
      </c>
      <c r="W66" s="139">
        <v>0</v>
      </c>
      <c r="X66" s="139">
        <v>0</v>
      </c>
      <c r="Y66" s="139">
        <v>0</v>
      </c>
      <c r="Z66" s="139">
        <v>0</v>
      </c>
      <c r="AA66" s="139">
        <v>0</v>
      </c>
      <c r="AB66" s="139">
        <v>0</v>
      </c>
      <c r="AC66" s="139">
        <v>0</v>
      </c>
      <c r="AD66" s="139">
        <v>0</v>
      </c>
      <c r="AE66" s="139">
        <v>0</v>
      </c>
      <c r="AF66" s="139">
        <v>0</v>
      </c>
      <c r="AG66" s="139">
        <v>0</v>
      </c>
      <c r="AH66" s="139">
        <v>0</v>
      </c>
      <c r="AI66" s="139">
        <v>0</v>
      </c>
      <c r="AJ66" s="139">
        <v>0</v>
      </c>
      <c r="AK66" s="139">
        <v>0</v>
      </c>
      <c r="AL66" s="139">
        <v>0</v>
      </c>
      <c r="AM66" s="139">
        <v>0</v>
      </c>
      <c r="AN66" s="139">
        <v>79</v>
      </c>
      <c r="AO66" s="139">
        <v>96</v>
      </c>
      <c r="AP66" s="139">
        <v>118</v>
      </c>
      <c r="AQ66" s="139">
        <v>141</v>
      </c>
      <c r="AR66" s="139">
        <v>166</v>
      </c>
      <c r="AS66" s="139">
        <v>195</v>
      </c>
      <c r="AT66" s="139">
        <v>226</v>
      </c>
      <c r="AU66" s="139">
        <v>255</v>
      </c>
      <c r="AV66" s="139">
        <v>275</v>
      </c>
      <c r="AW66" s="139">
        <v>291</v>
      </c>
      <c r="AX66" s="139">
        <v>299</v>
      </c>
      <c r="AY66" s="139">
        <v>266</v>
      </c>
      <c r="AZ66" s="139">
        <v>210</v>
      </c>
      <c r="BA66" s="139">
        <v>148</v>
      </c>
      <c r="BB66" s="139">
        <v>78</v>
      </c>
      <c r="BC66" s="139">
        <v>26</v>
      </c>
      <c r="BD66" s="139">
        <v>7</v>
      </c>
      <c r="BE66" s="139">
        <v>2</v>
      </c>
      <c r="BF66" s="139">
        <v>0</v>
      </c>
      <c r="BG66" s="139">
        <v>0</v>
      </c>
      <c r="BH66" s="139">
        <v>0</v>
      </c>
      <c r="BI66" s="139">
        <v>0</v>
      </c>
      <c r="BJ66" s="139">
        <v>0</v>
      </c>
      <c r="BK66" s="139">
        <v>0</v>
      </c>
      <c r="BL66" s="139">
        <v>0</v>
      </c>
      <c r="BM66" s="139">
        <v>0</v>
      </c>
      <c r="BN66" s="139">
        <v>0</v>
      </c>
      <c r="BO66" s="139">
        <v>0</v>
      </c>
      <c r="BP66" s="139">
        <v>0</v>
      </c>
      <c r="BQ66" s="139">
        <v>0</v>
      </c>
      <c r="BR66" s="139">
        <v>0</v>
      </c>
      <c r="BS66" s="139">
        <v>0</v>
      </c>
      <c r="BT66" s="139">
        <v>0</v>
      </c>
      <c r="BU66" s="139">
        <v>0</v>
      </c>
      <c r="BV66" s="139">
        <v>0</v>
      </c>
      <c r="BW66" s="139">
        <v>0</v>
      </c>
      <c r="BX66" s="183"/>
    </row>
    <row r="67" spans="1:76">
      <c r="A67" s="136"/>
      <c r="B67" s="140" t="s">
        <v>265</v>
      </c>
      <c r="C67" s="137"/>
      <c r="D67" s="139">
        <v>0</v>
      </c>
      <c r="E67" s="139">
        <v>0</v>
      </c>
      <c r="F67" s="139">
        <v>0</v>
      </c>
      <c r="G67" s="139">
        <v>0</v>
      </c>
      <c r="H67" s="139">
        <v>0</v>
      </c>
      <c r="I67" s="139">
        <v>0</v>
      </c>
      <c r="J67" s="139">
        <v>0</v>
      </c>
      <c r="K67" s="139">
        <v>0</v>
      </c>
      <c r="L67" s="139">
        <v>0</v>
      </c>
      <c r="M67" s="139">
        <v>0</v>
      </c>
      <c r="N67" s="139">
        <v>0</v>
      </c>
      <c r="O67" s="139">
        <v>0</v>
      </c>
      <c r="P67" s="139">
        <v>0</v>
      </c>
      <c r="Q67" s="139">
        <v>0</v>
      </c>
      <c r="R67" s="139">
        <v>0</v>
      </c>
      <c r="S67" s="139">
        <v>0</v>
      </c>
      <c r="T67" s="139">
        <v>0</v>
      </c>
      <c r="U67" s="139">
        <v>0</v>
      </c>
      <c r="V67" s="139">
        <v>0</v>
      </c>
      <c r="W67" s="139">
        <v>0</v>
      </c>
      <c r="X67" s="139">
        <v>0</v>
      </c>
      <c r="Y67" s="139">
        <v>0</v>
      </c>
      <c r="Z67" s="139">
        <v>0</v>
      </c>
      <c r="AA67" s="139">
        <v>0</v>
      </c>
      <c r="AB67" s="139">
        <v>0</v>
      </c>
      <c r="AC67" s="139">
        <v>0</v>
      </c>
      <c r="AD67" s="139">
        <v>0</v>
      </c>
      <c r="AE67" s="139">
        <v>0</v>
      </c>
      <c r="AF67" s="139">
        <v>0</v>
      </c>
      <c r="AG67" s="139">
        <v>0</v>
      </c>
      <c r="AH67" s="139">
        <v>0</v>
      </c>
      <c r="AI67" s="139">
        <v>0</v>
      </c>
      <c r="AJ67" s="139">
        <v>0</v>
      </c>
      <c r="AK67" s="139">
        <v>0</v>
      </c>
      <c r="AL67" s="139">
        <v>0</v>
      </c>
      <c r="AM67" s="139">
        <v>0</v>
      </c>
      <c r="AN67" s="139">
        <v>2</v>
      </c>
      <c r="AO67" s="139">
        <v>0</v>
      </c>
      <c r="AP67" s="139">
        <v>0</v>
      </c>
      <c r="AQ67" s="139">
        <v>2</v>
      </c>
      <c r="AR67" s="139">
        <v>2</v>
      </c>
      <c r="AS67" s="139">
        <v>2</v>
      </c>
      <c r="AT67" s="139">
        <v>3</v>
      </c>
      <c r="AU67" s="139">
        <v>4</v>
      </c>
      <c r="AV67" s="139">
        <v>5</v>
      </c>
      <c r="AW67" s="139">
        <v>8</v>
      </c>
      <c r="AX67" s="139">
        <v>7</v>
      </c>
      <c r="AY67" s="139">
        <v>6</v>
      </c>
      <c r="AZ67" s="139">
        <v>5</v>
      </c>
      <c r="BA67" s="139">
        <v>4</v>
      </c>
      <c r="BB67" s="139">
        <v>5</v>
      </c>
      <c r="BC67" s="139">
        <v>0</v>
      </c>
      <c r="BD67" s="139">
        <v>0</v>
      </c>
      <c r="BE67" s="139">
        <v>0</v>
      </c>
      <c r="BF67" s="139">
        <v>0</v>
      </c>
      <c r="BG67" s="139">
        <v>0</v>
      </c>
      <c r="BH67" s="139">
        <v>0</v>
      </c>
      <c r="BI67" s="139">
        <v>0</v>
      </c>
      <c r="BJ67" s="139">
        <v>0</v>
      </c>
      <c r="BK67" s="139">
        <v>0</v>
      </c>
      <c r="BL67" s="139">
        <v>0</v>
      </c>
      <c r="BM67" s="139">
        <v>0</v>
      </c>
      <c r="BN67" s="139">
        <v>0</v>
      </c>
      <c r="BO67" s="139">
        <v>0</v>
      </c>
      <c r="BP67" s="139">
        <v>0</v>
      </c>
      <c r="BQ67" s="139">
        <v>0</v>
      </c>
      <c r="BR67" s="139">
        <v>0</v>
      </c>
      <c r="BS67" s="139">
        <v>0</v>
      </c>
      <c r="BT67" s="139">
        <v>0</v>
      </c>
      <c r="BU67" s="139">
        <v>0</v>
      </c>
      <c r="BV67" s="139">
        <v>0</v>
      </c>
      <c r="BW67" s="139">
        <v>0</v>
      </c>
      <c r="BX67" s="183"/>
    </row>
    <row r="68" spans="1:76">
      <c r="A68" s="136"/>
      <c r="B68" s="137" t="s">
        <v>270</v>
      </c>
      <c r="C68" s="137"/>
      <c r="D68" s="139">
        <v>0</v>
      </c>
      <c r="E68" s="139">
        <v>0</v>
      </c>
      <c r="F68" s="139">
        <v>0</v>
      </c>
      <c r="G68" s="139">
        <v>0</v>
      </c>
      <c r="H68" s="139">
        <v>0</v>
      </c>
      <c r="I68" s="139">
        <v>0</v>
      </c>
      <c r="J68" s="139">
        <v>0</v>
      </c>
      <c r="K68" s="139">
        <v>0</v>
      </c>
      <c r="L68" s="139">
        <v>0</v>
      </c>
      <c r="M68" s="139">
        <v>0</v>
      </c>
      <c r="N68" s="139">
        <v>0</v>
      </c>
      <c r="O68" s="139">
        <v>0</v>
      </c>
      <c r="P68" s="139">
        <v>0</v>
      </c>
      <c r="Q68" s="139">
        <v>0</v>
      </c>
      <c r="R68" s="139">
        <v>0</v>
      </c>
      <c r="S68" s="139">
        <v>0</v>
      </c>
      <c r="T68" s="139">
        <v>0</v>
      </c>
      <c r="U68" s="139">
        <v>0</v>
      </c>
      <c r="V68" s="139">
        <v>0</v>
      </c>
      <c r="W68" s="139">
        <v>0</v>
      </c>
      <c r="X68" s="139">
        <v>0</v>
      </c>
      <c r="Y68" s="139">
        <v>0</v>
      </c>
      <c r="Z68" s="139">
        <v>0</v>
      </c>
      <c r="AA68" s="139">
        <v>0</v>
      </c>
      <c r="AB68" s="139">
        <v>0</v>
      </c>
      <c r="AC68" s="139">
        <v>0</v>
      </c>
      <c r="AD68" s="139">
        <v>0</v>
      </c>
      <c r="AE68" s="139">
        <v>0</v>
      </c>
      <c r="AF68" s="139">
        <v>0</v>
      </c>
      <c r="AG68" s="139">
        <v>0</v>
      </c>
      <c r="AH68" s="139">
        <v>0</v>
      </c>
      <c r="AI68" s="139">
        <v>0</v>
      </c>
      <c r="AJ68" s="139">
        <v>0</v>
      </c>
      <c r="AK68" s="139">
        <v>0</v>
      </c>
      <c r="AL68" s="139">
        <v>0</v>
      </c>
      <c r="AM68" s="139">
        <v>0</v>
      </c>
      <c r="AN68" s="139">
        <v>0</v>
      </c>
      <c r="AO68" s="139">
        <v>0</v>
      </c>
      <c r="AP68" s="139">
        <v>0</v>
      </c>
      <c r="AQ68" s="139">
        <v>0</v>
      </c>
      <c r="AR68" s="139">
        <v>0</v>
      </c>
      <c r="AS68" s="139">
        <v>0</v>
      </c>
      <c r="AT68" s="139">
        <v>0</v>
      </c>
      <c r="AU68" s="139">
        <v>0</v>
      </c>
      <c r="AV68" s="139">
        <v>0</v>
      </c>
      <c r="AW68" s="139">
        <v>0</v>
      </c>
      <c r="AX68" s="139">
        <v>0</v>
      </c>
      <c r="AY68" s="139">
        <v>0</v>
      </c>
      <c r="AZ68" s="139">
        <v>0</v>
      </c>
      <c r="BA68" s="139">
        <v>0</v>
      </c>
      <c r="BB68" s="139">
        <v>0</v>
      </c>
      <c r="BC68" s="139">
        <v>0</v>
      </c>
      <c r="BD68" s="139">
        <v>0</v>
      </c>
      <c r="BE68" s="139">
        <v>0</v>
      </c>
      <c r="BF68" s="139">
        <v>0</v>
      </c>
      <c r="BG68" s="139">
        <v>150</v>
      </c>
      <c r="BH68" s="139">
        <v>153</v>
      </c>
      <c r="BI68" s="139">
        <v>156</v>
      </c>
      <c r="BJ68" s="139">
        <v>159</v>
      </c>
      <c r="BK68" s="139">
        <v>171</v>
      </c>
      <c r="BL68" s="139">
        <v>172</v>
      </c>
      <c r="BM68" s="139">
        <v>176</v>
      </c>
      <c r="BN68" s="139">
        <v>182</v>
      </c>
      <c r="BO68" s="139">
        <v>185</v>
      </c>
      <c r="BP68" s="139">
        <v>187</v>
      </c>
      <c r="BQ68" s="139">
        <v>184</v>
      </c>
      <c r="BR68" s="139">
        <v>184</v>
      </c>
      <c r="BS68" s="139">
        <v>183</v>
      </c>
      <c r="BT68" s="139">
        <v>183</v>
      </c>
      <c r="BU68" s="139">
        <v>183</v>
      </c>
      <c r="BV68" s="139">
        <v>182</v>
      </c>
      <c r="BW68" s="139">
        <v>182</v>
      </c>
      <c r="BX68" s="183"/>
    </row>
    <row r="69" spans="1:76" ht="26.1" customHeight="1">
      <c r="A69" s="136"/>
      <c r="B69" s="137" t="s">
        <v>294</v>
      </c>
      <c r="C69" s="137"/>
      <c r="D69" s="193">
        <v>0</v>
      </c>
      <c r="E69" s="193">
        <v>0</v>
      </c>
      <c r="F69" s="193">
        <v>0</v>
      </c>
      <c r="G69" s="193">
        <v>0</v>
      </c>
      <c r="H69" s="193">
        <v>0</v>
      </c>
      <c r="I69" s="193">
        <v>0</v>
      </c>
      <c r="J69" s="193">
        <v>0</v>
      </c>
      <c r="K69" s="193">
        <v>0</v>
      </c>
      <c r="L69" s="193">
        <v>0</v>
      </c>
      <c r="M69" s="193">
        <v>0</v>
      </c>
      <c r="N69" s="193">
        <v>0</v>
      </c>
      <c r="O69" s="193">
        <v>0</v>
      </c>
      <c r="P69" s="193">
        <v>0</v>
      </c>
      <c r="Q69" s="193">
        <v>0</v>
      </c>
      <c r="R69" s="193">
        <v>0</v>
      </c>
      <c r="S69" s="193">
        <v>0</v>
      </c>
      <c r="T69" s="193">
        <v>0</v>
      </c>
      <c r="U69" s="193">
        <v>0</v>
      </c>
      <c r="V69" s="193">
        <v>0</v>
      </c>
      <c r="W69" s="193">
        <v>0</v>
      </c>
      <c r="X69" s="193">
        <v>0</v>
      </c>
      <c r="Y69" s="193">
        <v>0</v>
      </c>
      <c r="Z69" s="193">
        <v>0</v>
      </c>
      <c r="AA69" s="193">
        <v>0</v>
      </c>
      <c r="AB69" s="193">
        <v>0</v>
      </c>
      <c r="AC69" s="193">
        <v>0</v>
      </c>
      <c r="AD69" s="193">
        <v>0</v>
      </c>
      <c r="AE69" s="193">
        <v>0</v>
      </c>
      <c r="AF69" s="193">
        <v>0</v>
      </c>
      <c r="AG69" s="193">
        <v>0</v>
      </c>
      <c r="AH69" s="193">
        <v>0</v>
      </c>
      <c r="AI69" s="193">
        <v>0</v>
      </c>
      <c r="AJ69" s="193">
        <v>0</v>
      </c>
      <c r="AK69" s="193">
        <v>0</v>
      </c>
      <c r="AL69" s="193">
        <v>0</v>
      </c>
      <c r="AM69" s="193">
        <v>0</v>
      </c>
      <c r="AN69" s="193">
        <v>0</v>
      </c>
      <c r="AO69" s="193">
        <v>0</v>
      </c>
      <c r="AP69" s="193">
        <v>0</v>
      </c>
      <c r="AQ69" s="193">
        <v>0</v>
      </c>
      <c r="AR69" s="193">
        <v>1719</v>
      </c>
      <c r="AS69" s="193">
        <v>1607</v>
      </c>
      <c r="AT69" s="193">
        <v>1675</v>
      </c>
      <c r="AU69" s="193">
        <v>1575</v>
      </c>
      <c r="AV69" s="193">
        <v>1643</v>
      </c>
      <c r="AW69" s="193">
        <v>1736</v>
      </c>
      <c r="AX69" s="193">
        <v>1765</v>
      </c>
      <c r="AY69" s="193">
        <v>1781</v>
      </c>
      <c r="AZ69" s="193">
        <v>1764</v>
      </c>
      <c r="BA69" s="193">
        <v>1705</v>
      </c>
      <c r="BB69" s="193">
        <v>1643</v>
      </c>
      <c r="BC69" s="193">
        <v>1620</v>
      </c>
      <c r="BD69" s="193">
        <v>1671</v>
      </c>
      <c r="BE69" s="193">
        <v>1750</v>
      </c>
      <c r="BF69" s="193">
        <v>1776</v>
      </c>
      <c r="BG69" s="192" t="s">
        <v>261</v>
      </c>
      <c r="BH69" s="192" t="s">
        <v>261</v>
      </c>
      <c r="BI69" s="192" t="s">
        <v>261</v>
      </c>
      <c r="BJ69" s="192" t="s">
        <v>261</v>
      </c>
      <c r="BK69" s="192" t="s">
        <v>261</v>
      </c>
      <c r="BL69" s="192" t="s">
        <v>261</v>
      </c>
      <c r="BM69" s="192" t="s">
        <v>261</v>
      </c>
      <c r="BN69" s="192" t="s">
        <v>261</v>
      </c>
      <c r="BO69" s="192" t="s">
        <v>261</v>
      </c>
      <c r="BP69" s="192" t="s">
        <v>261</v>
      </c>
      <c r="BQ69" s="192" t="s">
        <v>261</v>
      </c>
      <c r="BR69" s="192" t="s">
        <v>261</v>
      </c>
      <c r="BS69" s="192" t="s">
        <v>261</v>
      </c>
      <c r="BT69" s="192" t="s">
        <v>261</v>
      </c>
      <c r="BU69" s="192" t="s">
        <v>261</v>
      </c>
      <c r="BV69" s="192" t="s">
        <v>261</v>
      </c>
      <c r="BW69" s="192" t="s">
        <v>261</v>
      </c>
      <c r="BX69" s="183"/>
    </row>
    <row r="70" spans="1:76">
      <c r="A70" s="142"/>
      <c r="B70" s="183" t="s">
        <v>228</v>
      </c>
      <c r="C70" s="183"/>
      <c r="D70" s="139">
        <v>0</v>
      </c>
      <c r="E70" s="139">
        <v>0</v>
      </c>
      <c r="F70" s="139">
        <v>0</v>
      </c>
      <c r="G70" s="139">
        <v>0</v>
      </c>
      <c r="H70" s="139">
        <v>0</v>
      </c>
      <c r="I70" s="139">
        <v>0</v>
      </c>
      <c r="J70" s="139">
        <v>0</v>
      </c>
      <c r="K70" s="139">
        <v>0</v>
      </c>
      <c r="L70" s="139">
        <v>0</v>
      </c>
      <c r="M70" s="139">
        <v>0</v>
      </c>
      <c r="N70" s="139">
        <v>0</v>
      </c>
      <c r="O70" s="139">
        <v>0</v>
      </c>
      <c r="P70" s="139">
        <v>0</v>
      </c>
      <c r="Q70" s="139">
        <v>0</v>
      </c>
      <c r="R70" s="139">
        <v>0</v>
      </c>
      <c r="S70" s="139">
        <v>0</v>
      </c>
      <c r="T70" s="139">
        <v>0</v>
      </c>
      <c r="U70" s="139">
        <v>0</v>
      </c>
      <c r="V70" s="139">
        <v>0</v>
      </c>
      <c r="W70" s="139">
        <v>0</v>
      </c>
      <c r="X70" s="139">
        <v>0</v>
      </c>
      <c r="Y70" s="139">
        <v>0</v>
      </c>
      <c r="Z70" s="139">
        <v>0</v>
      </c>
      <c r="AA70" s="139">
        <v>0</v>
      </c>
      <c r="AB70" s="139">
        <v>0</v>
      </c>
      <c r="AC70" s="139">
        <v>0</v>
      </c>
      <c r="AD70" s="139">
        <v>0</v>
      </c>
      <c r="AE70" s="139">
        <v>0</v>
      </c>
      <c r="AF70" s="139">
        <v>0</v>
      </c>
      <c r="AG70" s="139">
        <v>0</v>
      </c>
      <c r="AH70" s="139">
        <v>0</v>
      </c>
      <c r="AI70" s="139">
        <v>3</v>
      </c>
      <c r="AJ70" s="139">
        <v>17</v>
      </c>
      <c r="AK70" s="139">
        <v>30</v>
      </c>
      <c r="AL70" s="139">
        <v>44</v>
      </c>
      <c r="AM70" s="139">
        <v>61</v>
      </c>
      <c r="AN70" s="139">
        <v>81</v>
      </c>
      <c r="AO70" s="139">
        <v>104</v>
      </c>
      <c r="AP70" s="139">
        <v>130</v>
      </c>
      <c r="AQ70" s="139">
        <v>155</v>
      </c>
      <c r="AR70" s="139">
        <v>178</v>
      </c>
      <c r="AS70" s="139">
        <v>202</v>
      </c>
      <c r="AT70" s="139">
        <v>225</v>
      </c>
      <c r="AU70" s="139">
        <v>248</v>
      </c>
      <c r="AV70" s="139">
        <v>0</v>
      </c>
      <c r="AW70" s="139">
        <v>0</v>
      </c>
      <c r="AX70" s="139">
        <v>0</v>
      </c>
      <c r="AY70" s="139">
        <v>0</v>
      </c>
      <c r="AZ70" s="139">
        <v>0</v>
      </c>
      <c r="BA70" s="139">
        <v>0</v>
      </c>
      <c r="BB70" s="139">
        <v>0</v>
      </c>
      <c r="BC70" s="139">
        <v>0</v>
      </c>
      <c r="BD70" s="139">
        <v>0</v>
      </c>
      <c r="BE70" s="139">
        <v>0</v>
      </c>
      <c r="BF70" s="139">
        <v>0</v>
      </c>
      <c r="BG70" s="139">
        <v>0</v>
      </c>
      <c r="BH70" s="139">
        <v>0</v>
      </c>
      <c r="BI70" s="139">
        <v>0</v>
      </c>
      <c r="BJ70" s="139">
        <v>0</v>
      </c>
      <c r="BK70" s="139">
        <v>0</v>
      </c>
      <c r="BL70" s="139">
        <v>0</v>
      </c>
      <c r="BM70" s="139">
        <v>0</v>
      </c>
      <c r="BN70" s="139">
        <v>0</v>
      </c>
      <c r="BO70" s="139">
        <v>0</v>
      </c>
      <c r="BP70" s="139">
        <v>0</v>
      </c>
      <c r="BQ70" s="139">
        <v>0</v>
      </c>
      <c r="BR70" s="139">
        <v>0</v>
      </c>
      <c r="BS70" s="139">
        <v>0</v>
      </c>
      <c r="BT70" s="139">
        <v>0</v>
      </c>
      <c r="BU70" s="139">
        <v>0</v>
      </c>
      <c r="BV70" s="139">
        <v>0</v>
      </c>
      <c r="BW70" s="139">
        <v>0</v>
      </c>
      <c r="BX70" s="183"/>
    </row>
    <row r="71" spans="1:76">
      <c r="A71" s="136"/>
      <c r="B71" s="137" t="s">
        <v>289</v>
      </c>
      <c r="C71" s="137"/>
      <c r="D71" s="139">
        <v>0</v>
      </c>
      <c r="E71" s="139">
        <v>0</v>
      </c>
      <c r="F71" s="139">
        <v>0</v>
      </c>
      <c r="G71" s="139">
        <v>0</v>
      </c>
      <c r="H71" s="139">
        <v>0</v>
      </c>
      <c r="I71" s="139">
        <v>0</v>
      </c>
      <c r="J71" s="139">
        <v>0</v>
      </c>
      <c r="K71" s="139">
        <v>0</v>
      </c>
      <c r="L71" s="139">
        <v>0</v>
      </c>
      <c r="M71" s="139">
        <v>0</v>
      </c>
      <c r="N71" s="139">
        <v>0</v>
      </c>
      <c r="O71" s="139">
        <v>0</v>
      </c>
      <c r="P71" s="139">
        <v>0</v>
      </c>
      <c r="Q71" s="139">
        <v>0</v>
      </c>
      <c r="R71" s="139">
        <v>0</v>
      </c>
      <c r="S71" s="139">
        <v>0</v>
      </c>
      <c r="T71" s="139">
        <v>0</v>
      </c>
      <c r="U71" s="139">
        <v>0</v>
      </c>
      <c r="V71" s="139">
        <v>0</v>
      </c>
      <c r="W71" s="139">
        <v>0</v>
      </c>
      <c r="X71" s="139">
        <v>0</v>
      </c>
      <c r="Y71" s="139">
        <v>0</v>
      </c>
      <c r="Z71" s="139">
        <v>0</v>
      </c>
      <c r="AA71" s="139">
        <v>0</v>
      </c>
      <c r="AB71" s="139">
        <v>0</v>
      </c>
      <c r="AC71" s="139">
        <v>0</v>
      </c>
      <c r="AD71" s="139">
        <v>0</v>
      </c>
      <c r="AE71" s="139">
        <v>0</v>
      </c>
      <c r="AF71" s="139">
        <v>0</v>
      </c>
      <c r="AG71" s="139">
        <v>0</v>
      </c>
      <c r="AH71" s="139">
        <v>0</v>
      </c>
      <c r="AI71" s="139">
        <v>0</v>
      </c>
      <c r="AJ71" s="139">
        <v>0</v>
      </c>
      <c r="AK71" s="139">
        <v>0</v>
      </c>
      <c r="AL71" s="139">
        <v>0</v>
      </c>
      <c r="AM71" s="139">
        <v>0</v>
      </c>
      <c r="AN71" s="139">
        <v>0</v>
      </c>
      <c r="AO71" s="139">
        <v>0</v>
      </c>
      <c r="AP71" s="139">
        <v>0</v>
      </c>
      <c r="AQ71" s="139">
        <v>0</v>
      </c>
      <c r="AR71" s="139">
        <v>0</v>
      </c>
      <c r="AS71" s="139">
        <v>0</v>
      </c>
      <c r="AT71" s="139">
        <v>0</v>
      </c>
      <c r="AU71" s="139">
        <v>0</v>
      </c>
      <c r="AV71" s="139">
        <v>0</v>
      </c>
      <c r="AW71" s="139">
        <v>0</v>
      </c>
      <c r="AX71" s="139">
        <v>0</v>
      </c>
      <c r="AY71" s="139">
        <v>0</v>
      </c>
      <c r="AZ71" s="139">
        <v>0</v>
      </c>
      <c r="BA71" s="139">
        <v>0</v>
      </c>
      <c r="BB71" s="139">
        <v>0</v>
      </c>
      <c r="BC71" s="139">
        <v>0</v>
      </c>
      <c r="BD71" s="139">
        <v>3156</v>
      </c>
      <c r="BE71" s="139">
        <v>3859</v>
      </c>
      <c r="BF71" s="139">
        <v>3790</v>
      </c>
      <c r="BG71" s="139">
        <v>3839</v>
      </c>
      <c r="BH71" s="139">
        <v>3892</v>
      </c>
      <c r="BI71" s="139">
        <v>3965</v>
      </c>
      <c r="BJ71" s="139">
        <v>3982</v>
      </c>
      <c r="BK71" s="139">
        <v>3993</v>
      </c>
      <c r="BL71" s="139">
        <v>4079</v>
      </c>
      <c r="BM71" s="139">
        <v>4206</v>
      </c>
      <c r="BN71" s="139">
        <v>4236</v>
      </c>
      <c r="BO71" s="139">
        <v>4277</v>
      </c>
      <c r="BP71" s="139">
        <v>4316</v>
      </c>
      <c r="BQ71" s="139">
        <v>4414</v>
      </c>
      <c r="BR71" s="139">
        <v>4494</v>
      </c>
      <c r="BS71" s="139">
        <v>4549</v>
      </c>
      <c r="BT71" s="139">
        <v>4593</v>
      </c>
      <c r="BU71" s="139">
        <v>4713</v>
      </c>
      <c r="BV71" s="139">
        <v>4852</v>
      </c>
      <c r="BW71" s="139">
        <v>4994</v>
      </c>
      <c r="BX71" s="183"/>
    </row>
    <row r="72" spans="1:76" ht="15" customHeight="1">
      <c r="A72" s="136"/>
      <c r="B72" s="189" t="s">
        <v>3</v>
      </c>
      <c r="C72" s="137"/>
      <c r="D72" s="139">
        <v>0</v>
      </c>
      <c r="E72" s="139">
        <v>0</v>
      </c>
      <c r="F72" s="139">
        <v>0</v>
      </c>
      <c r="G72" s="139">
        <v>0</v>
      </c>
      <c r="H72" s="139">
        <v>0</v>
      </c>
      <c r="I72" s="139">
        <v>0</v>
      </c>
      <c r="J72" s="139">
        <v>0</v>
      </c>
      <c r="K72" s="139">
        <v>0</v>
      </c>
      <c r="L72" s="139">
        <v>0</v>
      </c>
      <c r="M72" s="139">
        <v>0</v>
      </c>
      <c r="N72" s="139">
        <v>0</v>
      </c>
      <c r="O72" s="139">
        <v>0</v>
      </c>
      <c r="P72" s="139">
        <v>0</v>
      </c>
      <c r="Q72" s="139">
        <v>0</v>
      </c>
      <c r="R72" s="139">
        <v>0</v>
      </c>
      <c r="S72" s="139">
        <v>0</v>
      </c>
      <c r="T72" s="139">
        <v>0</v>
      </c>
      <c r="U72" s="139">
        <v>0</v>
      </c>
      <c r="V72" s="139">
        <v>0</v>
      </c>
      <c r="W72" s="139">
        <v>0</v>
      </c>
      <c r="X72" s="139">
        <v>0</v>
      </c>
      <c r="Y72" s="139">
        <v>0</v>
      </c>
      <c r="Z72" s="139">
        <v>0</v>
      </c>
      <c r="AA72" s="139">
        <v>0</v>
      </c>
      <c r="AB72" s="139">
        <v>0</v>
      </c>
      <c r="AC72" s="139">
        <v>0</v>
      </c>
      <c r="AD72" s="139">
        <v>0</v>
      </c>
      <c r="AE72" s="139">
        <v>0</v>
      </c>
      <c r="AF72" s="139">
        <v>0</v>
      </c>
      <c r="AG72" s="139">
        <v>0</v>
      </c>
      <c r="AH72" s="139">
        <v>0</v>
      </c>
      <c r="AI72" s="139">
        <v>0</v>
      </c>
      <c r="AJ72" s="139">
        <v>0</v>
      </c>
      <c r="AK72" s="139">
        <v>0</v>
      </c>
      <c r="AL72" s="139">
        <v>0</v>
      </c>
      <c r="AM72" s="139">
        <v>0</v>
      </c>
      <c r="AN72" s="139">
        <v>0</v>
      </c>
      <c r="AO72" s="139">
        <v>0</v>
      </c>
      <c r="AP72" s="139">
        <v>0</v>
      </c>
      <c r="AQ72" s="139">
        <v>0</v>
      </c>
      <c r="AR72" s="139">
        <v>0</v>
      </c>
      <c r="AS72" s="139">
        <v>0</v>
      </c>
      <c r="AT72" s="139">
        <v>0</v>
      </c>
      <c r="AU72" s="139">
        <v>0</v>
      </c>
      <c r="AV72" s="139">
        <v>0</v>
      </c>
      <c r="AW72" s="139">
        <v>0</v>
      </c>
      <c r="AX72" s="139">
        <v>0</v>
      </c>
      <c r="AY72" s="139">
        <v>0</v>
      </c>
      <c r="AZ72" s="139">
        <v>0</v>
      </c>
      <c r="BA72" s="139">
        <v>0</v>
      </c>
      <c r="BB72" s="139">
        <v>0</v>
      </c>
      <c r="BC72" s="139">
        <v>0</v>
      </c>
      <c r="BD72" s="139">
        <v>0</v>
      </c>
      <c r="BE72" s="139">
        <v>0</v>
      </c>
      <c r="BF72" s="139">
        <v>0</v>
      </c>
      <c r="BG72" s="139">
        <v>1979</v>
      </c>
      <c r="BH72" s="139">
        <v>2594</v>
      </c>
      <c r="BI72" s="139">
        <v>2700</v>
      </c>
      <c r="BJ72" s="139">
        <v>2729</v>
      </c>
      <c r="BK72" s="139">
        <v>2732</v>
      </c>
      <c r="BL72" s="139">
        <v>2724</v>
      </c>
      <c r="BM72" s="139">
        <v>2736</v>
      </c>
      <c r="BN72" s="139">
        <v>2718</v>
      </c>
      <c r="BO72" s="139">
        <v>2649</v>
      </c>
      <c r="BP72" s="139">
        <v>2505</v>
      </c>
      <c r="BQ72" s="139">
        <v>2380</v>
      </c>
      <c r="BR72" s="139">
        <v>2234</v>
      </c>
      <c r="BS72" s="139">
        <v>2098</v>
      </c>
      <c r="BT72" s="139">
        <v>2000</v>
      </c>
      <c r="BU72" s="139">
        <v>1903</v>
      </c>
      <c r="BV72" s="139">
        <v>1816</v>
      </c>
      <c r="BW72" s="139">
        <v>1759</v>
      </c>
      <c r="BX72" s="183"/>
    </row>
    <row r="73" spans="1:76">
      <c r="A73" s="136"/>
      <c r="B73" s="9" t="s">
        <v>222</v>
      </c>
      <c r="C73" s="137"/>
      <c r="D73" s="139">
        <v>0</v>
      </c>
      <c r="E73" s="139">
        <v>0</v>
      </c>
      <c r="F73" s="139">
        <v>0</v>
      </c>
      <c r="G73" s="139">
        <v>0</v>
      </c>
      <c r="H73" s="139">
        <v>0</v>
      </c>
      <c r="I73" s="139">
        <v>0</v>
      </c>
      <c r="J73" s="139">
        <v>0</v>
      </c>
      <c r="K73" s="139">
        <v>0</v>
      </c>
      <c r="L73" s="139">
        <v>0</v>
      </c>
      <c r="M73" s="139">
        <v>0</v>
      </c>
      <c r="N73" s="139">
        <v>0</v>
      </c>
      <c r="O73" s="139">
        <v>0</v>
      </c>
      <c r="P73" s="139">
        <v>0</v>
      </c>
      <c r="Q73" s="139">
        <v>0</v>
      </c>
      <c r="R73" s="139">
        <v>0</v>
      </c>
      <c r="S73" s="139">
        <v>0</v>
      </c>
      <c r="T73" s="139">
        <v>0</v>
      </c>
      <c r="U73" s="139">
        <v>0</v>
      </c>
      <c r="V73" s="139">
        <v>0</v>
      </c>
      <c r="W73" s="139">
        <v>0</v>
      </c>
      <c r="X73" s="139">
        <v>0</v>
      </c>
      <c r="Y73" s="139">
        <v>0</v>
      </c>
      <c r="Z73" s="139">
        <v>0</v>
      </c>
      <c r="AA73" s="139">
        <v>0</v>
      </c>
      <c r="AB73" s="139">
        <v>0</v>
      </c>
      <c r="AC73" s="139">
        <v>0</v>
      </c>
      <c r="AD73" s="139">
        <v>0</v>
      </c>
      <c r="AE73" s="139">
        <v>0</v>
      </c>
      <c r="AF73" s="139">
        <v>0</v>
      </c>
      <c r="AG73" s="139">
        <v>0</v>
      </c>
      <c r="AH73" s="139">
        <v>0</v>
      </c>
      <c r="AI73" s="139">
        <v>0</v>
      </c>
      <c r="AJ73" s="139">
        <v>0</v>
      </c>
      <c r="AK73" s="139">
        <v>0</v>
      </c>
      <c r="AL73" s="139">
        <v>0</v>
      </c>
      <c r="AM73" s="139">
        <v>0</v>
      </c>
      <c r="AN73" s="139">
        <v>0</v>
      </c>
      <c r="AO73" s="139">
        <v>0</v>
      </c>
      <c r="AP73" s="139">
        <v>0</v>
      </c>
      <c r="AQ73" s="139">
        <v>0</v>
      </c>
      <c r="AR73" s="139">
        <v>0</v>
      </c>
      <c r="AS73" s="139">
        <v>0</v>
      </c>
      <c r="AT73" s="139">
        <v>0</v>
      </c>
      <c r="AU73" s="139">
        <v>0</v>
      </c>
      <c r="AV73" s="139">
        <v>0</v>
      </c>
      <c r="AW73" s="139">
        <v>0</v>
      </c>
      <c r="AX73" s="139">
        <v>0</v>
      </c>
      <c r="AY73" s="139">
        <v>0</v>
      </c>
      <c r="AZ73" s="139">
        <v>0</v>
      </c>
      <c r="BA73" s="139">
        <v>0</v>
      </c>
      <c r="BB73" s="139">
        <v>0</v>
      </c>
      <c r="BC73" s="139">
        <v>0</v>
      </c>
      <c r="BD73" s="139">
        <v>0</v>
      </c>
      <c r="BE73" s="139">
        <v>0</v>
      </c>
      <c r="BF73" s="139">
        <v>0</v>
      </c>
      <c r="BG73" s="139">
        <v>0</v>
      </c>
      <c r="BH73" s="139">
        <v>0</v>
      </c>
      <c r="BI73" s="139">
        <v>0</v>
      </c>
      <c r="BJ73" s="139">
        <v>0</v>
      </c>
      <c r="BK73" s="139">
        <v>0</v>
      </c>
      <c r="BL73" s="139">
        <v>0</v>
      </c>
      <c r="BM73" s="139">
        <v>0</v>
      </c>
      <c r="BN73" s="139">
        <v>0</v>
      </c>
      <c r="BO73" s="139">
        <v>0</v>
      </c>
      <c r="BP73" s="139">
        <v>0</v>
      </c>
      <c r="BQ73" s="139">
        <v>1</v>
      </c>
      <c r="BR73" s="139">
        <v>16</v>
      </c>
      <c r="BS73" s="139">
        <v>46</v>
      </c>
      <c r="BT73" s="139">
        <v>122</v>
      </c>
      <c r="BU73" s="139">
        <v>245</v>
      </c>
      <c r="BV73" s="139">
        <v>322</v>
      </c>
      <c r="BW73" s="139">
        <v>356</v>
      </c>
      <c r="BX73" s="183"/>
    </row>
    <row r="74" spans="1:76">
      <c r="A74" s="136"/>
      <c r="B74" s="140" t="s">
        <v>264</v>
      </c>
      <c r="C74" s="137"/>
      <c r="D74" s="139">
        <v>0</v>
      </c>
      <c r="E74" s="139">
        <v>0</v>
      </c>
      <c r="F74" s="139">
        <v>0</v>
      </c>
      <c r="G74" s="139">
        <v>0</v>
      </c>
      <c r="H74" s="139">
        <v>0</v>
      </c>
      <c r="I74" s="139">
        <v>0</v>
      </c>
      <c r="J74" s="139">
        <v>0</v>
      </c>
      <c r="K74" s="139">
        <v>0</v>
      </c>
      <c r="L74" s="139">
        <v>0</v>
      </c>
      <c r="M74" s="139">
        <v>0</v>
      </c>
      <c r="N74" s="139">
        <v>0</v>
      </c>
      <c r="O74" s="139">
        <v>0</v>
      </c>
      <c r="P74" s="139">
        <v>0</v>
      </c>
      <c r="Q74" s="139">
        <v>0</v>
      </c>
      <c r="R74" s="139">
        <v>0</v>
      </c>
      <c r="S74" s="139">
        <v>0</v>
      </c>
      <c r="T74" s="139">
        <v>0</v>
      </c>
      <c r="U74" s="139">
        <v>0</v>
      </c>
      <c r="V74" s="139">
        <v>0</v>
      </c>
      <c r="W74" s="139">
        <v>0</v>
      </c>
      <c r="X74" s="139">
        <v>0</v>
      </c>
      <c r="Y74" s="139">
        <v>0</v>
      </c>
      <c r="Z74" s="139">
        <v>0</v>
      </c>
      <c r="AA74" s="139">
        <v>0</v>
      </c>
      <c r="AB74" s="139">
        <v>0</v>
      </c>
      <c r="AC74" s="139">
        <v>0</v>
      </c>
      <c r="AD74" s="139">
        <v>0</v>
      </c>
      <c r="AE74" s="139">
        <v>0</v>
      </c>
      <c r="AF74" s="139">
        <v>0</v>
      </c>
      <c r="AG74" s="139">
        <v>0</v>
      </c>
      <c r="AH74" s="139">
        <v>0</v>
      </c>
      <c r="AI74" s="139">
        <v>0</v>
      </c>
      <c r="AJ74" s="139">
        <v>0</v>
      </c>
      <c r="AK74" s="139">
        <v>0</v>
      </c>
      <c r="AL74" s="139">
        <v>0</v>
      </c>
      <c r="AM74" s="139">
        <v>0</v>
      </c>
      <c r="AN74" s="139">
        <v>0</v>
      </c>
      <c r="AO74" s="139">
        <v>0</v>
      </c>
      <c r="AP74" s="139">
        <v>0</v>
      </c>
      <c r="AQ74" s="139">
        <v>0</v>
      </c>
      <c r="AR74" s="139">
        <v>0</v>
      </c>
      <c r="AS74" s="139">
        <v>0</v>
      </c>
      <c r="AT74" s="139">
        <v>0</v>
      </c>
      <c r="AU74" s="139">
        <v>0</v>
      </c>
      <c r="AV74" s="139">
        <v>0</v>
      </c>
      <c r="AW74" s="139">
        <v>0</v>
      </c>
      <c r="AX74" s="139">
        <v>0</v>
      </c>
      <c r="AY74" s="139">
        <v>0</v>
      </c>
      <c r="AZ74" s="139">
        <v>0</v>
      </c>
      <c r="BA74" s="139">
        <v>0</v>
      </c>
      <c r="BB74" s="139">
        <v>0</v>
      </c>
      <c r="BC74" s="139">
        <v>0</v>
      </c>
      <c r="BD74" s="139">
        <v>0</v>
      </c>
      <c r="BE74" s="139">
        <v>0</v>
      </c>
      <c r="BF74" s="139">
        <v>0</v>
      </c>
      <c r="BG74" s="139">
        <v>0</v>
      </c>
      <c r="BH74" s="139">
        <v>0</v>
      </c>
      <c r="BI74" s="139">
        <v>0</v>
      </c>
      <c r="BJ74" s="139">
        <v>0</v>
      </c>
      <c r="BK74" s="139">
        <v>0</v>
      </c>
      <c r="BL74" s="139">
        <v>0</v>
      </c>
      <c r="BM74" s="139">
        <v>0</v>
      </c>
      <c r="BN74" s="139">
        <v>0</v>
      </c>
      <c r="BO74" s="139">
        <v>0</v>
      </c>
      <c r="BP74" s="139">
        <v>0</v>
      </c>
      <c r="BQ74" s="139">
        <v>1</v>
      </c>
      <c r="BR74" s="139">
        <v>16</v>
      </c>
      <c r="BS74" s="139">
        <v>45</v>
      </c>
      <c r="BT74" s="139">
        <v>121</v>
      </c>
      <c r="BU74" s="139">
        <v>243</v>
      </c>
      <c r="BV74" s="139">
        <v>319</v>
      </c>
      <c r="BW74" s="139">
        <v>352</v>
      </c>
      <c r="BX74" s="183"/>
    </row>
    <row r="75" spans="1:76">
      <c r="A75" s="136"/>
      <c r="B75" s="140" t="s">
        <v>263</v>
      </c>
      <c r="C75" s="137"/>
      <c r="D75" s="139">
        <v>0</v>
      </c>
      <c r="E75" s="139">
        <v>0</v>
      </c>
      <c r="F75" s="139">
        <v>0</v>
      </c>
      <c r="G75" s="139">
        <v>0</v>
      </c>
      <c r="H75" s="139">
        <v>0</v>
      </c>
      <c r="I75" s="139">
        <v>0</v>
      </c>
      <c r="J75" s="139">
        <v>0</v>
      </c>
      <c r="K75" s="139">
        <v>0</v>
      </c>
      <c r="L75" s="139">
        <v>0</v>
      </c>
      <c r="M75" s="139">
        <v>0</v>
      </c>
      <c r="N75" s="139">
        <v>0</v>
      </c>
      <c r="O75" s="139">
        <v>0</v>
      </c>
      <c r="P75" s="139">
        <v>0</v>
      </c>
      <c r="Q75" s="139">
        <v>0</v>
      </c>
      <c r="R75" s="139">
        <v>0</v>
      </c>
      <c r="S75" s="139">
        <v>0</v>
      </c>
      <c r="T75" s="139">
        <v>0</v>
      </c>
      <c r="U75" s="139">
        <v>0</v>
      </c>
      <c r="V75" s="139">
        <v>0</v>
      </c>
      <c r="W75" s="139">
        <v>0</v>
      </c>
      <c r="X75" s="139">
        <v>0</v>
      </c>
      <c r="Y75" s="139">
        <v>0</v>
      </c>
      <c r="Z75" s="139">
        <v>0</v>
      </c>
      <c r="AA75" s="139">
        <v>0</v>
      </c>
      <c r="AB75" s="139">
        <v>0</v>
      </c>
      <c r="AC75" s="139">
        <v>0</v>
      </c>
      <c r="AD75" s="139">
        <v>0</v>
      </c>
      <c r="AE75" s="139">
        <v>0</v>
      </c>
      <c r="AF75" s="139">
        <v>0</v>
      </c>
      <c r="AG75" s="139">
        <v>0</v>
      </c>
      <c r="AH75" s="139">
        <v>0</v>
      </c>
      <c r="AI75" s="139">
        <v>0</v>
      </c>
      <c r="AJ75" s="139">
        <v>0</v>
      </c>
      <c r="AK75" s="139">
        <v>0</v>
      </c>
      <c r="AL75" s="139">
        <v>0</v>
      </c>
      <c r="AM75" s="139">
        <v>0</v>
      </c>
      <c r="AN75" s="139">
        <v>0</v>
      </c>
      <c r="AO75" s="139">
        <v>0</v>
      </c>
      <c r="AP75" s="139">
        <v>0</v>
      </c>
      <c r="AQ75" s="139">
        <v>0</v>
      </c>
      <c r="AR75" s="139">
        <v>0</v>
      </c>
      <c r="AS75" s="139">
        <v>0</v>
      </c>
      <c r="AT75" s="139">
        <v>0</v>
      </c>
      <c r="AU75" s="139">
        <v>0</v>
      </c>
      <c r="AV75" s="139">
        <v>0</v>
      </c>
      <c r="AW75" s="139">
        <v>0</v>
      </c>
      <c r="AX75" s="139">
        <v>0</v>
      </c>
      <c r="AY75" s="139">
        <v>0</v>
      </c>
      <c r="AZ75" s="139">
        <v>0</v>
      </c>
      <c r="BA75" s="139">
        <v>0</v>
      </c>
      <c r="BB75" s="139">
        <v>0</v>
      </c>
      <c r="BC75" s="139">
        <v>0</v>
      </c>
      <c r="BD75" s="139">
        <v>0</v>
      </c>
      <c r="BE75" s="139">
        <v>0</v>
      </c>
      <c r="BF75" s="139">
        <v>0</v>
      </c>
      <c r="BG75" s="139">
        <v>0</v>
      </c>
      <c r="BH75" s="139">
        <v>0</v>
      </c>
      <c r="BI75" s="139">
        <v>0</v>
      </c>
      <c r="BJ75" s="139">
        <v>0</v>
      </c>
      <c r="BK75" s="139">
        <v>0</v>
      </c>
      <c r="BL75" s="139">
        <v>0</v>
      </c>
      <c r="BM75" s="139">
        <v>0</v>
      </c>
      <c r="BN75" s="139">
        <v>0</v>
      </c>
      <c r="BO75" s="139">
        <v>0</v>
      </c>
      <c r="BP75" s="139">
        <v>0</v>
      </c>
      <c r="BQ75" s="139">
        <v>0</v>
      </c>
      <c r="BR75" s="139">
        <v>0</v>
      </c>
      <c r="BS75" s="139">
        <v>1</v>
      </c>
      <c r="BT75" s="139">
        <v>1</v>
      </c>
      <c r="BU75" s="139">
        <v>2</v>
      </c>
      <c r="BV75" s="139">
        <v>3</v>
      </c>
      <c r="BW75" s="139">
        <v>4</v>
      </c>
      <c r="BX75" s="183"/>
    </row>
    <row r="76" spans="1:76" ht="25.5" customHeight="1">
      <c r="A76" s="136"/>
      <c r="B76" s="189" t="s">
        <v>1</v>
      </c>
      <c r="C76" s="137"/>
      <c r="D76" s="139">
        <v>0</v>
      </c>
      <c r="E76" s="139">
        <v>0</v>
      </c>
      <c r="F76" s="139">
        <v>0</v>
      </c>
      <c r="G76" s="139">
        <v>0</v>
      </c>
      <c r="H76" s="139">
        <v>0</v>
      </c>
      <c r="I76" s="139">
        <v>0</v>
      </c>
      <c r="J76" s="139">
        <v>0</v>
      </c>
      <c r="K76" s="139">
        <v>4621</v>
      </c>
      <c r="L76" s="139">
        <v>4729</v>
      </c>
      <c r="M76" s="139">
        <v>4832</v>
      </c>
      <c r="N76" s="139">
        <v>5412</v>
      </c>
      <c r="O76" s="139">
        <v>5541</v>
      </c>
      <c r="P76" s="139">
        <v>5661</v>
      </c>
      <c r="Q76" s="139">
        <v>5778</v>
      </c>
      <c r="R76" s="139">
        <v>5919</v>
      </c>
      <c r="S76" s="139">
        <v>5965</v>
      </c>
      <c r="T76" s="139">
        <v>6142</v>
      </c>
      <c r="U76" s="139">
        <v>6340</v>
      </c>
      <c r="V76" s="139">
        <v>6523</v>
      </c>
      <c r="W76" s="139">
        <v>6751</v>
      </c>
      <c r="X76" s="139">
        <v>6955</v>
      </c>
      <c r="Y76" s="139">
        <v>7151</v>
      </c>
      <c r="Z76" s="139">
        <v>7344</v>
      </c>
      <c r="AA76" s="139">
        <v>7495</v>
      </c>
      <c r="AB76" s="139">
        <v>7648</v>
      </c>
      <c r="AC76" s="139">
        <v>7803</v>
      </c>
      <c r="AD76" s="139">
        <v>7951</v>
      </c>
      <c r="AE76" s="139">
        <v>8128</v>
      </c>
      <c r="AF76" s="139">
        <v>8315</v>
      </c>
      <c r="AG76" s="139">
        <v>8436</v>
      </c>
      <c r="AH76" s="139">
        <v>8579</v>
      </c>
      <c r="AI76" s="139">
        <v>8727</v>
      </c>
      <c r="AJ76" s="139">
        <v>8895</v>
      </c>
      <c r="AK76" s="139">
        <v>9074</v>
      </c>
      <c r="AL76" s="139">
        <v>9164</v>
      </c>
      <c r="AM76" s="139">
        <v>9261</v>
      </c>
      <c r="AN76" s="139">
        <v>9298</v>
      </c>
      <c r="AO76" s="139">
        <v>9495</v>
      </c>
      <c r="AP76" s="139">
        <v>9627</v>
      </c>
      <c r="AQ76" s="139">
        <v>9700</v>
      </c>
      <c r="AR76" s="139">
        <v>9755</v>
      </c>
      <c r="AS76" s="139">
        <v>9755</v>
      </c>
      <c r="AT76" s="139">
        <v>9930</v>
      </c>
      <c r="AU76" s="139">
        <v>9990</v>
      </c>
      <c r="AV76" s="139">
        <v>10056</v>
      </c>
      <c r="AW76" s="139">
        <v>10061</v>
      </c>
      <c r="AX76" s="139">
        <v>10097</v>
      </c>
      <c r="AY76" s="139">
        <v>10384</v>
      </c>
      <c r="AZ76" s="139">
        <v>10536</v>
      </c>
      <c r="BA76" s="139">
        <v>10680</v>
      </c>
      <c r="BB76" s="139">
        <v>10782</v>
      </c>
      <c r="BC76" s="139">
        <v>10936</v>
      </c>
      <c r="BD76" s="139">
        <v>11004</v>
      </c>
      <c r="BE76" s="139">
        <v>11095</v>
      </c>
      <c r="BF76" s="139">
        <v>11195</v>
      </c>
      <c r="BG76" s="139">
        <v>11320</v>
      </c>
      <c r="BH76" s="139">
        <v>11477</v>
      </c>
      <c r="BI76" s="139">
        <v>11585</v>
      </c>
      <c r="BJ76" s="139">
        <v>11715</v>
      </c>
      <c r="BK76" s="139">
        <v>11938</v>
      </c>
      <c r="BL76" s="139">
        <v>12160</v>
      </c>
      <c r="BM76" s="139">
        <v>12410</v>
      </c>
      <c r="BN76" s="139">
        <v>12566</v>
      </c>
      <c r="BO76" s="139">
        <v>12667</v>
      </c>
      <c r="BP76" s="139">
        <v>12810</v>
      </c>
      <c r="BQ76" s="139">
        <v>12888</v>
      </c>
      <c r="BR76" s="139">
        <v>12926</v>
      </c>
      <c r="BS76" s="139">
        <v>12982</v>
      </c>
      <c r="BT76" s="139">
        <v>12988</v>
      </c>
      <c r="BU76" s="139">
        <v>12958</v>
      </c>
      <c r="BV76" s="139">
        <v>12888</v>
      </c>
      <c r="BW76" s="139">
        <v>12748</v>
      </c>
      <c r="BX76" s="183"/>
    </row>
    <row r="77" spans="1:76">
      <c r="A77" s="136"/>
      <c r="B77" s="140" t="s">
        <v>214</v>
      </c>
      <c r="C77" s="140"/>
      <c r="D77" s="139">
        <f t="shared" ref="D77:J77" si="0">D76</f>
        <v>0</v>
      </c>
      <c r="E77" s="139">
        <f t="shared" si="0"/>
        <v>0</v>
      </c>
      <c r="F77" s="139">
        <f t="shared" si="0"/>
        <v>0</v>
      </c>
      <c r="G77" s="139">
        <f t="shared" si="0"/>
        <v>0</v>
      </c>
      <c r="H77" s="139">
        <f t="shared" si="0"/>
        <v>0</v>
      </c>
      <c r="I77" s="139">
        <f t="shared" si="0"/>
        <v>0</v>
      </c>
      <c r="J77" s="139">
        <f t="shared" si="0"/>
        <v>0</v>
      </c>
      <c r="K77" s="139">
        <f t="shared" ref="K77:AP77" si="1">K76-K84</f>
        <v>4621</v>
      </c>
      <c r="L77" s="139">
        <f t="shared" si="1"/>
        <v>4729</v>
      </c>
      <c r="M77" s="139">
        <f t="shared" si="1"/>
        <v>4832</v>
      </c>
      <c r="N77" s="139">
        <f t="shared" si="1"/>
        <v>5412</v>
      </c>
      <c r="O77" s="139">
        <f t="shared" si="1"/>
        <v>5541</v>
      </c>
      <c r="P77" s="139">
        <f t="shared" si="1"/>
        <v>5661</v>
      </c>
      <c r="Q77" s="139">
        <f t="shared" si="1"/>
        <v>5778</v>
      </c>
      <c r="R77" s="139">
        <f t="shared" si="1"/>
        <v>5919</v>
      </c>
      <c r="S77" s="139">
        <f t="shared" si="1"/>
        <v>5965</v>
      </c>
      <c r="T77" s="139">
        <f t="shared" si="1"/>
        <v>6142</v>
      </c>
      <c r="U77" s="139">
        <f t="shared" si="1"/>
        <v>6340</v>
      </c>
      <c r="V77" s="139">
        <f t="shared" si="1"/>
        <v>6523</v>
      </c>
      <c r="W77" s="139">
        <f t="shared" si="1"/>
        <v>6751</v>
      </c>
      <c r="X77" s="139">
        <f t="shared" si="1"/>
        <v>6955</v>
      </c>
      <c r="Y77" s="139">
        <f t="shared" si="1"/>
        <v>7151</v>
      </c>
      <c r="Z77" s="139">
        <f t="shared" si="1"/>
        <v>7344</v>
      </c>
      <c r="AA77" s="139">
        <f t="shared" si="1"/>
        <v>7365</v>
      </c>
      <c r="AB77" s="139">
        <f t="shared" si="1"/>
        <v>7525</v>
      </c>
      <c r="AC77" s="139">
        <f t="shared" si="1"/>
        <v>7693</v>
      </c>
      <c r="AD77" s="139">
        <f t="shared" si="1"/>
        <v>7853</v>
      </c>
      <c r="AE77" s="139">
        <f t="shared" si="1"/>
        <v>8035</v>
      </c>
      <c r="AF77" s="139">
        <f t="shared" si="1"/>
        <v>8236</v>
      </c>
      <c r="AG77" s="139">
        <f t="shared" si="1"/>
        <v>8364</v>
      </c>
      <c r="AH77" s="139">
        <f t="shared" si="1"/>
        <v>8516</v>
      </c>
      <c r="AI77" s="139">
        <f t="shared" si="1"/>
        <v>8672</v>
      </c>
      <c r="AJ77" s="139">
        <f t="shared" si="1"/>
        <v>8844</v>
      </c>
      <c r="AK77" s="139">
        <f t="shared" si="1"/>
        <v>9028</v>
      </c>
      <c r="AL77" s="139">
        <f t="shared" si="1"/>
        <v>9121</v>
      </c>
      <c r="AM77" s="139">
        <f t="shared" si="1"/>
        <v>9221</v>
      </c>
      <c r="AN77" s="139">
        <f t="shared" si="1"/>
        <v>9259</v>
      </c>
      <c r="AO77" s="139">
        <f t="shared" si="1"/>
        <v>9459</v>
      </c>
      <c r="AP77" s="139">
        <f t="shared" si="1"/>
        <v>9589</v>
      </c>
      <c r="AQ77" s="139">
        <f t="shared" ref="AQ77:BV77" si="2">AQ76-AQ84</f>
        <v>9663</v>
      </c>
      <c r="AR77" s="139">
        <f t="shared" si="2"/>
        <v>9719</v>
      </c>
      <c r="AS77" s="139">
        <f t="shared" si="2"/>
        <v>9720</v>
      </c>
      <c r="AT77" s="139">
        <f t="shared" si="2"/>
        <v>9898</v>
      </c>
      <c r="AU77" s="139">
        <f t="shared" si="2"/>
        <v>9959</v>
      </c>
      <c r="AV77" s="139">
        <f t="shared" si="2"/>
        <v>10027</v>
      </c>
      <c r="AW77" s="139">
        <f t="shared" si="2"/>
        <v>10033</v>
      </c>
      <c r="AX77" s="139">
        <f t="shared" si="2"/>
        <v>10070</v>
      </c>
      <c r="AY77" s="139">
        <f t="shared" si="2"/>
        <v>10356</v>
      </c>
      <c r="AZ77" s="139">
        <f t="shared" si="2"/>
        <v>10509</v>
      </c>
      <c r="BA77" s="139">
        <f t="shared" si="2"/>
        <v>10654</v>
      </c>
      <c r="BB77" s="139">
        <f t="shared" si="2"/>
        <v>10758</v>
      </c>
      <c r="BC77" s="139">
        <f t="shared" si="2"/>
        <v>10913</v>
      </c>
      <c r="BD77" s="139">
        <f t="shared" si="2"/>
        <v>10981</v>
      </c>
      <c r="BE77" s="139">
        <f t="shared" si="2"/>
        <v>11072</v>
      </c>
      <c r="BF77" s="139">
        <f t="shared" si="2"/>
        <v>11171</v>
      </c>
      <c r="BG77" s="139">
        <f t="shared" si="2"/>
        <v>11297</v>
      </c>
      <c r="BH77" s="139">
        <f t="shared" si="2"/>
        <v>11454</v>
      </c>
      <c r="BI77" s="139">
        <f t="shared" si="2"/>
        <v>11562</v>
      </c>
      <c r="BJ77" s="139">
        <f t="shared" si="2"/>
        <v>11692</v>
      </c>
      <c r="BK77" s="139">
        <f t="shared" si="2"/>
        <v>11913</v>
      </c>
      <c r="BL77" s="139">
        <f t="shared" si="2"/>
        <v>12134</v>
      </c>
      <c r="BM77" s="139">
        <f t="shared" si="2"/>
        <v>12382</v>
      </c>
      <c r="BN77" s="139">
        <f t="shared" si="2"/>
        <v>12537</v>
      </c>
      <c r="BO77" s="139">
        <f t="shared" si="2"/>
        <v>12634</v>
      </c>
      <c r="BP77" s="139">
        <f t="shared" si="2"/>
        <v>12775</v>
      </c>
      <c r="BQ77" s="139">
        <f t="shared" si="2"/>
        <v>12846</v>
      </c>
      <c r="BR77" s="139">
        <f t="shared" si="2"/>
        <v>12880</v>
      </c>
      <c r="BS77" s="139">
        <f t="shared" si="2"/>
        <v>12933</v>
      </c>
      <c r="BT77" s="139">
        <f t="shared" si="2"/>
        <v>12938</v>
      </c>
      <c r="BU77" s="139">
        <f t="shared" si="2"/>
        <v>12906</v>
      </c>
      <c r="BV77" s="139">
        <f t="shared" si="2"/>
        <v>12832</v>
      </c>
      <c r="BW77" s="139">
        <f t="shared" ref="BW77" si="3">BW76-BW84</f>
        <v>12688</v>
      </c>
      <c r="BX77" s="183"/>
    </row>
    <row r="78" spans="1:76">
      <c r="A78" s="136"/>
      <c r="B78" s="191" t="s">
        <v>287</v>
      </c>
      <c r="C78" s="140"/>
      <c r="D78" s="139">
        <v>0</v>
      </c>
      <c r="E78" s="139">
        <v>0</v>
      </c>
      <c r="F78" s="139">
        <v>0</v>
      </c>
      <c r="G78" s="139">
        <v>0</v>
      </c>
      <c r="H78" s="139">
        <v>0</v>
      </c>
      <c r="I78" s="139">
        <v>0</v>
      </c>
      <c r="J78" s="139">
        <v>0</v>
      </c>
      <c r="K78" s="139">
        <v>0</v>
      </c>
      <c r="L78" s="139">
        <v>0</v>
      </c>
      <c r="M78" s="139">
        <v>0</v>
      </c>
      <c r="N78" s="139">
        <v>0</v>
      </c>
      <c r="O78" s="139">
        <v>0</v>
      </c>
      <c r="P78" s="139">
        <v>0</v>
      </c>
      <c r="Q78" s="139">
        <v>0</v>
      </c>
      <c r="R78" s="139">
        <v>0</v>
      </c>
      <c r="S78" s="139">
        <v>0</v>
      </c>
      <c r="T78" s="139">
        <v>0</v>
      </c>
      <c r="U78" s="139">
        <v>0</v>
      </c>
      <c r="V78" s="139">
        <v>0</v>
      </c>
      <c r="W78" s="139">
        <v>0</v>
      </c>
      <c r="X78" s="139">
        <v>0</v>
      </c>
      <c r="Y78" s="139">
        <v>0</v>
      </c>
      <c r="Z78" s="139">
        <v>0</v>
      </c>
      <c r="AA78" s="139">
        <v>0</v>
      </c>
      <c r="AB78" s="139">
        <v>0</v>
      </c>
      <c r="AC78" s="139">
        <v>0</v>
      </c>
      <c r="AD78" s="139">
        <v>0</v>
      </c>
      <c r="AE78" s="139">
        <v>0</v>
      </c>
      <c r="AF78" s="139">
        <v>0</v>
      </c>
      <c r="AG78" s="139">
        <v>0</v>
      </c>
      <c r="AH78" s="139">
        <v>0</v>
      </c>
      <c r="AI78" s="139">
        <v>0</v>
      </c>
      <c r="AJ78" s="139">
        <v>0</v>
      </c>
      <c r="AK78" s="139">
        <v>0</v>
      </c>
      <c r="AL78" s="139">
        <v>0</v>
      </c>
      <c r="AM78" s="139">
        <v>0</v>
      </c>
      <c r="AN78" s="139">
        <v>0</v>
      </c>
      <c r="AO78" s="139">
        <v>0</v>
      </c>
      <c r="AP78" s="139">
        <v>0</v>
      </c>
      <c r="AQ78" s="139">
        <v>0</v>
      </c>
      <c r="AR78" s="139">
        <v>0</v>
      </c>
      <c r="AS78" s="139">
        <v>0</v>
      </c>
      <c r="AT78" s="139">
        <v>0</v>
      </c>
      <c r="AU78" s="139">
        <v>0</v>
      </c>
      <c r="AV78" s="139">
        <v>0</v>
      </c>
      <c r="AW78" s="139">
        <v>0</v>
      </c>
      <c r="AX78" s="139">
        <v>0</v>
      </c>
      <c r="AY78" s="139">
        <v>0</v>
      </c>
      <c r="AZ78" s="139">
        <v>0</v>
      </c>
      <c r="BA78" s="139">
        <v>0</v>
      </c>
      <c r="BB78" s="139">
        <v>0</v>
      </c>
      <c r="BC78" s="139">
        <v>0</v>
      </c>
      <c r="BD78" s="139">
        <v>10875</v>
      </c>
      <c r="BE78" s="139">
        <v>11018</v>
      </c>
      <c r="BF78" s="139">
        <v>11102</v>
      </c>
      <c r="BG78" s="139">
        <v>11231</v>
      </c>
      <c r="BH78" s="139">
        <v>11384</v>
      </c>
      <c r="BI78" s="139">
        <v>11492</v>
      </c>
      <c r="BJ78" s="139">
        <v>11617</v>
      </c>
      <c r="BK78" s="139">
        <v>11837</v>
      </c>
      <c r="BL78" s="139">
        <v>12053</v>
      </c>
      <c r="BM78" s="139">
        <v>12285</v>
      </c>
      <c r="BN78" s="139">
        <v>12460</v>
      </c>
      <c r="BO78" s="139">
        <v>12556</v>
      </c>
      <c r="BP78" s="139">
        <v>12737</v>
      </c>
      <c r="BQ78" s="139">
        <v>12814</v>
      </c>
      <c r="BR78" s="139">
        <v>12857</v>
      </c>
      <c r="BS78" s="139">
        <v>12917</v>
      </c>
      <c r="BT78" s="139">
        <v>12712</v>
      </c>
      <c r="BU78" s="139">
        <v>12278</v>
      </c>
      <c r="BV78" s="139">
        <v>11830</v>
      </c>
      <c r="BW78" s="139">
        <v>11370</v>
      </c>
      <c r="BX78" s="183"/>
    </row>
    <row r="79" spans="1:76">
      <c r="A79" s="136"/>
      <c r="B79" s="191" t="s">
        <v>286</v>
      </c>
      <c r="C79" s="140"/>
      <c r="D79" s="139">
        <v>0</v>
      </c>
      <c r="E79" s="139">
        <v>0</v>
      </c>
      <c r="F79" s="139">
        <v>0</v>
      </c>
      <c r="G79" s="139">
        <v>0</v>
      </c>
      <c r="H79" s="139">
        <v>0</v>
      </c>
      <c r="I79" s="139">
        <v>0</v>
      </c>
      <c r="J79" s="139">
        <v>0</v>
      </c>
      <c r="K79" s="139">
        <v>0</v>
      </c>
      <c r="L79" s="139">
        <v>0</v>
      </c>
      <c r="M79" s="139">
        <v>0</v>
      </c>
      <c r="N79" s="139">
        <v>0</v>
      </c>
      <c r="O79" s="139">
        <v>0</v>
      </c>
      <c r="P79" s="139">
        <v>0</v>
      </c>
      <c r="Q79" s="139">
        <v>0</v>
      </c>
      <c r="R79" s="139">
        <v>0</v>
      </c>
      <c r="S79" s="139">
        <v>0</v>
      </c>
      <c r="T79" s="139">
        <v>0</v>
      </c>
      <c r="U79" s="139">
        <v>0</v>
      </c>
      <c r="V79" s="139">
        <v>0</v>
      </c>
      <c r="W79" s="139">
        <v>0</v>
      </c>
      <c r="X79" s="139">
        <v>0</v>
      </c>
      <c r="Y79" s="139">
        <v>0</v>
      </c>
      <c r="Z79" s="139">
        <v>0</v>
      </c>
      <c r="AA79" s="139">
        <v>0</v>
      </c>
      <c r="AB79" s="139">
        <v>0</v>
      </c>
      <c r="AC79" s="139">
        <v>0</v>
      </c>
      <c r="AD79" s="139">
        <v>0</v>
      </c>
      <c r="AE79" s="139">
        <v>0</v>
      </c>
      <c r="AF79" s="139">
        <v>0</v>
      </c>
      <c r="AG79" s="139">
        <v>0</v>
      </c>
      <c r="AH79" s="139">
        <v>0</v>
      </c>
      <c r="AI79" s="139">
        <v>80</v>
      </c>
      <c r="AJ79" s="139">
        <v>276</v>
      </c>
      <c r="AK79" s="139">
        <v>476</v>
      </c>
      <c r="AL79" s="139">
        <v>658</v>
      </c>
      <c r="AM79" s="139">
        <v>882</v>
      </c>
      <c r="AN79" s="139">
        <v>1009</v>
      </c>
      <c r="AO79" s="139">
        <v>1434</v>
      </c>
      <c r="AP79" s="139">
        <v>1786</v>
      </c>
      <c r="AQ79" s="139">
        <v>2077</v>
      </c>
      <c r="AR79" s="139">
        <v>2382</v>
      </c>
      <c r="AS79" s="139">
        <v>2515</v>
      </c>
      <c r="AT79" s="139">
        <v>3044</v>
      </c>
      <c r="AU79" s="139">
        <v>3349</v>
      </c>
      <c r="AV79" s="139">
        <v>3642</v>
      </c>
      <c r="AW79" s="139">
        <v>3925</v>
      </c>
      <c r="AX79" s="139">
        <v>4219</v>
      </c>
      <c r="AY79" s="139">
        <v>4552</v>
      </c>
      <c r="AZ79" s="139">
        <v>4927</v>
      </c>
      <c r="BA79" s="139">
        <v>5280</v>
      </c>
      <c r="BB79" s="139">
        <v>5615</v>
      </c>
      <c r="BC79" s="139">
        <v>5947</v>
      </c>
      <c r="BD79" s="139">
        <v>6276</v>
      </c>
      <c r="BE79" s="139">
        <v>6589</v>
      </c>
      <c r="BF79" s="139">
        <v>6851</v>
      </c>
      <c r="BG79" s="139">
        <v>7122</v>
      </c>
      <c r="BH79" s="139">
        <v>7425</v>
      </c>
      <c r="BI79" s="139">
        <v>7700</v>
      </c>
      <c r="BJ79" s="139">
        <v>7963</v>
      </c>
      <c r="BK79" s="139">
        <v>8324</v>
      </c>
      <c r="BL79" s="139">
        <v>8673</v>
      </c>
      <c r="BM79" s="139">
        <v>9052</v>
      </c>
      <c r="BN79" s="139">
        <v>9320</v>
      </c>
      <c r="BO79" s="139">
        <v>9549</v>
      </c>
      <c r="BP79" s="139">
        <v>9848</v>
      </c>
      <c r="BQ79" s="139">
        <v>10021</v>
      </c>
      <c r="BR79" s="139">
        <v>10198</v>
      </c>
      <c r="BS79" s="139">
        <v>10373</v>
      </c>
      <c r="BT79" s="139">
        <v>10300</v>
      </c>
      <c r="BU79" s="139">
        <v>10021</v>
      </c>
      <c r="BV79" s="139">
        <v>9726</v>
      </c>
      <c r="BW79" s="139">
        <v>9408</v>
      </c>
      <c r="BX79" s="183"/>
    </row>
    <row r="80" spans="1:76">
      <c r="A80" s="136"/>
      <c r="B80" s="191" t="s">
        <v>285</v>
      </c>
      <c r="C80" s="140"/>
      <c r="D80" s="139">
        <v>0</v>
      </c>
      <c r="E80" s="139">
        <v>0</v>
      </c>
      <c r="F80" s="139">
        <v>0</v>
      </c>
      <c r="G80" s="139">
        <v>0</v>
      </c>
      <c r="H80" s="139">
        <v>0</v>
      </c>
      <c r="I80" s="139">
        <v>0</v>
      </c>
      <c r="J80" s="139">
        <v>0</v>
      </c>
      <c r="K80" s="139">
        <v>0</v>
      </c>
      <c r="L80" s="139">
        <v>0</v>
      </c>
      <c r="M80" s="139">
        <v>0</v>
      </c>
      <c r="N80" s="139">
        <v>0</v>
      </c>
      <c r="O80" s="139">
        <v>0</v>
      </c>
      <c r="P80" s="139">
        <v>0</v>
      </c>
      <c r="Q80" s="139">
        <v>0</v>
      </c>
      <c r="R80" s="139">
        <v>0</v>
      </c>
      <c r="S80" s="139">
        <v>0</v>
      </c>
      <c r="T80" s="139">
        <v>0</v>
      </c>
      <c r="U80" s="139">
        <v>0</v>
      </c>
      <c r="V80" s="139">
        <v>0</v>
      </c>
      <c r="W80" s="139">
        <v>0</v>
      </c>
      <c r="X80" s="139">
        <v>0</v>
      </c>
      <c r="Y80" s="139">
        <v>0</v>
      </c>
      <c r="Z80" s="139">
        <v>0</v>
      </c>
      <c r="AA80" s="139">
        <v>0</v>
      </c>
      <c r="AB80" s="139">
        <v>0</v>
      </c>
      <c r="AC80" s="139">
        <v>0</v>
      </c>
      <c r="AD80" s="139">
        <v>0</v>
      </c>
      <c r="AE80" s="139">
        <v>0</v>
      </c>
      <c r="AF80" s="139">
        <v>0</v>
      </c>
      <c r="AG80" s="139">
        <v>0</v>
      </c>
      <c r="AH80" s="139">
        <v>0</v>
      </c>
      <c r="AI80" s="139">
        <v>0</v>
      </c>
      <c r="AJ80" s="139">
        <v>0</v>
      </c>
      <c r="AK80" s="139">
        <v>0</v>
      </c>
      <c r="AL80" s="139">
        <v>0</v>
      </c>
      <c r="AM80" s="139">
        <v>0</v>
      </c>
      <c r="AN80" s="139">
        <v>0</v>
      </c>
      <c r="AO80" s="139">
        <v>0</v>
      </c>
      <c r="AP80" s="139">
        <v>0</v>
      </c>
      <c r="AQ80" s="139">
        <v>0</v>
      </c>
      <c r="AR80" s="139">
        <v>0</v>
      </c>
      <c r="AS80" s="139">
        <v>0</v>
      </c>
      <c r="AT80" s="139">
        <v>0</v>
      </c>
      <c r="AU80" s="139">
        <v>0</v>
      </c>
      <c r="AV80" s="139">
        <v>0</v>
      </c>
      <c r="AW80" s="139">
        <v>0</v>
      </c>
      <c r="AX80" s="139">
        <v>0</v>
      </c>
      <c r="AY80" s="139">
        <v>0</v>
      </c>
      <c r="AZ80" s="139">
        <v>0</v>
      </c>
      <c r="BA80" s="139">
        <v>0</v>
      </c>
      <c r="BB80" s="139">
        <v>0</v>
      </c>
      <c r="BC80" s="139">
        <v>0</v>
      </c>
      <c r="BD80" s="139">
        <v>8670</v>
      </c>
      <c r="BE80" s="139">
        <v>8834</v>
      </c>
      <c r="BF80" s="139">
        <v>8961</v>
      </c>
      <c r="BG80" s="139">
        <v>9117</v>
      </c>
      <c r="BH80" s="139">
        <v>9296</v>
      </c>
      <c r="BI80" s="139">
        <v>9439</v>
      </c>
      <c r="BJ80" s="139">
        <v>9594</v>
      </c>
      <c r="BK80" s="139">
        <v>9842</v>
      </c>
      <c r="BL80" s="139">
        <v>10087</v>
      </c>
      <c r="BM80" s="139">
        <v>10358</v>
      </c>
      <c r="BN80" s="139">
        <v>10563</v>
      </c>
      <c r="BO80" s="139">
        <v>10702</v>
      </c>
      <c r="BP80" s="139">
        <v>10874</v>
      </c>
      <c r="BQ80" s="139">
        <v>10984</v>
      </c>
      <c r="BR80" s="139">
        <v>11081</v>
      </c>
      <c r="BS80" s="139">
        <v>11190</v>
      </c>
      <c r="BT80" s="139">
        <v>11057</v>
      </c>
      <c r="BU80" s="139">
        <v>10717</v>
      </c>
      <c r="BV80" s="139">
        <v>10354</v>
      </c>
      <c r="BW80" s="139">
        <v>9975</v>
      </c>
      <c r="BX80" s="183"/>
    </row>
    <row r="81" spans="1:76">
      <c r="A81" s="136"/>
      <c r="B81" s="191" t="s">
        <v>284</v>
      </c>
      <c r="C81" s="140"/>
      <c r="D81" s="139">
        <v>0</v>
      </c>
      <c r="E81" s="139">
        <v>0</v>
      </c>
      <c r="F81" s="139">
        <v>0</v>
      </c>
      <c r="G81" s="139">
        <v>0</v>
      </c>
      <c r="H81" s="139">
        <v>0</v>
      </c>
      <c r="I81" s="139">
        <v>0</v>
      </c>
      <c r="J81" s="139">
        <v>0</v>
      </c>
      <c r="K81" s="139">
        <v>0</v>
      </c>
      <c r="L81" s="139">
        <v>0</v>
      </c>
      <c r="M81" s="139">
        <v>0</v>
      </c>
      <c r="N81" s="139">
        <v>0</v>
      </c>
      <c r="O81" s="139">
        <v>0</v>
      </c>
      <c r="P81" s="139">
        <v>0</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0</v>
      </c>
      <c r="AK81" s="139">
        <v>0</v>
      </c>
      <c r="AL81" s="139">
        <v>0</v>
      </c>
      <c r="AM81" s="139">
        <v>0</v>
      </c>
      <c r="AN81" s="139">
        <v>0</v>
      </c>
      <c r="AO81" s="139">
        <v>0</v>
      </c>
      <c r="AP81" s="139">
        <v>0</v>
      </c>
      <c r="AQ81" s="139">
        <v>0</v>
      </c>
      <c r="AR81" s="139">
        <v>0</v>
      </c>
      <c r="AS81" s="139">
        <v>0</v>
      </c>
      <c r="AT81" s="139">
        <v>0</v>
      </c>
      <c r="AU81" s="139">
        <v>0</v>
      </c>
      <c r="AV81" s="139">
        <v>0</v>
      </c>
      <c r="AW81" s="139">
        <v>0</v>
      </c>
      <c r="AX81" s="139">
        <v>0</v>
      </c>
      <c r="AY81" s="139">
        <v>0</v>
      </c>
      <c r="AZ81" s="139">
        <v>0</v>
      </c>
      <c r="BA81" s="139">
        <v>0</v>
      </c>
      <c r="BB81" s="139">
        <v>0</v>
      </c>
      <c r="BC81" s="139">
        <v>0</v>
      </c>
      <c r="BD81" s="139">
        <v>0</v>
      </c>
      <c r="BE81" s="139">
        <v>0</v>
      </c>
      <c r="BF81" s="139">
        <v>0</v>
      </c>
      <c r="BG81" s="139">
        <v>0</v>
      </c>
      <c r="BH81" s="139">
        <v>0</v>
      </c>
      <c r="BI81" s="139">
        <v>0</v>
      </c>
      <c r="BJ81" s="139">
        <v>8</v>
      </c>
      <c r="BK81" s="139">
        <v>24</v>
      </c>
      <c r="BL81" s="139">
        <v>46</v>
      </c>
      <c r="BM81" s="139">
        <v>58</v>
      </c>
      <c r="BN81" s="139">
        <v>66</v>
      </c>
      <c r="BO81" s="139">
        <v>59</v>
      </c>
      <c r="BP81" s="139">
        <v>56</v>
      </c>
      <c r="BQ81" s="139">
        <v>58</v>
      </c>
      <c r="BR81" s="139">
        <v>54</v>
      </c>
      <c r="BS81" s="139">
        <v>49</v>
      </c>
      <c r="BT81" s="139">
        <v>46</v>
      </c>
      <c r="BU81" s="139">
        <v>44</v>
      </c>
      <c r="BV81" s="139">
        <v>33</v>
      </c>
      <c r="BW81" s="139">
        <v>23</v>
      </c>
      <c r="BX81" s="183"/>
    </row>
    <row r="82" spans="1:76">
      <c r="A82" s="136"/>
      <c r="B82" s="191" t="s">
        <v>283</v>
      </c>
      <c r="C82" s="140"/>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v>215</v>
      </c>
      <c r="BU82" s="139">
        <v>623</v>
      </c>
      <c r="BV82" s="139">
        <v>1003</v>
      </c>
      <c r="BW82" s="139">
        <v>1318</v>
      </c>
      <c r="BX82" s="183"/>
    </row>
    <row r="83" spans="1:76">
      <c r="A83" s="136"/>
      <c r="B83" s="191" t="s">
        <v>282</v>
      </c>
      <c r="C83" s="140"/>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v>74</v>
      </c>
      <c r="BU83" s="139">
        <v>211</v>
      </c>
      <c r="BV83" s="139">
        <v>337</v>
      </c>
      <c r="BW83" s="139">
        <v>424</v>
      </c>
      <c r="BX83" s="183"/>
    </row>
    <row r="84" spans="1:76">
      <c r="A84" s="136"/>
      <c r="B84" s="140" t="s">
        <v>281</v>
      </c>
      <c r="C84" s="140"/>
      <c r="D84" s="139">
        <v>0</v>
      </c>
      <c r="E84" s="139">
        <v>0</v>
      </c>
      <c r="F84" s="139">
        <v>0</v>
      </c>
      <c r="G84" s="139">
        <v>0</v>
      </c>
      <c r="H84" s="139">
        <v>0</v>
      </c>
      <c r="I84" s="139">
        <v>0</v>
      </c>
      <c r="J84" s="139">
        <v>0</v>
      </c>
      <c r="K84" s="139">
        <v>0</v>
      </c>
      <c r="L84" s="139">
        <v>0</v>
      </c>
      <c r="M84" s="139">
        <v>0</v>
      </c>
      <c r="N84" s="139">
        <v>0</v>
      </c>
      <c r="O84" s="139">
        <v>0</v>
      </c>
      <c r="P84" s="139">
        <v>0</v>
      </c>
      <c r="Q84" s="139">
        <v>0</v>
      </c>
      <c r="R84" s="139">
        <v>0</v>
      </c>
      <c r="S84" s="139">
        <v>0</v>
      </c>
      <c r="T84" s="139">
        <v>0</v>
      </c>
      <c r="U84" s="139">
        <v>0</v>
      </c>
      <c r="V84" s="139">
        <v>0</v>
      </c>
      <c r="W84" s="139">
        <v>0</v>
      </c>
      <c r="X84" s="139">
        <v>0</v>
      </c>
      <c r="Y84" s="139">
        <v>0</v>
      </c>
      <c r="Z84" s="139">
        <v>0</v>
      </c>
      <c r="AA84" s="139">
        <v>130</v>
      </c>
      <c r="AB84" s="139">
        <v>123</v>
      </c>
      <c r="AC84" s="139">
        <v>110</v>
      </c>
      <c r="AD84" s="139">
        <v>98</v>
      </c>
      <c r="AE84" s="139">
        <v>93</v>
      </c>
      <c r="AF84" s="139">
        <v>79</v>
      </c>
      <c r="AG84" s="139">
        <v>72</v>
      </c>
      <c r="AH84" s="139">
        <v>63</v>
      </c>
      <c r="AI84" s="139">
        <v>55</v>
      </c>
      <c r="AJ84" s="139">
        <v>51</v>
      </c>
      <c r="AK84" s="139">
        <v>46</v>
      </c>
      <c r="AL84" s="139">
        <v>43</v>
      </c>
      <c r="AM84" s="139">
        <v>40</v>
      </c>
      <c r="AN84" s="139">
        <v>39</v>
      </c>
      <c r="AO84" s="139">
        <v>36</v>
      </c>
      <c r="AP84" s="139">
        <v>38</v>
      </c>
      <c r="AQ84" s="139">
        <v>37</v>
      </c>
      <c r="AR84" s="139">
        <v>36</v>
      </c>
      <c r="AS84" s="139">
        <v>35</v>
      </c>
      <c r="AT84" s="139">
        <v>32</v>
      </c>
      <c r="AU84" s="139">
        <v>31</v>
      </c>
      <c r="AV84" s="139">
        <v>29</v>
      </c>
      <c r="AW84" s="139">
        <v>28</v>
      </c>
      <c r="AX84" s="139">
        <v>27</v>
      </c>
      <c r="AY84" s="139">
        <v>28</v>
      </c>
      <c r="AZ84" s="139">
        <v>27</v>
      </c>
      <c r="BA84" s="139">
        <v>26</v>
      </c>
      <c r="BB84" s="139">
        <v>24</v>
      </c>
      <c r="BC84" s="139">
        <v>23</v>
      </c>
      <c r="BD84" s="139">
        <v>23</v>
      </c>
      <c r="BE84" s="139">
        <v>23</v>
      </c>
      <c r="BF84" s="139">
        <v>24</v>
      </c>
      <c r="BG84" s="139">
        <v>23</v>
      </c>
      <c r="BH84" s="139">
        <v>23</v>
      </c>
      <c r="BI84" s="139">
        <v>23</v>
      </c>
      <c r="BJ84" s="139">
        <v>23</v>
      </c>
      <c r="BK84" s="139">
        <v>25</v>
      </c>
      <c r="BL84" s="139">
        <v>26</v>
      </c>
      <c r="BM84" s="139">
        <v>28</v>
      </c>
      <c r="BN84" s="139">
        <v>29</v>
      </c>
      <c r="BO84" s="139">
        <v>33</v>
      </c>
      <c r="BP84" s="139">
        <v>35</v>
      </c>
      <c r="BQ84" s="139">
        <v>42</v>
      </c>
      <c r="BR84" s="139">
        <v>46</v>
      </c>
      <c r="BS84" s="139">
        <v>49</v>
      </c>
      <c r="BT84" s="139">
        <v>50</v>
      </c>
      <c r="BU84" s="139">
        <v>52</v>
      </c>
      <c r="BV84" s="139">
        <v>56</v>
      </c>
      <c r="BW84" s="139">
        <v>60</v>
      </c>
      <c r="BX84" s="183"/>
    </row>
    <row r="85" spans="1:76" s="187" customFormat="1" ht="26.1" customHeight="1">
      <c r="A85" s="190"/>
      <c r="B85" s="189" t="s">
        <v>218</v>
      </c>
      <c r="C85" s="137"/>
      <c r="D85" s="139">
        <v>0</v>
      </c>
      <c r="E85" s="139">
        <v>0</v>
      </c>
      <c r="F85" s="139">
        <v>0</v>
      </c>
      <c r="G85" s="139">
        <v>0</v>
      </c>
      <c r="H85" s="139">
        <v>0</v>
      </c>
      <c r="I85" s="139">
        <v>0</v>
      </c>
      <c r="J85" s="139">
        <v>0</v>
      </c>
      <c r="K85" s="139">
        <v>0</v>
      </c>
      <c r="L85" s="139">
        <v>0</v>
      </c>
      <c r="M85" s="139">
        <v>0</v>
      </c>
      <c r="N85" s="139">
        <v>0</v>
      </c>
      <c r="O85" s="139">
        <v>0</v>
      </c>
      <c r="P85" s="139">
        <v>0</v>
      </c>
      <c r="Q85" s="139">
        <v>0</v>
      </c>
      <c r="R85" s="139">
        <v>0</v>
      </c>
      <c r="S85" s="139">
        <v>0</v>
      </c>
      <c r="T85" s="139">
        <v>0</v>
      </c>
      <c r="U85" s="139">
        <v>0</v>
      </c>
      <c r="V85" s="139">
        <v>0</v>
      </c>
      <c r="W85" s="139">
        <v>0</v>
      </c>
      <c r="X85" s="139">
        <v>0</v>
      </c>
      <c r="Y85" s="139">
        <v>0</v>
      </c>
      <c r="Z85" s="139">
        <v>0</v>
      </c>
      <c r="AA85" s="139">
        <v>0</v>
      </c>
      <c r="AB85" s="139">
        <v>0</v>
      </c>
      <c r="AC85" s="139">
        <v>0</v>
      </c>
      <c r="AD85" s="139">
        <v>0</v>
      </c>
      <c r="AE85" s="139">
        <v>0</v>
      </c>
      <c r="AF85" s="139">
        <v>3</v>
      </c>
      <c r="AG85" s="139">
        <v>4</v>
      </c>
      <c r="AH85" s="139">
        <v>6</v>
      </c>
      <c r="AI85" s="139">
        <v>10</v>
      </c>
      <c r="AJ85" s="139">
        <v>14</v>
      </c>
      <c r="AK85" s="139">
        <v>17</v>
      </c>
      <c r="AL85" s="139">
        <v>19</v>
      </c>
      <c r="AM85" s="139">
        <v>21</v>
      </c>
      <c r="AN85" s="139">
        <v>24</v>
      </c>
      <c r="AO85" s="139">
        <v>27</v>
      </c>
      <c r="AP85" s="139">
        <v>29</v>
      </c>
      <c r="AQ85" s="139">
        <v>31</v>
      </c>
      <c r="AR85" s="139">
        <v>34</v>
      </c>
      <c r="AS85" s="139">
        <v>37</v>
      </c>
      <c r="AT85" s="139">
        <v>39</v>
      </c>
      <c r="AU85" s="139">
        <v>40</v>
      </c>
      <c r="AV85" s="139">
        <v>43</v>
      </c>
      <c r="AW85" s="139">
        <v>48</v>
      </c>
      <c r="AX85" s="139">
        <v>49</v>
      </c>
      <c r="AY85" s="139">
        <v>50</v>
      </c>
      <c r="AZ85" s="139">
        <v>36</v>
      </c>
      <c r="BA85" s="139">
        <v>37</v>
      </c>
      <c r="BB85" s="139">
        <v>39</v>
      </c>
      <c r="BC85" s="139">
        <v>40</v>
      </c>
      <c r="BD85" s="139">
        <v>41</v>
      </c>
      <c r="BE85" s="139">
        <v>41</v>
      </c>
      <c r="BF85" s="139">
        <v>41</v>
      </c>
      <c r="BG85" s="139">
        <v>41</v>
      </c>
      <c r="BH85" s="139">
        <v>42</v>
      </c>
      <c r="BI85" s="139">
        <v>42</v>
      </c>
      <c r="BJ85" s="139">
        <v>42</v>
      </c>
      <c r="BK85" s="139">
        <v>42</v>
      </c>
      <c r="BL85" s="139">
        <v>41</v>
      </c>
      <c r="BM85" s="139">
        <v>40</v>
      </c>
      <c r="BN85" s="139">
        <v>39</v>
      </c>
      <c r="BO85" s="139">
        <v>36</v>
      </c>
      <c r="BP85" s="139">
        <v>34</v>
      </c>
      <c r="BQ85" s="139">
        <v>31</v>
      </c>
      <c r="BR85" s="139">
        <v>29</v>
      </c>
      <c r="BS85" s="139">
        <v>27</v>
      </c>
      <c r="BT85" s="139">
        <v>25</v>
      </c>
      <c r="BU85" s="139">
        <v>24</v>
      </c>
      <c r="BV85" s="139">
        <v>23</v>
      </c>
      <c r="BW85" s="139">
        <v>22</v>
      </c>
      <c r="BX85" s="188"/>
    </row>
    <row r="86" spans="1:76" s="187" customFormat="1" ht="15" customHeight="1">
      <c r="A86" s="190"/>
      <c r="B86" s="189" t="s">
        <v>278</v>
      </c>
      <c r="C86" s="137"/>
      <c r="D86" s="139">
        <v>0</v>
      </c>
      <c r="E86" s="139">
        <v>0</v>
      </c>
      <c r="F86" s="139">
        <v>0</v>
      </c>
      <c r="G86" s="139">
        <v>0</v>
      </c>
      <c r="H86" s="139">
        <v>0</v>
      </c>
      <c r="I86" s="139">
        <v>0</v>
      </c>
      <c r="J86" s="139">
        <v>0</v>
      </c>
      <c r="K86" s="139">
        <v>0</v>
      </c>
      <c r="L86" s="139">
        <v>0</v>
      </c>
      <c r="M86" s="139">
        <v>0</v>
      </c>
      <c r="N86" s="139">
        <v>0</v>
      </c>
      <c r="O86" s="139">
        <v>0</v>
      </c>
      <c r="P86" s="139">
        <v>0</v>
      </c>
      <c r="Q86" s="139">
        <v>0</v>
      </c>
      <c r="R86" s="139">
        <v>0</v>
      </c>
      <c r="S86" s="139">
        <v>0</v>
      </c>
      <c r="T86" s="139">
        <v>0</v>
      </c>
      <c r="U86" s="139">
        <v>0</v>
      </c>
      <c r="V86" s="139">
        <v>0</v>
      </c>
      <c r="W86" s="139">
        <v>0</v>
      </c>
      <c r="X86" s="139">
        <v>0</v>
      </c>
      <c r="Y86" s="139">
        <v>0</v>
      </c>
      <c r="Z86" s="139">
        <v>0</v>
      </c>
      <c r="AA86" s="139">
        <v>0</v>
      </c>
      <c r="AB86" s="139">
        <v>0</v>
      </c>
      <c r="AC86" s="139">
        <v>0</v>
      </c>
      <c r="AD86" s="139">
        <v>0</v>
      </c>
      <c r="AE86" s="139">
        <v>0</v>
      </c>
      <c r="AF86" s="139">
        <v>0</v>
      </c>
      <c r="AG86" s="139">
        <v>0</v>
      </c>
      <c r="AH86" s="139">
        <v>0</v>
      </c>
      <c r="AI86" s="139">
        <v>0</v>
      </c>
      <c r="AJ86" s="139">
        <v>0</v>
      </c>
      <c r="AK86" s="139">
        <v>0</v>
      </c>
      <c r="AL86" s="139">
        <v>0</v>
      </c>
      <c r="AM86" s="139">
        <v>0</v>
      </c>
      <c r="AN86" s="139">
        <v>0</v>
      </c>
      <c r="AO86" s="139">
        <v>0</v>
      </c>
      <c r="AP86" s="139">
        <v>0</v>
      </c>
      <c r="AQ86" s="139">
        <v>0</v>
      </c>
      <c r="AR86" s="139">
        <v>0</v>
      </c>
      <c r="AS86" s="139">
        <v>0</v>
      </c>
      <c r="AT86" s="139">
        <v>0</v>
      </c>
      <c r="AU86" s="139">
        <v>0</v>
      </c>
      <c r="AV86" s="139">
        <v>0</v>
      </c>
      <c r="AW86" s="139">
        <v>0</v>
      </c>
      <c r="AX86" s="139">
        <v>0</v>
      </c>
      <c r="AY86" s="139">
        <v>0</v>
      </c>
      <c r="AZ86" s="139">
        <v>0</v>
      </c>
      <c r="BA86" s="139">
        <v>9759</v>
      </c>
      <c r="BB86" s="139">
        <v>9953</v>
      </c>
      <c r="BC86" s="139">
        <v>10084</v>
      </c>
      <c r="BD86" s="139">
        <v>11106</v>
      </c>
      <c r="BE86" s="139">
        <v>11202</v>
      </c>
      <c r="BF86" s="139">
        <v>11358</v>
      </c>
      <c r="BG86" s="139">
        <v>11486</v>
      </c>
      <c r="BH86" s="139">
        <v>11430</v>
      </c>
      <c r="BI86" s="139">
        <v>11555</v>
      </c>
      <c r="BJ86" s="139">
        <v>11750</v>
      </c>
      <c r="BK86" s="139">
        <v>12123</v>
      </c>
      <c r="BL86" s="139">
        <v>12421</v>
      </c>
      <c r="BM86" s="139">
        <v>12681</v>
      </c>
      <c r="BN86" s="139">
        <v>12783</v>
      </c>
      <c r="BO86" s="139">
        <v>12686</v>
      </c>
      <c r="BP86" s="139">
        <v>12683</v>
      </c>
      <c r="BQ86" s="139">
        <v>12585</v>
      </c>
      <c r="BR86" s="139">
        <v>12485</v>
      </c>
      <c r="BS86" s="139">
        <v>12296</v>
      </c>
      <c r="BT86" s="139">
        <v>12141</v>
      </c>
      <c r="BU86" s="139">
        <v>11881</v>
      </c>
      <c r="BV86" s="139">
        <v>11617</v>
      </c>
      <c r="BW86" s="139">
        <v>11452</v>
      </c>
      <c r="BX86" s="188"/>
    </row>
    <row r="87" spans="1:76" ht="15.75" thickBot="1">
      <c r="A87" s="186"/>
      <c r="B87" s="185"/>
      <c r="C87" s="185"/>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3"/>
    </row>
    <row r="88" spans="1:76">
      <c r="A88" s="128"/>
      <c r="B88" s="126"/>
      <c r="C88" s="126"/>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82"/>
      <c r="BU88" s="182"/>
      <c r="BV88" s="182"/>
      <c r="BW88" s="182"/>
    </row>
  </sheetData>
  <mergeCells count="2">
    <mergeCell ref="A2:A4"/>
    <mergeCell ref="B2:C4"/>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5"/>
  <sheetViews>
    <sheetView zoomScale="85" zoomScaleNormal="85" workbookViewId="0">
      <pane xSplit="3" ySplit="4" topLeftCell="BN5" activePane="bottomRight" state="frozen"/>
      <selection pane="topRight"/>
      <selection pane="bottomLeft"/>
      <selection pane="bottomRight"/>
    </sheetView>
  </sheetViews>
  <sheetFormatPr defaultColWidth="9.140625" defaultRowHeight="15"/>
  <cols>
    <col min="1" max="1" width="20.7109375" style="74" customWidth="1"/>
    <col min="2" max="2" width="75.7109375" style="28" customWidth="1"/>
    <col min="3" max="3" width="25.7109375" style="28" customWidth="1"/>
    <col min="4" max="75" width="12.7109375" style="73" customWidth="1"/>
    <col min="76" max="76" width="12.7109375" style="97" customWidth="1"/>
    <col min="77" max="16384" width="9.140625" style="97"/>
  </cols>
  <sheetData>
    <row r="1" spans="1:76" s="22" customFormat="1" ht="24.95" customHeight="1" thickBot="1">
      <c r="A1" s="27" t="s">
        <v>79</v>
      </c>
      <c r="B1" s="59"/>
      <c r="C1" s="59"/>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25"/>
    </row>
    <row r="2" spans="1:76" ht="33" customHeight="1">
      <c r="A2" s="419" t="str">
        <f>'Benefit summary table'!A2</f>
        <v>Budget 2015</v>
      </c>
      <c r="B2" s="419" t="s">
        <v>363</v>
      </c>
      <c r="C2" s="422"/>
      <c r="D2" s="55" t="s">
        <v>162</v>
      </c>
      <c r="E2" s="55" t="s">
        <v>161</v>
      </c>
      <c r="F2" s="55" t="s">
        <v>160</v>
      </c>
      <c r="G2" s="55" t="s">
        <v>159</v>
      </c>
      <c r="H2" s="55" t="s">
        <v>158</v>
      </c>
      <c r="I2" s="55" t="s">
        <v>157</v>
      </c>
      <c r="J2" s="55" t="s">
        <v>156</v>
      </c>
      <c r="K2" s="55" t="s">
        <v>155</v>
      </c>
      <c r="L2" s="55" t="s">
        <v>154</v>
      </c>
      <c r="M2" s="55" t="s">
        <v>153</v>
      </c>
      <c r="N2" s="55" t="s">
        <v>152</v>
      </c>
      <c r="O2" s="55" t="s">
        <v>151</v>
      </c>
      <c r="P2" s="55" t="s">
        <v>150</v>
      </c>
      <c r="Q2" s="55" t="s">
        <v>149</v>
      </c>
      <c r="R2" s="55" t="s">
        <v>148</v>
      </c>
      <c r="S2" s="55" t="s">
        <v>147</v>
      </c>
      <c r="T2" s="55" t="s">
        <v>146</v>
      </c>
      <c r="U2" s="55" t="s">
        <v>145</v>
      </c>
      <c r="V2" s="55" t="s">
        <v>144</v>
      </c>
      <c r="W2" s="55" t="s">
        <v>143</v>
      </c>
      <c r="X2" s="55" t="s">
        <v>142</v>
      </c>
      <c r="Y2" s="55" t="s">
        <v>141</v>
      </c>
      <c r="Z2" s="55" t="s">
        <v>140</v>
      </c>
      <c r="AA2" s="55" t="s">
        <v>139</v>
      </c>
      <c r="AB2" s="55" t="s">
        <v>138</v>
      </c>
      <c r="AC2" s="55" t="s">
        <v>137</v>
      </c>
      <c r="AD2" s="55" t="s">
        <v>136</v>
      </c>
      <c r="AE2" s="55" t="s">
        <v>135</v>
      </c>
      <c r="AF2" s="55" t="s">
        <v>134</v>
      </c>
      <c r="AG2" s="55" t="s">
        <v>133</v>
      </c>
      <c r="AH2" s="55" t="s">
        <v>132</v>
      </c>
      <c r="AI2" s="55" t="s">
        <v>131</v>
      </c>
      <c r="AJ2" s="55" t="s">
        <v>130</v>
      </c>
      <c r="AK2" s="55" t="s">
        <v>129</v>
      </c>
      <c r="AL2" s="55" t="s">
        <v>128</v>
      </c>
      <c r="AM2" s="55" t="s">
        <v>127</v>
      </c>
      <c r="AN2" s="55" t="s">
        <v>126</v>
      </c>
      <c r="AO2" s="55" t="s">
        <v>125</v>
      </c>
      <c r="AP2" s="55" t="s">
        <v>124</v>
      </c>
      <c r="AQ2" s="55" t="s">
        <v>123</v>
      </c>
      <c r="AR2" s="55" t="s">
        <v>122</v>
      </c>
      <c r="AS2" s="55" t="s">
        <v>121</v>
      </c>
      <c r="AT2" s="55" t="s">
        <v>120</v>
      </c>
      <c r="AU2" s="55" t="s">
        <v>119</v>
      </c>
      <c r="AV2" s="55" t="s">
        <v>118</v>
      </c>
      <c r="AW2" s="55" t="s">
        <v>117</v>
      </c>
      <c r="AX2" s="55" t="s">
        <v>116</v>
      </c>
      <c r="AY2" s="55" t="s">
        <v>115</v>
      </c>
      <c r="AZ2" s="55" t="s">
        <v>114</v>
      </c>
      <c r="BA2" s="55" t="s">
        <v>113</v>
      </c>
      <c r="BB2" s="55" t="s">
        <v>112</v>
      </c>
      <c r="BC2" s="55" t="s">
        <v>111</v>
      </c>
      <c r="BD2" s="55" t="s">
        <v>110</v>
      </c>
      <c r="BE2" s="55" t="s">
        <v>109</v>
      </c>
      <c r="BF2" s="55" t="s">
        <v>108</v>
      </c>
      <c r="BG2" s="55" t="s">
        <v>107</v>
      </c>
      <c r="BH2" s="55" t="s">
        <v>106</v>
      </c>
      <c r="BI2" s="55" t="s">
        <v>105</v>
      </c>
      <c r="BJ2" s="55" t="s">
        <v>104</v>
      </c>
      <c r="BK2" s="55" t="s">
        <v>103</v>
      </c>
      <c r="BL2" s="55" t="s">
        <v>102</v>
      </c>
      <c r="BM2" s="55" t="s">
        <v>101</v>
      </c>
      <c r="BN2" s="55" t="s">
        <v>100</v>
      </c>
      <c r="BO2" s="55" t="s">
        <v>99</v>
      </c>
      <c r="BP2" s="55" t="s">
        <v>98</v>
      </c>
      <c r="BQ2" s="55" t="s">
        <v>97</v>
      </c>
      <c r="BR2" s="55" t="s">
        <v>96</v>
      </c>
      <c r="BS2" s="55" t="s">
        <v>95</v>
      </c>
      <c r="BT2" s="55" t="s">
        <v>94</v>
      </c>
      <c r="BU2" s="54" t="s">
        <v>93</v>
      </c>
      <c r="BV2" s="54" t="s">
        <v>92</v>
      </c>
      <c r="BW2" s="54" t="s">
        <v>91</v>
      </c>
      <c r="BX2" s="33"/>
    </row>
    <row r="3" spans="1:76" s="178" customFormat="1" ht="15.75">
      <c r="A3" s="420"/>
      <c r="B3" s="420"/>
      <c r="C3" s="423"/>
      <c r="D3" s="53" t="s">
        <v>90</v>
      </c>
      <c r="E3" s="53" t="s">
        <v>90</v>
      </c>
      <c r="F3" s="53" t="s">
        <v>90</v>
      </c>
      <c r="G3" s="53" t="s">
        <v>90</v>
      </c>
      <c r="H3" s="53" t="s">
        <v>90</v>
      </c>
      <c r="I3" s="53" t="s">
        <v>90</v>
      </c>
      <c r="J3" s="53" t="s">
        <v>90</v>
      </c>
      <c r="K3" s="53" t="s">
        <v>90</v>
      </c>
      <c r="L3" s="53" t="s">
        <v>90</v>
      </c>
      <c r="M3" s="53" t="s">
        <v>90</v>
      </c>
      <c r="N3" s="53" t="s">
        <v>90</v>
      </c>
      <c r="O3" s="53" t="s">
        <v>90</v>
      </c>
      <c r="P3" s="53" t="s">
        <v>90</v>
      </c>
      <c r="Q3" s="53" t="s">
        <v>90</v>
      </c>
      <c r="R3" s="53" t="s">
        <v>90</v>
      </c>
      <c r="S3" s="53" t="s">
        <v>90</v>
      </c>
      <c r="T3" s="53" t="s">
        <v>90</v>
      </c>
      <c r="U3" s="53" t="s">
        <v>90</v>
      </c>
      <c r="V3" s="53" t="s">
        <v>90</v>
      </c>
      <c r="W3" s="53" t="s">
        <v>90</v>
      </c>
      <c r="X3" s="53" t="s">
        <v>90</v>
      </c>
      <c r="Y3" s="53" t="s">
        <v>90</v>
      </c>
      <c r="Z3" s="53" t="s">
        <v>90</v>
      </c>
      <c r="AA3" s="53" t="s">
        <v>90</v>
      </c>
      <c r="AB3" s="53" t="s">
        <v>90</v>
      </c>
      <c r="AC3" s="53" t="s">
        <v>90</v>
      </c>
      <c r="AD3" s="53" t="s">
        <v>90</v>
      </c>
      <c r="AE3" s="53" t="s">
        <v>90</v>
      </c>
      <c r="AF3" s="53" t="s">
        <v>90</v>
      </c>
      <c r="AG3" s="53" t="s">
        <v>90</v>
      </c>
      <c r="AH3" s="53" t="s">
        <v>90</v>
      </c>
      <c r="AI3" s="53" t="s">
        <v>90</v>
      </c>
      <c r="AJ3" s="53" t="s">
        <v>90</v>
      </c>
      <c r="AK3" s="53" t="s">
        <v>90</v>
      </c>
      <c r="AL3" s="53" t="s">
        <v>90</v>
      </c>
      <c r="AM3" s="53" t="s">
        <v>90</v>
      </c>
      <c r="AN3" s="53" t="s">
        <v>90</v>
      </c>
      <c r="AO3" s="53" t="s">
        <v>90</v>
      </c>
      <c r="AP3" s="53" t="s">
        <v>90</v>
      </c>
      <c r="AQ3" s="53" t="s">
        <v>90</v>
      </c>
      <c r="AR3" s="53" t="s">
        <v>90</v>
      </c>
      <c r="AS3" s="53" t="s">
        <v>90</v>
      </c>
      <c r="AT3" s="53" t="s">
        <v>90</v>
      </c>
      <c r="AU3" s="53" t="s">
        <v>90</v>
      </c>
      <c r="AV3" s="53" t="s">
        <v>90</v>
      </c>
      <c r="AW3" s="53" t="s">
        <v>90</v>
      </c>
      <c r="AX3" s="53" t="s">
        <v>90</v>
      </c>
      <c r="AY3" s="53" t="s">
        <v>90</v>
      </c>
      <c r="AZ3" s="53" t="s">
        <v>90</v>
      </c>
      <c r="BA3" s="53" t="s">
        <v>90</v>
      </c>
      <c r="BB3" s="53" t="s">
        <v>90</v>
      </c>
      <c r="BC3" s="53" t="s">
        <v>90</v>
      </c>
      <c r="BD3" s="53" t="s">
        <v>90</v>
      </c>
      <c r="BE3" s="53" t="s">
        <v>90</v>
      </c>
      <c r="BF3" s="53" t="s">
        <v>90</v>
      </c>
      <c r="BG3" s="53" t="s">
        <v>90</v>
      </c>
      <c r="BH3" s="53" t="s">
        <v>90</v>
      </c>
      <c r="BI3" s="53" t="s">
        <v>90</v>
      </c>
      <c r="BJ3" s="53" t="s">
        <v>90</v>
      </c>
      <c r="BK3" s="53" t="s">
        <v>90</v>
      </c>
      <c r="BL3" s="53" t="s">
        <v>90</v>
      </c>
      <c r="BM3" s="53" t="s">
        <v>90</v>
      </c>
      <c r="BN3" s="53" t="s">
        <v>90</v>
      </c>
      <c r="BO3" s="53" t="s">
        <v>90</v>
      </c>
      <c r="BP3" s="53" t="s">
        <v>90</v>
      </c>
      <c r="BQ3" s="53" t="s">
        <v>90</v>
      </c>
      <c r="BR3" s="53" t="s">
        <v>89</v>
      </c>
      <c r="BS3" s="53" t="s">
        <v>89</v>
      </c>
      <c r="BT3" s="53" t="s">
        <v>89</v>
      </c>
      <c r="BU3" s="53" t="s">
        <v>89</v>
      </c>
      <c r="BV3" s="53" t="s">
        <v>89</v>
      </c>
      <c r="BW3" s="53" t="s">
        <v>89</v>
      </c>
      <c r="BX3" s="179"/>
    </row>
    <row r="4" spans="1:76">
      <c r="A4" s="421"/>
      <c r="B4" s="421"/>
      <c r="C4" s="424"/>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33"/>
    </row>
    <row r="5" spans="1:76" ht="25.5" customHeight="1">
      <c r="A5" s="82"/>
      <c r="B5" s="169" t="s">
        <v>362</v>
      </c>
      <c r="C5" s="30"/>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207" t="s">
        <v>332</v>
      </c>
      <c r="BI5" s="93"/>
      <c r="BJ5" s="93"/>
      <c r="BK5" s="93"/>
      <c r="BL5" s="93"/>
      <c r="BM5" s="93"/>
      <c r="BN5" s="93"/>
      <c r="BO5" s="93"/>
      <c r="BP5" s="93"/>
      <c r="BQ5" s="93"/>
      <c r="BR5" s="93"/>
      <c r="BS5" s="93"/>
      <c r="BT5" s="93"/>
      <c r="BU5" s="93"/>
      <c r="BV5" s="93"/>
      <c r="BW5" s="93"/>
      <c r="BX5" s="33"/>
    </row>
    <row r="6" spans="1:76">
      <c r="A6" s="82"/>
      <c r="B6" s="38" t="s">
        <v>353</v>
      </c>
      <c r="C6" s="30"/>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93">
        <f>'Pension Credit'!AH4</f>
        <v>561</v>
      </c>
      <c r="AI6" s="93">
        <f>'Pension Credit'!AI4</f>
        <v>624</v>
      </c>
      <c r="AJ6" s="93">
        <f>'Pension Credit'!AJ4</f>
        <v>729</v>
      </c>
      <c r="AK6" s="93">
        <f>'Pension Credit'!AK4</f>
        <v>924.13</v>
      </c>
      <c r="AL6" s="93">
        <f>'Pension Credit'!AL4</f>
        <v>941</v>
      </c>
      <c r="AM6" s="93">
        <f>'Pension Credit'!AM4</f>
        <v>985</v>
      </c>
      <c r="AN6" s="93">
        <f>'Pension Credit'!AN4</f>
        <v>1189</v>
      </c>
      <c r="AO6" s="93">
        <f>'Pension Credit'!AO4</f>
        <v>1371</v>
      </c>
      <c r="AP6" s="93">
        <f>'Pension Credit'!AP4</f>
        <v>1458</v>
      </c>
      <c r="AQ6" s="93">
        <f>'Pension Credit'!AQ4</f>
        <v>1574</v>
      </c>
      <c r="AR6" s="93">
        <f>'Pension Credit'!AR4</f>
        <v>1853.9770000000001</v>
      </c>
      <c r="AS6" s="93">
        <f>'Pension Credit'!AS4</f>
        <v>2050.058</v>
      </c>
      <c r="AT6" s="93">
        <f>'Pension Credit'!AT4</f>
        <v>2305.1849999999999</v>
      </c>
      <c r="AU6" s="93">
        <f>'Pension Credit'!AU4</f>
        <v>2758</v>
      </c>
      <c r="AV6" s="93">
        <f>'Pension Credit'!AV4</f>
        <v>3728</v>
      </c>
      <c r="AW6" s="93">
        <f>'Pension Credit'!AW4</f>
        <v>3939</v>
      </c>
      <c r="AX6" s="93">
        <f>'Pension Credit'!AX4</f>
        <v>3969</v>
      </c>
      <c r="AY6" s="93">
        <f>'Pension Credit'!AY4</f>
        <v>3888</v>
      </c>
      <c r="AZ6" s="93">
        <f>'Pension Credit'!AZ4</f>
        <v>3815</v>
      </c>
      <c r="BA6" s="93">
        <f>'Pension Credit'!BA4</f>
        <v>3773</v>
      </c>
      <c r="BB6" s="93">
        <f>'Pension Credit'!BB4</f>
        <v>3619</v>
      </c>
      <c r="BC6" s="93">
        <f>'Pension Credit'!BC4</f>
        <v>3781</v>
      </c>
      <c r="BD6" s="93">
        <f>'Pension Credit'!BD4</f>
        <v>4095</v>
      </c>
      <c r="BE6" s="93">
        <f>'Pension Credit'!BE4</f>
        <v>4486</v>
      </c>
      <c r="BF6" s="93">
        <f>'Pension Credit'!BF4</f>
        <v>4484</v>
      </c>
      <c r="BG6" s="93">
        <f>'Pension Credit'!BG4</f>
        <v>4851.1851234350615</v>
      </c>
      <c r="BH6" s="168">
        <f>'Pension Credit'!BH5</f>
        <v>5970.616</v>
      </c>
      <c r="BI6" s="90">
        <f>'Pension Credit'!BI5</f>
        <v>6426.2752195999992</v>
      </c>
      <c r="BJ6" s="90">
        <f>'Pension Credit'!BJ5</f>
        <v>6868.5436595999981</v>
      </c>
      <c r="BK6" s="90">
        <f>'Pension Credit'!BK5</f>
        <v>7367.1248207140325</v>
      </c>
      <c r="BL6" s="90">
        <f>'Pension Credit'!BL5</f>
        <v>7703.3184822999983</v>
      </c>
      <c r="BM6" s="90">
        <f>'Pension Credit'!BM5</f>
        <v>8128.8851483600001</v>
      </c>
      <c r="BN6" s="90">
        <f>'Pension Credit'!BN5</f>
        <v>8242.1568431600008</v>
      </c>
      <c r="BO6" s="90">
        <f>'Pension Credit'!BO5</f>
        <v>8052.1531093099993</v>
      </c>
      <c r="BP6" s="90">
        <f>'Pension Credit'!BP5</f>
        <v>7510.8751163199995</v>
      </c>
      <c r="BQ6" s="90">
        <f>'Pension Credit'!BQ5</f>
        <v>7041.5234761999709</v>
      </c>
      <c r="BR6" s="90">
        <f>'Pension Credit'!BR5</f>
        <v>6596.9941829952286</v>
      </c>
      <c r="BS6" s="90">
        <f>'Pension Credit'!BS5</f>
        <v>6162.17580552458</v>
      </c>
      <c r="BT6" s="90">
        <f>'Pension Credit'!BT5</f>
        <v>5837.4353863110009</v>
      </c>
      <c r="BU6" s="90">
        <f>'Pension Credit'!BU5</f>
        <v>5610.4385896486983</v>
      </c>
      <c r="BV6" s="90">
        <f>'Pension Credit'!BV5</f>
        <v>5370.3125624527083</v>
      </c>
      <c r="BW6" s="90">
        <f>'Pension Credit'!BW5</f>
        <v>5320.8237171012988</v>
      </c>
      <c r="BX6" s="33"/>
    </row>
    <row r="7" spans="1:76">
      <c r="A7" s="82"/>
      <c r="B7" s="38" t="s">
        <v>352</v>
      </c>
      <c r="C7" s="30"/>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93">
        <f>'Incapacity benefits'!AH40</f>
        <v>130</v>
      </c>
      <c r="AI7" s="93">
        <f>'Incapacity benefits'!AI40</f>
        <v>146</v>
      </c>
      <c r="AJ7" s="93">
        <f>'Incapacity benefits'!AJ40</f>
        <v>172</v>
      </c>
      <c r="AK7" s="93">
        <f>'Incapacity benefits'!AK40</f>
        <v>198</v>
      </c>
      <c r="AL7" s="93">
        <f>'Incapacity benefits'!AL40</f>
        <v>259</v>
      </c>
      <c r="AM7" s="93">
        <f>'Incapacity benefits'!AM40</f>
        <v>305</v>
      </c>
      <c r="AN7" s="93">
        <f>'Incapacity benefits'!AN40</f>
        <v>353</v>
      </c>
      <c r="AO7" s="93">
        <f>'Incapacity benefits'!AO40</f>
        <v>432</v>
      </c>
      <c r="AP7" s="93">
        <f>'Incapacity benefits'!AP40</f>
        <v>539</v>
      </c>
      <c r="AQ7" s="93">
        <f>'Incapacity benefits'!AQ40</f>
        <v>587</v>
      </c>
      <c r="AR7" s="93">
        <f>'Incapacity benefits'!AR40</f>
        <v>772</v>
      </c>
      <c r="AS7" s="93">
        <f>'Incapacity benefits'!AS40</f>
        <v>902</v>
      </c>
      <c r="AT7" s="93">
        <f>'Incapacity benefits'!AT40</f>
        <v>1081.992</v>
      </c>
      <c r="AU7" s="93">
        <f>'Incapacity benefits'!AU40</f>
        <v>1399</v>
      </c>
      <c r="AV7" s="93">
        <f>'Incapacity benefits'!AV40</f>
        <v>1899</v>
      </c>
      <c r="AW7" s="93">
        <f>'Incapacity benefits'!AW40</f>
        <v>2358</v>
      </c>
      <c r="AX7" s="93">
        <f>'Incapacity benefits'!AX40</f>
        <v>2758</v>
      </c>
      <c r="AY7" s="93">
        <f>'Incapacity benefits'!AY40</f>
        <v>3222</v>
      </c>
      <c r="AZ7" s="93">
        <f>'Incapacity benefits'!AZ40</f>
        <v>3507</v>
      </c>
      <c r="BA7" s="93">
        <f>'Incapacity benefits'!BA40</f>
        <v>3679</v>
      </c>
      <c r="BB7" s="93">
        <f>'Incapacity benefits'!BB40</f>
        <v>3848</v>
      </c>
      <c r="BC7" s="93">
        <f>'Incapacity benefits'!BC40</f>
        <v>4051</v>
      </c>
      <c r="BD7" s="93">
        <f>'Incapacity benefits'!BD40</f>
        <v>4621.4050478363251</v>
      </c>
      <c r="BE7" s="93">
        <f>'Incapacity benefits'!BE40</f>
        <v>5052.9140045040276</v>
      </c>
      <c r="BF7" s="93">
        <f>'Incapacity benefits'!BF40</f>
        <v>5038.3999390028666</v>
      </c>
      <c r="BG7" s="93">
        <f>'Incapacity benefits'!BG40</f>
        <v>5050.6973474168963</v>
      </c>
      <c r="BH7" s="168">
        <v>4716.6390675993789</v>
      </c>
      <c r="BI7" s="90">
        <v>4532.1900443650775</v>
      </c>
      <c r="BJ7" s="90">
        <v>4574.2510630700235</v>
      </c>
      <c r="BK7" s="90">
        <v>5056.8584049752199</v>
      </c>
      <c r="BL7" s="90">
        <v>5161.5598443521649</v>
      </c>
      <c r="BM7" s="90">
        <v>5671.3574190053178</v>
      </c>
      <c r="BN7" s="90">
        <v>5911.9173861293239</v>
      </c>
      <c r="BO7" s="90">
        <v>6240.5186824794737</v>
      </c>
      <c r="BP7" s="90">
        <v>6989.1923194057472</v>
      </c>
      <c r="BQ7" s="90">
        <v>7893.7481017601685</v>
      </c>
      <c r="BR7" s="90">
        <v>9049.2299135912308</v>
      </c>
      <c r="BS7" s="90">
        <v>9643.5017361492319</v>
      </c>
      <c r="BT7" s="90">
        <v>9580.9282186494474</v>
      </c>
      <c r="BU7" s="90">
        <v>9458.7188781448858</v>
      </c>
      <c r="BV7" s="90">
        <v>9582.1094160211396</v>
      </c>
      <c r="BW7" s="90">
        <v>9960.8966671782018</v>
      </c>
      <c r="BX7" s="33"/>
    </row>
    <row r="8" spans="1:76">
      <c r="A8" s="82"/>
      <c r="B8" s="38" t="s">
        <v>351</v>
      </c>
      <c r="C8" s="30"/>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93">
        <f>'Income Support'!AH26</f>
        <v>334</v>
      </c>
      <c r="AI8" s="93">
        <f>'Income Support'!AI26</f>
        <v>355</v>
      </c>
      <c r="AJ8" s="93">
        <f>'Income Support'!AJ26</f>
        <v>436</v>
      </c>
      <c r="AK8" s="93">
        <f>'Income Support'!AK26</f>
        <v>564.62</v>
      </c>
      <c r="AL8" s="93">
        <f>'Income Support'!AL26</f>
        <v>780</v>
      </c>
      <c r="AM8" s="93">
        <f>'Income Support'!AM26</f>
        <v>956</v>
      </c>
      <c r="AN8" s="93">
        <f>'Income Support'!AN26</f>
        <v>1086</v>
      </c>
      <c r="AO8" s="93">
        <f>'Income Support'!AO26</f>
        <v>1313</v>
      </c>
      <c r="AP8" s="93">
        <f>'Income Support'!AP26</f>
        <v>1483</v>
      </c>
      <c r="AQ8" s="93">
        <f>'Income Support'!AQ26</f>
        <v>1596</v>
      </c>
      <c r="AR8" s="93">
        <f>'Income Support'!AR26</f>
        <v>1762</v>
      </c>
      <c r="AS8" s="93">
        <f>'Income Support'!AS26</f>
        <v>1930</v>
      </c>
      <c r="AT8" s="93">
        <f>'Income Support'!AT26</f>
        <v>2286.4560000000001</v>
      </c>
      <c r="AU8" s="93">
        <f>'Income Support'!AU26</f>
        <v>2860</v>
      </c>
      <c r="AV8" s="93">
        <f>'Income Support'!AV26</f>
        <v>3448</v>
      </c>
      <c r="AW8" s="93">
        <f>'Income Support'!AW26</f>
        <v>3735</v>
      </c>
      <c r="AX8" s="93">
        <f>'Income Support'!AX26</f>
        <v>4051</v>
      </c>
      <c r="AY8" s="93">
        <f>'Income Support'!AY26</f>
        <v>4265</v>
      </c>
      <c r="AZ8" s="93">
        <f>'Income Support'!AZ26</f>
        <v>4313</v>
      </c>
      <c r="BA8" s="93">
        <f>'Income Support'!BA26</f>
        <v>4106</v>
      </c>
      <c r="BB8" s="93">
        <f>'Income Support'!BB26</f>
        <v>3941</v>
      </c>
      <c r="BC8" s="93">
        <f>'Income Support'!BC26</f>
        <v>3963</v>
      </c>
      <c r="BD8" s="93">
        <f>'Income Support'!BD26</f>
        <v>4334</v>
      </c>
      <c r="BE8" s="93">
        <f>'Income Support'!BE26</f>
        <v>4520</v>
      </c>
      <c r="BF8" s="93">
        <f>'Income Support'!BF26</f>
        <v>4626</v>
      </c>
      <c r="BG8" s="93">
        <f>'Income Support'!BG26</f>
        <v>4854</v>
      </c>
      <c r="BH8" s="168">
        <f>'Income Support'!BH7</f>
        <v>4596.7527005283919</v>
      </c>
      <c r="BI8" s="90">
        <f>'Income Support'!BI7</f>
        <v>3943.0085425279776</v>
      </c>
      <c r="BJ8" s="90">
        <f>'Income Support'!BJ7</f>
        <v>3604.4662883198689</v>
      </c>
      <c r="BK8" s="90">
        <f>'Income Support'!BK7</f>
        <v>3385.7518830201843</v>
      </c>
      <c r="BL8" s="90">
        <f>'Income Support'!BL7</f>
        <v>3061.3235328641586</v>
      </c>
      <c r="BM8" s="90">
        <f>'Income Support'!BM7</f>
        <v>2842.3252079987501</v>
      </c>
      <c r="BN8" s="90">
        <f>'Income Support'!BN7</f>
        <v>2586.2728269605445</v>
      </c>
      <c r="BO8" s="90">
        <f>'Income Support'!BO7</f>
        <v>2263.4606812055576</v>
      </c>
      <c r="BP8" s="90">
        <f>'Income Support'!BP7</f>
        <v>2085.1020623717477</v>
      </c>
      <c r="BQ8" s="90">
        <f>'Income Support'!BQ7</f>
        <v>1854.0650250978513</v>
      </c>
      <c r="BR8" s="90">
        <f>'Income Support'!BR7</f>
        <v>1806.9424083340612</v>
      </c>
      <c r="BS8" s="90">
        <f>'Income Support'!BS7</f>
        <v>1818.2366554860869</v>
      </c>
      <c r="BT8" s="90">
        <f>'Income Support'!BT7</f>
        <v>1798.8368206285193</v>
      </c>
      <c r="BU8" s="90">
        <f>'Income Support'!BU7</f>
        <v>1792.8445359389341</v>
      </c>
      <c r="BV8" s="90">
        <f>'Income Support'!BV7</f>
        <v>1834.0127912948628</v>
      </c>
      <c r="BW8" s="90">
        <f>'Income Support'!BW7</f>
        <v>1857.4582298171131</v>
      </c>
      <c r="BX8" s="33"/>
    </row>
    <row r="9" spans="1:76">
      <c r="A9" s="82"/>
      <c r="B9" s="38" t="s">
        <v>350</v>
      </c>
      <c r="C9" s="30"/>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93">
        <f>'Income Support'!AH23+'Table 1a'!AH40</f>
        <v>515</v>
      </c>
      <c r="AI9" s="93">
        <f>'Income Support'!AI23+'Table 1a'!AI40</f>
        <v>523</v>
      </c>
      <c r="AJ9" s="93">
        <f>'Income Support'!AJ23+'Table 1a'!AJ40</f>
        <v>794</v>
      </c>
      <c r="AK9" s="93">
        <f>'Income Support'!AK23+'Table 1a'!AK40</f>
        <v>1512.04</v>
      </c>
      <c r="AL9" s="93">
        <f>'Income Support'!AL23+'Table 1a'!AL40</f>
        <v>2567</v>
      </c>
      <c r="AM9" s="93">
        <f>'Income Support'!AM23+'Table 1a'!AM40</f>
        <v>3257</v>
      </c>
      <c r="AN9" s="93">
        <f>'Income Support'!AN23+'Table 1a'!AN40</f>
        <v>3730</v>
      </c>
      <c r="AO9" s="93">
        <f>'Income Support'!AO23+'Table 1a'!AO40</f>
        <v>4214</v>
      </c>
      <c r="AP9" s="93">
        <f>'Income Support'!AP23+'Table 1a'!AP40</f>
        <v>4336</v>
      </c>
      <c r="AQ9" s="93">
        <f>'Income Support'!AQ23+'Table 1a'!AQ40</f>
        <v>3985</v>
      </c>
      <c r="AR9" s="93">
        <f>'Income Support'!AR23+'Table 1a'!AR40</f>
        <v>3045</v>
      </c>
      <c r="AS9" s="93">
        <f>'Income Support'!AS23+'Table 1a'!AS40</f>
        <v>2631</v>
      </c>
      <c r="AT9" s="93">
        <f>'Income Support'!AT23+'Table 1a'!AT40</f>
        <v>2940.4780000000001</v>
      </c>
      <c r="AU9" s="93">
        <f>'Income Support'!AU23+'Table 1a'!AU40</f>
        <v>4200</v>
      </c>
      <c r="AV9" s="93">
        <f>'Income Support'!AV23+'Table 1a'!AV40</f>
        <v>5379</v>
      </c>
      <c r="AW9" s="93">
        <f>'Income Support'!AW23+'Table 1a'!AW40</f>
        <v>5737</v>
      </c>
      <c r="AX9" s="93">
        <f>'Income Support'!AX23+'Table 1a'!AX40</f>
        <v>5183</v>
      </c>
      <c r="AY9" s="93">
        <f>'Income Support'!AY23+'Table 1a'!AY40</f>
        <v>4823</v>
      </c>
      <c r="AZ9" s="93">
        <f>'Income Support'!AZ23+'Table 1a'!AZ40</f>
        <v>4192.2150000000001</v>
      </c>
      <c r="BA9" s="93">
        <f>'Table 1a'!BA40</f>
        <v>3418.4580000000001</v>
      </c>
      <c r="BB9" s="93">
        <f>'Table 1a'!BB40</f>
        <v>3083.4490000000001</v>
      </c>
      <c r="BC9" s="93">
        <f>'Table 1a'!BC40</f>
        <v>2796.067</v>
      </c>
      <c r="BD9" s="93">
        <f>'Table 1a'!BD40</f>
        <v>2435.2660000000001</v>
      </c>
      <c r="BE9" s="93">
        <f>'Table 1a'!BE40</f>
        <v>2135.8090000000002</v>
      </c>
      <c r="BF9" s="93">
        <f>'Table 1a'!BF40</f>
        <v>2105.4681379400004</v>
      </c>
      <c r="BG9" s="93">
        <f>'Table 1a'!BG40</f>
        <v>2051.9794873882602</v>
      </c>
      <c r="BH9" s="168">
        <f>'Table 1a'!BH40</f>
        <v>1759.2470000000001</v>
      </c>
      <c r="BI9" s="90">
        <f>'Table 1a'!BI40</f>
        <v>1824.9606072800002</v>
      </c>
      <c r="BJ9" s="90">
        <f>'Table 1a'!BJ40</f>
        <v>1961.87288926</v>
      </c>
      <c r="BK9" s="90">
        <f>'Table 1a'!BK40</f>
        <v>1817.4577446102965</v>
      </c>
      <c r="BL9" s="90">
        <f>'Table 1a'!BL40</f>
        <v>2129.1275195499998</v>
      </c>
      <c r="BM9" s="90">
        <f>'Table 1a'!BM40</f>
        <v>3595.32545321</v>
      </c>
      <c r="BN9" s="90">
        <f>'Table 1a'!BN40</f>
        <v>3672.3248568335066</v>
      </c>
      <c r="BO9" s="90">
        <f>'Table 1a'!BO40</f>
        <v>4184.1081413699985</v>
      </c>
      <c r="BP9" s="90">
        <f>'Table 1a'!BP40</f>
        <v>4507.4715771600004</v>
      </c>
      <c r="BQ9" s="90">
        <f>'Table 1a'!BQ40</f>
        <v>3811.3202527361905</v>
      </c>
      <c r="BR9" s="90">
        <f>'Table 1a'!BR40</f>
        <v>2686.0121801935124</v>
      </c>
      <c r="BS9" s="90">
        <f>'Table 1a'!BS40</f>
        <v>2073.5339521850242</v>
      </c>
      <c r="BT9" s="90">
        <f>'Table 1a'!BT40</f>
        <v>2053.9676126450122</v>
      </c>
      <c r="BU9" s="90">
        <f>'Table 1a'!BU40</f>
        <v>2148.0444237929537</v>
      </c>
      <c r="BV9" s="90">
        <f>'Table 1a'!BV40</f>
        <v>2205.6031469325994</v>
      </c>
      <c r="BW9" s="90">
        <f>'Table 1a'!BW40</f>
        <v>2270.4287190441082</v>
      </c>
      <c r="BX9" s="33"/>
    </row>
    <row r="10" spans="1:76">
      <c r="A10" s="82"/>
      <c r="B10" s="38" t="s">
        <v>349</v>
      </c>
      <c r="C10" s="30"/>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93">
        <f>'Income Support'!AH28</f>
        <v>21</v>
      </c>
      <c r="AI10" s="93">
        <f>'Income Support'!AI28</f>
        <v>27</v>
      </c>
      <c r="AJ10" s="93">
        <f>'Income Support'!AJ28</f>
        <v>34</v>
      </c>
      <c r="AK10" s="93">
        <f>'Income Support'!AK28</f>
        <v>46.26</v>
      </c>
      <c r="AL10" s="93">
        <f>'Income Support'!AL28</f>
        <v>65</v>
      </c>
      <c r="AM10" s="93">
        <f>'Income Support'!AM28</f>
        <v>89</v>
      </c>
      <c r="AN10" s="93">
        <f>'Income Support'!AN28</f>
        <v>112</v>
      </c>
      <c r="AO10" s="93">
        <f>'Income Support'!AO28</f>
        <v>116</v>
      </c>
      <c r="AP10" s="93">
        <f>'Income Support'!AP28</f>
        <v>149</v>
      </c>
      <c r="AQ10" s="93">
        <f>'Income Support'!AQ28</f>
        <v>214</v>
      </c>
      <c r="AR10" s="93">
        <f>'Income Support'!AR28</f>
        <v>149</v>
      </c>
      <c r="AS10" s="93">
        <f>'Income Support'!AS28</f>
        <v>162</v>
      </c>
      <c r="AT10" s="93">
        <f>'Income Support'!AT28</f>
        <v>281.07400000000001</v>
      </c>
      <c r="AU10" s="93">
        <f>'Income Support'!AU28</f>
        <v>429.02289951173043</v>
      </c>
      <c r="AV10" s="93">
        <f>'Income Support'!AV28</f>
        <v>335.98800000000119</v>
      </c>
      <c r="AW10" s="93">
        <f>'Income Support'!AW28</f>
        <v>340.62299999999959</v>
      </c>
      <c r="AX10" s="93">
        <f>'Income Support'!AX28</f>
        <v>426.04799999999886</v>
      </c>
      <c r="AY10" s="93">
        <f>'Income Support'!AY28</f>
        <v>494.53299999999945</v>
      </c>
      <c r="AZ10" s="93">
        <f>'Income Support'!AZ28</f>
        <v>450.69499999999999</v>
      </c>
      <c r="BA10" s="93">
        <f>'Income Support'!BA28</f>
        <v>407.31700000000092</v>
      </c>
      <c r="BB10" s="93">
        <f>'Income Support'!BB28</f>
        <v>382.68999999999869</v>
      </c>
      <c r="BC10" s="93">
        <f>'Income Support'!BC28</f>
        <v>287.32200000000012</v>
      </c>
      <c r="BD10" s="93">
        <f>'Income Support'!BD28</f>
        <v>292.22699999999895</v>
      </c>
      <c r="BE10" s="93">
        <f>'Income Support'!BE28</f>
        <v>325.9071194121716</v>
      </c>
      <c r="BF10" s="93">
        <f>'Income Support'!BF28</f>
        <v>354.31471095259985</v>
      </c>
      <c r="BG10" s="93">
        <f>'Income Support'!BG28</f>
        <v>484.93625241992959</v>
      </c>
      <c r="BH10" s="168">
        <f>'Income Support'!BH8+'Income Support'!BH9</f>
        <v>715.52123187222992</v>
      </c>
      <c r="BI10" s="90">
        <f>'Income Support'!BI8+'Income Support'!BI9</f>
        <v>674.79741771194449</v>
      </c>
      <c r="BJ10" s="90">
        <f>'Income Support'!BJ8+'Income Support'!BJ9</f>
        <v>660.05349752010784</v>
      </c>
      <c r="BK10" s="90">
        <f>'Income Support'!BK8+'Income Support'!BK9</f>
        <v>585.37558126336353</v>
      </c>
      <c r="BL10" s="90">
        <f>'Income Support'!BL8+'Income Support'!BL9</f>
        <v>524.65819704367539</v>
      </c>
      <c r="BM10" s="90">
        <f>'Income Support'!BM8+'Income Support'!BM9</f>
        <v>546.51470718593077</v>
      </c>
      <c r="BN10" s="90">
        <f>'Income Support'!BN8+'Income Support'!BN9</f>
        <v>635.11132170833844</v>
      </c>
      <c r="BO10" s="90">
        <f>'Income Support'!BO8+'Income Support'!BO9</f>
        <v>648.82137914496843</v>
      </c>
      <c r="BP10" s="90">
        <f>'Income Support'!BP8+'Income Support'!BP9</f>
        <v>709.52040998250732</v>
      </c>
      <c r="BQ10" s="90">
        <f>'Income Support'!BQ8+'Income Support'!BQ9</f>
        <v>733.66981474197974</v>
      </c>
      <c r="BR10" s="90">
        <f>'Income Support'!BR8+'Income Support'!BR9</f>
        <v>731.71895359734015</v>
      </c>
      <c r="BS10" s="90">
        <f>'Income Support'!BS8+'Income Support'!BS9</f>
        <v>773.46949448649411</v>
      </c>
      <c r="BT10" s="90">
        <f>'Income Support'!BT8+'Income Support'!BT9</f>
        <v>785.83820950534334</v>
      </c>
      <c r="BU10" s="90">
        <f>'Income Support'!BU8+'Income Support'!BU9</f>
        <v>843.12409714742546</v>
      </c>
      <c r="BV10" s="90">
        <f>'Income Support'!BV8+'Income Support'!BV9</f>
        <v>913.95471755999824</v>
      </c>
      <c r="BW10" s="90">
        <f>'Income Support'!BW8+'Income Support'!BW9</f>
        <v>973.62739821144135</v>
      </c>
      <c r="BX10" s="33"/>
    </row>
    <row r="11" spans="1:76" ht="26.1" customHeight="1">
      <c r="A11" s="82"/>
      <c r="B11" s="107" t="s">
        <v>323</v>
      </c>
      <c r="C11" s="30"/>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93">
        <f t="shared" ref="AH11:BW11" si="0">SUM(AH7:AH10)</f>
        <v>1000</v>
      </c>
      <c r="AI11" s="93">
        <f t="shared" si="0"/>
        <v>1051</v>
      </c>
      <c r="AJ11" s="93">
        <f t="shared" si="0"/>
        <v>1436</v>
      </c>
      <c r="AK11" s="93">
        <f t="shared" si="0"/>
        <v>2320.92</v>
      </c>
      <c r="AL11" s="93">
        <f t="shared" si="0"/>
        <v>3671</v>
      </c>
      <c r="AM11" s="93">
        <f t="shared" si="0"/>
        <v>4607</v>
      </c>
      <c r="AN11" s="93">
        <f t="shared" si="0"/>
        <v>5281</v>
      </c>
      <c r="AO11" s="93">
        <f t="shared" si="0"/>
        <v>6075</v>
      </c>
      <c r="AP11" s="93">
        <f t="shared" si="0"/>
        <v>6507</v>
      </c>
      <c r="AQ11" s="93">
        <f t="shared" si="0"/>
        <v>6382</v>
      </c>
      <c r="AR11" s="93">
        <f t="shared" si="0"/>
        <v>5728</v>
      </c>
      <c r="AS11" s="93">
        <f t="shared" si="0"/>
        <v>5625</v>
      </c>
      <c r="AT11" s="93">
        <f t="shared" si="0"/>
        <v>6590</v>
      </c>
      <c r="AU11" s="93">
        <f t="shared" si="0"/>
        <v>8888.0228995117304</v>
      </c>
      <c r="AV11" s="93">
        <f t="shared" si="0"/>
        <v>11061.988000000001</v>
      </c>
      <c r="AW11" s="93">
        <f t="shared" si="0"/>
        <v>12170.623</v>
      </c>
      <c r="AX11" s="93">
        <f t="shared" si="0"/>
        <v>12418.047999999999</v>
      </c>
      <c r="AY11" s="93">
        <f t="shared" si="0"/>
        <v>12804.532999999999</v>
      </c>
      <c r="AZ11" s="93">
        <f t="shared" si="0"/>
        <v>12462.91</v>
      </c>
      <c r="BA11" s="93">
        <f t="shared" si="0"/>
        <v>11610.775000000001</v>
      </c>
      <c r="BB11" s="93">
        <f t="shared" si="0"/>
        <v>11255.138999999999</v>
      </c>
      <c r="BC11" s="93">
        <f t="shared" si="0"/>
        <v>11097.388999999999</v>
      </c>
      <c r="BD11" s="93">
        <f t="shared" si="0"/>
        <v>11682.898047836323</v>
      </c>
      <c r="BE11" s="93">
        <f t="shared" si="0"/>
        <v>12034.630123916198</v>
      </c>
      <c r="BF11" s="93">
        <f t="shared" si="0"/>
        <v>12124.182787895466</v>
      </c>
      <c r="BG11" s="93">
        <f t="shared" si="0"/>
        <v>12441.613087225085</v>
      </c>
      <c r="BH11" s="168">
        <f t="shared" si="0"/>
        <v>11788.16</v>
      </c>
      <c r="BI11" s="90">
        <f t="shared" si="0"/>
        <v>10974.956611885</v>
      </c>
      <c r="BJ11" s="90">
        <f t="shared" si="0"/>
        <v>10800.64373817</v>
      </c>
      <c r="BK11" s="90">
        <f t="shared" si="0"/>
        <v>10845.443613869065</v>
      </c>
      <c r="BL11" s="90">
        <f t="shared" si="0"/>
        <v>10876.669093809998</v>
      </c>
      <c r="BM11" s="90">
        <f t="shared" si="0"/>
        <v>12655.522787399997</v>
      </c>
      <c r="BN11" s="90">
        <f t="shared" si="0"/>
        <v>12805.626391631713</v>
      </c>
      <c r="BO11" s="90">
        <f t="shared" si="0"/>
        <v>13336.9088842</v>
      </c>
      <c r="BP11" s="90">
        <f t="shared" si="0"/>
        <v>14291.286368920002</v>
      </c>
      <c r="BQ11" s="90">
        <f t="shared" si="0"/>
        <v>14292.803194336189</v>
      </c>
      <c r="BR11" s="90">
        <f t="shared" si="0"/>
        <v>14273.903455716145</v>
      </c>
      <c r="BS11" s="90">
        <f t="shared" si="0"/>
        <v>14308.741838306836</v>
      </c>
      <c r="BT11" s="90">
        <f t="shared" si="0"/>
        <v>14219.570861428323</v>
      </c>
      <c r="BU11" s="90">
        <f t="shared" si="0"/>
        <v>14242.731935024198</v>
      </c>
      <c r="BV11" s="90">
        <f t="shared" si="0"/>
        <v>14535.6800718086</v>
      </c>
      <c r="BW11" s="90">
        <f t="shared" si="0"/>
        <v>15062.411014250865</v>
      </c>
      <c r="BX11" s="33"/>
    </row>
    <row r="12" spans="1:76">
      <c r="A12" s="82"/>
      <c r="B12" s="107" t="s">
        <v>348</v>
      </c>
      <c r="C12" s="30"/>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93">
        <f t="shared" ref="AH12:BW12" si="1">AH11+AH6</f>
        <v>1561</v>
      </c>
      <c r="AI12" s="93">
        <f t="shared" si="1"/>
        <v>1675</v>
      </c>
      <c r="AJ12" s="93">
        <f t="shared" si="1"/>
        <v>2165</v>
      </c>
      <c r="AK12" s="93">
        <f t="shared" si="1"/>
        <v>3245.05</v>
      </c>
      <c r="AL12" s="93">
        <f t="shared" si="1"/>
        <v>4612</v>
      </c>
      <c r="AM12" s="93">
        <f t="shared" si="1"/>
        <v>5592</v>
      </c>
      <c r="AN12" s="93">
        <f t="shared" si="1"/>
        <v>6470</v>
      </c>
      <c r="AO12" s="93">
        <f t="shared" si="1"/>
        <v>7446</v>
      </c>
      <c r="AP12" s="93">
        <f t="shared" si="1"/>
        <v>7965</v>
      </c>
      <c r="AQ12" s="93">
        <f t="shared" si="1"/>
        <v>7956</v>
      </c>
      <c r="AR12" s="93">
        <f t="shared" si="1"/>
        <v>7581.9769999999999</v>
      </c>
      <c r="AS12" s="93">
        <f t="shared" si="1"/>
        <v>7675.058</v>
      </c>
      <c r="AT12" s="93">
        <f t="shared" si="1"/>
        <v>8895.1849999999995</v>
      </c>
      <c r="AU12" s="93">
        <f t="shared" si="1"/>
        <v>11646.02289951173</v>
      </c>
      <c r="AV12" s="93">
        <f t="shared" si="1"/>
        <v>14789.988000000001</v>
      </c>
      <c r="AW12" s="93">
        <f t="shared" si="1"/>
        <v>16109.623</v>
      </c>
      <c r="AX12" s="93">
        <f t="shared" si="1"/>
        <v>16387.047999999999</v>
      </c>
      <c r="AY12" s="93">
        <f t="shared" si="1"/>
        <v>16692.532999999999</v>
      </c>
      <c r="AZ12" s="93">
        <f t="shared" si="1"/>
        <v>16277.91</v>
      </c>
      <c r="BA12" s="93">
        <f t="shared" si="1"/>
        <v>15383.775000000001</v>
      </c>
      <c r="BB12" s="93">
        <f t="shared" si="1"/>
        <v>14874.138999999999</v>
      </c>
      <c r="BC12" s="93">
        <f t="shared" si="1"/>
        <v>14878.388999999999</v>
      </c>
      <c r="BD12" s="93">
        <f t="shared" si="1"/>
        <v>15777.898047836323</v>
      </c>
      <c r="BE12" s="93">
        <f t="shared" si="1"/>
        <v>16520.630123916198</v>
      </c>
      <c r="BF12" s="93">
        <f t="shared" si="1"/>
        <v>16608.182787895465</v>
      </c>
      <c r="BG12" s="93">
        <f t="shared" si="1"/>
        <v>17292.798210660148</v>
      </c>
      <c r="BH12" s="168">
        <f t="shared" si="1"/>
        <v>17758.775999999998</v>
      </c>
      <c r="BI12" s="90">
        <f t="shared" si="1"/>
        <v>17401.231831484998</v>
      </c>
      <c r="BJ12" s="90">
        <f t="shared" si="1"/>
        <v>17669.187397769998</v>
      </c>
      <c r="BK12" s="90">
        <f t="shared" si="1"/>
        <v>18212.568434583096</v>
      </c>
      <c r="BL12" s="90">
        <f t="shared" si="1"/>
        <v>18579.987576109997</v>
      </c>
      <c r="BM12" s="90">
        <f t="shared" si="1"/>
        <v>20784.407935759999</v>
      </c>
      <c r="BN12" s="90">
        <f t="shared" si="1"/>
        <v>21047.783234791714</v>
      </c>
      <c r="BO12" s="90">
        <f t="shared" si="1"/>
        <v>21389.06199351</v>
      </c>
      <c r="BP12" s="90">
        <f t="shared" si="1"/>
        <v>21802.161485240002</v>
      </c>
      <c r="BQ12" s="90">
        <f t="shared" si="1"/>
        <v>21334.32667053616</v>
      </c>
      <c r="BR12" s="90">
        <f t="shared" si="1"/>
        <v>20870.897638711373</v>
      </c>
      <c r="BS12" s="90">
        <f t="shared" si="1"/>
        <v>20470.917643831417</v>
      </c>
      <c r="BT12" s="90">
        <f t="shared" si="1"/>
        <v>20057.006247739322</v>
      </c>
      <c r="BU12" s="90">
        <f t="shared" si="1"/>
        <v>19853.170524672896</v>
      </c>
      <c r="BV12" s="90">
        <f t="shared" si="1"/>
        <v>19905.992634261307</v>
      </c>
      <c r="BW12" s="90">
        <f t="shared" si="1"/>
        <v>20383.234731352164</v>
      </c>
      <c r="BX12" s="33"/>
    </row>
    <row r="13" spans="1:76" ht="25.5" customHeight="1">
      <c r="A13" s="82"/>
      <c r="B13" s="169" t="s">
        <v>361</v>
      </c>
      <c r="C13" s="30"/>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168"/>
      <c r="BI13" s="93"/>
      <c r="BJ13" s="93"/>
      <c r="BK13" s="93"/>
      <c r="BL13" s="93"/>
      <c r="BM13" s="93"/>
      <c r="BN13" s="93"/>
      <c r="BO13" s="93"/>
      <c r="BP13" s="93"/>
      <c r="BQ13" s="93"/>
      <c r="BR13" s="93"/>
      <c r="BS13" s="93"/>
      <c r="BT13" s="93"/>
      <c r="BU13" s="93"/>
      <c r="BV13" s="93"/>
      <c r="BW13" s="93"/>
      <c r="BX13" s="33"/>
    </row>
    <row r="14" spans="1:76">
      <c r="A14" s="82"/>
      <c r="B14" s="38" t="s">
        <v>353</v>
      </c>
      <c r="C14" s="30"/>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93"/>
      <c r="AI14" s="93"/>
      <c r="AJ14" s="93"/>
      <c r="AK14" s="93"/>
      <c r="AL14" s="93"/>
      <c r="AM14" s="93"/>
      <c r="AN14" s="93"/>
      <c r="AO14" s="93"/>
      <c r="AP14" s="93"/>
      <c r="AQ14" s="93"/>
      <c r="AR14" s="93"/>
      <c r="AS14" s="93"/>
      <c r="AT14" s="93"/>
      <c r="AU14" s="93"/>
      <c r="AV14" s="93"/>
      <c r="AW14" s="93"/>
      <c r="AX14" s="93"/>
      <c r="AY14" s="93"/>
      <c r="AZ14" s="93"/>
      <c r="BA14" s="90">
        <v>116.79592988181108</v>
      </c>
      <c r="BB14" s="90">
        <v>132.17847016496529</v>
      </c>
      <c r="BC14" s="90">
        <v>109.70071383436645</v>
      </c>
      <c r="BD14" s="90">
        <v>125.45522470816346</v>
      </c>
      <c r="BE14" s="90">
        <v>120.38742008976749</v>
      </c>
      <c r="BF14" s="90">
        <v>100.48672426926316</v>
      </c>
      <c r="BG14" s="90">
        <v>100.88002149801866</v>
      </c>
      <c r="BH14" s="168">
        <v>121.0595375915815</v>
      </c>
      <c r="BI14" s="93">
        <v>152.53198222015862</v>
      </c>
      <c r="BJ14" s="93">
        <v>162.23373740497976</v>
      </c>
      <c r="BK14" s="93">
        <v>193.06182664859972</v>
      </c>
      <c r="BL14" s="93">
        <v>186.38621604820449</v>
      </c>
      <c r="BM14" s="93">
        <v>198.4548682860794</v>
      </c>
      <c r="BN14" s="93">
        <v>166.65935362188895</v>
      </c>
      <c r="BO14" s="93">
        <v>119.86283808799651</v>
      </c>
      <c r="BP14" s="93">
        <v>110.71662136655105</v>
      </c>
      <c r="BQ14" s="93">
        <v>103.26296837894476</v>
      </c>
      <c r="BR14" s="93">
        <v>92.183264673451617</v>
      </c>
      <c r="BS14" s="93">
        <v>76.222984913508498</v>
      </c>
      <c r="BT14" s="93">
        <v>70.818710609262823</v>
      </c>
      <c r="BU14" s="93">
        <v>68.113380302784222</v>
      </c>
      <c r="BV14" s="93">
        <v>63.455869968903571</v>
      </c>
      <c r="BW14" s="93">
        <v>59.591688686023225</v>
      </c>
      <c r="BX14" s="33"/>
    </row>
    <row r="15" spans="1:76">
      <c r="A15" s="82"/>
      <c r="B15" s="38" t="s">
        <v>246</v>
      </c>
      <c r="C15" s="30"/>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93"/>
      <c r="AI15" s="93"/>
      <c r="AJ15" s="93"/>
      <c r="AK15" s="93"/>
      <c r="AL15" s="93"/>
      <c r="AM15" s="93"/>
      <c r="AN15" s="93"/>
      <c r="AO15" s="93"/>
      <c r="AP15" s="93"/>
      <c r="AQ15" s="93"/>
      <c r="AR15" s="93"/>
      <c r="AS15" s="93"/>
      <c r="AT15" s="93"/>
      <c r="AU15" s="93"/>
      <c r="AV15" s="93"/>
      <c r="AW15" s="93"/>
      <c r="AX15" s="93"/>
      <c r="AY15" s="93"/>
      <c r="AZ15" s="93"/>
      <c r="BA15" s="90"/>
      <c r="BB15" s="90"/>
      <c r="BC15" s="90"/>
      <c r="BD15" s="90"/>
      <c r="BE15" s="90"/>
      <c r="BF15" s="90"/>
      <c r="BG15" s="90"/>
      <c r="BH15" s="168">
        <v>0</v>
      </c>
      <c r="BI15" s="93">
        <v>0</v>
      </c>
      <c r="BJ15" s="93">
        <v>0</v>
      </c>
      <c r="BK15" s="93">
        <v>0</v>
      </c>
      <c r="BL15" s="93">
        <v>0.53912335720161619</v>
      </c>
      <c r="BM15" s="93">
        <v>25.818976858893286</v>
      </c>
      <c r="BN15" s="93">
        <v>51.262814380029717</v>
      </c>
      <c r="BO15" s="93">
        <v>58.557757927338557</v>
      </c>
      <c r="BP15" s="93">
        <v>93.411892766059182</v>
      </c>
      <c r="BQ15" s="93">
        <v>98.552121532610329</v>
      </c>
      <c r="BR15" s="93">
        <v>110.14296452379881</v>
      </c>
      <c r="BS15" s="93">
        <v>111.16414739709764</v>
      </c>
      <c r="BT15" s="93">
        <v>94.171877713013345</v>
      </c>
      <c r="BU15" s="93">
        <v>94.385198127365669</v>
      </c>
      <c r="BV15" s="93">
        <v>96.219595760124875</v>
      </c>
      <c r="BW15" s="93">
        <v>97.683951276757043</v>
      </c>
      <c r="BX15" s="33"/>
    </row>
    <row r="16" spans="1:76">
      <c r="A16" s="82"/>
      <c r="B16" s="88" t="s">
        <v>360</v>
      </c>
      <c r="C16" s="30"/>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93"/>
      <c r="AI16" s="93"/>
      <c r="AJ16" s="93"/>
      <c r="AK16" s="93"/>
      <c r="AL16" s="93"/>
      <c r="AM16" s="93"/>
      <c r="AN16" s="93"/>
      <c r="AO16" s="93"/>
      <c r="AP16" s="93"/>
      <c r="AQ16" s="93"/>
      <c r="AR16" s="93"/>
      <c r="AS16" s="93"/>
      <c r="AT16" s="93"/>
      <c r="AU16" s="93"/>
      <c r="AV16" s="93"/>
      <c r="AW16" s="93"/>
      <c r="AX16" s="93"/>
      <c r="AY16" s="93"/>
      <c r="AZ16" s="93"/>
      <c r="BA16" s="90"/>
      <c r="BB16" s="90"/>
      <c r="BC16" s="90"/>
      <c r="BD16" s="90"/>
      <c r="BE16" s="90"/>
      <c r="BF16" s="90"/>
      <c r="BG16" s="90"/>
      <c r="BH16" s="168"/>
      <c r="BI16" s="93"/>
      <c r="BJ16" s="93"/>
      <c r="BK16" s="93"/>
      <c r="BL16" s="93">
        <v>0.50070632121848613</v>
      </c>
      <c r="BM16" s="93">
        <v>18.127702347169819</v>
      </c>
      <c r="BN16" s="93">
        <v>23.491723461811898</v>
      </c>
      <c r="BO16" s="93">
        <v>20.478872923260425</v>
      </c>
      <c r="BP16" s="93">
        <v>24.791019055642863</v>
      </c>
      <c r="BQ16" s="93">
        <v>17.54186671222039</v>
      </c>
      <c r="BR16" s="93">
        <v>14.95348405411743</v>
      </c>
      <c r="BS16" s="93">
        <v>8.6278842072276198</v>
      </c>
      <c r="BT16" s="93">
        <v>3.8435040389504169</v>
      </c>
      <c r="BU16" s="93">
        <v>3.2855015679782884</v>
      </c>
      <c r="BV16" s="93">
        <v>3.3903652697645703</v>
      </c>
      <c r="BW16" s="93">
        <v>3.4487335622848341</v>
      </c>
      <c r="BX16" s="33"/>
    </row>
    <row r="17" spans="1:76">
      <c r="A17" s="82"/>
      <c r="B17" s="88" t="s">
        <v>359</v>
      </c>
      <c r="C17" s="30"/>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93"/>
      <c r="AI17" s="93"/>
      <c r="AJ17" s="93"/>
      <c r="AK17" s="93"/>
      <c r="AL17" s="93"/>
      <c r="AM17" s="93"/>
      <c r="AN17" s="93"/>
      <c r="AO17" s="93"/>
      <c r="AP17" s="93"/>
      <c r="AQ17" s="93"/>
      <c r="AR17" s="93"/>
      <c r="AS17" s="93"/>
      <c r="AT17" s="93"/>
      <c r="AU17" s="93"/>
      <c r="AV17" s="93"/>
      <c r="AW17" s="93"/>
      <c r="AX17" s="93"/>
      <c r="AY17" s="93"/>
      <c r="AZ17" s="93"/>
      <c r="BA17" s="90"/>
      <c r="BB17" s="90"/>
      <c r="BC17" s="90"/>
      <c r="BD17" s="90"/>
      <c r="BE17" s="90"/>
      <c r="BF17" s="90"/>
      <c r="BG17" s="90"/>
      <c r="BH17" s="168"/>
      <c r="BI17" s="93"/>
      <c r="BJ17" s="93"/>
      <c r="BK17" s="93"/>
      <c r="BL17" s="93">
        <v>2.446881132976772E-2</v>
      </c>
      <c r="BM17" s="93">
        <v>2.3071630488921482</v>
      </c>
      <c r="BN17" s="93">
        <v>19.220413431936684</v>
      </c>
      <c r="BO17" s="93">
        <v>26.951099101044971</v>
      </c>
      <c r="BP17" s="93">
        <v>38.909879141890073</v>
      </c>
      <c r="BQ17" s="93">
        <v>28.347011240234007</v>
      </c>
      <c r="BR17" s="93">
        <v>23.746738383945701</v>
      </c>
      <c r="BS17" s="93">
        <v>22.897869661885565</v>
      </c>
      <c r="BT17" s="93">
        <v>20.72196694557876</v>
      </c>
      <c r="BU17" s="93">
        <v>20.367292299087286</v>
      </c>
      <c r="BV17" s="93">
        <v>20.219402951038646</v>
      </c>
      <c r="BW17" s="93">
        <v>20.8402911280631</v>
      </c>
      <c r="BX17" s="33"/>
    </row>
    <row r="18" spans="1:76">
      <c r="A18" s="82"/>
      <c r="B18" s="88" t="s">
        <v>358</v>
      </c>
      <c r="C18" s="208"/>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93"/>
      <c r="AI18" s="93"/>
      <c r="AJ18" s="93"/>
      <c r="AK18" s="93"/>
      <c r="AL18" s="93"/>
      <c r="AM18" s="93"/>
      <c r="AN18" s="93"/>
      <c r="AO18" s="93"/>
      <c r="AP18" s="93"/>
      <c r="AQ18" s="93"/>
      <c r="AR18" s="93"/>
      <c r="AS18" s="93"/>
      <c r="AT18" s="93"/>
      <c r="AU18" s="93"/>
      <c r="AV18" s="93"/>
      <c r="AW18" s="93"/>
      <c r="AX18" s="93"/>
      <c r="AY18" s="93"/>
      <c r="AZ18" s="93"/>
      <c r="BA18" s="90"/>
      <c r="BB18" s="90"/>
      <c r="BC18" s="90"/>
      <c r="BD18" s="90"/>
      <c r="BE18" s="90"/>
      <c r="BF18" s="90"/>
      <c r="BG18" s="90"/>
      <c r="BH18" s="168"/>
      <c r="BI18" s="93"/>
      <c r="BJ18" s="93"/>
      <c r="BK18" s="93"/>
      <c r="BL18" s="93">
        <v>1.3948224653362337E-2</v>
      </c>
      <c r="BM18" s="93">
        <v>5.3841114628313225</v>
      </c>
      <c r="BN18" s="93">
        <v>8.5506774862811366</v>
      </c>
      <c r="BO18" s="93">
        <v>11.127785903033159</v>
      </c>
      <c r="BP18" s="93">
        <v>29.710994568526246</v>
      </c>
      <c r="BQ18" s="93">
        <v>52.663243580155942</v>
      </c>
      <c r="BR18" s="93">
        <v>71.442742085735688</v>
      </c>
      <c r="BS18" s="93">
        <v>79.638393527984448</v>
      </c>
      <c r="BT18" s="93">
        <v>69.60640672848416</v>
      </c>
      <c r="BU18" s="93">
        <v>70.7324042603001</v>
      </c>
      <c r="BV18" s="93">
        <v>72.609827539321657</v>
      </c>
      <c r="BW18" s="93">
        <v>73.394926586409113</v>
      </c>
      <c r="BX18" s="33"/>
    </row>
    <row r="19" spans="1:76" ht="25.5" customHeight="1">
      <c r="A19" s="82"/>
      <c r="B19" s="38" t="s">
        <v>357</v>
      </c>
      <c r="C19" s="30"/>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93"/>
      <c r="AI19" s="93"/>
      <c r="AJ19" s="93"/>
      <c r="AK19" s="93"/>
      <c r="AL19" s="93"/>
      <c r="AM19" s="93"/>
      <c r="AN19" s="93"/>
      <c r="AO19" s="93"/>
      <c r="AP19" s="93"/>
      <c r="AQ19" s="93"/>
      <c r="AR19" s="93"/>
      <c r="AS19" s="93"/>
      <c r="AT19" s="93"/>
      <c r="AU19" s="93"/>
      <c r="AV19" s="93"/>
      <c r="AW19" s="93"/>
      <c r="AX19" s="93"/>
      <c r="AY19" s="93"/>
      <c r="AZ19" s="93"/>
      <c r="BA19" s="90">
        <v>163.47866651108149</v>
      </c>
      <c r="BB19" s="90">
        <v>187.05371385383526</v>
      </c>
      <c r="BC19" s="90">
        <v>149.96755398000798</v>
      </c>
      <c r="BD19" s="90">
        <v>169.40724939581844</v>
      </c>
      <c r="BE19" s="90">
        <v>154.21051973578159</v>
      </c>
      <c r="BF19" s="90">
        <v>119.15920173857145</v>
      </c>
      <c r="BG19" s="90">
        <v>112.32029204902062</v>
      </c>
      <c r="BH19" s="168">
        <v>116.79585017902568</v>
      </c>
      <c r="BI19" s="93">
        <v>124.13452808126607</v>
      </c>
      <c r="BJ19" s="93">
        <v>123.21674183774292</v>
      </c>
      <c r="BK19" s="93">
        <v>134.48699999999999</v>
      </c>
      <c r="BL19" s="93">
        <v>129.953</v>
      </c>
      <c r="BM19" s="93">
        <v>121.925</v>
      </c>
      <c r="BN19" s="93">
        <v>95.212260665519551</v>
      </c>
      <c r="BO19" s="93">
        <v>59.030710077407292</v>
      </c>
      <c r="BP19" s="93">
        <v>36.975583583650085</v>
      </c>
      <c r="BQ19" s="93">
        <v>12.590790424827739</v>
      </c>
      <c r="BR19" s="93">
        <v>2.1694171899656203</v>
      </c>
      <c r="BS19" s="93">
        <v>0.29030922163469552</v>
      </c>
      <c r="BT19" s="93">
        <v>0</v>
      </c>
      <c r="BU19" s="93">
        <v>0</v>
      </c>
      <c r="BV19" s="93">
        <v>0</v>
      </c>
      <c r="BW19" s="93">
        <v>0</v>
      </c>
      <c r="BX19" s="33"/>
    </row>
    <row r="20" spans="1:76">
      <c r="A20" s="82"/>
      <c r="B20" s="38" t="s">
        <v>351</v>
      </c>
      <c r="C20" s="30"/>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93"/>
      <c r="AI20" s="93"/>
      <c r="AJ20" s="93"/>
      <c r="AK20" s="93"/>
      <c r="AL20" s="93"/>
      <c r="AM20" s="93"/>
      <c r="AN20" s="93"/>
      <c r="AO20" s="93"/>
      <c r="AP20" s="93"/>
      <c r="AQ20" s="93"/>
      <c r="AR20" s="93"/>
      <c r="AS20" s="93"/>
      <c r="AT20" s="93"/>
      <c r="AU20" s="93"/>
      <c r="AV20" s="93"/>
      <c r="AW20" s="93"/>
      <c r="AX20" s="93"/>
      <c r="AY20" s="93"/>
      <c r="AZ20" s="93"/>
      <c r="BA20" s="90">
        <v>203.36061820070574</v>
      </c>
      <c r="BB20" s="90">
        <v>198.40568887790511</v>
      </c>
      <c r="BC20" s="90">
        <v>140.66165186094764</v>
      </c>
      <c r="BD20" s="90">
        <v>138.41469909637487</v>
      </c>
      <c r="BE20" s="90">
        <v>114.8001021440505</v>
      </c>
      <c r="BF20" s="90">
        <v>74.862649640004904</v>
      </c>
      <c r="BG20" s="90">
        <v>62.973652575140854</v>
      </c>
      <c r="BH20" s="168">
        <v>61.77587354492487</v>
      </c>
      <c r="BI20" s="93">
        <v>63.70905671573847</v>
      </c>
      <c r="BJ20" s="93">
        <v>63.463436144717264</v>
      </c>
      <c r="BK20" s="93">
        <v>62.935000000000002</v>
      </c>
      <c r="BL20" s="93">
        <v>60.78</v>
      </c>
      <c r="BM20" s="93">
        <v>67.691999999999993</v>
      </c>
      <c r="BN20" s="93">
        <v>64.433555716356807</v>
      </c>
      <c r="BO20" s="93">
        <v>45.933912116105837</v>
      </c>
      <c r="BP20" s="93">
        <v>33.680927381063057</v>
      </c>
      <c r="BQ20" s="93">
        <v>24.36258905160264</v>
      </c>
      <c r="BR20" s="93">
        <v>30.105903148606586</v>
      </c>
      <c r="BS20" s="93">
        <v>21.57039720646744</v>
      </c>
      <c r="BT20" s="93">
        <v>33.48013736654007</v>
      </c>
      <c r="BU20" s="93">
        <v>35.243368160982207</v>
      </c>
      <c r="BV20" s="93">
        <v>36.186273231251505</v>
      </c>
      <c r="BW20" s="93">
        <v>37.133718113767145</v>
      </c>
      <c r="BX20" s="33"/>
    </row>
    <row r="21" spans="1:76">
      <c r="A21" s="82"/>
      <c r="B21" s="38" t="s">
        <v>350</v>
      </c>
      <c r="C21" s="30"/>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93"/>
      <c r="AI21" s="93"/>
      <c r="AJ21" s="93"/>
      <c r="AK21" s="93"/>
      <c r="AL21" s="93"/>
      <c r="AM21" s="93"/>
      <c r="AN21" s="93"/>
      <c r="AO21" s="93"/>
      <c r="AP21" s="93"/>
      <c r="AQ21" s="93"/>
      <c r="AR21" s="93"/>
      <c r="AS21" s="93"/>
      <c r="AT21" s="93"/>
      <c r="AU21" s="93"/>
      <c r="AV21" s="93"/>
      <c r="AW21" s="93"/>
      <c r="AX21" s="93"/>
      <c r="AY21" s="93"/>
      <c r="AZ21" s="93"/>
      <c r="BA21" s="90">
        <v>144.44922362530784</v>
      </c>
      <c r="BB21" s="90">
        <v>118.34974127073058</v>
      </c>
      <c r="BC21" s="90">
        <v>74.90693985231799</v>
      </c>
      <c r="BD21" s="90">
        <v>65.80689248048904</v>
      </c>
      <c r="BE21" s="90">
        <v>44.158188736817465</v>
      </c>
      <c r="BF21" s="90">
        <v>29.341435221051537</v>
      </c>
      <c r="BG21" s="90">
        <v>26.164782709926769</v>
      </c>
      <c r="BH21" s="168">
        <v>22.270286626406381</v>
      </c>
      <c r="BI21" s="93">
        <v>20.989385162316275</v>
      </c>
      <c r="BJ21" s="93">
        <v>22.828368151564696</v>
      </c>
      <c r="BK21" s="93">
        <v>22.635999999999999</v>
      </c>
      <c r="BL21" s="93">
        <v>24.882000000000001</v>
      </c>
      <c r="BM21" s="93">
        <v>124.113</v>
      </c>
      <c r="BN21" s="93">
        <v>121.19978491441283</v>
      </c>
      <c r="BO21" s="93">
        <v>75.406614660501049</v>
      </c>
      <c r="BP21" s="93">
        <v>64.692109571851034</v>
      </c>
      <c r="BQ21" s="93">
        <v>53.582435838674513</v>
      </c>
      <c r="BR21" s="93">
        <v>38.14974093334088</v>
      </c>
      <c r="BS21" s="93">
        <v>42.263878562045655</v>
      </c>
      <c r="BT21" s="93">
        <v>49.940356256977125</v>
      </c>
      <c r="BU21" s="93">
        <v>47.610259525762984</v>
      </c>
      <c r="BV21" s="93">
        <v>39.330531008537442</v>
      </c>
      <c r="BW21" s="93">
        <v>24.453905788972456</v>
      </c>
      <c r="BX21" s="33"/>
    </row>
    <row r="22" spans="1:76">
      <c r="A22" s="82"/>
      <c r="B22" s="38" t="s">
        <v>349</v>
      </c>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93"/>
      <c r="AI22" s="93"/>
      <c r="AJ22" s="93"/>
      <c r="AK22" s="93"/>
      <c r="AL22" s="93"/>
      <c r="AM22" s="93"/>
      <c r="AN22" s="93"/>
      <c r="AO22" s="93"/>
      <c r="AP22" s="93"/>
      <c r="AQ22" s="93"/>
      <c r="AR22" s="93"/>
      <c r="AS22" s="93"/>
      <c r="AT22" s="93"/>
      <c r="AU22" s="93"/>
      <c r="AV22" s="93"/>
      <c r="AW22" s="93"/>
      <c r="AX22" s="93"/>
      <c r="AY22" s="93"/>
      <c r="AZ22" s="93"/>
      <c r="BA22" s="90">
        <v>38.789312587174926</v>
      </c>
      <c r="BB22" s="90">
        <v>34.561682109675409</v>
      </c>
      <c r="BC22" s="90">
        <v>22.422254102716579</v>
      </c>
      <c r="BD22" s="90">
        <v>21.978699599733631</v>
      </c>
      <c r="BE22" s="90">
        <v>19.528754619871819</v>
      </c>
      <c r="BF22" s="90">
        <v>13.079704247052007</v>
      </c>
      <c r="BG22" s="90">
        <v>10.37376788383064</v>
      </c>
      <c r="BH22" s="168">
        <v>17.945685060334739</v>
      </c>
      <c r="BI22" s="93">
        <v>19.538175067930293</v>
      </c>
      <c r="BJ22" s="93">
        <v>20.399963952869477</v>
      </c>
      <c r="BK22" s="93">
        <v>23.855</v>
      </c>
      <c r="BL22" s="93">
        <v>24.017000000000003</v>
      </c>
      <c r="BM22" s="93">
        <v>24.642999999999997</v>
      </c>
      <c r="BN22" s="93">
        <v>18.39283910997651</v>
      </c>
      <c r="BO22" s="93">
        <v>14.946486557439496</v>
      </c>
      <c r="BP22" s="93">
        <v>17.950244579809109</v>
      </c>
      <c r="BQ22" s="93">
        <v>17.633480590779051</v>
      </c>
      <c r="BR22" s="93">
        <v>18.10773387161089</v>
      </c>
      <c r="BS22" s="93">
        <v>17.715255497941154</v>
      </c>
      <c r="BT22" s="93">
        <v>26.209266831552188</v>
      </c>
      <c r="BU22" s="93">
        <v>30.027061952159578</v>
      </c>
      <c r="BV22" s="93">
        <v>34.973935273861223</v>
      </c>
      <c r="BW22" s="93">
        <v>39.683803134380092</v>
      </c>
      <c r="BX22" s="33"/>
    </row>
    <row r="23" spans="1:76" ht="26.1" customHeight="1">
      <c r="A23" s="82"/>
      <c r="B23" s="107" t="s">
        <v>323</v>
      </c>
      <c r="C23" s="30"/>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93"/>
      <c r="AI23" s="93"/>
      <c r="AJ23" s="93"/>
      <c r="AK23" s="93"/>
      <c r="AL23" s="93"/>
      <c r="AM23" s="93"/>
      <c r="AN23" s="93"/>
      <c r="AO23" s="93"/>
      <c r="AP23" s="93"/>
      <c r="AQ23" s="93"/>
      <c r="AR23" s="93"/>
      <c r="AS23" s="93"/>
      <c r="AT23" s="93"/>
      <c r="AU23" s="93"/>
      <c r="AV23" s="93"/>
      <c r="AW23" s="93"/>
      <c r="AX23" s="93"/>
      <c r="AY23" s="93"/>
      <c r="AZ23" s="93"/>
      <c r="BA23" s="90">
        <f t="shared" ref="BA23:BW23" si="2">SUM(BA16:BA22)</f>
        <v>550.07782092426999</v>
      </c>
      <c r="BB23" s="90">
        <f t="shared" si="2"/>
        <v>538.37082611214635</v>
      </c>
      <c r="BC23" s="90">
        <f t="shared" si="2"/>
        <v>387.95839979599015</v>
      </c>
      <c r="BD23" s="90">
        <f t="shared" si="2"/>
        <v>395.60754057241604</v>
      </c>
      <c r="BE23" s="90">
        <f t="shared" si="2"/>
        <v>332.69756523652143</v>
      </c>
      <c r="BF23" s="90">
        <f t="shared" si="2"/>
        <v>236.44299084667989</v>
      </c>
      <c r="BG23" s="90">
        <f t="shared" si="2"/>
        <v>211.83249521791888</v>
      </c>
      <c r="BH23" s="168">
        <f t="shared" si="2"/>
        <v>218.78769541069167</v>
      </c>
      <c r="BI23" s="93">
        <f t="shared" si="2"/>
        <v>228.37114502725112</v>
      </c>
      <c r="BJ23" s="93">
        <f t="shared" si="2"/>
        <v>229.90851008689435</v>
      </c>
      <c r="BK23" s="93">
        <f t="shared" si="2"/>
        <v>243.91299999999998</v>
      </c>
      <c r="BL23" s="93">
        <f t="shared" si="2"/>
        <v>240.17112335720162</v>
      </c>
      <c r="BM23" s="93">
        <f t="shared" si="2"/>
        <v>364.19197685889327</v>
      </c>
      <c r="BN23" s="93">
        <f t="shared" si="2"/>
        <v>350.50125478629542</v>
      </c>
      <c r="BO23" s="93">
        <f t="shared" si="2"/>
        <v>253.87548133879224</v>
      </c>
      <c r="BP23" s="93">
        <f t="shared" si="2"/>
        <v>246.71075788243246</v>
      </c>
      <c r="BQ23" s="93">
        <f t="shared" si="2"/>
        <v>206.72141743849426</v>
      </c>
      <c r="BR23" s="93">
        <f t="shared" si="2"/>
        <v>198.67575966732278</v>
      </c>
      <c r="BS23" s="93">
        <f t="shared" si="2"/>
        <v>193.00398788518658</v>
      </c>
      <c r="BT23" s="93">
        <f t="shared" si="2"/>
        <v>203.80163816808275</v>
      </c>
      <c r="BU23" s="93">
        <f t="shared" si="2"/>
        <v>207.26588776627045</v>
      </c>
      <c r="BV23" s="93">
        <f t="shared" si="2"/>
        <v>206.71033527377506</v>
      </c>
      <c r="BW23" s="93">
        <f t="shared" si="2"/>
        <v>198.95537831387676</v>
      </c>
      <c r="BX23" s="33"/>
    </row>
    <row r="24" spans="1:76">
      <c r="A24" s="82"/>
      <c r="B24" s="107" t="s">
        <v>348</v>
      </c>
      <c r="C24" s="30"/>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93"/>
      <c r="AI24" s="93"/>
      <c r="AJ24" s="93"/>
      <c r="AK24" s="93"/>
      <c r="AL24" s="93"/>
      <c r="AM24" s="93"/>
      <c r="AN24" s="93"/>
      <c r="AO24" s="93"/>
      <c r="AP24" s="93"/>
      <c r="AQ24" s="93"/>
      <c r="AR24" s="93"/>
      <c r="AS24" s="93"/>
      <c r="AT24" s="93"/>
      <c r="AU24" s="93"/>
      <c r="AV24" s="93"/>
      <c r="AW24" s="93"/>
      <c r="AX24" s="93"/>
      <c r="AY24" s="93"/>
      <c r="AZ24" s="93"/>
      <c r="BA24" s="90">
        <f t="shared" ref="BA24:BW24" si="3">BA23+BA14</f>
        <v>666.87375080608103</v>
      </c>
      <c r="BB24" s="90">
        <f t="shared" si="3"/>
        <v>670.54929627711158</v>
      </c>
      <c r="BC24" s="90">
        <f t="shared" si="3"/>
        <v>497.65911363035661</v>
      </c>
      <c r="BD24" s="90">
        <f t="shared" si="3"/>
        <v>521.06276528057947</v>
      </c>
      <c r="BE24" s="90">
        <f t="shared" si="3"/>
        <v>453.08498532628892</v>
      </c>
      <c r="BF24" s="90">
        <f t="shared" si="3"/>
        <v>336.92971511594305</v>
      </c>
      <c r="BG24" s="90">
        <f t="shared" si="3"/>
        <v>312.71251671593757</v>
      </c>
      <c r="BH24" s="168">
        <f t="shared" si="3"/>
        <v>339.84723300227319</v>
      </c>
      <c r="BI24" s="93">
        <f t="shared" si="3"/>
        <v>380.90312724740977</v>
      </c>
      <c r="BJ24" s="93">
        <f t="shared" si="3"/>
        <v>392.14224749187412</v>
      </c>
      <c r="BK24" s="93">
        <f t="shared" si="3"/>
        <v>436.97482664859967</v>
      </c>
      <c r="BL24" s="93">
        <f t="shared" si="3"/>
        <v>426.55733940540608</v>
      </c>
      <c r="BM24" s="93">
        <f t="shared" si="3"/>
        <v>562.64684514497264</v>
      </c>
      <c r="BN24" s="93">
        <f t="shared" si="3"/>
        <v>517.16060840818432</v>
      </c>
      <c r="BO24" s="93">
        <f t="shared" si="3"/>
        <v>373.73831942678873</v>
      </c>
      <c r="BP24" s="93">
        <f t="shared" si="3"/>
        <v>357.42737924898353</v>
      </c>
      <c r="BQ24" s="93">
        <f t="shared" si="3"/>
        <v>309.98438581743903</v>
      </c>
      <c r="BR24" s="93">
        <f t="shared" si="3"/>
        <v>290.8590243407744</v>
      </c>
      <c r="BS24" s="93">
        <f t="shared" si="3"/>
        <v>269.2269727986951</v>
      </c>
      <c r="BT24" s="93">
        <f t="shared" si="3"/>
        <v>274.62034877734555</v>
      </c>
      <c r="BU24" s="93">
        <f t="shared" si="3"/>
        <v>275.37926806905466</v>
      </c>
      <c r="BV24" s="93">
        <f t="shared" si="3"/>
        <v>270.16620524267864</v>
      </c>
      <c r="BW24" s="93">
        <f t="shared" si="3"/>
        <v>258.54706699989998</v>
      </c>
      <c r="BX24" s="33"/>
    </row>
    <row r="25" spans="1:76" ht="26.1" customHeight="1">
      <c r="A25" s="82"/>
      <c r="B25" s="169" t="s">
        <v>356</v>
      </c>
      <c r="C25" s="30"/>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168"/>
      <c r="BI25" s="93"/>
      <c r="BJ25" s="93"/>
      <c r="BK25" s="93"/>
      <c r="BL25" s="93"/>
      <c r="BM25" s="93"/>
      <c r="BN25" s="93"/>
      <c r="BO25" s="93"/>
      <c r="BP25" s="93"/>
      <c r="BQ25" s="93"/>
      <c r="BR25" s="93"/>
      <c r="BS25" s="93"/>
      <c r="BT25" s="93"/>
      <c r="BU25" s="93"/>
      <c r="BV25" s="93"/>
      <c r="BW25" s="93"/>
      <c r="BX25" s="33"/>
    </row>
    <row r="26" spans="1:76">
      <c r="A26" s="82"/>
      <c r="B26" s="38" t="s">
        <v>353</v>
      </c>
      <c r="C26" s="30"/>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93">
        <f>'Income Support'!AH31</f>
        <v>2.8029816586538465</v>
      </c>
      <c r="AI26" s="93">
        <f>'Income Support'!AI31</f>
        <v>3.1177550000000003</v>
      </c>
      <c r="AJ26" s="93">
        <f>'Income Support'!AJ31</f>
        <v>4.417237692307693</v>
      </c>
      <c r="AK26" s="93">
        <f>'Income Support'!AK31</f>
        <v>3.0525300000000004</v>
      </c>
      <c r="AL26" s="93">
        <f>'Income Support'!AL31</f>
        <v>5.1579929999999994</v>
      </c>
      <c r="AM26" s="93">
        <f>'Income Support'!AM31</f>
        <v>4.8207797499999998</v>
      </c>
      <c r="AN26" s="93">
        <f>'Income Support'!AN31</f>
        <v>5.9772190000000007</v>
      </c>
      <c r="AO26" s="93">
        <f>'Income Support'!AO31</f>
        <v>6.0103905714285712</v>
      </c>
      <c r="AP26" s="93">
        <f>'Income Support'!AP31</f>
        <v>6.2181166666666661</v>
      </c>
      <c r="AQ26" s="93">
        <f>'Income Support'!AQ31</f>
        <v>11.184782999999999</v>
      </c>
      <c r="AR26" s="93">
        <f>'Income Support'!AR31</f>
        <v>20.375420333333334</v>
      </c>
      <c r="AS26" s="93">
        <f>'Income Support'!AS31</f>
        <v>23.223578666666668</v>
      </c>
      <c r="AT26" s="93">
        <f>'Income Support'!AT31</f>
        <v>27.424068666666663</v>
      </c>
      <c r="AU26" s="93">
        <f>'Income Support'!AU31</f>
        <v>33.173434999999991</v>
      </c>
      <c r="AV26" s="93">
        <f>'Income Support'!AV31</f>
        <v>38.794090666666669</v>
      </c>
      <c r="AW26" s="93">
        <f>'Income Support'!AW31</f>
        <v>43.345056333333332</v>
      </c>
      <c r="AX26" s="93">
        <f>'Income Support'!AX31</f>
        <v>43.463999999999999</v>
      </c>
      <c r="AY26" s="93">
        <f>'Income Support'!AY31</f>
        <v>46.861000000000004</v>
      </c>
      <c r="AZ26" s="93">
        <f>'Income Support'!AZ31</f>
        <v>50.704000000000001</v>
      </c>
      <c r="BA26" s="93">
        <f>'Income Support'!BA31</f>
        <v>51.632000000000005</v>
      </c>
      <c r="BB26" s="93">
        <f>'Income Support'!BB31</f>
        <v>53.134</v>
      </c>
      <c r="BC26" s="93">
        <f>'Income Support'!BC31</f>
        <v>55.036000000000001</v>
      </c>
      <c r="BD26" s="93">
        <f>'Income Support'!BD31</f>
        <v>63.141999999999996</v>
      </c>
      <c r="BE26" s="93">
        <f>'Income Support'!BE31</f>
        <v>69.936000000000007</v>
      </c>
      <c r="BF26" s="93">
        <f>'Income Support'!BF31</f>
        <v>78.903000000000006</v>
      </c>
      <c r="BG26" s="93">
        <f>'Income Support'!BG31</f>
        <v>44.26</v>
      </c>
      <c r="BH26" s="168">
        <v>0</v>
      </c>
      <c r="BI26" s="93">
        <v>0</v>
      </c>
      <c r="BJ26" s="93">
        <v>0</v>
      </c>
      <c r="BK26" s="93">
        <v>0</v>
      </c>
      <c r="BL26" s="93">
        <v>0</v>
      </c>
      <c r="BM26" s="93">
        <v>0</v>
      </c>
      <c r="BN26" s="93">
        <v>0</v>
      </c>
      <c r="BO26" s="93">
        <v>0</v>
      </c>
      <c r="BP26" s="93">
        <v>0</v>
      </c>
      <c r="BQ26" s="93">
        <v>0</v>
      </c>
      <c r="BR26" s="93">
        <v>0</v>
      </c>
      <c r="BS26" s="93">
        <v>0</v>
      </c>
      <c r="BT26" s="93">
        <v>0</v>
      </c>
      <c r="BU26" s="93">
        <v>0</v>
      </c>
      <c r="BV26" s="93">
        <v>0</v>
      </c>
      <c r="BW26" s="93">
        <v>0</v>
      </c>
      <c r="BX26" s="33"/>
    </row>
    <row r="27" spans="1:76">
      <c r="A27" s="82"/>
      <c r="B27" s="38" t="s">
        <v>352</v>
      </c>
      <c r="C27" s="30"/>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93">
        <f>'Income Support'!AH32+'Income Support'!AH34</f>
        <v>7.5111414455503507</v>
      </c>
      <c r="AI27" s="93">
        <f>'Income Support'!AI32+'Income Support'!AI34</f>
        <v>8.4174038688524586</v>
      </c>
      <c r="AJ27" s="93">
        <f>'Income Support'!AJ32+'Income Support'!AJ34</f>
        <v>9.4816625866666655</v>
      </c>
      <c r="AK27" s="93">
        <f>'Income Support'!AK32+'Income Support'!AK34</f>
        <v>12.034947442955179</v>
      </c>
      <c r="AL27" s="93">
        <f>'Income Support'!AL32+'Income Support'!AL34</f>
        <v>13.745806388888887</v>
      </c>
      <c r="AM27" s="93">
        <f>'Income Support'!AM32+'Income Support'!AM34</f>
        <v>19.090701198757763</v>
      </c>
      <c r="AN27" s="93">
        <f>'Income Support'!AN32+'Income Support'!AN34</f>
        <v>21.007634551282052</v>
      </c>
      <c r="AO27" s="93">
        <f>'Income Support'!AO32+'Income Support'!AO34</f>
        <v>26.119155875576038</v>
      </c>
      <c r="AP27" s="93">
        <f>'Income Support'!AP32+'Income Support'!AP34</f>
        <v>32.606789188888889</v>
      </c>
      <c r="AQ27" s="93">
        <f>'Income Support'!AQ32+'Income Support'!AQ34</f>
        <v>38.531891107954536</v>
      </c>
      <c r="AR27" s="93">
        <f>'Income Support'!AR32+'Income Support'!AR34</f>
        <v>59.18475512688822</v>
      </c>
      <c r="AS27" s="93">
        <f>'Income Support'!AS32+'Income Support'!AS34</f>
        <v>88.33756571666666</v>
      </c>
      <c r="AT27" s="93">
        <f>'Income Support'!AT32+'Income Support'!AT34</f>
        <v>105.5033161810141</v>
      </c>
      <c r="AU27" s="93">
        <f>'Income Support'!AU32+'Income Support'!AU34</f>
        <v>176.29218303667017</v>
      </c>
      <c r="AV27" s="93">
        <f>'Income Support'!AV32+'Income Support'!AV34</f>
        <v>255.36242765825932</v>
      </c>
      <c r="AW27" s="93">
        <f>'Income Support'!AW32+'Income Support'!AW34</f>
        <v>326.26827882189571</v>
      </c>
      <c r="AX27" s="93">
        <f>'Income Support'!AX32+'Income Support'!AX34</f>
        <v>301.11099999999999</v>
      </c>
      <c r="AY27" s="93">
        <f>'Income Support'!AY32+'Income Support'!AY34</f>
        <v>349.55500000000001</v>
      </c>
      <c r="AZ27" s="93">
        <f>'Income Support'!AZ32+'Income Support'!AZ34</f>
        <v>383.83500000000004</v>
      </c>
      <c r="BA27" s="93">
        <f>'Income Support'!BA32+'Income Support'!BA34</f>
        <v>410.74400000000003</v>
      </c>
      <c r="BB27" s="93">
        <f>'Income Support'!BB32+'Income Support'!BB34</f>
        <v>430.81400000000002</v>
      </c>
      <c r="BC27" s="93">
        <f>'Income Support'!BC32+'Income Support'!BC34</f>
        <v>504.67800000000005</v>
      </c>
      <c r="BD27" s="93">
        <f>'Income Support'!BD32+'Income Support'!BD34</f>
        <v>645.44600000000003</v>
      </c>
      <c r="BE27" s="93">
        <f>'Income Support'!BE32+'Income Support'!BE34</f>
        <v>762.50800000000004</v>
      </c>
      <c r="BF27" s="93">
        <f>'Income Support'!BF32+'Income Support'!BF34</f>
        <v>868.03</v>
      </c>
      <c r="BG27" s="93">
        <f>'Income Support'!BG32+'Income Support'!BG34</f>
        <v>922.62299999999993</v>
      </c>
      <c r="BH27" s="168">
        <f>'Income Support'!BH11</f>
        <v>762.85481436764269</v>
      </c>
      <c r="BI27" s="93">
        <f>'Income Support'!BI11</f>
        <v>581.84828131173447</v>
      </c>
      <c r="BJ27" s="93">
        <f>'Income Support'!BJ11</f>
        <v>473.61722956436608</v>
      </c>
      <c r="BK27" s="93">
        <f>'Income Support'!BK11</f>
        <v>413.95084160102698</v>
      </c>
      <c r="BL27" s="93">
        <f>'Income Support'!BL11</f>
        <v>361.9907599972754</v>
      </c>
      <c r="BM27" s="93">
        <f>'Income Support'!BM11</f>
        <v>257.46548854574922</v>
      </c>
      <c r="BN27" s="93">
        <f>'Income Support'!BN11</f>
        <v>205.60454345030763</v>
      </c>
      <c r="BO27" s="93">
        <f>'Income Support'!BO11</f>
        <v>154.90300893745626</v>
      </c>
      <c r="BP27" s="93">
        <f>'Income Support'!BP11</f>
        <v>76.267852899601877</v>
      </c>
      <c r="BQ27" s="93">
        <f>'Income Support'!BQ11</f>
        <v>20.56193343208226</v>
      </c>
      <c r="BR27" s="93">
        <f>'Income Support'!BR11</f>
        <v>6.2379190423990245</v>
      </c>
      <c r="BS27" s="93">
        <f>'Income Support'!BS11</f>
        <v>2.3500417753457103</v>
      </c>
      <c r="BT27" s="93">
        <f>'Income Support'!BT11</f>
        <v>0.3781227342031766</v>
      </c>
      <c r="BU27" s="93">
        <f>'Income Support'!BU11</f>
        <v>0</v>
      </c>
      <c r="BV27" s="93">
        <f>'Income Support'!BV11</f>
        <v>0</v>
      </c>
      <c r="BW27" s="93">
        <f>'Income Support'!BW11</f>
        <v>0</v>
      </c>
      <c r="BX27" s="33"/>
    </row>
    <row r="28" spans="1:76">
      <c r="A28" s="82"/>
      <c r="B28" s="38" t="s">
        <v>351</v>
      </c>
      <c r="C28" s="30"/>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93">
        <f>'Income Support'!AH33</f>
        <v>182.15085531267607</v>
      </c>
      <c r="AI28" s="93">
        <f>'Income Support'!AI33</f>
        <v>193.603454</v>
      </c>
      <c r="AJ28" s="93">
        <f>'Income Support'!AJ33</f>
        <v>246.08449246153847</v>
      </c>
      <c r="AK28" s="93">
        <f>'Income Support'!AK33</f>
        <v>298.00780700000001</v>
      </c>
      <c r="AL28" s="93">
        <f>'Income Support'!AL33</f>
        <v>372.96242025000004</v>
      </c>
      <c r="AM28" s="93">
        <f>'Income Support'!AM33</f>
        <v>418.66883899999999</v>
      </c>
      <c r="AN28" s="93">
        <f>'Income Support'!AN33</f>
        <v>472.97908750000005</v>
      </c>
      <c r="AO28" s="93">
        <f>'Income Support'!AO33</f>
        <v>559.46277857142854</v>
      </c>
      <c r="AP28" s="93">
        <f>'Income Support'!AP33</f>
        <v>619.10317680000003</v>
      </c>
      <c r="AQ28" s="93">
        <f>'Income Support'!AQ33</f>
        <v>687.23668999999995</v>
      </c>
      <c r="AR28" s="93">
        <f>'Income Support'!AR33</f>
        <v>786.62654500000008</v>
      </c>
      <c r="AS28" s="93">
        <f>'Income Support'!AS33</f>
        <v>914.84584999999981</v>
      </c>
      <c r="AT28" s="93">
        <f>'Income Support'!AT33</f>
        <v>1031.7429646666667</v>
      </c>
      <c r="AU28" s="93">
        <f>'Income Support'!AU33</f>
        <v>1238.1339973333331</v>
      </c>
      <c r="AV28" s="93">
        <f>'Income Support'!AV33</f>
        <v>1496.1980143333333</v>
      </c>
      <c r="AW28" s="93">
        <f>'Income Support'!AW33</f>
        <v>1640.7096546666664</v>
      </c>
      <c r="AX28" s="93">
        <f>'Income Support'!AX33</f>
        <v>1565.194</v>
      </c>
      <c r="AY28" s="93">
        <f>'Income Support'!AY33</f>
        <v>1620.7080000000001</v>
      </c>
      <c r="AZ28" s="93">
        <f>'Income Support'!AZ33</f>
        <v>1655.7110000000002</v>
      </c>
      <c r="BA28" s="93">
        <f>'Income Support'!BA33</f>
        <v>1620.1309999999999</v>
      </c>
      <c r="BB28" s="93">
        <f>'Income Support'!BB33</f>
        <v>1603.6470000000002</v>
      </c>
      <c r="BC28" s="93">
        <f>'Income Support'!BC33</f>
        <v>1767.1590000000001</v>
      </c>
      <c r="BD28" s="93">
        <f>'Income Support'!BD33</f>
        <v>2165.7539999999999</v>
      </c>
      <c r="BE28" s="93">
        <f>'Income Support'!BE33</f>
        <v>2410.0329999999999</v>
      </c>
      <c r="BF28" s="93">
        <f>'Income Support'!BF33</f>
        <v>2614.94</v>
      </c>
      <c r="BG28" s="93">
        <f>'Income Support'!BG33</f>
        <v>2692.2280000000001</v>
      </c>
      <c r="BH28" s="168">
        <f>'Income Support'!BH12</f>
        <v>2379.5925143374584</v>
      </c>
      <c r="BI28" s="93">
        <f>'Income Support'!BI12</f>
        <v>1837.3630975898855</v>
      </c>
      <c r="BJ28" s="93">
        <f>'Income Support'!BJ12</f>
        <v>1488.0812530592266</v>
      </c>
      <c r="BK28" s="93">
        <f>'Income Support'!BK12</f>
        <v>1240.0749327219526</v>
      </c>
      <c r="BL28" s="93">
        <f>'Income Support'!BL12</f>
        <v>1019.2297363963041</v>
      </c>
      <c r="BM28" s="93">
        <f>'Income Support'!BM12</f>
        <v>573.42465157263109</v>
      </c>
      <c r="BN28" s="93">
        <f>'Income Support'!BN12</f>
        <v>385.58487222799226</v>
      </c>
      <c r="BO28" s="93">
        <f>'Income Support'!BO12</f>
        <v>257.83000969421636</v>
      </c>
      <c r="BP28" s="93">
        <f>'Income Support'!BP12</f>
        <v>181.74617268748545</v>
      </c>
      <c r="BQ28" s="93">
        <f>'Income Support'!BQ12</f>
        <v>126.89489074839256</v>
      </c>
      <c r="BR28" s="93">
        <f>'Income Support'!BR12</f>
        <v>97.738944306950941</v>
      </c>
      <c r="BS28" s="93">
        <f>'Income Support'!BS12</f>
        <v>75.995936827627048</v>
      </c>
      <c r="BT28" s="93">
        <f>'Income Support'!BT12</f>
        <v>61.109410035978968</v>
      </c>
      <c r="BU28" s="93">
        <f>'Income Support'!BU12</f>
        <v>48.383867309017837</v>
      </c>
      <c r="BV28" s="93">
        <f>'Income Support'!BV12</f>
        <v>38.748061991309264</v>
      </c>
      <c r="BW28" s="93">
        <f>'Income Support'!BW12</f>
        <v>31.245604844802827</v>
      </c>
      <c r="BX28" s="33"/>
    </row>
    <row r="29" spans="1:76">
      <c r="A29" s="82"/>
      <c r="B29" s="38" t="s">
        <v>350</v>
      </c>
      <c r="C29" s="30"/>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93">
        <f>'Income Support'!AH30+'Table 2a'!AH13</f>
        <v>93.471266166347988</v>
      </c>
      <c r="AI29" s="93">
        <f>'Income Support'!AI30+'Table 2a'!AI13</f>
        <v>94.923246999999989</v>
      </c>
      <c r="AJ29" s="93">
        <f>'Income Support'!AJ30+'Table 2a'!AJ13</f>
        <v>133.38773399999999</v>
      </c>
      <c r="AK29" s="93">
        <f>'Income Support'!AK30+'Table 2a'!AK13</f>
        <v>247.07490900000002</v>
      </c>
      <c r="AL29" s="93">
        <f>'Income Support'!AL30+'Table 2a'!AL13</f>
        <v>357.58954</v>
      </c>
      <c r="AM29" s="93">
        <f>'Income Support'!AM30+'Table 2a'!AM13</f>
        <v>431.42880574999998</v>
      </c>
      <c r="AN29" s="93">
        <f>'Income Support'!AN30+'Table 2a'!AN13</f>
        <v>509.44051474999986</v>
      </c>
      <c r="AO29" s="93">
        <f>'Income Support'!AO30+'Table 2a'!AO13</f>
        <v>568.12316771428561</v>
      </c>
      <c r="AP29" s="93">
        <f>'Income Support'!AP30+'Table 2a'!AP13</f>
        <v>574.2704686666666</v>
      </c>
      <c r="AQ29" s="93">
        <f>'Income Support'!AQ30+'Table 2a'!AQ13</f>
        <v>536.17211133333342</v>
      </c>
      <c r="AR29" s="93">
        <f>'Income Support'!AR30+'Table 2a'!AR13</f>
        <v>433.57405600000004</v>
      </c>
      <c r="AS29" s="93">
        <f>'Income Support'!AS30+'Table 2a'!AS13</f>
        <v>354.685723</v>
      </c>
      <c r="AT29" s="93">
        <f>'Income Support'!AT30+'Table 2a'!AT13</f>
        <v>376.53609799999998</v>
      </c>
      <c r="AU29" s="93">
        <f>'Income Support'!AU30+'Table 2a'!AU13</f>
        <v>563.69445233333329</v>
      </c>
      <c r="AV29" s="93">
        <f>'Income Support'!AV30+'Table 2a'!AV13</f>
        <v>715.69305299999996</v>
      </c>
      <c r="AW29" s="93">
        <f>'Income Support'!AW30+'Table 2a'!AW13</f>
        <v>769.72457333333318</v>
      </c>
      <c r="AX29" s="93">
        <f>'Income Support'!AX30+'Table 2a'!AX13</f>
        <v>820</v>
      </c>
      <c r="AY29" s="93">
        <f>'Income Support'!AY30+'Table 2a'!AY13</f>
        <v>660</v>
      </c>
      <c r="AZ29" s="93">
        <f>'Income Support'!AZ30+'Table 2a'!AZ13</f>
        <v>490</v>
      </c>
      <c r="BA29" s="93">
        <f>'Table 2a'!BA13</f>
        <v>330</v>
      </c>
      <c r="BB29" s="93">
        <f>'Table 2a'!BB13</f>
        <v>305</v>
      </c>
      <c r="BC29" s="93">
        <f>'Table 2a'!BC13</f>
        <v>285</v>
      </c>
      <c r="BD29" s="93">
        <f>'Table 2a'!BD13</f>
        <v>305</v>
      </c>
      <c r="BE29" s="93">
        <f>'Table 2a'!BE13</f>
        <v>284</v>
      </c>
      <c r="BF29" s="93">
        <f>'Table 2a'!BF13</f>
        <v>289.81299999999999</v>
      </c>
      <c r="BG29" s="93">
        <f>'Table 2a'!BG13</f>
        <v>255.8872903330878</v>
      </c>
      <c r="BH29" s="168">
        <f>'Table 2a'!BH13</f>
        <v>142.881</v>
      </c>
      <c r="BI29" s="93">
        <f>'Table 2a'!BI13</f>
        <v>24.123565300067376</v>
      </c>
      <c r="BJ29" s="93">
        <f>'Table 2a'!BJ13</f>
        <v>12.22461096189574</v>
      </c>
      <c r="BK29" s="93">
        <f>'Table 2a'!BK13</f>
        <v>0</v>
      </c>
      <c r="BL29" s="93">
        <f>'Table 2a'!BL13</f>
        <v>0</v>
      </c>
      <c r="BM29" s="93">
        <f>'Table 2a'!BM13</f>
        <v>0</v>
      </c>
      <c r="BN29" s="93">
        <f>'Table 2a'!BN13</f>
        <v>0</v>
      </c>
      <c r="BO29" s="93">
        <f>'Table 2a'!BO13</f>
        <v>0</v>
      </c>
      <c r="BP29" s="93">
        <f>'Table 2a'!BP13</f>
        <v>0</v>
      </c>
      <c r="BQ29" s="93">
        <f>'Table 2a'!BQ13</f>
        <v>0</v>
      </c>
      <c r="BR29" s="93">
        <f>'Table 2a'!BR13</f>
        <v>0</v>
      </c>
      <c r="BS29" s="93">
        <f>'Table 2a'!BS13</f>
        <v>0</v>
      </c>
      <c r="BT29" s="93">
        <f>'Table 2a'!BT13</f>
        <v>0</v>
      </c>
      <c r="BU29" s="93">
        <f>'Table 2a'!BU13</f>
        <v>0</v>
      </c>
      <c r="BV29" s="93">
        <f>'Table 2a'!BV13</f>
        <v>0</v>
      </c>
      <c r="BW29" s="93">
        <f>'Table 2a'!BW13</f>
        <v>0</v>
      </c>
      <c r="BX29" s="33"/>
    </row>
    <row r="30" spans="1:76">
      <c r="A30" s="82"/>
      <c r="B30" s="38" t="s">
        <v>349</v>
      </c>
      <c r="C30" s="30"/>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93">
        <f>'Income Support'!AH35</f>
        <v>1.5700192131147541</v>
      </c>
      <c r="AI30" s="93">
        <f>'Income Support'!AI35</f>
        <v>2.0185961311475409</v>
      </c>
      <c r="AJ30" s="93">
        <f>'Income Support'!AJ35</f>
        <v>2.5145194133333337</v>
      </c>
      <c r="AK30" s="93">
        <f>'Income Support'!AK35</f>
        <v>4.1943370570448213</v>
      </c>
      <c r="AL30" s="93">
        <f>'Income Support'!AL35</f>
        <v>6.0108461111111113</v>
      </c>
      <c r="AM30" s="93">
        <f>'Income Support'!AM35</f>
        <v>8.9534398012422383</v>
      </c>
      <c r="AN30" s="93">
        <f>'Income Support'!AN35</f>
        <v>11.366141948717949</v>
      </c>
      <c r="AO30" s="93">
        <f>'Income Support'!AO35</f>
        <v>12.40421998156682</v>
      </c>
      <c r="AP30" s="93">
        <f>'Income Support'!AP35</f>
        <v>13.377009744444447</v>
      </c>
      <c r="AQ30" s="93">
        <f>'Income Support'!AQ35</f>
        <v>18.165157558712117</v>
      </c>
      <c r="AR30" s="93">
        <f>'Income Support'!AR35</f>
        <v>22.602176873111784</v>
      </c>
      <c r="AS30" s="93">
        <f>'Income Support'!AS35</f>
        <v>36.159565949999994</v>
      </c>
      <c r="AT30" s="93">
        <f>'Income Support'!AT35</f>
        <v>60.108176818985882</v>
      </c>
      <c r="AU30" s="93">
        <f>'Income Support'!AU35</f>
        <v>72.762087296663097</v>
      </c>
      <c r="AV30" s="93">
        <f>'Income Support'!AV35</f>
        <v>82.914424675073988</v>
      </c>
      <c r="AW30" s="93">
        <f>'Income Support'!AW35</f>
        <v>91.830058844770917</v>
      </c>
      <c r="AX30" s="93">
        <f>'Income Support'!AX35</f>
        <v>56.148000000000003</v>
      </c>
      <c r="AY30" s="93">
        <f>'Income Support'!AY35</f>
        <v>67.225999999999999</v>
      </c>
      <c r="AZ30" s="93">
        <f>'Income Support'!AZ35</f>
        <v>72.277000000000001</v>
      </c>
      <c r="BA30" s="93">
        <f>'Income Support'!BA35</f>
        <v>71.974000000000004</v>
      </c>
      <c r="BB30" s="93">
        <f>'Income Support'!BB35</f>
        <v>72.932000000000002</v>
      </c>
      <c r="BC30" s="93">
        <f>'Income Support'!BC35</f>
        <v>57.133000000000003</v>
      </c>
      <c r="BD30" s="93">
        <f>'Income Support'!BD35</f>
        <v>70.122000000000014</v>
      </c>
      <c r="BE30" s="93">
        <f>'Income Support'!BE35</f>
        <v>82.59</v>
      </c>
      <c r="BF30" s="93">
        <f>'Income Support'!BF35</f>
        <v>93.134</v>
      </c>
      <c r="BG30" s="93">
        <f>'Income Support'!BG35</f>
        <v>93.677999999999997</v>
      </c>
      <c r="BH30" s="168">
        <f>'Income Support'!BH13+'Income Support'!BH14</f>
        <v>135.55267129489889</v>
      </c>
      <c r="BI30" s="93">
        <f>'Income Support'!BI13+'Income Support'!BI14</f>
        <v>106.78862109838009</v>
      </c>
      <c r="BJ30" s="93">
        <f>'Income Support'!BJ13+'Income Support'!BJ14</f>
        <v>88.301517376407233</v>
      </c>
      <c r="BK30" s="93">
        <f>'Income Support'!BK13+'Income Support'!BK14</f>
        <v>83.486206160473344</v>
      </c>
      <c r="BL30" s="93">
        <f>'Income Support'!BL13+'Income Support'!BL14</f>
        <v>74.469583454151902</v>
      </c>
      <c r="BM30" s="93">
        <f>'Income Support'!BM13+'Income Support'!BM14</f>
        <v>46.082289627416799</v>
      </c>
      <c r="BN30" s="93">
        <f>'Income Support'!BN13+'Income Support'!BN14</f>
        <v>42.030298381239113</v>
      </c>
      <c r="BO30" s="93">
        <f>'Income Support'!BO13+'Income Support'!BO14</f>
        <v>38.324695975425612</v>
      </c>
      <c r="BP30" s="93">
        <f>'Income Support'!BP13+'Income Support'!BP14</f>
        <v>34.26120907045155</v>
      </c>
      <c r="BQ30" s="93">
        <f>'Income Support'!BQ13+'Income Support'!BQ14</f>
        <v>24.71786906199376</v>
      </c>
      <c r="BR30" s="93">
        <f>'Income Support'!BR13+'Income Support'!BR14</f>
        <v>17.357836360370989</v>
      </c>
      <c r="BS30" s="93">
        <f>'Income Support'!BS13+'Income Support'!BS14</f>
        <v>12.714328049535286</v>
      </c>
      <c r="BT30" s="93">
        <f>'Income Support'!BT13+'Income Support'!BT14</f>
        <v>9.290458715146455</v>
      </c>
      <c r="BU30" s="93">
        <f>'Income Support'!BU13+'Income Support'!BU14</f>
        <v>7.0272754661183177</v>
      </c>
      <c r="BV30" s="93">
        <f>'Income Support'!BV13+'Income Support'!BV14</f>
        <v>5.2688076690382246</v>
      </c>
      <c r="BW30" s="93">
        <f>'Income Support'!BW13+'Income Support'!BW14</f>
        <v>3.8894751018070894</v>
      </c>
      <c r="BX30" s="33"/>
    </row>
    <row r="31" spans="1:76" ht="26.1" customHeight="1">
      <c r="A31" s="82"/>
      <c r="B31" s="107" t="s">
        <v>323</v>
      </c>
      <c r="C31" s="30"/>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93">
        <f t="shared" ref="AH31:BW31" si="4">SUM(AH27:AH30)</f>
        <v>284.70328213768914</v>
      </c>
      <c r="AI31" s="93">
        <f t="shared" si="4"/>
        <v>298.96270099999998</v>
      </c>
      <c r="AJ31" s="93">
        <f t="shared" si="4"/>
        <v>391.4684084615385</v>
      </c>
      <c r="AK31" s="93">
        <f t="shared" si="4"/>
        <v>561.31200049999995</v>
      </c>
      <c r="AL31" s="93">
        <f t="shared" si="4"/>
        <v>750.30861275000007</v>
      </c>
      <c r="AM31" s="93">
        <f t="shared" si="4"/>
        <v>878.14178574999994</v>
      </c>
      <c r="AN31" s="93">
        <f t="shared" si="4"/>
        <v>1014.7933787499999</v>
      </c>
      <c r="AO31" s="93">
        <f t="shared" si="4"/>
        <v>1166.1093221428569</v>
      </c>
      <c r="AP31" s="93">
        <f t="shared" si="4"/>
        <v>1239.3574444000001</v>
      </c>
      <c r="AQ31" s="93">
        <f t="shared" si="4"/>
        <v>1280.1058499999999</v>
      </c>
      <c r="AR31" s="93">
        <f t="shared" si="4"/>
        <v>1301.9875330000002</v>
      </c>
      <c r="AS31" s="93">
        <f t="shared" si="4"/>
        <v>1394.0287046666663</v>
      </c>
      <c r="AT31" s="93">
        <f t="shared" si="4"/>
        <v>1573.8905556666666</v>
      </c>
      <c r="AU31" s="93">
        <f t="shared" si="4"/>
        <v>2050.8827199999996</v>
      </c>
      <c r="AV31" s="93">
        <f t="shared" si="4"/>
        <v>2550.1679196666664</v>
      </c>
      <c r="AW31" s="93">
        <f t="shared" si="4"/>
        <v>2828.5325656666664</v>
      </c>
      <c r="AX31" s="93">
        <f t="shared" si="4"/>
        <v>2742.453</v>
      </c>
      <c r="AY31" s="93">
        <f t="shared" si="4"/>
        <v>2697.489</v>
      </c>
      <c r="AZ31" s="93">
        <f t="shared" si="4"/>
        <v>2601.8230000000003</v>
      </c>
      <c r="BA31" s="93">
        <f t="shared" si="4"/>
        <v>2432.8490000000002</v>
      </c>
      <c r="BB31" s="93">
        <f t="shared" si="4"/>
        <v>2412.393</v>
      </c>
      <c r="BC31" s="93">
        <f t="shared" si="4"/>
        <v>2613.9699999999998</v>
      </c>
      <c r="BD31" s="93">
        <f t="shared" si="4"/>
        <v>3186.3219999999997</v>
      </c>
      <c r="BE31" s="93">
        <f t="shared" si="4"/>
        <v>3539.1310000000003</v>
      </c>
      <c r="BF31" s="93">
        <f t="shared" si="4"/>
        <v>3865.9170000000004</v>
      </c>
      <c r="BG31" s="93">
        <f t="shared" si="4"/>
        <v>3964.416290333088</v>
      </c>
      <c r="BH31" s="168">
        <f t="shared" si="4"/>
        <v>3420.8809999999999</v>
      </c>
      <c r="BI31" s="93">
        <f t="shared" si="4"/>
        <v>2550.1235653000672</v>
      </c>
      <c r="BJ31" s="93">
        <f t="shared" si="4"/>
        <v>2062.2246109618955</v>
      </c>
      <c r="BK31" s="93">
        <f t="shared" si="4"/>
        <v>1737.5119804834528</v>
      </c>
      <c r="BL31" s="93">
        <f t="shared" si="4"/>
        <v>1455.6900798477316</v>
      </c>
      <c r="BM31" s="93">
        <f t="shared" si="4"/>
        <v>876.97242974579706</v>
      </c>
      <c r="BN31" s="93">
        <f t="shared" si="4"/>
        <v>633.219714059539</v>
      </c>
      <c r="BO31" s="93">
        <f t="shared" si="4"/>
        <v>451.05771460709821</v>
      </c>
      <c r="BP31" s="93">
        <f t="shared" si="4"/>
        <v>292.27523465753887</v>
      </c>
      <c r="BQ31" s="93">
        <f t="shared" si="4"/>
        <v>172.17469324246858</v>
      </c>
      <c r="BR31" s="93">
        <f t="shared" si="4"/>
        <v>121.33469970972095</v>
      </c>
      <c r="BS31" s="93">
        <f t="shared" si="4"/>
        <v>91.060306652508046</v>
      </c>
      <c r="BT31" s="93">
        <f t="shared" si="4"/>
        <v>70.777991485328599</v>
      </c>
      <c r="BU31" s="93">
        <f t="shared" si="4"/>
        <v>55.411142775136156</v>
      </c>
      <c r="BV31" s="93">
        <f t="shared" si="4"/>
        <v>44.016869660347488</v>
      </c>
      <c r="BW31" s="93">
        <f t="shared" si="4"/>
        <v>35.135079946609913</v>
      </c>
      <c r="BX31" s="33"/>
    </row>
    <row r="32" spans="1:76">
      <c r="A32" s="82"/>
      <c r="B32" s="107" t="s">
        <v>348</v>
      </c>
      <c r="C32" s="30"/>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93">
        <f t="shared" ref="AH32:BW32" si="5">AH31+AH26</f>
        <v>287.50626379634298</v>
      </c>
      <c r="AI32" s="93">
        <f t="shared" si="5"/>
        <v>302.08045599999997</v>
      </c>
      <c r="AJ32" s="93">
        <f t="shared" si="5"/>
        <v>395.88564615384621</v>
      </c>
      <c r="AK32" s="93">
        <f t="shared" si="5"/>
        <v>564.3645305</v>
      </c>
      <c r="AL32" s="93">
        <f t="shared" si="5"/>
        <v>755.4666057500001</v>
      </c>
      <c r="AM32" s="93">
        <f t="shared" si="5"/>
        <v>882.96256549999998</v>
      </c>
      <c r="AN32" s="93">
        <f t="shared" si="5"/>
        <v>1020.7705977499999</v>
      </c>
      <c r="AO32" s="93">
        <f t="shared" si="5"/>
        <v>1172.1197127142855</v>
      </c>
      <c r="AP32" s="93">
        <f t="shared" si="5"/>
        <v>1245.5755610666668</v>
      </c>
      <c r="AQ32" s="93">
        <f t="shared" si="5"/>
        <v>1291.2906329999998</v>
      </c>
      <c r="AR32" s="93">
        <f t="shared" si="5"/>
        <v>1322.3629533333335</v>
      </c>
      <c r="AS32" s="93">
        <f t="shared" si="5"/>
        <v>1417.252283333333</v>
      </c>
      <c r="AT32" s="93">
        <f t="shared" si="5"/>
        <v>1601.3146243333333</v>
      </c>
      <c r="AU32" s="93">
        <f t="shared" si="5"/>
        <v>2084.0561549999998</v>
      </c>
      <c r="AV32" s="93">
        <f t="shared" si="5"/>
        <v>2588.9620103333332</v>
      </c>
      <c r="AW32" s="93">
        <f t="shared" si="5"/>
        <v>2871.877622</v>
      </c>
      <c r="AX32" s="93">
        <f t="shared" si="5"/>
        <v>2785.9169999999999</v>
      </c>
      <c r="AY32" s="93">
        <f t="shared" si="5"/>
        <v>2744.35</v>
      </c>
      <c r="AZ32" s="93">
        <f t="shared" si="5"/>
        <v>2652.5270000000005</v>
      </c>
      <c r="BA32" s="93">
        <f t="shared" si="5"/>
        <v>2484.4810000000002</v>
      </c>
      <c r="BB32" s="93">
        <f t="shared" si="5"/>
        <v>2465.527</v>
      </c>
      <c r="BC32" s="93">
        <f t="shared" si="5"/>
        <v>2669.0059999999999</v>
      </c>
      <c r="BD32" s="93">
        <f t="shared" si="5"/>
        <v>3249.4639999999995</v>
      </c>
      <c r="BE32" s="93">
        <f t="shared" si="5"/>
        <v>3609.0670000000005</v>
      </c>
      <c r="BF32" s="93">
        <f t="shared" si="5"/>
        <v>3944.82</v>
      </c>
      <c r="BG32" s="93">
        <f t="shared" si="5"/>
        <v>4008.6762903330882</v>
      </c>
      <c r="BH32" s="168">
        <f t="shared" si="5"/>
        <v>3420.8809999999999</v>
      </c>
      <c r="BI32" s="93">
        <f t="shared" si="5"/>
        <v>2550.1235653000672</v>
      </c>
      <c r="BJ32" s="93">
        <f t="shared" si="5"/>
        <v>2062.2246109618955</v>
      </c>
      <c r="BK32" s="93">
        <f t="shared" si="5"/>
        <v>1737.5119804834528</v>
      </c>
      <c r="BL32" s="93">
        <f t="shared" si="5"/>
        <v>1455.6900798477316</v>
      </c>
      <c r="BM32" s="93">
        <f t="shared" si="5"/>
        <v>876.97242974579706</v>
      </c>
      <c r="BN32" s="93">
        <f t="shared" si="5"/>
        <v>633.219714059539</v>
      </c>
      <c r="BO32" s="93">
        <f t="shared" si="5"/>
        <v>451.05771460709821</v>
      </c>
      <c r="BP32" s="93">
        <f t="shared" si="5"/>
        <v>292.27523465753887</v>
      </c>
      <c r="BQ32" s="93">
        <f t="shared" si="5"/>
        <v>172.17469324246858</v>
      </c>
      <c r="BR32" s="93">
        <f t="shared" si="5"/>
        <v>121.33469970972095</v>
      </c>
      <c r="BS32" s="93">
        <f t="shared" si="5"/>
        <v>91.060306652508046</v>
      </c>
      <c r="BT32" s="93">
        <f t="shared" si="5"/>
        <v>70.777991485328599</v>
      </c>
      <c r="BU32" s="93">
        <f t="shared" si="5"/>
        <v>55.411142775136156</v>
      </c>
      <c r="BV32" s="93">
        <f t="shared" si="5"/>
        <v>44.016869660347488</v>
      </c>
      <c r="BW32" s="93">
        <f t="shared" si="5"/>
        <v>35.135079946609913</v>
      </c>
      <c r="BX32" s="33"/>
    </row>
    <row r="33" spans="1:76" ht="26.1" customHeight="1">
      <c r="A33" s="82"/>
      <c r="B33" s="169" t="s">
        <v>355</v>
      </c>
      <c r="C33" s="30"/>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168"/>
      <c r="BI33" s="93"/>
      <c r="BJ33" s="93"/>
      <c r="BK33" s="93"/>
      <c r="BL33" s="93"/>
      <c r="BM33" s="93"/>
      <c r="BN33" s="93"/>
      <c r="BO33" s="93"/>
      <c r="BP33" s="93"/>
      <c r="BQ33" s="93"/>
      <c r="BR33" s="93"/>
      <c r="BS33" s="93"/>
      <c r="BT33" s="93"/>
      <c r="BU33" s="93"/>
      <c r="BV33" s="93"/>
      <c r="BW33" s="93"/>
      <c r="BX33" s="33"/>
    </row>
    <row r="34" spans="1:76">
      <c r="A34" s="82"/>
      <c r="B34" s="38" t="s">
        <v>353</v>
      </c>
      <c r="C34" s="30"/>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93">
        <f>'Income Support'!AH37</f>
        <v>0</v>
      </c>
      <c r="AI34" s="93">
        <f>'Income Support'!AI37</f>
        <v>7.9208541951414011</v>
      </c>
      <c r="AJ34" s="93">
        <f>'Income Support'!AJ37</f>
        <v>14.257537551254522</v>
      </c>
      <c r="AK34" s="93">
        <f>'Income Support'!AK37</f>
        <v>18.217964648825223</v>
      </c>
      <c r="AL34" s="93">
        <f>'Income Support'!AL37</f>
        <v>30.891331361051463</v>
      </c>
      <c r="AM34" s="93">
        <f>'Income Support'!AM37</f>
        <v>82.376883629470569</v>
      </c>
      <c r="AN34" s="93">
        <f>'Income Support'!AN37</f>
        <v>158.41708390282801</v>
      </c>
      <c r="AO34" s="93">
        <f>'Income Support'!AO37</f>
        <v>275.64572599092071</v>
      </c>
      <c r="AP34" s="93">
        <f>'Income Support'!AP37</f>
        <v>396.04270975706999</v>
      </c>
      <c r="AQ34" s="93">
        <f>'Income Support'!AQ37</f>
        <v>531.48931649398799</v>
      </c>
      <c r="AR34" s="93">
        <f>'Income Support'!AR37</f>
        <v>695.45099833341499</v>
      </c>
      <c r="AS34" s="93">
        <f>'Income Support'!AS37</f>
        <v>875.25438856312473</v>
      </c>
      <c r="AT34" s="93">
        <f>'Income Support'!AT37</f>
        <v>1012.7680845889809</v>
      </c>
      <c r="AU34" s="93">
        <f>'Income Support'!AU37</f>
        <v>1284.9325956024427</v>
      </c>
      <c r="AV34" s="93">
        <f>'Income Support'!AV37</f>
        <v>1549.3917064717893</v>
      </c>
      <c r="AW34" s="93">
        <f>'Income Support'!AW37</f>
        <v>1694.465297394725</v>
      </c>
      <c r="AX34" s="93">
        <f>'Income Support'!AX37</f>
        <v>1703.4202564991706</v>
      </c>
      <c r="AY34" s="93">
        <f>'Income Support'!AY37</f>
        <v>1500.1314740626374</v>
      </c>
      <c r="AZ34" s="93">
        <f>'Income Support'!AZ37</f>
        <v>1421.519831098472</v>
      </c>
      <c r="BA34" s="93">
        <f>'Income Support'!BA37</f>
        <v>1299.9456455967315</v>
      </c>
      <c r="BB34" s="93">
        <f>'Income Support'!BB37</f>
        <v>1181.8139462800841</v>
      </c>
      <c r="BC34" s="93">
        <f>'Income Support'!BC37</f>
        <v>1112.7124440704331</v>
      </c>
      <c r="BD34" s="93">
        <f>'Income Support'!BD37</f>
        <v>1077.816952234662</v>
      </c>
      <c r="BE34" s="93">
        <f>'Income Support'!BE37</f>
        <v>1056.9938777475572</v>
      </c>
      <c r="BF34" s="93">
        <f>'Income Support'!BF37</f>
        <v>607.92077511202979</v>
      </c>
      <c r="BG34" s="93">
        <f>'Income Support'!BG37</f>
        <v>239.26332801532695</v>
      </c>
      <c r="BH34" s="168"/>
      <c r="BI34" s="93"/>
      <c r="BJ34" s="93"/>
      <c r="BK34" s="93"/>
      <c r="BL34" s="93"/>
      <c r="BM34" s="93"/>
      <c r="BN34" s="93"/>
      <c r="BO34" s="93"/>
      <c r="BP34" s="93"/>
      <c r="BQ34" s="93"/>
      <c r="BR34" s="93"/>
      <c r="BS34" s="93"/>
      <c r="BT34" s="93"/>
      <c r="BU34" s="93"/>
      <c r="BV34" s="93"/>
      <c r="BW34" s="93"/>
      <c r="BX34" s="33"/>
    </row>
    <row r="35" spans="1:76">
      <c r="A35" s="82"/>
      <c r="B35" s="38" t="s">
        <v>352</v>
      </c>
      <c r="C35" s="30"/>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93">
        <f>'Income Support'!AH38</f>
        <v>0</v>
      </c>
      <c r="AI35" s="93">
        <f>'Income Support'!AI38</f>
        <v>2.0791458048585989</v>
      </c>
      <c r="AJ35" s="93">
        <f>'Income Support'!AJ38</f>
        <v>3.7424624487454778</v>
      </c>
      <c r="AK35" s="93">
        <f>'Income Support'!AK38</f>
        <v>4.7820353511747768</v>
      </c>
      <c r="AL35" s="93">
        <f>'Income Support'!AL38</f>
        <v>8.1086686389485365</v>
      </c>
      <c r="AM35" s="93">
        <f>'Income Support'!AM38</f>
        <v>21.623116370529431</v>
      </c>
      <c r="AN35" s="93">
        <f>'Income Support'!AN38</f>
        <v>41.582916097171989</v>
      </c>
      <c r="AO35" s="93">
        <f>'Income Support'!AO38</f>
        <v>72.35427400907929</v>
      </c>
      <c r="AP35" s="93">
        <f>'Income Support'!AP38</f>
        <v>103.95729024293001</v>
      </c>
      <c r="AQ35" s="93">
        <f>'Income Support'!AQ38</f>
        <v>139.51068350601201</v>
      </c>
      <c r="AR35" s="93">
        <f>'Income Support'!AR38</f>
        <v>182.54900166658501</v>
      </c>
      <c r="AS35" s="93">
        <f>'Income Support'!AS38</f>
        <v>229.74561143687527</v>
      </c>
      <c r="AT35" s="93">
        <f>'Income Support'!AT38</f>
        <v>251.9138825897187</v>
      </c>
      <c r="AU35" s="93">
        <f>'Income Support'!AU38</f>
        <v>322.46952062524298</v>
      </c>
      <c r="AV35" s="93">
        <f>'Income Support'!AV38</f>
        <v>389.73388162224228</v>
      </c>
      <c r="AW35" s="93">
        <f>'Income Support'!AW38</f>
        <v>462.72661970850959</v>
      </c>
      <c r="AX35" s="93">
        <f>'Income Support'!AX38</f>
        <v>478.80049192921024</v>
      </c>
      <c r="AY35" s="93">
        <f>'Income Support'!AY38</f>
        <v>480.76420050781519</v>
      </c>
      <c r="AZ35" s="93">
        <f>'Income Support'!AZ38</f>
        <v>487.18098724935635</v>
      </c>
      <c r="BA35" s="93">
        <f>'Income Support'!BA38</f>
        <v>493.93324999863</v>
      </c>
      <c r="BB35" s="93">
        <f>'Income Support'!BB38</f>
        <v>496.25659195105163</v>
      </c>
      <c r="BC35" s="93">
        <f>'Income Support'!BC38</f>
        <v>496.5127764741809</v>
      </c>
      <c r="BD35" s="93">
        <f>'Income Support'!BD38</f>
        <v>485.25471579187501</v>
      </c>
      <c r="BE35" s="93">
        <f>'Income Support'!BE38</f>
        <v>489.04849039406668</v>
      </c>
      <c r="BF35" s="93">
        <f>'Income Support'!BF38</f>
        <v>147.12428187369665</v>
      </c>
      <c r="BG35" s="93">
        <f>'Income Support'!BG38</f>
        <v>64.975747559198723</v>
      </c>
      <c r="BH35" s="168"/>
      <c r="BI35" s="93"/>
      <c r="BJ35" s="93"/>
      <c r="BK35" s="93"/>
      <c r="BL35" s="93"/>
      <c r="BM35" s="93"/>
      <c r="BN35" s="93"/>
      <c r="BO35" s="93"/>
      <c r="BP35" s="93"/>
      <c r="BQ35" s="93"/>
      <c r="BR35" s="93"/>
      <c r="BS35" s="93"/>
      <c r="BT35" s="93"/>
      <c r="BU35" s="93"/>
      <c r="BV35" s="93"/>
      <c r="BW35" s="93"/>
      <c r="BX35" s="33"/>
    </row>
    <row r="36" spans="1:76" ht="39" customHeight="1">
      <c r="A36" s="82"/>
      <c r="B36" s="431" t="s">
        <v>354</v>
      </c>
      <c r="C36" s="432"/>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168"/>
      <c r="BI36" s="93"/>
      <c r="BJ36" s="93"/>
      <c r="BK36" s="93"/>
      <c r="BL36" s="93"/>
      <c r="BM36" s="93"/>
      <c r="BN36" s="93"/>
      <c r="BO36" s="93"/>
      <c r="BP36" s="93"/>
      <c r="BQ36" s="93"/>
      <c r="BR36" s="93"/>
      <c r="BS36" s="93"/>
      <c r="BT36" s="93"/>
      <c r="BU36" s="93"/>
      <c r="BV36" s="93"/>
      <c r="BW36" s="93"/>
      <c r="BX36" s="33"/>
    </row>
    <row r="37" spans="1:76">
      <c r="A37" s="82"/>
      <c r="B37" s="38" t="s">
        <v>353</v>
      </c>
      <c r="C37" s="30"/>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93">
        <f t="shared" ref="AH37:BW37" si="6">AH6-AH26-AH34</f>
        <v>558.19701834134617</v>
      </c>
      <c r="AI37" s="93">
        <f t="shared" si="6"/>
        <v>612.96139080485864</v>
      </c>
      <c r="AJ37" s="93">
        <f t="shared" si="6"/>
        <v>710.32522475643782</v>
      </c>
      <c r="AK37" s="93">
        <f t="shared" si="6"/>
        <v>902.85950535117468</v>
      </c>
      <c r="AL37" s="93">
        <f t="shared" si="6"/>
        <v>904.9506756389485</v>
      </c>
      <c r="AM37" s="93">
        <f t="shared" si="6"/>
        <v>897.80233662052933</v>
      </c>
      <c r="AN37" s="93">
        <f t="shared" si="6"/>
        <v>1024.605697097172</v>
      </c>
      <c r="AO37" s="93">
        <f t="shared" si="6"/>
        <v>1089.3438834376507</v>
      </c>
      <c r="AP37" s="93">
        <f t="shared" si="6"/>
        <v>1055.7391735762633</v>
      </c>
      <c r="AQ37" s="93">
        <f t="shared" si="6"/>
        <v>1031.3259005060122</v>
      </c>
      <c r="AR37" s="93">
        <f t="shared" si="6"/>
        <v>1138.1505813332519</v>
      </c>
      <c r="AS37" s="93">
        <f t="shared" si="6"/>
        <v>1151.5800327702086</v>
      </c>
      <c r="AT37" s="93">
        <f t="shared" si="6"/>
        <v>1264.9928467443524</v>
      </c>
      <c r="AU37" s="93">
        <f t="shared" si="6"/>
        <v>1439.8939693975572</v>
      </c>
      <c r="AV37" s="93">
        <f t="shared" si="6"/>
        <v>2139.8142028615439</v>
      </c>
      <c r="AW37" s="93">
        <f t="shared" si="6"/>
        <v>2201.1896462719415</v>
      </c>
      <c r="AX37" s="93">
        <f t="shared" si="6"/>
        <v>2222.1157435008295</v>
      </c>
      <c r="AY37" s="93">
        <f t="shared" si="6"/>
        <v>2341.0075259373625</v>
      </c>
      <c r="AZ37" s="93">
        <f t="shared" si="6"/>
        <v>2342.7761689015279</v>
      </c>
      <c r="BA37" s="93">
        <f t="shared" si="6"/>
        <v>2421.4223544032684</v>
      </c>
      <c r="BB37" s="93">
        <f t="shared" si="6"/>
        <v>2384.0520537199159</v>
      </c>
      <c r="BC37" s="93">
        <f t="shared" si="6"/>
        <v>2613.2515559295671</v>
      </c>
      <c r="BD37" s="93">
        <f t="shared" si="6"/>
        <v>2954.0410477653381</v>
      </c>
      <c r="BE37" s="93">
        <f t="shared" si="6"/>
        <v>3359.0701222524431</v>
      </c>
      <c r="BF37" s="93">
        <f t="shared" si="6"/>
        <v>3797.17622488797</v>
      </c>
      <c r="BG37" s="93">
        <f t="shared" si="6"/>
        <v>4567.6617954197345</v>
      </c>
      <c r="BH37" s="168">
        <f t="shared" si="6"/>
        <v>5970.616</v>
      </c>
      <c r="BI37" s="93">
        <f t="shared" si="6"/>
        <v>6426.2752195999992</v>
      </c>
      <c r="BJ37" s="93">
        <f t="shared" si="6"/>
        <v>6868.5436595999981</v>
      </c>
      <c r="BK37" s="93">
        <f t="shared" si="6"/>
        <v>7367.1248207140325</v>
      </c>
      <c r="BL37" s="93">
        <f t="shared" si="6"/>
        <v>7703.3184822999983</v>
      </c>
      <c r="BM37" s="93">
        <f t="shared" si="6"/>
        <v>8128.8851483600001</v>
      </c>
      <c r="BN37" s="93">
        <f t="shared" si="6"/>
        <v>8242.1568431600008</v>
      </c>
      <c r="BO37" s="93">
        <f t="shared" si="6"/>
        <v>8052.1531093099993</v>
      </c>
      <c r="BP37" s="93">
        <f t="shared" si="6"/>
        <v>7510.8751163199995</v>
      </c>
      <c r="BQ37" s="93">
        <f t="shared" si="6"/>
        <v>7041.5234761999709</v>
      </c>
      <c r="BR37" s="93">
        <f t="shared" si="6"/>
        <v>6596.9941829952286</v>
      </c>
      <c r="BS37" s="93">
        <f t="shared" si="6"/>
        <v>6162.17580552458</v>
      </c>
      <c r="BT37" s="93">
        <f t="shared" si="6"/>
        <v>5837.4353863110009</v>
      </c>
      <c r="BU37" s="93">
        <f t="shared" si="6"/>
        <v>5610.4385896486983</v>
      </c>
      <c r="BV37" s="93">
        <f t="shared" si="6"/>
        <v>5370.3125624527083</v>
      </c>
      <c r="BW37" s="93">
        <f t="shared" si="6"/>
        <v>5320.8237171012988</v>
      </c>
      <c r="BX37" s="33"/>
    </row>
    <row r="38" spans="1:76">
      <c r="A38" s="82"/>
      <c r="B38" s="38" t="s">
        <v>352</v>
      </c>
      <c r="C38" s="30"/>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93">
        <f t="shared" ref="AH38:BW38" si="7">AH7-AH27-AH35</f>
        <v>122.48885855444965</v>
      </c>
      <c r="AI38" s="93">
        <f t="shared" si="7"/>
        <v>135.50345032628894</v>
      </c>
      <c r="AJ38" s="93">
        <f t="shared" si="7"/>
        <v>158.77587496458787</v>
      </c>
      <c r="AK38" s="93">
        <f t="shared" si="7"/>
        <v>181.18301720587004</v>
      </c>
      <c r="AL38" s="93">
        <f t="shared" si="7"/>
        <v>237.14552497216258</v>
      </c>
      <c r="AM38" s="93">
        <f t="shared" si="7"/>
        <v>264.28618243071281</v>
      </c>
      <c r="AN38" s="93">
        <f t="shared" si="7"/>
        <v>290.40944935154596</v>
      </c>
      <c r="AO38" s="93">
        <f t="shared" si="7"/>
        <v>333.52657011534467</v>
      </c>
      <c r="AP38" s="93">
        <f t="shared" si="7"/>
        <v>402.43592056818107</v>
      </c>
      <c r="AQ38" s="93">
        <f t="shared" si="7"/>
        <v>408.95742538603349</v>
      </c>
      <c r="AR38" s="93">
        <f t="shared" si="7"/>
        <v>530.26624320652672</v>
      </c>
      <c r="AS38" s="93">
        <f t="shared" si="7"/>
        <v>583.9168228464581</v>
      </c>
      <c r="AT38" s="93">
        <f t="shared" si="7"/>
        <v>724.57480122926722</v>
      </c>
      <c r="AU38" s="93">
        <f t="shared" si="7"/>
        <v>900.23829633808691</v>
      </c>
      <c r="AV38" s="93">
        <f t="shared" si="7"/>
        <v>1253.9036907194984</v>
      </c>
      <c r="AW38" s="93">
        <f t="shared" si="7"/>
        <v>1569.0051014695946</v>
      </c>
      <c r="AX38" s="93">
        <f t="shared" si="7"/>
        <v>1978.0885080707899</v>
      </c>
      <c r="AY38" s="93">
        <f t="shared" si="7"/>
        <v>2391.6807994921851</v>
      </c>
      <c r="AZ38" s="93">
        <f t="shared" si="7"/>
        <v>2635.9840127506436</v>
      </c>
      <c r="BA38" s="93">
        <f t="shared" si="7"/>
        <v>2774.32275000137</v>
      </c>
      <c r="BB38" s="93">
        <f t="shared" si="7"/>
        <v>2920.9294080489485</v>
      </c>
      <c r="BC38" s="93">
        <f t="shared" si="7"/>
        <v>3049.8092235258191</v>
      </c>
      <c r="BD38" s="93">
        <f t="shared" si="7"/>
        <v>3490.70433204445</v>
      </c>
      <c r="BE38" s="93">
        <f t="shared" si="7"/>
        <v>3801.3575141099609</v>
      </c>
      <c r="BF38" s="93">
        <f t="shared" si="7"/>
        <v>4023.2456571291705</v>
      </c>
      <c r="BG38" s="93">
        <f t="shared" si="7"/>
        <v>4063.098599857698</v>
      </c>
      <c r="BH38" s="168">
        <f t="shared" si="7"/>
        <v>3953.7842532317363</v>
      </c>
      <c r="BI38" s="93">
        <f t="shared" si="7"/>
        <v>3950.3417630533431</v>
      </c>
      <c r="BJ38" s="93">
        <f t="shared" si="7"/>
        <v>4100.6338335056571</v>
      </c>
      <c r="BK38" s="93">
        <f t="shared" si="7"/>
        <v>4642.9075633741932</v>
      </c>
      <c r="BL38" s="93">
        <f t="shared" si="7"/>
        <v>4799.5690843548891</v>
      </c>
      <c r="BM38" s="93">
        <f t="shared" si="7"/>
        <v>5413.8919304595684</v>
      </c>
      <c r="BN38" s="93">
        <f t="shared" si="7"/>
        <v>5706.3128426790163</v>
      </c>
      <c r="BO38" s="93">
        <f t="shared" si="7"/>
        <v>6085.6156735420172</v>
      </c>
      <c r="BP38" s="93">
        <f t="shared" si="7"/>
        <v>6912.9244665061451</v>
      </c>
      <c r="BQ38" s="93">
        <f t="shared" si="7"/>
        <v>7873.1861683280858</v>
      </c>
      <c r="BR38" s="93">
        <f t="shared" si="7"/>
        <v>9042.9919945488309</v>
      </c>
      <c r="BS38" s="93">
        <f t="shared" si="7"/>
        <v>9641.1516943738861</v>
      </c>
      <c r="BT38" s="93">
        <f t="shared" si="7"/>
        <v>9580.550095915245</v>
      </c>
      <c r="BU38" s="93">
        <f t="shared" si="7"/>
        <v>9458.7188781448858</v>
      </c>
      <c r="BV38" s="93">
        <f t="shared" si="7"/>
        <v>9582.1094160211396</v>
      </c>
      <c r="BW38" s="93">
        <f t="shared" si="7"/>
        <v>9960.8966671782018</v>
      </c>
      <c r="BX38" s="33"/>
    </row>
    <row r="39" spans="1:76">
      <c r="A39" s="82"/>
      <c r="B39" s="38" t="s">
        <v>351</v>
      </c>
      <c r="C39" s="30"/>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93">
        <f t="shared" ref="AH39:BW39" si="8">AH8-AH28</f>
        <v>151.84914468732393</v>
      </c>
      <c r="AI39" s="93">
        <f t="shared" si="8"/>
        <v>161.396546</v>
      </c>
      <c r="AJ39" s="93">
        <f t="shared" si="8"/>
        <v>189.91550753846153</v>
      </c>
      <c r="AK39" s="93">
        <f t="shared" si="8"/>
        <v>266.61219299999999</v>
      </c>
      <c r="AL39" s="93">
        <f t="shared" si="8"/>
        <v>407.03757974999996</v>
      </c>
      <c r="AM39" s="93">
        <f t="shared" si="8"/>
        <v>537.33116100000007</v>
      </c>
      <c r="AN39" s="93">
        <f t="shared" si="8"/>
        <v>613.02091249999989</v>
      </c>
      <c r="AO39" s="93">
        <f t="shared" si="8"/>
        <v>753.53722142857146</v>
      </c>
      <c r="AP39" s="93">
        <f t="shared" si="8"/>
        <v>863.89682319999997</v>
      </c>
      <c r="AQ39" s="93">
        <f t="shared" si="8"/>
        <v>908.76331000000005</v>
      </c>
      <c r="AR39" s="93">
        <f t="shared" si="8"/>
        <v>975.37345499999992</v>
      </c>
      <c r="AS39" s="93">
        <f t="shared" si="8"/>
        <v>1015.1541500000002</v>
      </c>
      <c r="AT39" s="93">
        <f t="shared" si="8"/>
        <v>1254.7130353333334</v>
      </c>
      <c r="AU39" s="93">
        <f t="shared" si="8"/>
        <v>1621.8660026666669</v>
      </c>
      <c r="AV39" s="93">
        <f t="shared" si="8"/>
        <v>1951.8019856666667</v>
      </c>
      <c r="AW39" s="93">
        <f t="shared" si="8"/>
        <v>2094.2903453333338</v>
      </c>
      <c r="AX39" s="93">
        <f t="shared" si="8"/>
        <v>2485.806</v>
      </c>
      <c r="AY39" s="93">
        <f t="shared" si="8"/>
        <v>2644.2919999999999</v>
      </c>
      <c r="AZ39" s="93">
        <f t="shared" si="8"/>
        <v>2657.2889999999998</v>
      </c>
      <c r="BA39" s="93">
        <f t="shared" si="8"/>
        <v>2485.8690000000001</v>
      </c>
      <c r="BB39" s="93">
        <f t="shared" si="8"/>
        <v>2337.3530000000001</v>
      </c>
      <c r="BC39" s="93">
        <f t="shared" si="8"/>
        <v>2195.8409999999999</v>
      </c>
      <c r="BD39" s="93">
        <f t="shared" si="8"/>
        <v>2168.2460000000001</v>
      </c>
      <c r="BE39" s="93">
        <f t="shared" si="8"/>
        <v>2109.9670000000001</v>
      </c>
      <c r="BF39" s="93">
        <f t="shared" si="8"/>
        <v>2011.06</v>
      </c>
      <c r="BG39" s="93">
        <f t="shared" si="8"/>
        <v>2161.7719999999999</v>
      </c>
      <c r="BH39" s="168">
        <f t="shared" si="8"/>
        <v>2217.1601861909335</v>
      </c>
      <c r="BI39" s="93">
        <f t="shared" si="8"/>
        <v>2105.6454449380922</v>
      </c>
      <c r="BJ39" s="93">
        <f t="shared" si="8"/>
        <v>2116.3850352606423</v>
      </c>
      <c r="BK39" s="93">
        <f t="shared" si="8"/>
        <v>2145.6769502982315</v>
      </c>
      <c r="BL39" s="93">
        <f t="shared" si="8"/>
        <v>2042.0937964678544</v>
      </c>
      <c r="BM39" s="93">
        <f t="shared" si="8"/>
        <v>2268.9005564261188</v>
      </c>
      <c r="BN39" s="93">
        <f t="shared" si="8"/>
        <v>2200.6879547325525</v>
      </c>
      <c r="BO39" s="93">
        <f t="shared" si="8"/>
        <v>2005.6306715113412</v>
      </c>
      <c r="BP39" s="93">
        <f t="shared" si="8"/>
        <v>1903.3558896842624</v>
      </c>
      <c r="BQ39" s="93">
        <f t="shared" si="8"/>
        <v>1727.1701343494587</v>
      </c>
      <c r="BR39" s="93">
        <f t="shared" si="8"/>
        <v>1709.2034640271102</v>
      </c>
      <c r="BS39" s="93">
        <f t="shared" si="8"/>
        <v>1742.2407186584599</v>
      </c>
      <c r="BT39" s="93">
        <f t="shared" si="8"/>
        <v>1737.7274105925403</v>
      </c>
      <c r="BU39" s="93">
        <f t="shared" si="8"/>
        <v>1744.4606686299162</v>
      </c>
      <c r="BV39" s="93">
        <f t="shared" si="8"/>
        <v>1795.2647293035536</v>
      </c>
      <c r="BW39" s="93">
        <f t="shared" si="8"/>
        <v>1826.2126249723103</v>
      </c>
      <c r="BX39" s="33"/>
    </row>
    <row r="40" spans="1:76">
      <c r="A40" s="82"/>
      <c r="B40" s="38" t="s">
        <v>350</v>
      </c>
      <c r="C40" s="30"/>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93">
        <f t="shared" ref="AH40:BW40" si="9">AH9-AH29</f>
        <v>421.52873383365204</v>
      </c>
      <c r="AI40" s="93">
        <f t="shared" si="9"/>
        <v>428.076753</v>
      </c>
      <c r="AJ40" s="93">
        <f t="shared" si="9"/>
        <v>660.61226599999998</v>
      </c>
      <c r="AK40" s="93">
        <f t="shared" si="9"/>
        <v>1264.965091</v>
      </c>
      <c r="AL40" s="93">
        <f t="shared" si="9"/>
        <v>2209.4104600000001</v>
      </c>
      <c r="AM40" s="93">
        <f t="shared" si="9"/>
        <v>2825.5711942500002</v>
      </c>
      <c r="AN40" s="93">
        <f t="shared" si="9"/>
        <v>3220.5594852500003</v>
      </c>
      <c r="AO40" s="93">
        <f t="shared" si="9"/>
        <v>3645.8768322857145</v>
      </c>
      <c r="AP40" s="93">
        <f t="shared" si="9"/>
        <v>3761.7295313333334</v>
      </c>
      <c r="AQ40" s="93">
        <f t="shared" si="9"/>
        <v>3448.8278886666667</v>
      </c>
      <c r="AR40" s="93">
        <f t="shared" si="9"/>
        <v>2611.4259440000001</v>
      </c>
      <c r="AS40" s="93">
        <f t="shared" si="9"/>
        <v>2276.3142769999999</v>
      </c>
      <c r="AT40" s="93">
        <f t="shared" si="9"/>
        <v>2563.941902</v>
      </c>
      <c r="AU40" s="93">
        <f t="shared" si="9"/>
        <v>3636.3055476666668</v>
      </c>
      <c r="AV40" s="93">
        <f t="shared" si="9"/>
        <v>4663.306947</v>
      </c>
      <c r="AW40" s="93">
        <f t="shared" si="9"/>
        <v>4967.275426666667</v>
      </c>
      <c r="AX40" s="93">
        <f t="shared" si="9"/>
        <v>4363</v>
      </c>
      <c r="AY40" s="93">
        <f t="shared" si="9"/>
        <v>4163</v>
      </c>
      <c r="AZ40" s="93">
        <f t="shared" si="9"/>
        <v>3702.2150000000001</v>
      </c>
      <c r="BA40" s="93">
        <f t="shared" si="9"/>
        <v>3088.4580000000001</v>
      </c>
      <c r="BB40" s="93">
        <f t="shared" si="9"/>
        <v>2778.4490000000001</v>
      </c>
      <c r="BC40" s="93">
        <f t="shared" si="9"/>
        <v>2511.067</v>
      </c>
      <c r="BD40" s="93">
        <f t="shared" si="9"/>
        <v>2130.2660000000001</v>
      </c>
      <c r="BE40" s="93">
        <f t="shared" si="9"/>
        <v>1851.8090000000002</v>
      </c>
      <c r="BF40" s="93">
        <f t="shared" si="9"/>
        <v>1815.6551379400003</v>
      </c>
      <c r="BG40" s="93">
        <f t="shared" si="9"/>
        <v>1796.0921970551724</v>
      </c>
      <c r="BH40" s="168">
        <f t="shared" si="9"/>
        <v>1616.366</v>
      </c>
      <c r="BI40" s="93">
        <f t="shared" si="9"/>
        <v>1800.8370419799328</v>
      </c>
      <c r="BJ40" s="93">
        <f t="shared" si="9"/>
        <v>1949.6482782981043</v>
      </c>
      <c r="BK40" s="93">
        <f t="shared" si="9"/>
        <v>1817.4577446102965</v>
      </c>
      <c r="BL40" s="93">
        <f t="shared" si="9"/>
        <v>2129.1275195499998</v>
      </c>
      <c r="BM40" s="93">
        <f t="shared" si="9"/>
        <v>3595.32545321</v>
      </c>
      <c r="BN40" s="93">
        <f t="shared" si="9"/>
        <v>3672.3248568335066</v>
      </c>
      <c r="BO40" s="93">
        <f t="shared" si="9"/>
        <v>4184.1081413699985</v>
      </c>
      <c r="BP40" s="93">
        <f t="shared" si="9"/>
        <v>4507.4715771600004</v>
      </c>
      <c r="BQ40" s="93">
        <f t="shared" si="9"/>
        <v>3811.3202527361905</v>
      </c>
      <c r="BR40" s="93">
        <f t="shared" si="9"/>
        <v>2686.0121801935124</v>
      </c>
      <c r="BS40" s="93">
        <f t="shared" si="9"/>
        <v>2073.5339521850242</v>
      </c>
      <c r="BT40" s="93">
        <f t="shared" si="9"/>
        <v>2053.9676126450122</v>
      </c>
      <c r="BU40" s="93">
        <f t="shared" si="9"/>
        <v>2148.0444237929537</v>
      </c>
      <c r="BV40" s="93">
        <f t="shared" si="9"/>
        <v>2205.6031469325994</v>
      </c>
      <c r="BW40" s="93">
        <f t="shared" si="9"/>
        <v>2270.4287190441082</v>
      </c>
      <c r="BX40" s="33"/>
    </row>
    <row r="41" spans="1:76">
      <c r="A41" s="82"/>
      <c r="B41" s="38" t="s">
        <v>349</v>
      </c>
      <c r="C41" s="30"/>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93">
        <f t="shared" ref="AH41:BW41" si="10">AH10-AH30</f>
        <v>19.429980786885245</v>
      </c>
      <c r="AI41" s="93">
        <f t="shared" si="10"/>
        <v>24.98140386885246</v>
      </c>
      <c r="AJ41" s="93">
        <f t="shared" si="10"/>
        <v>31.485480586666668</v>
      </c>
      <c r="AK41" s="93">
        <f t="shared" si="10"/>
        <v>42.065662942955178</v>
      </c>
      <c r="AL41" s="93">
        <f t="shared" si="10"/>
        <v>58.989153888888886</v>
      </c>
      <c r="AM41" s="93">
        <f t="shared" si="10"/>
        <v>80.04656019875776</v>
      </c>
      <c r="AN41" s="93">
        <f t="shared" si="10"/>
        <v>100.63385805128205</v>
      </c>
      <c r="AO41" s="93">
        <f t="shared" si="10"/>
        <v>103.59578001843317</v>
      </c>
      <c r="AP41" s="93">
        <f t="shared" si="10"/>
        <v>135.62299025555555</v>
      </c>
      <c r="AQ41" s="93">
        <f t="shared" si="10"/>
        <v>195.83484244128789</v>
      </c>
      <c r="AR41" s="93">
        <f t="shared" si="10"/>
        <v>126.39782312688821</v>
      </c>
      <c r="AS41" s="93">
        <f t="shared" si="10"/>
        <v>125.84043405</v>
      </c>
      <c r="AT41" s="93">
        <f t="shared" si="10"/>
        <v>220.96582318101412</v>
      </c>
      <c r="AU41" s="93">
        <f t="shared" si="10"/>
        <v>356.26081221506735</v>
      </c>
      <c r="AV41" s="93">
        <f t="shared" si="10"/>
        <v>253.07357532492722</v>
      </c>
      <c r="AW41" s="93">
        <f t="shared" si="10"/>
        <v>248.79294115522868</v>
      </c>
      <c r="AX41" s="93">
        <f t="shared" si="10"/>
        <v>369.89999999999884</v>
      </c>
      <c r="AY41" s="93">
        <f t="shared" si="10"/>
        <v>427.30699999999945</v>
      </c>
      <c r="AZ41" s="93">
        <f t="shared" si="10"/>
        <v>378.41800000000001</v>
      </c>
      <c r="BA41" s="93">
        <f t="shared" si="10"/>
        <v>335.34300000000093</v>
      </c>
      <c r="BB41" s="93">
        <f t="shared" si="10"/>
        <v>309.75799999999867</v>
      </c>
      <c r="BC41" s="93">
        <f t="shared" si="10"/>
        <v>230.18900000000011</v>
      </c>
      <c r="BD41" s="93">
        <f t="shared" si="10"/>
        <v>222.10499999999894</v>
      </c>
      <c r="BE41" s="93">
        <f t="shared" si="10"/>
        <v>243.31711941217159</v>
      </c>
      <c r="BF41" s="93">
        <f t="shared" si="10"/>
        <v>261.18071095259984</v>
      </c>
      <c r="BG41" s="93">
        <f t="shared" si="10"/>
        <v>391.25825241992959</v>
      </c>
      <c r="BH41" s="168">
        <f t="shared" si="10"/>
        <v>579.968560577331</v>
      </c>
      <c r="BI41" s="93">
        <f t="shared" si="10"/>
        <v>568.00879661356441</v>
      </c>
      <c r="BJ41" s="93">
        <f t="shared" si="10"/>
        <v>571.75198014370062</v>
      </c>
      <c r="BK41" s="93">
        <f t="shared" si="10"/>
        <v>501.8893751028902</v>
      </c>
      <c r="BL41" s="93">
        <f t="shared" si="10"/>
        <v>450.18861358952347</v>
      </c>
      <c r="BM41" s="93">
        <f t="shared" si="10"/>
        <v>500.43241755851398</v>
      </c>
      <c r="BN41" s="93">
        <f t="shared" si="10"/>
        <v>593.08102332709927</v>
      </c>
      <c r="BO41" s="93">
        <f t="shared" si="10"/>
        <v>610.49668316954285</v>
      </c>
      <c r="BP41" s="93">
        <f t="shared" si="10"/>
        <v>675.2592009120558</v>
      </c>
      <c r="BQ41" s="93">
        <f t="shared" si="10"/>
        <v>708.95194567998601</v>
      </c>
      <c r="BR41" s="93">
        <f t="shared" si="10"/>
        <v>714.36111723696911</v>
      </c>
      <c r="BS41" s="93">
        <f t="shared" si="10"/>
        <v>760.7551664369588</v>
      </c>
      <c r="BT41" s="93">
        <f t="shared" si="10"/>
        <v>776.54775079019691</v>
      </c>
      <c r="BU41" s="93">
        <f t="shared" si="10"/>
        <v>836.09682168130712</v>
      </c>
      <c r="BV41" s="93">
        <f t="shared" si="10"/>
        <v>908.68590989096003</v>
      </c>
      <c r="BW41" s="93">
        <f t="shared" si="10"/>
        <v>969.73792310963427</v>
      </c>
      <c r="BX41" s="33"/>
    </row>
    <row r="42" spans="1:76" ht="26.1" customHeight="1">
      <c r="A42" s="82"/>
      <c r="B42" s="107" t="s">
        <v>323</v>
      </c>
      <c r="C42" s="30"/>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93">
        <f t="shared" ref="AH42:BW42" si="11">SUM(AH38:AH41)</f>
        <v>715.29671786231086</v>
      </c>
      <c r="AI42" s="93">
        <f t="shared" si="11"/>
        <v>749.95815319514134</v>
      </c>
      <c r="AJ42" s="93">
        <f t="shared" si="11"/>
        <v>1040.789129089716</v>
      </c>
      <c r="AK42" s="93">
        <f t="shared" si="11"/>
        <v>1754.8259641488253</v>
      </c>
      <c r="AL42" s="93">
        <f t="shared" si="11"/>
        <v>2912.5827186110514</v>
      </c>
      <c r="AM42" s="93">
        <f t="shared" si="11"/>
        <v>3707.2350978794707</v>
      </c>
      <c r="AN42" s="93">
        <f t="shared" si="11"/>
        <v>4224.6237051528278</v>
      </c>
      <c r="AO42" s="93">
        <f t="shared" si="11"/>
        <v>4836.5364038480639</v>
      </c>
      <c r="AP42" s="93">
        <f t="shared" si="11"/>
        <v>5163.6852653570695</v>
      </c>
      <c r="AQ42" s="93">
        <f t="shared" si="11"/>
        <v>4962.3834664939886</v>
      </c>
      <c r="AR42" s="93">
        <f t="shared" si="11"/>
        <v>4243.4634653334151</v>
      </c>
      <c r="AS42" s="93">
        <f t="shared" si="11"/>
        <v>4001.2256838964586</v>
      </c>
      <c r="AT42" s="93">
        <f t="shared" si="11"/>
        <v>4764.1955617436151</v>
      </c>
      <c r="AU42" s="93">
        <f t="shared" si="11"/>
        <v>6514.6706588864881</v>
      </c>
      <c r="AV42" s="93">
        <f t="shared" si="11"/>
        <v>8122.086198711092</v>
      </c>
      <c r="AW42" s="93">
        <f t="shared" si="11"/>
        <v>8879.3638146248231</v>
      </c>
      <c r="AX42" s="93">
        <f t="shared" si="11"/>
        <v>9196.7945080707887</v>
      </c>
      <c r="AY42" s="93">
        <f t="shared" si="11"/>
        <v>9626.2797994921839</v>
      </c>
      <c r="AZ42" s="93">
        <f t="shared" si="11"/>
        <v>9373.9060127506436</v>
      </c>
      <c r="BA42" s="93">
        <f t="shared" si="11"/>
        <v>8683.992750001371</v>
      </c>
      <c r="BB42" s="93">
        <f t="shared" si="11"/>
        <v>8346.4894080489466</v>
      </c>
      <c r="BC42" s="93">
        <f t="shared" si="11"/>
        <v>7986.9062235258198</v>
      </c>
      <c r="BD42" s="93">
        <f t="shared" si="11"/>
        <v>8011.3213320444493</v>
      </c>
      <c r="BE42" s="93">
        <f t="shared" si="11"/>
        <v>8006.4506335221331</v>
      </c>
      <c r="BF42" s="93">
        <f t="shared" si="11"/>
        <v>8111.1415060217714</v>
      </c>
      <c r="BG42" s="93">
        <f t="shared" si="11"/>
        <v>8412.2210493328002</v>
      </c>
      <c r="BH42" s="168">
        <f t="shared" si="11"/>
        <v>8367.2790000000005</v>
      </c>
      <c r="BI42" s="93">
        <f t="shared" si="11"/>
        <v>8424.8330465849322</v>
      </c>
      <c r="BJ42" s="93">
        <f t="shared" si="11"/>
        <v>8738.4191272081043</v>
      </c>
      <c r="BK42" s="93">
        <f t="shared" si="11"/>
        <v>9107.9316333856113</v>
      </c>
      <c r="BL42" s="93">
        <f t="shared" si="11"/>
        <v>9420.9790139622673</v>
      </c>
      <c r="BM42" s="93">
        <f t="shared" si="11"/>
        <v>11778.5503576542</v>
      </c>
      <c r="BN42" s="93">
        <f t="shared" si="11"/>
        <v>12172.406677572175</v>
      </c>
      <c r="BO42" s="93">
        <f t="shared" si="11"/>
        <v>12885.851169592901</v>
      </c>
      <c r="BP42" s="93">
        <f t="shared" si="11"/>
        <v>13999.011134262464</v>
      </c>
      <c r="BQ42" s="93">
        <f t="shared" si="11"/>
        <v>14120.628501093721</v>
      </c>
      <c r="BR42" s="93">
        <f t="shared" si="11"/>
        <v>14152.568756006423</v>
      </c>
      <c r="BS42" s="93">
        <f t="shared" si="11"/>
        <v>14217.681531654329</v>
      </c>
      <c r="BT42" s="93">
        <f t="shared" si="11"/>
        <v>14148.792869942994</v>
      </c>
      <c r="BU42" s="93">
        <f t="shared" si="11"/>
        <v>14187.320792249062</v>
      </c>
      <c r="BV42" s="93">
        <f t="shared" si="11"/>
        <v>14491.663202148253</v>
      </c>
      <c r="BW42" s="93">
        <f t="shared" si="11"/>
        <v>15027.275934304254</v>
      </c>
      <c r="BX42" s="33"/>
    </row>
    <row r="43" spans="1:76">
      <c r="A43" s="82"/>
      <c r="B43" s="107" t="s">
        <v>348</v>
      </c>
      <c r="C43" s="30"/>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93">
        <f t="shared" ref="AH43:BW43" si="12">AH42+AH37</f>
        <v>1273.4937362036571</v>
      </c>
      <c r="AI43" s="93">
        <f t="shared" si="12"/>
        <v>1362.9195439999999</v>
      </c>
      <c r="AJ43" s="93">
        <f t="shared" si="12"/>
        <v>1751.1143538461538</v>
      </c>
      <c r="AK43" s="93">
        <f t="shared" si="12"/>
        <v>2657.6854695000002</v>
      </c>
      <c r="AL43" s="93">
        <f t="shared" si="12"/>
        <v>3817.5333942500001</v>
      </c>
      <c r="AM43" s="93">
        <f t="shared" si="12"/>
        <v>4605.0374345</v>
      </c>
      <c r="AN43" s="93">
        <f t="shared" si="12"/>
        <v>5249.22940225</v>
      </c>
      <c r="AO43" s="93">
        <f t="shared" si="12"/>
        <v>5925.8802872857141</v>
      </c>
      <c r="AP43" s="93">
        <f t="shared" si="12"/>
        <v>6219.4244389333326</v>
      </c>
      <c r="AQ43" s="93">
        <f t="shared" si="12"/>
        <v>5993.7093670000013</v>
      </c>
      <c r="AR43" s="93">
        <f t="shared" si="12"/>
        <v>5381.6140466666675</v>
      </c>
      <c r="AS43" s="93">
        <f t="shared" si="12"/>
        <v>5152.8057166666676</v>
      </c>
      <c r="AT43" s="93">
        <f t="shared" si="12"/>
        <v>6029.1884084879675</v>
      </c>
      <c r="AU43" s="93">
        <f t="shared" si="12"/>
        <v>7954.5646282840453</v>
      </c>
      <c r="AV43" s="93">
        <f t="shared" si="12"/>
        <v>10261.900401572635</v>
      </c>
      <c r="AW43" s="93">
        <f t="shared" si="12"/>
        <v>11080.553460896765</v>
      </c>
      <c r="AX43" s="93">
        <f t="shared" si="12"/>
        <v>11418.910251571619</v>
      </c>
      <c r="AY43" s="93">
        <f t="shared" si="12"/>
        <v>11967.287325429546</v>
      </c>
      <c r="AZ43" s="93">
        <f t="shared" si="12"/>
        <v>11716.682181652171</v>
      </c>
      <c r="BA43" s="93">
        <f t="shared" si="12"/>
        <v>11105.415104404639</v>
      </c>
      <c r="BB43" s="93">
        <f t="shared" si="12"/>
        <v>10730.541461768862</v>
      </c>
      <c r="BC43" s="93">
        <f t="shared" si="12"/>
        <v>10600.157779455387</v>
      </c>
      <c r="BD43" s="93">
        <f t="shared" si="12"/>
        <v>10965.362379809787</v>
      </c>
      <c r="BE43" s="93">
        <f t="shared" si="12"/>
        <v>11365.520755774576</v>
      </c>
      <c r="BF43" s="93">
        <f t="shared" si="12"/>
        <v>11908.317730909741</v>
      </c>
      <c r="BG43" s="93">
        <f t="shared" si="12"/>
        <v>12979.882844752534</v>
      </c>
      <c r="BH43" s="168">
        <f t="shared" si="12"/>
        <v>14337.895</v>
      </c>
      <c r="BI43" s="93">
        <f t="shared" si="12"/>
        <v>14851.108266184932</v>
      </c>
      <c r="BJ43" s="93">
        <f t="shared" si="12"/>
        <v>15606.962786808102</v>
      </c>
      <c r="BK43" s="93">
        <f t="shared" si="12"/>
        <v>16475.056454099642</v>
      </c>
      <c r="BL43" s="93">
        <f t="shared" si="12"/>
        <v>17124.297496262265</v>
      </c>
      <c r="BM43" s="93">
        <f t="shared" si="12"/>
        <v>19907.435506014201</v>
      </c>
      <c r="BN43" s="93">
        <f t="shared" si="12"/>
        <v>20414.563520732176</v>
      </c>
      <c r="BO43" s="93">
        <f t="shared" si="12"/>
        <v>20938.004278902899</v>
      </c>
      <c r="BP43" s="93">
        <f t="shared" si="12"/>
        <v>21509.886250582465</v>
      </c>
      <c r="BQ43" s="93">
        <f t="shared" si="12"/>
        <v>21162.151977293692</v>
      </c>
      <c r="BR43" s="93">
        <f t="shared" si="12"/>
        <v>20749.562939001651</v>
      </c>
      <c r="BS43" s="93">
        <f t="shared" si="12"/>
        <v>20379.85733717891</v>
      </c>
      <c r="BT43" s="93">
        <f t="shared" si="12"/>
        <v>19986.228256253995</v>
      </c>
      <c r="BU43" s="93">
        <f t="shared" si="12"/>
        <v>19797.759381897762</v>
      </c>
      <c r="BV43" s="93">
        <f t="shared" si="12"/>
        <v>19861.97576460096</v>
      </c>
      <c r="BW43" s="93">
        <f t="shared" si="12"/>
        <v>20348.099651405551</v>
      </c>
      <c r="BX43" s="33"/>
    </row>
    <row r="44" spans="1:76" ht="26.1" customHeight="1">
      <c r="A44" s="82"/>
      <c r="B44" s="169" t="s">
        <v>347</v>
      </c>
      <c r="C44" s="30"/>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0"/>
      <c r="BI44" s="93"/>
      <c r="BJ44" s="93"/>
      <c r="BK44" s="93"/>
      <c r="BL44" s="93"/>
      <c r="BM44" s="93"/>
      <c r="BN44" s="93"/>
      <c r="BO44" s="93"/>
      <c r="BP44" s="93"/>
      <c r="BQ44" s="93"/>
      <c r="BR44" s="93"/>
      <c r="BS44" s="93"/>
      <c r="BT44" s="93"/>
      <c r="BU44" s="93"/>
      <c r="BV44" s="93"/>
      <c r="BW44" s="93"/>
      <c r="BX44" s="33"/>
    </row>
    <row r="45" spans="1:76">
      <c r="A45" s="82"/>
      <c r="B45" s="38" t="s">
        <v>346</v>
      </c>
      <c r="C45" s="30"/>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93">
        <v>24</v>
      </c>
      <c r="AI45" s="93">
        <v>27</v>
      </c>
      <c r="AJ45" s="93">
        <v>42</v>
      </c>
      <c r="AK45" s="93">
        <v>66</v>
      </c>
      <c r="AL45" s="93">
        <v>94</v>
      </c>
      <c r="AM45" s="93">
        <v>123</v>
      </c>
      <c r="AN45" s="93">
        <v>126</v>
      </c>
      <c r="AO45" s="93">
        <v>130</v>
      </c>
      <c r="AP45" s="93">
        <v>161</v>
      </c>
      <c r="AQ45" s="93">
        <v>179.708</v>
      </c>
      <c r="AR45" s="93">
        <v>394.245</v>
      </c>
      <c r="AS45" s="93">
        <v>425.16500000000002</v>
      </c>
      <c r="AT45" s="93">
        <v>494.35300000000001</v>
      </c>
      <c r="AU45" s="93">
        <v>626.245</v>
      </c>
      <c r="AV45" s="93">
        <v>928.67899999999997</v>
      </c>
      <c r="AW45" s="93">
        <v>1207.7750000000001</v>
      </c>
      <c r="AX45" s="93">
        <v>1440.797</v>
      </c>
      <c r="AY45" s="93">
        <v>1739.5630000000001</v>
      </c>
      <c r="AZ45" s="93">
        <v>2083.6799999999998</v>
      </c>
      <c r="BA45" s="93">
        <v>2326.3319999999999</v>
      </c>
      <c r="BB45" s="93">
        <v>2428.9789999999998</v>
      </c>
      <c r="BC45" s="93">
        <v>1895.7190000000001</v>
      </c>
      <c r="BD45" s="93">
        <v>1.71</v>
      </c>
      <c r="BE45" s="93">
        <v>-0.81900222</v>
      </c>
      <c r="BF45" s="93">
        <v>-0.73990369000000011</v>
      </c>
      <c r="BG45" s="93">
        <v>8.5208560000000017E-2</v>
      </c>
      <c r="BH45" s="93">
        <v>-2.9000000000000001E-2</v>
      </c>
      <c r="BI45" s="93">
        <v>0</v>
      </c>
      <c r="BJ45" s="93">
        <v>0</v>
      </c>
      <c r="BK45" s="93">
        <v>0</v>
      </c>
      <c r="BL45" s="93">
        <v>0</v>
      </c>
      <c r="BM45" s="93">
        <v>0</v>
      </c>
      <c r="BN45" s="93">
        <v>0</v>
      </c>
      <c r="BO45" s="93">
        <v>0</v>
      </c>
      <c r="BP45" s="93">
        <v>0</v>
      </c>
      <c r="BQ45" s="93">
        <v>0</v>
      </c>
      <c r="BR45" s="93">
        <v>0</v>
      </c>
      <c r="BS45" s="93">
        <v>0</v>
      </c>
      <c r="BT45" s="93">
        <v>0</v>
      </c>
      <c r="BU45" s="93">
        <v>0</v>
      </c>
      <c r="BV45" s="93">
        <v>0</v>
      </c>
      <c r="BW45" s="93">
        <v>0</v>
      </c>
      <c r="BX45" s="33"/>
    </row>
    <row r="46" spans="1:76">
      <c r="A46" s="82"/>
      <c r="B46" s="88" t="s">
        <v>343</v>
      </c>
      <c r="C46" s="30"/>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93">
        <v>14.511966970103668</v>
      </c>
      <c r="AI46" s="93">
        <v>16.133326530612248</v>
      </c>
      <c r="AJ46" s="93">
        <v>24.717428571428567</v>
      </c>
      <c r="AK46" s="93">
        <v>38.256555984555987</v>
      </c>
      <c r="AL46" s="93">
        <v>53.688094574692514</v>
      </c>
      <c r="AM46" s="93">
        <v>69.433802484230412</v>
      </c>
      <c r="AN46" s="93">
        <v>70.79400989192159</v>
      </c>
      <c r="AO46" s="93">
        <v>72.922577563434828</v>
      </c>
      <c r="AP46" s="93">
        <v>90.311245126833001</v>
      </c>
      <c r="AQ46" s="93">
        <v>101.14080485724621</v>
      </c>
      <c r="AR46" s="93">
        <v>214.69849528659114</v>
      </c>
      <c r="AS46" s="93">
        <v>246.22674990624449</v>
      </c>
      <c r="AT46" s="93">
        <v>290.78532291356805</v>
      </c>
      <c r="AU46" s="93">
        <v>374.87953670196288</v>
      </c>
      <c r="AV46" s="93">
        <v>515.91282807874779</v>
      </c>
      <c r="AW46" s="93">
        <v>639.46872373484587</v>
      </c>
      <c r="AX46" s="93">
        <v>746.17943712198155</v>
      </c>
      <c r="AY46" s="93">
        <v>868.26822643117271</v>
      </c>
      <c r="AZ46" s="93">
        <v>1014.3606606667142</v>
      </c>
      <c r="BA46" s="93">
        <v>1119.2241017635679</v>
      </c>
      <c r="BB46" s="93">
        <v>1161.318333432162</v>
      </c>
      <c r="BC46" s="93">
        <v>952.99214417084886</v>
      </c>
      <c r="BD46" s="93">
        <v>0.85962981144998363</v>
      </c>
      <c r="BE46" s="93">
        <v>-0.41171855202088775</v>
      </c>
      <c r="BF46" s="93">
        <v>-0.37195512837768846</v>
      </c>
      <c r="BG46" s="93">
        <v>4.2834981501008555E-2</v>
      </c>
      <c r="BH46" s="93">
        <v>-1.4578517270204401E-2</v>
      </c>
      <c r="BI46" s="93">
        <v>0</v>
      </c>
      <c r="BJ46" s="93">
        <v>0</v>
      </c>
      <c r="BK46" s="93">
        <v>0</v>
      </c>
      <c r="BL46" s="93">
        <v>0</v>
      </c>
      <c r="BM46" s="93">
        <v>0</v>
      </c>
      <c r="BN46" s="93">
        <v>0</v>
      </c>
      <c r="BO46" s="93">
        <v>0</v>
      </c>
      <c r="BP46" s="93">
        <v>0</v>
      </c>
      <c r="BQ46" s="93">
        <v>0</v>
      </c>
      <c r="BR46" s="93">
        <v>0</v>
      </c>
      <c r="BS46" s="93">
        <v>0</v>
      </c>
      <c r="BT46" s="93">
        <v>0</v>
      </c>
      <c r="BU46" s="93">
        <v>0</v>
      </c>
      <c r="BV46" s="93">
        <v>0</v>
      </c>
      <c r="BW46" s="93">
        <v>0</v>
      </c>
      <c r="BX46" s="33"/>
    </row>
    <row r="47" spans="1:76">
      <c r="A47" s="82"/>
      <c r="B47" s="88" t="s">
        <v>342</v>
      </c>
      <c r="C47" s="30"/>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93">
        <v>9.4880330298963322</v>
      </c>
      <c r="AI47" s="93">
        <v>10.866673469387752</v>
      </c>
      <c r="AJ47" s="93">
        <v>17.282571428571433</v>
      </c>
      <c r="AK47" s="93">
        <v>27.743444015444013</v>
      </c>
      <c r="AL47" s="93">
        <v>40.311905425307486</v>
      </c>
      <c r="AM47" s="93">
        <v>53.566197515769588</v>
      </c>
      <c r="AN47" s="93">
        <v>55.20599010807841</v>
      </c>
      <c r="AO47" s="93">
        <v>57.077422436565172</v>
      </c>
      <c r="AP47" s="93">
        <v>70.688754873166999</v>
      </c>
      <c r="AQ47" s="93">
        <v>78.567195142753789</v>
      </c>
      <c r="AR47" s="93">
        <v>179.54650471340884</v>
      </c>
      <c r="AS47" s="93">
        <v>178.93825009375556</v>
      </c>
      <c r="AT47" s="93">
        <v>203.56767708643196</v>
      </c>
      <c r="AU47" s="93">
        <v>251.36546329803713</v>
      </c>
      <c r="AV47" s="93">
        <v>412.76617192125207</v>
      </c>
      <c r="AW47" s="93">
        <v>568.30627626515411</v>
      </c>
      <c r="AX47" s="93">
        <v>694.61756287801848</v>
      </c>
      <c r="AY47" s="93">
        <v>871.2947735688274</v>
      </c>
      <c r="AZ47" s="93">
        <v>1069.3193393332856</v>
      </c>
      <c r="BA47" s="93">
        <v>1207.107898236432</v>
      </c>
      <c r="BB47" s="93">
        <v>1267.660666567838</v>
      </c>
      <c r="BC47" s="93">
        <v>942.7268558291513</v>
      </c>
      <c r="BD47" s="93">
        <v>0.85037018855001634</v>
      </c>
      <c r="BE47" s="93">
        <v>-0.40728366797911225</v>
      </c>
      <c r="BF47" s="93">
        <v>-0.36794856162231165</v>
      </c>
      <c r="BG47" s="93">
        <v>4.2373578498991461E-2</v>
      </c>
      <c r="BH47" s="93">
        <v>-1.44214827297956E-2</v>
      </c>
      <c r="BI47" s="93">
        <v>0</v>
      </c>
      <c r="BJ47" s="93">
        <v>0</v>
      </c>
      <c r="BK47" s="93">
        <v>0</v>
      </c>
      <c r="BL47" s="93">
        <v>0</v>
      </c>
      <c r="BM47" s="93">
        <v>0</v>
      </c>
      <c r="BN47" s="93">
        <v>0</v>
      </c>
      <c r="BO47" s="93">
        <v>0</v>
      </c>
      <c r="BP47" s="93">
        <v>0</v>
      </c>
      <c r="BQ47" s="93">
        <v>0</v>
      </c>
      <c r="BR47" s="93">
        <v>0</v>
      </c>
      <c r="BS47" s="93">
        <v>0</v>
      </c>
      <c r="BT47" s="93">
        <v>0</v>
      </c>
      <c r="BU47" s="93">
        <v>0</v>
      </c>
      <c r="BV47" s="93">
        <v>0</v>
      </c>
      <c r="BW47" s="93">
        <v>0</v>
      </c>
      <c r="BX47" s="33"/>
    </row>
    <row r="48" spans="1:76">
      <c r="A48" s="82"/>
      <c r="B48" s="88" t="s">
        <v>345</v>
      </c>
      <c r="C48" s="30"/>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93">
        <v>13.756276951258759</v>
      </c>
      <c r="AI48" s="93">
        <v>14.721428571428573</v>
      </c>
      <c r="AJ48" s="93">
        <v>22.033333333333331</v>
      </c>
      <c r="AK48" s="93">
        <v>32.202197802197801</v>
      </c>
      <c r="AL48" s="93">
        <v>41.401985111662533</v>
      </c>
      <c r="AM48" s="93">
        <v>50.329731447640235</v>
      </c>
      <c r="AN48" s="93">
        <v>51.097730029457637</v>
      </c>
      <c r="AO48" s="93">
        <v>53.433919597989942</v>
      </c>
      <c r="AP48" s="93">
        <v>66.668636363636352</v>
      </c>
      <c r="AQ48" s="93">
        <v>77.651036790439605</v>
      </c>
      <c r="AR48" s="93">
        <v>134.98114050144258</v>
      </c>
      <c r="AS48" s="93">
        <v>173.14325355946306</v>
      </c>
      <c r="AT48" s="93">
        <v>199.74592724262308</v>
      </c>
      <c r="AU48" s="93">
        <v>245.91611603384013</v>
      </c>
      <c r="AV48" s="93">
        <v>404.6508545365192</v>
      </c>
      <c r="AW48" s="93">
        <v>552.73875902745692</v>
      </c>
      <c r="AX48" s="93">
        <v>656.20748239800935</v>
      </c>
      <c r="AY48" s="93">
        <v>792.96442475354183</v>
      </c>
      <c r="AZ48" s="93">
        <v>949.43287308560286</v>
      </c>
      <c r="BA48" s="93">
        <v>1104.2454763063374</v>
      </c>
      <c r="BB48" s="93">
        <v>1220.2878674290116</v>
      </c>
      <c r="BC48" s="93">
        <v>970.71840220705849</v>
      </c>
      <c r="BD48" s="93">
        <v>0.8756194709100189</v>
      </c>
      <c r="BE48" s="93">
        <v>-0.41937677809972562</v>
      </c>
      <c r="BF48" s="93">
        <v>-0.37887372956852083</v>
      </c>
      <c r="BG48" s="93">
        <v>4.3631739312400351E-2</v>
      </c>
      <c r="BH48" s="93">
        <v>-1.4849686933561724E-2</v>
      </c>
      <c r="BI48" s="93">
        <v>0</v>
      </c>
      <c r="BJ48" s="93">
        <v>0</v>
      </c>
      <c r="BK48" s="93">
        <v>0</v>
      </c>
      <c r="BL48" s="93">
        <v>0</v>
      </c>
      <c r="BM48" s="93">
        <v>0</v>
      </c>
      <c r="BN48" s="93">
        <v>0</v>
      </c>
      <c r="BO48" s="93">
        <v>0</v>
      </c>
      <c r="BP48" s="93">
        <v>0</v>
      </c>
      <c r="BQ48" s="93">
        <v>0</v>
      </c>
      <c r="BR48" s="93">
        <v>0</v>
      </c>
      <c r="BS48" s="93">
        <v>0</v>
      </c>
      <c r="BT48" s="93">
        <v>0</v>
      </c>
      <c r="BU48" s="93">
        <v>0</v>
      </c>
      <c r="BV48" s="93">
        <v>0</v>
      </c>
      <c r="BW48" s="93">
        <v>0</v>
      </c>
      <c r="BX48" s="33"/>
    </row>
    <row r="49" spans="1:76">
      <c r="A49" s="82"/>
      <c r="B49" s="88" t="s">
        <v>344</v>
      </c>
      <c r="C49" s="30"/>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93">
        <v>10.243723048741241</v>
      </c>
      <c r="AI49" s="93">
        <v>12.278571428571427</v>
      </c>
      <c r="AJ49" s="93">
        <v>19.966666666666669</v>
      </c>
      <c r="AK49" s="93">
        <v>33.797802197802199</v>
      </c>
      <c r="AL49" s="93">
        <v>52.598014888337467</v>
      </c>
      <c r="AM49" s="93">
        <v>72.670268552359772</v>
      </c>
      <c r="AN49" s="93">
        <v>74.902269970542363</v>
      </c>
      <c r="AO49" s="93">
        <v>76.566080402010058</v>
      </c>
      <c r="AP49" s="93">
        <v>94.331363636363648</v>
      </c>
      <c r="AQ49" s="93">
        <v>102.05696320956039</v>
      </c>
      <c r="AR49" s="93">
        <v>259.26385949855739</v>
      </c>
      <c r="AS49" s="93">
        <v>252.02174644053699</v>
      </c>
      <c r="AT49" s="93">
        <v>294.60707275737695</v>
      </c>
      <c r="AU49" s="93">
        <v>380.32888396615988</v>
      </c>
      <c r="AV49" s="93">
        <v>524.02814546348088</v>
      </c>
      <c r="AW49" s="93">
        <v>655.03624097254328</v>
      </c>
      <c r="AX49" s="93">
        <v>784.58951760199068</v>
      </c>
      <c r="AY49" s="93">
        <v>946.59857524645815</v>
      </c>
      <c r="AZ49" s="93">
        <v>1134.2471269143971</v>
      </c>
      <c r="BA49" s="93">
        <v>1222.0865236936625</v>
      </c>
      <c r="BB49" s="93">
        <v>1208.691132570988</v>
      </c>
      <c r="BC49" s="93">
        <v>925.00059779294145</v>
      </c>
      <c r="BD49" s="93">
        <v>0.83438052908998106</v>
      </c>
      <c r="BE49" s="93">
        <v>-0.39962544190027438</v>
      </c>
      <c r="BF49" s="93">
        <v>-0.36102996043147928</v>
      </c>
      <c r="BG49" s="93">
        <v>4.1576820687599665E-2</v>
      </c>
      <c r="BH49" s="93">
        <v>-1.4150313066438278E-2</v>
      </c>
      <c r="BI49" s="93">
        <v>0</v>
      </c>
      <c r="BJ49" s="93">
        <v>0</v>
      </c>
      <c r="BK49" s="93">
        <v>0</v>
      </c>
      <c r="BL49" s="93">
        <v>0</v>
      </c>
      <c r="BM49" s="93">
        <v>0</v>
      </c>
      <c r="BN49" s="93">
        <v>0</v>
      </c>
      <c r="BO49" s="93">
        <v>0</v>
      </c>
      <c r="BP49" s="93">
        <v>0</v>
      </c>
      <c r="BQ49" s="93">
        <v>0</v>
      </c>
      <c r="BR49" s="93">
        <v>0</v>
      </c>
      <c r="BS49" s="93">
        <v>0</v>
      </c>
      <c r="BT49" s="93">
        <v>0</v>
      </c>
      <c r="BU49" s="93">
        <v>0</v>
      </c>
      <c r="BV49" s="93">
        <v>0</v>
      </c>
      <c r="BW49" s="93">
        <v>0</v>
      </c>
      <c r="BX49" s="33"/>
    </row>
    <row r="50" spans="1:76" ht="26.1" customHeight="1">
      <c r="A50" s="82"/>
      <c r="B50" s="38" t="s">
        <v>249</v>
      </c>
      <c r="C50" s="30"/>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93">
        <v>0</v>
      </c>
      <c r="AI50" s="93">
        <v>0</v>
      </c>
      <c r="AJ50" s="93">
        <v>0</v>
      </c>
      <c r="AK50" s="93">
        <v>0</v>
      </c>
      <c r="AL50" s="93">
        <v>0</v>
      </c>
      <c r="AM50" s="93">
        <v>0</v>
      </c>
      <c r="AN50" s="93">
        <v>0</v>
      </c>
      <c r="AO50" s="93">
        <v>0</v>
      </c>
      <c r="AP50" s="93">
        <v>0</v>
      </c>
      <c r="AQ50" s="93">
        <v>0</v>
      </c>
      <c r="AR50" s="93">
        <v>0</v>
      </c>
      <c r="AS50" s="93">
        <v>0</v>
      </c>
      <c r="AT50" s="93">
        <v>0</v>
      </c>
      <c r="AU50" s="93">
        <v>0</v>
      </c>
      <c r="AV50" s="93">
        <v>2.8769999999999998</v>
      </c>
      <c r="AW50" s="93">
        <v>7.2039999999999997</v>
      </c>
      <c r="AX50" s="93">
        <v>11.369</v>
      </c>
      <c r="AY50" s="93">
        <v>19.163</v>
      </c>
      <c r="AZ50" s="93">
        <v>34.027000000000001</v>
      </c>
      <c r="BA50" s="93">
        <v>42.026000000000003</v>
      </c>
      <c r="BB50" s="93">
        <v>48.832000000000001</v>
      </c>
      <c r="BC50" s="93">
        <v>39.287999999999997</v>
      </c>
      <c r="BD50" s="93">
        <v>-6.0999999999999999E-2</v>
      </c>
      <c r="BE50" s="93">
        <v>-8.6436562195121955E-2</v>
      </c>
      <c r="BF50" s="93">
        <v>-0.14737339999999999</v>
      </c>
      <c r="BG50" s="93">
        <v>8.5208560000000017E-2</v>
      </c>
      <c r="BH50" s="93">
        <v>-2.9000000000000001E-2</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33"/>
    </row>
    <row r="51" spans="1:76">
      <c r="A51" s="82"/>
      <c r="B51" s="88" t="s">
        <v>343</v>
      </c>
      <c r="C51" s="30"/>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93">
        <v>0</v>
      </c>
      <c r="AI51" s="93">
        <v>0</v>
      </c>
      <c r="AJ51" s="93">
        <v>0</v>
      </c>
      <c r="AK51" s="93">
        <v>0</v>
      </c>
      <c r="AL51" s="93">
        <v>0</v>
      </c>
      <c r="AM51" s="93">
        <v>0</v>
      </c>
      <c r="AN51" s="93">
        <v>0</v>
      </c>
      <c r="AO51" s="93">
        <v>0</v>
      </c>
      <c r="AP51" s="93">
        <v>0</v>
      </c>
      <c r="AQ51" s="93">
        <v>0</v>
      </c>
      <c r="AR51" s="93">
        <v>0</v>
      </c>
      <c r="AS51" s="93">
        <v>0</v>
      </c>
      <c r="AT51" s="93">
        <v>0</v>
      </c>
      <c r="AU51" s="93">
        <v>0</v>
      </c>
      <c r="AV51" s="93">
        <v>0.65355075911120464</v>
      </c>
      <c r="AW51" s="93">
        <v>1.6217743773994191</v>
      </c>
      <c r="AX51" s="93">
        <v>2.5752797853609004</v>
      </c>
      <c r="AY51" s="93">
        <v>4.0695107580942906</v>
      </c>
      <c r="AZ51" s="93">
        <v>7.3852964480226744</v>
      </c>
      <c r="BA51" s="93">
        <v>9.2967079417926204</v>
      </c>
      <c r="BB51" s="93">
        <v>10.80366474213008</v>
      </c>
      <c r="BC51" s="93">
        <v>9.355921533335783</v>
      </c>
      <c r="BD51" s="93">
        <v>0</v>
      </c>
      <c r="BE51" s="93">
        <v>0</v>
      </c>
      <c r="BF51" s="93">
        <v>0</v>
      </c>
      <c r="BG51" s="93">
        <v>0</v>
      </c>
      <c r="BH51" s="93">
        <v>0</v>
      </c>
      <c r="BI51" s="93">
        <v>0</v>
      </c>
      <c r="BJ51" s="93">
        <v>0</v>
      </c>
      <c r="BK51" s="93">
        <v>0</v>
      </c>
      <c r="BL51" s="93">
        <v>0</v>
      </c>
      <c r="BM51" s="93">
        <v>0</v>
      </c>
      <c r="BN51" s="93">
        <v>0</v>
      </c>
      <c r="BO51" s="93">
        <v>0</v>
      </c>
      <c r="BP51" s="93">
        <v>0</v>
      </c>
      <c r="BQ51" s="93">
        <v>0</v>
      </c>
      <c r="BR51" s="93">
        <v>0</v>
      </c>
      <c r="BS51" s="93">
        <v>0</v>
      </c>
      <c r="BT51" s="93">
        <v>0</v>
      </c>
      <c r="BU51" s="93">
        <v>0</v>
      </c>
      <c r="BV51" s="93">
        <v>0</v>
      </c>
      <c r="BW51" s="93">
        <v>0</v>
      </c>
      <c r="BX51" s="33"/>
    </row>
    <row r="52" spans="1:76">
      <c r="A52" s="82"/>
      <c r="B52" s="88" t="s">
        <v>342</v>
      </c>
      <c r="C52" s="30"/>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93">
        <v>0</v>
      </c>
      <c r="AI52" s="93">
        <v>0</v>
      </c>
      <c r="AJ52" s="93">
        <v>0</v>
      </c>
      <c r="AK52" s="93">
        <v>0</v>
      </c>
      <c r="AL52" s="93">
        <v>0</v>
      </c>
      <c r="AM52" s="93">
        <v>0</v>
      </c>
      <c r="AN52" s="93">
        <v>0</v>
      </c>
      <c r="AO52" s="93">
        <v>0</v>
      </c>
      <c r="AP52" s="93">
        <v>0</v>
      </c>
      <c r="AQ52" s="93">
        <v>0</v>
      </c>
      <c r="AR52" s="93">
        <v>0</v>
      </c>
      <c r="AS52" s="93">
        <v>0</v>
      </c>
      <c r="AT52" s="93">
        <v>0</v>
      </c>
      <c r="AU52" s="93">
        <v>0</v>
      </c>
      <c r="AV52" s="93">
        <v>2.2234492408887951</v>
      </c>
      <c r="AW52" s="93">
        <v>5.5822256226005811</v>
      </c>
      <c r="AX52" s="93">
        <v>8.7937202146390998</v>
      </c>
      <c r="AY52" s="93">
        <v>15.09348924190571</v>
      </c>
      <c r="AZ52" s="93">
        <v>26.641703551977329</v>
      </c>
      <c r="BA52" s="93">
        <v>32.729292058207385</v>
      </c>
      <c r="BB52" s="93">
        <v>38.028335257869927</v>
      </c>
      <c r="BC52" s="93">
        <v>29.932078466664212</v>
      </c>
      <c r="BD52" s="93">
        <v>-6.0999999999999999E-2</v>
      </c>
      <c r="BE52" s="93">
        <v>-8.6436562195121955E-2</v>
      </c>
      <c r="BF52" s="93">
        <v>-0.14737339999999999</v>
      </c>
      <c r="BG52" s="93">
        <v>8.5208560000000017E-2</v>
      </c>
      <c r="BH52" s="93">
        <v>-2.9000000000000001E-2</v>
      </c>
      <c r="BI52" s="93">
        <v>0</v>
      </c>
      <c r="BJ52" s="93">
        <v>0</v>
      </c>
      <c r="BK52" s="93">
        <v>0</v>
      </c>
      <c r="BL52" s="93">
        <v>0</v>
      </c>
      <c r="BM52" s="93">
        <v>0</v>
      </c>
      <c r="BN52" s="93">
        <v>0</v>
      </c>
      <c r="BO52" s="93">
        <v>0</v>
      </c>
      <c r="BP52" s="93">
        <v>0</v>
      </c>
      <c r="BQ52" s="93">
        <v>0</v>
      </c>
      <c r="BR52" s="93">
        <v>0</v>
      </c>
      <c r="BS52" s="93">
        <v>0</v>
      </c>
      <c r="BT52" s="93">
        <v>0</v>
      </c>
      <c r="BU52" s="93">
        <v>0</v>
      </c>
      <c r="BV52" s="93">
        <v>0</v>
      </c>
      <c r="BW52" s="93">
        <v>0</v>
      </c>
      <c r="BX52" s="33"/>
    </row>
    <row r="53" spans="1:76">
      <c r="A53" s="82"/>
      <c r="B53" s="38" t="s">
        <v>308</v>
      </c>
      <c r="C53" s="30"/>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93">
        <v>0</v>
      </c>
      <c r="AI53" s="93">
        <v>0</v>
      </c>
      <c r="AJ53" s="93">
        <v>0</v>
      </c>
      <c r="AK53" s="93">
        <v>0</v>
      </c>
      <c r="AL53" s="93">
        <v>0</v>
      </c>
      <c r="AM53" s="93">
        <v>0</v>
      </c>
      <c r="AN53" s="93">
        <v>0</v>
      </c>
      <c r="AO53" s="93">
        <v>0</v>
      </c>
      <c r="AP53" s="93">
        <v>0</v>
      </c>
      <c r="AQ53" s="93">
        <v>0</v>
      </c>
      <c r="AR53" s="93">
        <v>0</v>
      </c>
      <c r="AS53" s="93">
        <v>0</v>
      </c>
      <c r="AT53" s="93">
        <v>0</v>
      </c>
      <c r="AU53" s="93">
        <v>0</v>
      </c>
      <c r="AV53" s="93">
        <v>0</v>
      </c>
      <c r="AW53" s="93">
        <v>0</v>
      </c>
      <c r="AX53" s="93">
        <v>0</v>
      </c>
      <c r="AY53" s="93">
        <v>0</v>
      </c>
      <c r="AZ53" s="93">
        <v>3.1930000000000001</v>
      </c>
      <c r="BA53" s="93">
        <v>23.582999999999998</v>
      </c>
      <c r="BB53" s="93">
        <v>32.392000000000003</v>
      </c>
      <c r="BC53" s="93">
        <v>27.45</v>
      </c>
      <c r="BD53" s="93">
        <v>4.1689999999999996</v>
      </c>
      <c r="BE53" s="93">
        <v>6.0000000000000001E-3</v>
      </c>
      <c r="BF53" s="93">
        <v>4.2999999999999997E-2</v>
      </c>
      <c r="BG53" s="93">
        <v>0</v>
      </c>
      <c r="BH53" s="93">
        <v>0</v>
      </c>
      <c r="BI53" s="93">
        <v>0</v>
      </c>
      <c r="BJ53" s="93">
        <v>0</v>
      </c>
      <c r="BK53" s="93">
        <v>0</v>
      </c>
      <c r="BL53" s="93">
        <v>0</v>
      </c>
      <c r="BM53" s="93">
        <v>0</v>
      </c>
      <c r="BN53" s="93">
        <v>0</v>
      </c>
      <c r="BO53" s="93">
        <v>0</v>
      </c>
      <c r="BP53" s="93">
        <v>0</v>
      </c>
      <c r="BQ53" s="93">
        <v>0</v>
      </c>
      <c r="BR53" s="93">
        <v>0</v>
      </c>
      <c r="BS53" s="93">
        <v>0</v>
      </c>
      <c r="BT53" s="93">
        <v>0</v>
      </c>
      <c r="BU53" s="93">
        <v>0</v>
      </c>
      <c r="BV53" s="93">
        <v>0</v>
      </c>
      <c r="BW53" s="93">
        <v>0</v>
      </c>
      <c r="BX53" s="33"/>
    </row>
    <row r="54" spans="1:76">
      <c r="A54" s="82"/>
      <c r="B54" s="38" t="s">
        <v>341</v>
      </c>
      <c r="C54" s="30"/>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93">
        <f>'Table 1a'!AH36</f>
        <v>0</v>
      </c>
      <c r="AI54" s="93">
        <f>'Table 1a'!AI36</f>
        <v>0</v>
      </c>
      <c r="AJ54" s="93">
        <f>'Table 1a'!AJ36</f>
        <v>0</v>
      </c>
      <c r="AK54" s="93">
        <f>'Table 1a'!AK36</f>
        <v>0</v>
      </c>
      <c r="AL54" s="93">
        <f>'Table 1a'!AL36</f>
        <v>0</v>
      </c>
      <c r="AM54" s="93">
        <f>'Table 1a'!AM36</f>
        <v>0</v>
      </c>
      <c r="AN54" s="93">
        <f>'Table 1a'!AN36</f>
        <v>0</v>
      </c>
      <c r="AO54" s="93">
        <f>'Table 1a'!AO36</f>
        <v>0</v>
      </c>
      <c r="AP54" s="93">
        <f>'Table 1a'!AP36</f>
        <v>0</v>
      </c>
      <c r="AQ54" s="93">
        <f>'Table 1a'!AQ36</f>
        <v>0</v>
      </c>
      <c r="AR54" s="93">
        <f>'Table 1a'!AR36</f>
        <v>0</v>
      </c>
      <c r="AS54" s="93">
        <f>'Table 1a'!AS36</f>
        <v>0</v>
      </c>
      <c r="AT54" s="93">
        <f>'Table 1a'!AT36</f>
        <v>0</v>
      </c>
      <c r="AU54" s="93">
        <f>'Table 1a'!AU36</f>
        <v>0</v>
      </c>
      <c r="AV54" s="93">
        <f>'Table 1a'!AV36</f>
        <v>0</v>
      </c>
      <c r="AW54" s="93">
        <f>'Table 1a'!AW36</f>
        <v>0</v>
      </c>
      <c r="AX54" s="93">
        <f>'Table 1a'!AX36</f>
        <v>0</v>
      </c>
      <c r="AY54" s="93">
        <f>'Table 1a'!AY36</f>
        <v>0</v>
      </c>
      <c r="AZ54" s="93">
        <f>'Table 1a'!AZ36</f>
        <v>0</v>
      </c>
      <c r="BA54" s="93">
        <f>'Table 1a'!BA36</f>
        <v>0</v>
      </c>
      <c r="BB54" s="93">
        <f>'Table 1a'!BB36</f>
        <v>0</v>
      </c>
      <c r="BC54" s="93">
        <f>'Table 1a'!BC36</f>
        <v>0</v>
      </c>
      <c r="BD54" s="93">
        <f>'Table 1a'!BD36</f>
        <v>0</v>
      </c>
      <c r="BE54" s="93">
        <f>'Table 1a'!BE36</f>
        <v>0</v>
      </c>
      <c r="BF54" s="93">
        <f>'Table 1a'!BF36</f>
        <v>0</v>
      </c>
      <c r="BG54" s="93">
        <f>'Table 1a'!BG36</f>
        <v>0</v>
      </c>
      <c r="BH54" s="93">
        <f>'Table 1a'!BH36</f>
        <v>0</v>
      </c>
      <c r="BI54" s="93">
        <f>'Table 1a'!BI36</f>
        <v>0</v>
      </c>
      <c r="BJ54" s="93">
        <f>'Table 1a'!BJ36</f>
        <v>0</v>
      </c>
      <c r="BK54" s="93">
        <f>'Table 1a'!BK36</f>
        <v>0</v>
      </c>
      <c r="BL54" s="93">
        <f>'Table 1a'!BL36</f>
        <v>90.849720650000009</v>
      </c>
      <c r="BM54" s="93">
        <f>'Table 1a'!BM36</f>
        <v>106.96880001999999</v>
      </c>
      <c r="BN54" s="93">
        <f>'Table 1a'!BN36</f>
        <v>109.92031101000002</v>
      </c>
      <c r="BO54" s="93">
        <f>'Table 1a'!BO36</f>
        <v>115.96021940000001</v>
      </c>
      <c r="BP54" s="93">
        <f>'Table 1a'!BP36</f>
        <v>110.02752643000001</v>
      </c>
      <c r="BQ54" s="93">
        <f>'Table 1a'!BQ36</f>
        <v>101.38309716000001</v>
      </c>
      <c r="BR54" s="93">
        <f>'Table 1a'!BR36</f>
        <v>15.670043300000001</v>
      </c>
      <c r="BS54" s="93">
        <f>'Table 1a'!BS36</f>
        <v>0</v>
      </c>
      <c r="BT54" s="93">
        <f>'Table 1a'!BT36</f>
        <v>0</v>
      </c>
      <c r="BU54" s="93">
        <f>'Table 1a'!BU36</f>
        <v>0</v>
      </c>
      <c r="BV54" s="93">
        <f>'Table 1a'!BV36</f>
        <v>0</v>
      </c>
      <c r="BW54" s="93">
        <f>'Table 1a'!BW36</f>
        <v>0</v>
      </c>
      <c r="BX54" s="33"/>
    </row>
    <row r="55" spans="1:76" ht="26.1" customHeight="1">
      <c r="A55" s="82"/>
      <c r="B55" s="169" t="s">
        <v>340</v>
      </c>
      <c r="C55" s="30"/>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207" t="s">
        <v>332</v>
      </c>
      <c r="BM55" s="93"/>
      <c r="BN55" s="93"/>
      <c r="BO55" s="93"/>
      <c r="BP55" s="93"/>
      <c r="BQ55" s="93"/>
      <c r="BR55" s="93"/>
      <c r="BS55" s="93"/>
      <c r="BT55" s="93"/>
      <c r="BU55" s="93"/>
      <c r="BV55" s="93"/>
      <c r="BW55" s="93"/>
      <c r="BX55" s="33"/>
    </row>
    <row r="56" spans="1:76">
      <c r="A56" s="82"/>
      <c r="B56" s="38" t="s">
        <v>339</v>
      </c>
      <c r="C56" s="30"/>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93">
        <f>'Council Tax Benefit'!AH19</f>
        <v>189.0604099893182</v>
      </c>
      <c r="AI56" s="93">
        <f>'Council Tax Benefit'!AI19</f>
        <v>217.24186395918002</v>
      </c>
      <c r="AJ56" s="93">
        <f>'Council Tax Benefit'!AJ19</f>
        <v>291.64676658977385</v>
      </c>
      <c r="AK56" s="93">
        <f>'Council Tax Benefit'!AK19</f>
        <v>435.79447132057123</v>
      </c>
      <c r="AL56" s="93">
        <f>'Council Tax Benefit'!AL19</f>
        <v>531.64070822038082</v>
      </c>
      <c r="AM56" s="93">
        <f>'Council Tax Benefit'!AM19</f>
        <v>599.91337522552976</v>
      </c>
      <c r="AN56" s="93">
        <f>'Council Tax Benefit'!AN19</f>
        <v>667.59777746960162</v>
      </c>
      <c r="AO56" s="93">
        <f>'Council Tax Benefit'!AO19</f>
        <v>730.54411349699535</v>
      </c>
      <c r="AP56" s="93">
        <f>'Council Tax Benefit'!AP19</f>
        <v>805.60849456809274</v>
      </c>
      <c r="AQ56" s="93">
        <f>'Council Tax Benefit'!AQ19</f>
        <v>838.18835992187337</v>
      </c>
      <c r="AR56" s="93">
        <f>'Council Tax Benefit'!AR19</f>
        <v>760.26900000000001</v>
      </c>
      <c r="AS56" s="93">
        <f>'Council Tax Benefit'!AS19</f>
        <v>936.29321192193368</v>
      </c>
      <c r="AT56" s="93">
        <f>'Council Tax Benefit'!AT19</f>
        <v>1162.117</v>
      </c>
      <c r="AU56" s="93">
        <f>'Council Tax Benefit'!AU19</f>
        <v>670.327</v>
      </c>
      <c r="AV56" s="93">
        <f>'Council Tax Benefit'!AV19</f>
        <v>724.20100000000002</v>
      </c>
      <c r="AW56" s="93">
        <f>'Council Tax Benefit'!AW19</f>
        <v>941.47799999999995</v>
      </c>
      <c r="AX56" s="93">
        <f>'Council Tax Benefit'!AX19</f>
        <v>973.24916299999973</v>
      </c>
      <c r="AY56" s="93">
        <f>'Council Tax Benefit'!AY19</f>
        <v>991.50290500000006</v>
      </c>
      <c r="AZ56" s="93">
        <f>'Council Tax Benefit'!AZ19</f>
        <v>1035.1050220000002</v>
      </c>
      <c r="BA56" s="93">
        <f>'Council Tax Benefit'!BA19</f>
        <v>1079.5440269999999</v>
      </c>
      <c r="BB56" s="93">
        <f>'Council Tax Benefit'!BB19</f>
        <v>1124.7226409999994</v>
      </c>
      <c r="BC56" s="93">
        <f>'Council Tax Benefit'!BC19</f>
        <v>1163.735510948489</v>
      </c>
      <c r="BD56" s="93">
        <f>'Council Tax Benefit'!BD19</f>
        <v>1229.3620240181656</v>
      </c>
      <c r="BE56" s="93">
        <f>'Council Tax Benefit'!BE19</f>
        <v>1349.4457237699216</v>
      </c>
      <c r="BF56" s="93">
        <f>'Council Tax Benefit'!BF19</f>
        <v>1430.8457317625675</v>
      </c>
      <c r="BG56" s="93">
        <f>'Council Tax Benefit'!BG19</f>
        <v>1612.517104499429</v>
      </c>
      <c r="BH56" s="93">
        <f>'Council Tax Benefit'!BH19</f>
        <v>1828.5273484448542</v>
      </c>
      <c r="BI56" s="93">
        <f>'Council Tax Benefit'!BI19</f>
        <v>1843.2959341159444</v>
      </c>
      <c r="BJ56" s="93">
        <f>'Council Tax Benefit'!BJ19</f>
        <v>2003.9939900362206</v>
      </c>
      <c r="BK56" s="93">
        <f>'Council Tax Benefit'!BK19</f>
        <v>2046.6136160962108</v>
      </c>
      <c r="BL56" s="168">
        <f>'Council Tax Benefit'!BL11+'Council Tax Benefit'!BL14</f>
        <v>1951.6371495119893</v>
      </c>
      <c r="BM56" s="90">
        <f>'Council Tax Benefit'!BM11+'Council Tax Benefit'!BM14</f>
        <v>2006.7896813621428</v>
      </c>
      <c r="BN56" s="90">
        <f>'Council Tax Benefit'!BN11+'Council Tax Benefit'!BN14</f>
        <v>2033.5200871314812</v>
      </c>
      <c r="BO56" s="90">
        <f>'Council Tax Benefit'!BO11+'Council Tax Benefit'!BO14</f>
        <v>1982.7831259442928</v>
      </c>
      <c r="BP56" s="90">
        <f>'Council Tax Benefit'!BP11+'Council Tax Benefit'!BP14</f>
        <v>1921.059573258301</v>
      </c>
      <c r="BQ56" s="90">
        <f>'Council Tax Benefit'!BQ11+'Council Tax Benefit'!BQ14</f>
        <v>0</v>
      </c>
      <c r="BR56" s="90">
        <f>'Council Tax Benefit'!BR11+'Council Tax Benefit'!BR14</f>
        <v>0</v>
      </c>
      <c r="BS56" s="90">
        <f>'Council Tax Benefit'!BS11+'Council Tax Benefit'!BS14</f>
        <v>0</v>
      </c>
      <c r="BT56" s="90">
        <f>'Council Tax Benefit'!BT11+'Council Tax Benefit'!BT14</f>
        <v>0</v>
      </c>
      <c r="BU56" s="90">
        <f>'Council Tax Benefit'!BU11+'Council Tax Benefit'!BU14</f>
        <v>0</v>
      </c>
      <c r="BV56" s="90">
        <f>'Council Tax Benefit'!BV11+'Council Tax Benefit'!BV14</f>
        <v>0</v>
      </c>
      <c r="BW56" s="90">
        <f>'Council Tax Benefit'!BW11+'Council Tax Benefit'!BW14</f>
        <v>0</v>
      </c>
      <c r="BX56" s="33"/>
    </row>
    <row r="57" spans="1:76">
      <c r="A57" s="82"/>
      <c r="B57" s="38" t="s">
        <v>330</v>
      </c>
      <c r="C57" s="30"/>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93">
        <f>'Council Tax Benefit'!AH20</f>
        <v>27.502827272667155</v>
      </c>
      <c r="AI57" s="93">
        <f>'Council Tax Benefit'!AI20</f>
        <v>31.585852043726426</v>
      </c>
      <c r="AJ57" s="93">
        <f>'Council Tax Benefit'!AJ20</f>
        <v>42.384582121077884</v>
      </c>
      <c r="AK57" s="93">
        <f>'Council Tax Benefit'!AK20</f>
        <v>63.213077234706887</v>
      </c>
      <c r="AL57" s="93">
        <f>'Council Tax Benefit'!AL20</f>
        <v>76.776376134597115</v>
      </c>
      <c r="AM57" s="93">
        <f>'Council Tax Benefit'!AM20</f>
        <v>86.294927523123278</v>
      </c>
      <c r="AN57" s="93">
        <f>'Council Tax Benefit'!AN20</f>
        <v>96.19980924653629</v>
      </c>
      <c r="AO57" s="93">
        <f>'Council Tax Benefit'!AO20</f>
        <v>104.64116166965778</v>
      </c>
      <c r="AP57" s="93">
        <f>'Council Tax Benefit'!AP20</f>
        <v>116.03413200590694</v>
      </c>
      <c r="AQ57" s="93">
        <f>'Council Tax Benefit'!AQ20</f>
        <v>120.6229520803748</v>
      </c>
      <c r="AR57" s="93">
        <f>'Council Tax Benefit'!AR20</f>
        <v>83.058999999999997</v>
      </c>
      <c r="AS57" s="93">
        <f>'Council Tax Benefit'!AS20</f>
        <v>114.8284154022263</v>
      </c>
      <c r="AT57" s="93">
        <f>'Council Tax Benefit'!AT20</f>
        <v>166.71700000000001</v>
      </c>
      <c r="AU57" s="93">
        <f>'Council Tax Benefit'!AU20</f>
        <v>112.279</v>
      </c>
      <c r="AV57" s="93">
        <f>'Council Tax Benefit'!AV20</f>
        <v>146.14699999999999</v>
      </c>
      <c r="AW57" s="93">
        <f>'Council Tax Benefit'!AW20</f>
        <v>188.857</v>
      </c>
      <c r="AX57" s="93">
        <f>'Council Tax Benefit'!AX20</f>
        <v>237.89668399999994</v>
      </c>
      <c r="AY57" s="93">
        <f>'Council Tax Benefit'!AY20</f>
        <v>279.43384600000002</v>
      </c>
      <c r="AZ57" s="93">
        <f>'Council Tax Benefit'!AZ20</f>
        <v>318.77796300000006</v>
      </c>
      <c r="BA57" s="93">
        <f>'Council Tax Benefit'!BA20</f>
        <v>366.771837</v>
      </c>
      <c r="BB57" s="93">
        <f>'Council Tax Benefit'!BB20</f>
        <v>408.74446599999976</v>
      </c>
      <c r="BC57" s="93">
        <f>'Council Tax Benefit'!BC20</f>
        <v>444.9005951357899</v>
      </c>
      <c r="BD57" s="93">
        <f>'Council Tax Benefit'!BD20</f>
        <v>486.32011499999982</v>
      </c>
      <c r="BE57" s="93">
        <f>'Council Tax Benefit'!BE20</f>
        <v>528.76477520781191</v>
      </c>
      <c r="BF57" s="93">
        <f>'Council Tax Benefit'!BF20</f>
        <v>593.43878223860281</v>
      </c>
      <c r="BG57" s="93">
        <f>'Council Tax Benefit'!BG20</f>
        <v>700.71103272999665</v>
      </c>
      <c r="BH57" s="93">
        <f>'Council Tax Benefit'!BH20</f>
        <v>750.02694315173312</v>
      </c>
      <c r="BI57" s="93">
        <f>'Council Tax Benefit'!BI20</f>
        <v>839.96132516636135</v>
      </c>
      <c r="BJ57" s="93">
        <f>'Council Tax Benefit'!BJ20</f>
        <v>805.30950638016247</v>
      </c>
      <c r="BK57" s="93">
        <f>'Council Tax Benefit'!BK20</f>
        <v>828.09404862651547</v>
      </c>
      <c r="BL57" s="168">
        <f>'Council Tax Benefit'!BL7</f>
        <v>944.21315574012146</v>
      </c>
      <c r="BM57" s="90">
        <f>'Council Tax Benefit'!BM7</f>
        <v>1026.3094368543275</v>
      </c>
      <c r="BN57" s="90">
        <f>'Council Tax Benefit'!BN7</f>
        <v>1083.9569208671562</v>
      </c>
      <c r="BO57" s="90">
        <f>'Council Tax Benefit'!BO7</f>
        <v>1097.3255047744601</v>
      </c>
      <c r="BP57" s="90">
        <f>'Council Tax Benefit'!BP7</f>
        <v>1110.9613710199749</v>
      </c>
      <c r="BQ57" s="90">
        <f>'Council Tax Benefit'!BQ7</f>
        <v>0</v>
      </c>
      <c r="BR57" s="90">
        <f>'Council Tax Benefit'!BR7</f>
        <v>0</v>
      </c>
      <c r="BS57" s="90">
        <f>'Council Tax Benefit'!BS7</f>
        <v>0</v>
      </c>
      <c r="BT57" s="90">
        <f>'Council Tax Benefit'!BT7</f>
        <v>0</v>
      </c>
      <c r="BU57" s="90">
        <f>'Council Tax Benefit'!BU7</f>
        <v>0</v>
      </c>
      <c r="BV57" s="90">
        <f>'Council Tax Benefit'!BV7</f>
        <v>0</v>
      </c>
      <c r="BW57" s="90">
        <f>'Council Tax Benefit'!BW7</f>
        <v>0</v>
      </c>
      <c r="BX57" s="33"/>
    </row>
    <row r="58" spans="1:76">
      <c r="A58" s="82"/>
      <c r="B58" s="38" t="s">
        <v>329</v>
      </c>
      <c r="C58" s="30"/>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93">
        <f>'Council Tax Benefit'!AH21</f>
        <v>88.945632781705058</v>
      </c>
      <c r="AI58" s="93">
        <f>'Council Tax Benefit'!AI21</f>
        <v>102.63989716099778</v>
      </c>
      <c r="AJ58" s="93">
        <f>'Council Tax Benefit'!AJ21</f>
        <v>138.3856917255178</v>
      </c>
      <c r="AK58" s="93">
        <f>'Council Tax Benefit'!AK21</f>
        <v>205.51754927689734</v>
      </c>
      <c r="AL58" s="93">
        <f>'Council Tax Benefit'!AL21</f>
        <v>249.99250242525952</v>
      </c>
      <c r="AM58" s="93">
        <f>'Council Tax Benefit'!AM21</f>
        <v>281.05739095461479</v>
      </c>
      <c r="AN58" s="93">
        <f>'Council Tax Benefit'!AN21</f>
        <v>312.24655644943772</v>
      </c>
      <c r="AO58" s="93">
        <f>'Council Tax Benefit'!AO21</f>
        <v>341.18609501439198</v>
      </c>
      <c r="AP58" s="93">
        <f>'Council Tax Benefit'!AP21</f>
        <v>377.30402508543466</v>
      </c>
      <c r="AQ58" s="93">
        <f>'Council Tax Benefit'!AQ21</f>
        <v>392.27715570427546</v>
      </c>
      <c r="AR58" s="93">
        <f>'Council Tax Benefit'!AR21</f>
        <v>216.39</v>
      </c>
      <c r="AS58" s="93">
        <f>'Council Tax Benefit'!AS21</f>
        <v>243.14730758287362</v>
      </c>
      <c r="AT58" s="93">
        <f>'Council Tax Benefit'!AT21</f>
        <v>222.857</v>
      </c>
      <c r="AU58" s="93">
        <f>'Council Tax Benefit'!AU21</f>
        <v>185.916</v>
      </c>
      <c r="AV58" s="93">
        <f>'Council Tax Benefit'!AV21</f>
        <v>219.042</v>
      </c>
      <c r="AW58" s="93">
        <f>'Council Tax Benefit'!AW21</f>
        <v>306.87099999999998</v>
      </c>
      <c r="AX58" s="93">
        <f>'Council Tax Benefit'!AX21</f>
        <v>345.70058699999993</v>
      </c>
      <c r="AY58" s="93">
        <f>'Council Tax Benefit'!AY21</f>
        <v>383.72152899999998</v>
      </c>
      <c r="AZ58" s="93">
        <f>'Council Tax Benefit'!AZ21</f>
        <v>408.69452700000005</v>
      </c>
      <c r="BA58" s="93">
        <f>'Council Tax Benefit'!BA21</f>
        <v>423.69869799999998</v>
      </c>
      <c r="BB58" s="93">
        <f>'Council Tax Benefit'!BB21</f>
        <v>442.26725699999969</v>
      </c>
      <c r="BC58" s="93">
        <f>'Council Tax Benefit'!BC21</f>
        <v>458.38614234181148</v>
      </c>
      <c r="BD58" s="93">
        <f>'Council Tax Benefit'!BD21</f>
        <v>449.61359899999985</v>
      </c>
      <c r="BE58" s="93">
        <f>'Council Tax Benefit'!BE21</f>
        <v>447.65738801479245</v>
      </c>
      <c r="BF58" s="93">
        <f>'Council Tax Benefit'!BF21</f>
        <v>456.77495423193301</v>
      </c>
      <c r="BG58" s="93">
        <f>'Council Tax Benefit'!BG21</f>
        <v>524.55682653580504</v>
      </c>
      <c r="BH58" s="93">
        <f>'Council Tax Benefit'!BH21</f>
        <v>571.40950903414523</v>
      </c>
      <c r="BI58" s="93">
        <f>'Council Tax Benefit'!BI21</f>
        <v>632.58899092529441</v>
      </c>
      <c r="BJ58" s="93">
        <f>'Council Tax Benefit'!BJ21</f>
        <v>623.4840715467576</v>
      </c>
      <c r="BK58" s="93">
        <f>'Council Tax Benefit'!BK21</f>
        <v>618.93076704709995</v>
      </c>
      <c r="BL58" s="168">
        <f>'Council Tax Benefit'!BL8</f>
        <v>548.72375959129954</v>
      </c>
      <c r="BM58" s="90">
        <f>'Council Tax Benefit'!BM8</f>
        <v>539.7901437571029</v>
      </c>
      <c r="BN58" s="90">
        <f>'Council Tax Benefit'!BN8</f>
        <v>504.78300198133326</v>
      </c>
      <c r="BO58" s="90">
        <f>'Council Tax Benefit'!BO8</f>
        <v>443.73935361736528</v>
      </c>
      <c r="BP58" s="90">
        <f>'Council Tax Benefit'!BP8</f>
        <v>399.82414747873798</v>
      </c>
      <c r="BQ58" s="90">
        <f>'Council Tax Benefit'!BQ8</f>
        <v>0</v>
      </c>
      <c r="BR58" s="90">
        <f>'Council Tax Benefit'!BR8</f>
        <v>0</v>
      </c>
      <c r="BS58" s="90">
        <f>'Council Tax Benefit'!BS8</f>
        <v>0</v>
      </c>
      <c r="BT58" s="90">
        <f>'Council Tax Benefit'!BT8</f>
        <v>0</v>
      </c>
      <c r="BU58" s="90">
        <f>'Council Tax Benefit'!BU8</f>
        <v>0</v>
      </c>
      <c r="BV58" s="90">
        <f>'Council Tax Benefit'!BV8</f>
        <v>0</v>
      </c>
      <c r="BW58" s="90">
        <f>'Council Tax Benefit'!BW8</f>
        <v>0</v>
      </c>
      <c r="BX58" s="33"/>
    </row>
    <row r="59" spans="1:76">
      <c r="A59" s="82"/>
      <c r="B59" s="38" t="s">
        <v>328</v>
      </c>
      <c r="C59" s="30"/>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93">
        <f>'Council Tax Benefit'!AH22</f>
        <v>73.242794596669199</v>
      </c>
      <c r="AI59" s="93">
        <f>'Council Tax Benefit'!AI22</f>
        <v>85.168081893459714</v>
      </c>
      <c r="AJ59" s="93">
        <f>'Council Tax Benefit'!AJ22</f>
        <v>115.30566723086193</v>
      </c>
      <c r="AK59" s="93">
        <f>'Council Tax Benefit'!AK22</f>
        <v>169.32691721496712</v>
      </c>
      <c r="AL59" s="93">
        <f>'Council Tax Benefit'!AL22</f>
        <v>204.21808645897408</v>
      </c>
      <c r="AM59" s="93">
        <f>'Council Tax Benefit'!AM22</f>
        <v>227.83044737490729</v>
      </c>
      <c r="AN59" s="93">
        <f>'Council Tax Benefit'!AN22</f>
        <v>252.51033820403745</v>
      </c>
      <c r="AO59" s="93">
        <f>'Council Tax Benefit'!AO22</f>
        <v>274.82477751762963</v>
      </c>
      <c r="AP59" s="93">
        <f>'Council Tax Benefit'!AP22</f>
        <v>305.30618267506998</v>
      </c>
      <c r="AQ59" s="93">
        <f>'Council Tax Benefit'!AQ22</f>
        <v>317.94417999582299</v>
      </c>
      <c r="AR59" s="93">
        <f>'Council Tax Benefit'!AR22</f>
        <v>223.36600000000001</v>
      </c>
      <c r="AS59" s="93">
        <f>'Council Tax Benefit'!AS22</f>
        <v>286.63975529133552</v>
      </c>
      <c r="AT59" s="93">
        <f>'Council Tax Benefit'!AT22</f>
        <v>372.90100000000001</v>
      </c>
      <c r="AU59" s="93">
        <f>'Council Tax Benefit'!AU22</f>
        <v>327.95400000000001</v>
      </c>
      <c r="AV59" s="93">
        <f>'Council Tax Benefit'!AV22</f>
        <v>480.35</v>
      </c>
      <c r="AW59" s="93">
        <f>'Council Tax Benefit'!AW22</f>
        <v>380.02</v>
      </c>
      <c r="AX59" s="93">
        <f>'Council Tax Benefit'!AX22</f>
        <v>382.28165999999993</v>
      </c>
      <c r="AY59" s="93">
        <f>'Council Tax Benefit'!AY22</f>
        <v>366.89570099999997</v>
      </c>
      <c r="AZ59" s="93">
        <f>'Council Tax Benefit'!AZ22</f>
        <v>361.93527000000006</v>
      </c>
      <c r="BA59" s="93">
        <f>'Council Tax Benefit'!BA22</f>
        <v>314.93220000000008</v>
      </c>
      <c r="BB59" s="93">
        <f>'Council Tax Benefit'!BB22</f>
        <v>270.82839699999982</v>
      </c>
      <c r="BC59" s="93">
        <f>'Council Tax Benefit'!BC22</f>
        <v>249.93090682948699</v>
      </c>
      <c r="BD59" s="93">
        <f>'Council Tax Benefit'!BD22</f>
        <v>226.13233899999992</v>
      </c>
      <c r="BE59" s="93">
        <f>'Council Tax Benefit'!BE22</f>
        <v>192.60883676756498</v>
      </c>
      <c r="BF59" s="93">
        <f>'Council Tax Benefit'!BF22</f>
        <v>192.05057165464862</v>
      </c>
      <c r="BG59" s="93">
        <f>'Council Tax Benefit'!BG22</f>
        <v>171.31617186991193</v>
      </c>
      <c r="BH59" s="93">
        <f>'Council Tax Benefit'!BH22</f>
        <v>217.85321717670377</v>
      </c>
      <c r="BI59" s="93">
        <f>'Council Tax Benefit'!BI22</f>
        <v>241.13550347906477</v>
      </c>
      <c r="BJ59" s="93">
        <f>'Council Tax Benefit'!BJ22</f>
        <v>243.50566881771863</v>
      </c>
      <c r="BK59" s="93">
        <f>'Council Tax Benefit'!BK22</f>
        <v>242.59360966221021</v>
      </c>
      <c r="BL59" s="168">
        <f>'Council Tax Benefit'!BL6</f>
        <v>308.02755006718922</v>
      </c>
      <c r="BM59" s="93">
        <f>'Council Tax Benefit'!BM6</f>
        <v>515.48243622450877</v>
      </c>
      <c r="BN59" s="93">
        <f>'Council Tax Benefit'!BN6</f>
        <v>559.64886740375289</v>
      </c>
      <c r="BO59" s="93">
        <f>'Council Tax Benefit'!BO6</f>
        <v>588.23789220306298</v>
      </c>
      <c r="BP59" s="93">
        <f>'Council Tax Benefit'!BP6</f>
        <v>620.96731151552888</v>
      </c>
      <c r="BQ59" s="93">
        <f>'Council Tax Benefit'!BQ6</f>
        <v>0</v>
      </c>
      <c r="BR59" s="93">
        <f>'Council Tax Benefit'!BR6</f>
        <v>0</v>
      </c>
      <c r="BS59" s="93">
        <f>'Council Tax Benefit'!BS6</f>
        <v>0</v>
      </c>
      <c r="BT59" s="93">
        <f>'Council Tax Benefit'!BT6</f>
        <v>0</v>
      </c>
      <c r="BU59" s="93">
        <f>'Council Tax Benefit'!BU6</f>
        <v>0</v>
      </c>
      <c r="BV59" s="93">
        <f>'Council Tax Benefit'!BV6</f>
        <v>0</v>
      </c>
      <c r="BW59" s="93">
        <f>'Council Tax Benefit'!BW6</f>
        <v>0</v>
      </c>
      <c r="BX59" s="33"/>
    </row>
    <row r="60" spans="1:76">
      <c r="A60" s="82"/>
      <c r="B60" s="38" t="s">
        <v>327</v>
      </c>
      <c r="C60" s="30"/>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93">
        <f>'Council Tax Benefit'!AH23</f>
        <v>7.2483353596404072</v>
      </c>
      <c r="AI60" s="93">
        <f>'Council Tax Benefit'!AI23</f>
        <v>8.3643049426361529</v>
      </c>
      <c r="AJ60" s="93">
        <f>'Council Tax Benefit'!AJ23</f>
        <v>11.277292332768525</v>
      </c>
      <c r="AK60" s="93">
        <f>'Council Tax Benefit'!AK23</f>
        <v>16.747984952857394</v>
      </c>
      <c r="AL60" s="93">
        <f>'Council Tax Benefit'!AL23</f>
        <v>20.372326760788525</v>
      </c>
      <c r="AM60" s="93">
        <f>'Council Tax Benefit'!AM23</f>
        <v>22.903858921824849</v>
      </c>
      <c r="AN60" s="93">
        <f>'Council Tax Benefit'!AN23</f>
        <v>25.445518630386744</v>
      </c>
      <c r="AO60" s="93">
        <f>'Council Tax Benefit'!AO23</f>
        <v>27.803852301325378</v>
      </c>
      <c r="AP60" s="93">
        <f>'Council Tax Benefit'!AP23</f>
        <v>30.747165665495459</v>
      </c>
      <c r="AQ60" s="93">
        <f>'Council Tax Benefit'!AQ23</f>
        <v>31.967352297653349</v>
      </c>
      <c r="AR60" s="93">
        <f>'Council Tax Benefit'!AR23</f>
        <v>82.050000000000196</v>
      </c>
      <c r="AS60" s="93">
        <f>'Council Tax Benefit'!AS23</f>
        <v>118.75330980163085</v>
      </c>
      <c r="AT60" s="93">
        <f>'Council Tax Benefit'!AT23</f>
        <v>198.21799999999985</v>
      </c>
      <c r="AU60" s="93">
        <f>'Council Tax Benefit'!AU23</f>
        <v>107.69100000000003</v>
      </c>
      <c r="AV60" s="93">
        <f>'Council Tax Benefit'!AV23</f>
        <v>122.83600000000021</v>
      </c>
      <c r="AW60" s="93">
        <f>'Council Tax Benefit'!AW23</f>
        <v>122.67399999999998</v>
      </c>
      <c r="AX60" s="93">
        <f>'Council Tax Benefit'!AX23</f>
        <v>138.08320000000001</v>
      </c>
      <c r="AY60" s="93">
        <f>'Council Tax Benefit'!AY23</f>
        <v>167.11695100000003</v>
      </c>
      <c r="AZ60" s="93">
        <f>'Council Tax Benefit'!AZ23</f>
        <v>186.09901000000005</v>
      </c>
      <c r="BA60" s="93">
        <f>'Council Tax Benefit'!BA23</f>
        <v>209.73186299999998</v>
      </c>
      <c r="BB60" s="93">
        <f>'Council Tax Benefit'!BB23</f>
        <v>205.84185399999987</v>
      </c>
      <c r="BC60" s="93">
        <f>'Council Tax Benefit'!BC23</f>
        <v>193.93417053751386</v>
      </c>
      <c r="BD60" s="93">
        <f>'Council Tax Benefit'!BD23</f>
        <v>183.09040199999998</v>
      </c>
      <c r="BE60" s="93">
        <f>'Council Tax Benefit'!BE23</f>
        <v>167.34613042003627</v>
      </c>
      <c r="BF60" s="93">
        <f>'Council Tax Benefit'!BF23</f>
        <v>160.82925848722746</v>
      </c>
      <c r="BG60" s="93">
        <f>'Council Tax Benefit'!BG23</f>
        <v>217.02985962485695</v>
      </c>
      <c r="BH60" s="93">
        <f>'Council Tax Benefit'!BH23</f>
        <v>189.16794511091098</v>
      </c>
      <c r="BI60" s="93">
        <f>'Council Tax Benefit'!BI23</f>
        <v>217.10782131333502</v>
      </c>
      <c r="BJ60" s="93">
        <f>'Council Tax Benefit'!BJ23</f>
        <v>264.73346821914066</v>
      </c>
      <c r="BK60" s="93">
        <f>'Council Tax Benefit'!BK23</f>
        <v>290.45553756796437</v>
      </c>
      <c r="BL60" s="168">
        <f>SUM('Council Tax Benefit'!BL9:BL10,'Council Tax Benefit'!BL12:BL13,'Council Tax Benefit'!BL15)</f>
        <v>481.84204708940024</v>
      </c>
      <c r="BM60" s="93">
        <f>SUM('Council Tax Benefit'!BM9:BM10,'Council Tax Benefit'!BM12:BM13,'Council Tax Benefit'!BM15)</f>
        <v>609.30652680191724</v>
      </c>
      <c r="BN60" s="93">
        <f>SUM('Council Tax Benefit'!BN9:BN10,'Council Tax Benefit'!BN12:BN13,'Council Tax Benefit'!BN15)</f>
        <v>742.86444761627672</v>
      </c>
      <c r="BO60" s="93">
        <f>SUM('Council Tax Benefit'!BO9:BO10,'Council Tax Benefit'!BO12:BO13,'Council Tax Benefit'!BO15)</f>
        <v>806.2930184608191</v>
      </c>
      <c r="BP60" s="93">
        <f>SUM('Council Tax Benefit'!BP9:BP10,'Council Tax Benefit'!BP12:BP13,'Council Tax Benefit'!BP15)</f>
        <v>859.13568672745646</v>
      </c>
      <c r="BQ60" s="93">
        <f>SUM('Council Tax Benefit'!BQ9:BQ10,'Council Tax Benefit'!BQ12:BQ13,'Council Tax Benefit'!BQ15)</f>
        <v>0</v>
      </c>
      <c r="BR60" s="93">
        <f>SUM('Council Tax Benefit'!BR9:BR10,'Council Tax Benefit'!BR12:BR13,'Council Tax Benefit'!BR15)</f>
        <v>0</v>
      </c>
      <c r="BS60" s="93">
        <f>SUM('Council Tax Benefit'!BS9:BS10,'Council Tax Benefit'!BS12:BS13,'Council Tax Benefit'!BS15)</f>
        <v>0</v>
      </c>
      <c r="BT60" s="93">
        <f>SUM('Council Tax Benefit'!BT9:BT10,'Council Tax Benefit'!BT12:BT13,'Council Tax Benefit'!BT15)</f>
        <v>0</v>
      </c>
      <c r="BU60" s="93">
        <f>SUM('Council Tax Benefit'!BU9:BU10,'Council Tax Benefit'!BU12:BU13,'Council Tax Benefit'!BU15)</f>
        <v>0</v>
      </c>
      <c r="BV60" s="93">
        <f>SUM('Council Tax Benefit'!BV9:BV10,'Council Tax Benefit'!BV12:BV13,'Council Tax Benefit'!BV15)</f>
        <v>0</v>
      </c>
      <c r="BW60" s="93">
        <f>SUM('Council Tax Benefit'!BW9:BW10,'Council Tax Benefit'!BW12:BW13,'Council Tax Benefit'!BW15)</f>
        <v>0</v>
      </c>
      <c r="BX60" s="33"/>
    </row>
    <row r="61" spans="1:76" ht="26.1" customHeight="1">
      <c r="A61" s="82"/>
      <c r="B61" s="107" t="s">
        <v>324</v>
      </c>
      <c r="C61" s="30"/>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90">
        <f>'Council Tax Benefit'!AH16</f>
        <v>189.0604099893182</v>
      </c>
      <c r="AI61" s="90">
        <f>'Council Tax Benefit'!AI16</f>
        <v>217.24186395918002</v>
      </c>
      <c r="AJ61" s="90">
        <f>'Council Tax Benefit'!AJ16</f>
        <v>291.64676658977385</v>
      </c>
      <c r="AK61" s="90">
        <f>'Council Tax Benefit'!AK16</f>
        <v>435.79447132057123</v>
      </c>
      <c r="AL61" s="90">
        <f>'Council Tax Benefit'!AL16</f>
        <v>531.64070822038082</v>
      </c>
      <c r="AM61" s="90">
        <f>'Council Tax Benefit'!AM16</f>
        <v>599.91337522552976</v>
      </c>
      <c r="AN61" s="90">
        <f>'Council Tax Benefit'!AN16</f>
        <v>667.59777746960162</v>
      </c>
      <c r="AO61" s="90">
        <f>'Council Tax Benefit'!AO16</f>
        <v>730.54411349699535</v>
      </c>
      <c r="AP61" s="90">
        <f>'Council Tax Benefit'!AP16</f>
        <v>805.60849456809274</v>
      </c>
      <c r="AQ61" s="90">
        <f>'Council Tax Benefit'!AQ16</f>
        <v>838.18835992187337</v>
      </c>
      <c r="AR61" s="90">
        <f>'Council Tax Benefit'!AR16</f>
        <v>760.26900000000001</v>
      </c>
      <c r="AS61" s="90">
        <f>'Council Tax Benefit'!AS16</f>
        <v>936.29321192193368</v>
      </c>
      <c r="AT61" s="90">
        <f>'Council Tax Benefit'!AT16</f>
        <v>1162.117</v>
      </c>
      <c r="AU61" s="90">
        <f>'Council Tax Benefit'!AU16</f>
        <v>670.327</v>
      </c>
      <c r="AV61" s="90">
        <f>'Council Tax Benefit'!AV16</f>
        <v>724.20100000000002</v>
      </c>
      <c r="AW61" s="90">
        <f>'Council Tax Benefit'!AW16</f>
        <v>941.47799999999995</v>
      </c>
      <c r="AX61" s="90">
        <f>'Council Tax Benefit'!AX16</f>
        <v>973.24916299999973</v>
      </c>
      <c r="AY61" s="90">
        <f>'Council Tax Benefit'!AY16</f>
        <v>991.50290500000006</v>
      </c>
      <c r="AZ61" s="90">
        <f>'Council Tax Benefit'!AZ16</f>
        <v>1035.1050220000002</v>
      </c>
      <c r="BA61" s="90">
        <f>'Council Tax Benefit'!BA16</f>
        <v>1079.5440269999999</v>
      </c>
      <c r="BB61" s="90">
        <f>'Council Tax Benefit'!BB16</f>
        <v>1124.7226409999994</v>
      </c>
      <c r="BC61" s="90">
        <f>'Council Tax Benefit'!BC16</f>
        <v>1163.735510948489</v>
      </c>
      <c r="BD61" s="90">
        <f>'Council Tax Benefit'!BD16</f>
        <v>1229.3620240181656</v>
      </c>
      <c r="BE61" s="90">
        <f>'Council Tax Benefit'!BE16</f>
        <v>1349.4457237699216</v>
      </c>
      <c r="BF61" s="90">
        <f>'Council Tax Benefit'!BF16</f>
        <v>1430.8457317625675</v>
      </c>
      <c r="BG61" s="90">
        <f>'Council Tax Benefit'!BG16</f>
        <v>1612.517104499429</v>
      </c>
      <c r="BH61" s="90">
        <f>'Council Tax Benefit'!BH16</f>
        <v>1828.5273484448542</v>
      </c>
      <c r="BI61" s="90">
        <f>'Council Tax Benefit'!BI16</f>
        <v>1843.2959341159444</v>
      </c>
      <c r="BJ61" s="90">
        <f>'Council Tax Benefit'!BJ16</f>
        <v>2003.9939900362206</v>
      </c>
      <c r="BK61" s="90">
        <f>'Council Tax Benefit'!BK16</f>
        <v>2046.6136160962108</v>
      </c>
      <c r="BL61" s="90">
        <f>'Council Tax Benefit'!BL16</f>
        <v>2162.8252108384918</v>
      </c>
      <c r="BM61" s="90">
        <f>'Council Tax Benefit'!BM16</f>
        <v>2239.7459853678515</v>
      </c>
      <c r="BN61" s="90">
        <f>'Council Tax Benefit'!BN16</f>
        <v>2273.0145576027198</v>
      </c>
      <c r="BO61" s="90">
        <f>'Council Tax Benefit'!BO16</f>
        <v>2227.1295013956719</v>
      </c>
      <c r="BP61" s="90">
        <f>'Council Tax Benefit'!BP16</f>
        <v>2136.5856605519407</v>
      </c>
      <c r="BQ61" s="90">
        <f>'Council Tax Benefit'!BQ16</f>
        <v>0</v>
      </c>
      <c r="BR61" s="90">
        <f>'Council Tax Benefit'!BR16</f>
        <v>0</v>
      </c>
      <c r="BS61" s="90">
        <f>'Council Tax Benefit'!BS16</f>
        <v>0</v>
      </c>
      <c r="BT61" s="90">
        <f>'Council Tax Benefit'!BT16</f>
        <v>0</v>
      </c>
      <c r="BU61" s="90">
        <f>'Council Tax Benefit'!BU16</f>
        <v>0</v>
      </c>
      <c r="BV61" s="90">
        <f>'Council Tax Benefit'!BV16</f>
        <v>0</v>
      </c>
      <c r="BW61" s="90">
        <f>'Council Tax Benefit'!BW16</f>
        <v>0</v>
      </c>
      <c r="BX61" s="33"/>
    </row>
    <row r="62" spans="1:76">
      <c r="A62" s="82"/>
      <c r="B62" s="107" t="s">
        <v>323</v>
      </c>
      <c r="C62" s="30"/>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93">
        <f>'Council Tax Benefit'!AH17</f>
        <v>196.93959001068183</v>
      </c>
      <c r="AI62" s="93">
        <f>'Council Tax Benefit'!AI17</f>
        <v>227.75813604082006</v>
      </c>
      <c r="AJ62" s="93">
        <f>'Council Tax Benefit'!AJ17</f>
        <v>307.35323341022615</v>
      </c>
      <c r="AK62" s="93">
        <f>'Council Tax Benefit'!AK17</f>
        <v>454.80552867942873</v>
      </c>
      <c r="AL62" s="93">
        <f>'Council Tax Benefit'!AL17</f>
        <v>551.35929177961918</v>
      </c>
      <c r="AM62" s="93">
        <f>'Council Tax Benefit'!AM17</f>
        <v>618.08662477447024</v>
      </c>
      <c r="AN62" s="93">
        <f>'Council Tax Benefit'!AN17</f>
        <v>686.40222253039815</v>
      </c>
      <c r="AO62" s="93">
        <f>'Council Tax Benefit'!AO17</f>
        <v>748.45588650300476</v>
      </c>
      <c r="AP62" s="93">
        <f>'Council Tax Benefit'!AP17</f>
        <v>829.39150543190704</v>
      </c>
      <c r="AQ62" s="93">
        <f>'Council Tax Benefit'!AQ17</f>
        <v>862.81164007812663</v>
      </c>
      <c r="AR62" s="93">
        <f>'Council Tax Benefit'!AR17</f>
        <v>604.86500000000012</v>
      </c>
      <c r="AS62" s="93">
        <f>'Council Tax Benefit'!AS17</f>
        <v>763.36878807806625</v>
      </c>
      <c r="AT62" s="93">
        <f>'Council Tax Benefit'!AT17</f>
        <v>960.69299999999987</v>
      </c>
      <c r="AU62" s="93">
        <f>'Council Tax Benefit'!AU17</f>
        <v>733.84</v>
      </c>
      <c r="AV62" s="93">
        <f>'Council Tax Benefit'!AV17</f>
        <v>968.37500000000023</v>
      </c>
      <c r="AW62" s="93">
        <f>'Council Tax Benefit'!AW17</f>
        <v>998.42199999999991</v>
      </c>
      <c r="AX62" s="93">
        <f>'Council Tax Benefit'!AX17</f>
        <v>1103.9621309999998</v>
      </c>
      <c r="AY62" s="93">
        <f>'Council Tax Benefit'!AY17</f>
        <v>1197.1680269999999</v>
      </c>
      <c r="AZ62" s="93">
        <f>'Council Tax Benefit'!AZ17</f>
        <v>1275.5067700000002</v>
      </c>
      <c r="BA62" s="93">
        <f>'Council Tax Benefit'!BA17</f>
        <v>1315.1345980000001</v>
      </c>
      <c r="BB62" s="93">
        <f>'Council Tax Benefit'!BB17</f>
        <v>1327.6819739999989</v>
      </c>
      <c r="BC62" s="93">
        <f>'Council Tax Benefit'!BC17</f>
        <v>1347.1518148446023</v>
      </c>
      <c r="BD62" s="93">
        <f>'Council Tax Benefit'!BD17</f>
        <v>1345.1564549999996</v>
      </c>
      <c r="BE62" s="93">
        <f>'Council Tax Benefit'!BE17</f>
        <v>1336.3771304102056</v>
      </c>
      <c r="BF62" s="93">
        <f>'Council Tax Benefit'!BF17</f>
        <v>1403.0935666124119</v>
      </c>
      <c r="BG62" s="93">
        <f>'Council Tax Benefit'!BG17</f>
        <v>1613.6138907605705</v>
      </c>
      <c r="BH62" s="93">
        <f>'Council Tax Benefit'!BH17</f>
        <v>1728.4576144734931</v>
      </c>
      <c r="BI62" s="93">
        <f>'Council Tax Benefit'!BI17</f>
        <v>1930.7936408840555</v>
      </c>
      <c r="BJ62" s="93">
        <f>'Council Tax Benefit'!BJ17</f>
        <v>1937.0327149637794</v>
      </c>
      <c r="BK62" s="93">
        <f>'Council Tax Benefit'!BK17</f>
        <v>1980.0739629037898</v>
      </c>
      <c r="BL62" s="93">
        <f>'Council Tax Benefit'!BL17</f>
        <v>2071.6184511615079</v>
      </c>
      <c r="BM62" s="93">
        <f>'Council Tax Benefit'!BM17</f>
        <v>2457.9322396321481</v>
      </c>
      <c r="BN62" s="93">
        <f>'Council Tax Benefit'!BN17</f>
        <v>2651.7587673972803</v>
      </c>
      <c r="BO62" s="93">
        <f>'Council Tax Benefit'!BO17</f>
        <v>2691.2493936043288</v>
      </c>
      <c r="BP62" s="93">
        <f>'Council Tax Benefit'!BP17</f>
        <v>2775.3624294480583</v>
      </c>
      <c r="BQ62" s="93">
        <f>'Council Tax Benefit'!BQ17</f>
        <v>0</v>
      </c>
      <c r="BR62" s="93">
        <f>'Council Tax Benefit'!BR17</f>
        <v>0</v>
      </c>
      <c r="BS62" s="93">
        <f>'Council Tax Benefit'!BS17</f>
        <v>0</v>
      </c>
      <c r="BT62" s="93">
        <f>'Council Tax Benefit'!BT17</f>
        <v>0</v>
      </c>
      <c r="BU62" s="93">
        <f>'Council Tax Benefit'!BU17</f>
        <v>0</v>
      </c>
      <c r="BV62" s="93">
        <f>'Council Tax Benefit'!BV17</f>
        <v>0</v>
      </c>
      <c r="BW62" s="93">
        <f>'Council Tax Benefit'!BW17</f>
        <v>0</v>
      </c>
      <c r="BX62" s="33"/>
    </row>
    <row r="63" spans="1:76" s="163" customFormat="1" ht="15.75">
      <c r="A63" s="85"/>
      <c r="B63" s="169" t="s">
        <v>81</v>
      </c>
      <c r="C63" s="35"/>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100">
        <f t="shared" ref="AH63:BK63" si="13">AH62+AH56</f>
        <v>386</v>
      </c>
      <c r="AI63" s="100">
        <f t="shared" si="13"/>
        <v>445.00000000000011</v>
      </c>
      <c r="AJ63" s="100">
        <f t="shared" si="13"/>
        <v>599</v>
      </c>
      <c r="AK63" s="100">
        <f t="shared" si="13"/>
        <v>890.59999999999991</v>
      </c>
      <c r="AL63" s="100">
        <f t="shared" si="13"/>
        <v>1083</v>
      </c>
      <c r="AM63" s="100">
        <f t="shared" si="13"/>
        <v>1218</v>
      </c>
      <c r="AN63" s="100">
        <f t="shared" si="13"/>
        <v>1353.9999999999998</v>
      </c>
      <c r="AO63" s="100">
        <f t="shared" si="13"/>
        <v>1479</v>
      </c>
      <c r="AP63" s="100">
        <f t="shared" si="13"/>
        <v>1634.9999999999998</v>
      </c>
      <c r="AQ63" s="100">
        <f t="shared" si="13"/>
        <v>1701</v>
      </c>
      <c r="AR63" s="100">
        <f t="shared" si="13"/>
        <v>1365.134</v>
      </c>
      <c r="AS63" s="100">
        <f t="shared" si="13"/>
        <v>1699.6619999999998</v>
      </c>
      <c r="AT63" s="100">
        <f t="shared" si="13"/>
        <v>2122.81</v>
      </c>
      <c r="AU63" s="100">
        <f t="shared" si="13"/>
        <v>1404.1669999999999</v>
      </c>
      <c r="AV63" s="100">
        <f t="shared" si="13"/>
        <v>1692.5760000000002</v>
      </c>
      <c r="AW63" s="100">
        <f t="shared" si="13"/>
        <v>1939.8999999999999</v>
      </c>
      <c r="AX63" s="100">
        <f t="shared" si="13"/>
        <v>2077.2112939999997</v>
      </c>
      <c r="AY63" s="100">
        <f t="shared" si="13"/>
        <v>2188.670932</v>
      </c>
      <c r="AZ63" s="100">
        <f t="shared" si="13"/>
        <v>2310.6117920000006</v>
      </c>
      <c r="BA63" s="100">
        <f t="shared" si="13"/>
        <v>2394.678625</v>
      </c>
      <c r="BB63" s="100">
        <f t="shared" si="13"/>
        <v>2452.4046149999986</v>
      </c>
      <c r="BC63" s="100">
        <f t="shared" si="13"/>
        <v>2510.8873257930913</v>
      </c>
      <c r="BD63" s="100">
        <f t="shared" si="13"/>
        <v>2574.5184790181652</v>
      </c>
      <c r="BE63" s="100">
        <f t="shared" si="13"/>
        <v>2685.8228541801273</v>
      </c>
      <c r="BF63" s="100">
        <f t="shared" si="13"/>
        <v>2833.9392983749794</v>
      </c>
      <c r="BG63" s="100">
        <f t="shared" si="13"/>
        <v>3226.1309952599995</v>
      </c>
      <c r="BH63" s="100">
        <f t="shared" si="13"/>
        <v>3556.9849629183473</v>
      </c>
      <c r="BI63" s="100">
        <f t="shared" si="13"/>
        <v>3774.089575</v>
      </c>
      <c r="BJ63" s="100">
        <f t="shared" si="13"/>
        <v>3941.0267050000002</v>
      </c>
      <c r="BK63" s="100">
        <f t="shared" si="13"/>
        <v>4026.6875790000004</v>
      </c>
      <c r="BL63" s="100">
        <f t="shared" ref="BL63:BW63" si="14">BL62+BL61</f>
        <v>4234.4436619999997</v>
      </c>
      <c r="BM63" s="100">
        <f t="shared" si="14"/>
        <v>4697.6782249999997</v>
      </c>
      <c r="BN63" s="100">
        <f t="shared" si="14"/>
        <v>4924.7733250000001</v>
      </c>
      <c r="BO63" s="100">
        <f t="shared" si="14"/>
        <v>4918.3788950000007</v>
      </c>
      <c r="BP63" s="100">
        <f t="shared" si="14"/>
        <v>4911.948089999999</v>
      </c>
      <c r="BQ63" s="100">
        <f t="shared" si="14"/>
        <v>0</v>
      </c>
      <c r="BR63" s="100">
        <f t="shared" si="14"/>
        <v>0</v>
      </c>
      <c r="BS63" s="100">
        <f t="shared" si="14"/>
        <v>0</v>
      </c>
      <c r="BT63" s="100">
        <f t="shared" si="14"/>
        <v>0</v>
      </c>
      <c r="BU63" s="100">
        <f t="shared" si="14"/>
        <v>0</v>
      </c>
      <c r="BV63" s="100">
        <f t="shared" si="14"/>
        <v>0</v>
      </c>
      <c r="BW63" s="100">
        <f t="shared" si="14"/>
        <v>0</v>
      </c>
      <c r="BX63" s="37"/>
    </row>
    <row r="64" spans="1:76" ht="26.1" customHeight="1">
      <c r="A64" s="82"/>
      <c r="B64" s="169" t="s">
        <v>8</v>
      </c>
      <c r="C64" s="30"/>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207" t="s">
        <v>332</v>
      </c>
      <c r="BM64" s="93"/>
      <c r="BN64" s="93"/>
      <c r="BO64" s="93"/>
      <c r="BP64" s="93"/>
      <c r="BQ64" s="93"/>
      <c r="BR64" s="93"/>
      <c r="BS64" s="93"/>
      <c r="BT64" s="93"/>
      <c r="BU64" s="93"/>
      <c r="BV64" s="93"/>
      <c r="BW64" s="93"/>
      <c r="BX64" s="33"/>
    </row>
    <row r="65" spans="1:76">
      <c r="A65" s="82"/>
      <c r="B65" s="38" t="s">
        <v>339</v>
      </c>
      <c r="C65" s="30"/>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93">
        <f>'Housing Benefit'!AH29</f>
        <v>320.9395900106818</v>
      </c>
      <c r="AI65" s="93">
        <f>'Housing Benefit'!AI29</f>
        <v>352.75813604081998</v>
      </c>
      <c r="AJ65" s="93">
        <f>'Housing Benefit'!AJ29</f>
        <v>455.35323341022615</v>
      </c>
      <c r="AK65" s="93">
        <f>'Housing Benefit'!AK29</f>
        <v>736.40552867942881</v>
      </c>
      <c r="AL65" s="93">
        <f>'Housing Benefit'!AL29</f>
        <v>946.35929177961918</v>
      </c>
      <c r="AM65" s="93">
        <f>'Housing Benefit'!AM29</f>
        <v>1119.0866247744702</v>
      </c>
      <c r="AN65" s="93">
        <f>'Housing Benefit'!AN29</f>
        <v>1260.4022225303984</v>
      </c>
      <c r="AO65" s="93">
        <f>'Housing Benefit'!AO29</f>
        <v>1413.4558865030046</v>
      </c>
      <c r="AP65" s="93">
        <f>'Housing Benefit'!AP29</f>
        <v>1518.3915054319073</v>
      </c>
      <c r="AQ65" s="93">
        <f>'Housing Benefit'!AQ29</f>
        <v>1572.8116400781266</v>
      </c>
      <c r="AR65" s="93">
        <f>'Housing Benefit'!AR29</f>
        <v>1819.8820000000001</v>
      </c>
      <c r="AS65" s="93">
        <f>'Housing Benefit'!AS29</f>
        <v>2044.9829999999999</v>
      </c>
      <c r="AT65" s="93">
        <f>'Housing Benefit'!AT29</f>
        <v>2323.52</v>
      </c>
      <c r="AU65" s="93">
        <f>'Housing Benefit'!AU29</f>
        <v>2573.1280000000002</v>
      </c>
      <c r="AV65" s="93">
        <f>'Housing Benefit'!AV29</f>
        <v>2807.8249999999998</v>
      </c>
      <c r="AW65" s="93">
        <f>'Housing Benefit'!AW29</f>
        <v>3189.0050000000001</v>
      </c>
      <c r="AX65" s="93">
        <f>'Housing Benefit'!AX29</f>
        <v>3402.2148963971672</v>
      </c>
      <c r="AY65" s="93">
        <f>'Housing Benefit'!AY29</f>
        <v>3614.8473488867526</v>
      </c>
      <c r="AZ65" s="93">
        <f>'Housing Benefit'!AZ29</f>
        <v>3751.9206727282358</v>
      </c>
      <c r="BA65" s="93">
        <f>'Housing Benefit'!BA29</f>
        <v>3788.0146137757624</v>
      </c>
      <c r="BB65" s="93">
        <f>'Housing Benefit'!BB29</f>
        <v>3851.7417929521921</v>
      </c>
      <c r="BC65" s="93">
        <f>'Housing Benefit'!BC29</f>
        <v>3997.2728888889624</v>
      </c>
      <c r="BD65" s="93">
        <f>'Housing Benefit'!BD29</f>
        <v>4207.3417317175063</v>
      </c>
      <c r="BE65" s="93">
        <f>'Housing Benefit'!BE29</f>
        <v>4458.6120397296809</v>
      </c>
      <c r="BF65" s="93">
        <f>'Housing Benefit'!BF29</f>
        <v>4782.8062827579006</v>
      </c>
      <c r="BG65" s="93">
        <f>'Housing Benefit'!BG29</f>
        <v>4439.9426964228405</v>
      </c>
      <c r="BH65" s="93">
        <f>'Housing Benefit'!BH29</f>
        <v>4548.4601171225586</v>
      </c>
      <c r="BI65" s="93">
        <f>'Housing Benefit'!BI29</f>
        <v>4563.9384927414358</v>
      </c>
      <c r="BJ65" s="93">
        <f>'Housing Benefit'!BJ29</f>
        <v>4861.4789099542368</v>
      </c>
      <c r="BK65" s="93">
        <f>'Housing Benefit'!BK29</f>
        <v>4923.6027084858815</v>
      </c>
      <c r="BL65" s="168">
        <f>'Housing Benefit'!BL21+'Housing Benefit'!BL24</f>
        <v>4882.1578166048466</v>
      </c>
      <c r="BM65" s="90">
        <f>'Housing Benefit'!BM21+'Housing Benefit'!BM24</f>
        <v>5125.0099036320935</v>
      </c>
      <c r="BN65" s="90">
        <f>'Housing Benefit'!BN21+'Housing Benefit'!BN24</f>
        <v>5232.2329732898997</v>
      </c>
      <c r="BO65" s="90">
        <f>'Housing Benefit'!BO21+'Housing Benefit'!BO24</f>
        <v>5468.3170610229809</v>
      </c>
      <c r="BP65" s="90">
        <f>'Housing Benefit'!BP21+'Housing Benefit'!BP24</f>
        <v>5697.8434425274954</v>
      </c>
      <c r="BQ65" s="90">
        <f>'Housing Benefit'!BQ21+'Housing Benefit'!BQ24</f>
        <v>5894.1579956844198</v>
      </c>
      <c r="BR65" s="90">
        <f>'Housing Benefit'!BR21+'Housing Benefit'!BR24</f>
        <v>5982.9999750930192</v>
      </c>
      <c r="BS65" s="90">
        <f>'Housing Benefit'!BS21+'Housing Benefit'!BS24</f>
        <v>5893.339756266887</v>
      </c>
      <c r="BT65" s="90">
        <f>'Housing Benefit'!BT21+'Housing Benefit'!BT24</f>
        <v>5776.5233270079507</v>
      </c>
      <c r="BU65" s="90">
        <f>'Housing Benefit'!BU21+'Housing Benefit'!BU24</f>
        <v>5718.3154654272821</v>
      </c>
      <c r="BV65" s="90">
        <f>'Housing Benefit'!BV21+'Housing Benefit'!BV24</f>
        <v>5666.722120062901</v>
      </c>
      <c r="BW65" s="90">
        <f>'Housing Benefit'!BW21+'Housing Benefit'!BW24</f>
        <v>5592.3276275431563</v>
      </c>
      <c r="BX65" s="33"/>
    </row>
    <row r="66" spans="1:76">
      <c r="A66" s="82"/>
      <c r="B66" s="38" t="s">
        <v>330</v>
      </c>
      <c r="C66" s="30"/>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93">
        <f>'Housing Benefit'!AH30</f>
        <v>51.497172727332845</v>
      </c>
      <c r="AI66" s="93">
        <f>'Housing Benefit'!AI30</f>
        <v>56.414147956273574</v>
      </c>
      <c r="AJ66" s="93">
        <f>'Housing Benefit'!AJ30</f>
        <v>72.615417878922116</v>
      </c>
      <c r="AK66" s="93">
        <f>'Housing Benefit'!AK30</f>
        <v>117.78692276529311</v>
      </c>
      <c r="AL66" s="93">
        <f>'Housing Benefit'!AL30</f>
        <v>151.22362386540289</v>
      </c>
      <c r="AM66" s="93">
        <f>'Housing Benefit'!AM30</f>
        <v>178.70507247687672</v>
      </c>
      <c r="AN66" s="93">
        <f>'Housing Benefit'!AN30</f>
        <v>201.80019075346371</v>
      </c>
      <c r="AO66" s="93">
        <f>'Housing Benefit'!AO30</f>
        <v>225.35883833034222</v>
      </c>
      <c r="AP66" s="93">
        <f>'Housing Benefit'!AP30</f>
        <v>242.96586799409306</v>
      </c>
      <c r="AQ66" s="93">
        <f>'Housing Benefit'!AQ30</f>
        <v>251.3770479196252</v>
      </c>
      <c r="AR66" s="93">
        <f>'Housing Benefit'!AR30</f>
        <v>219.61099999999999</v>
      </c>
      <c r="AS66" s="93">
        <f>'Housing Benefit'!AS30</f>
        <v>302.30599999999998</v>
      </c>
      <c r="AT66" s="93">
        <f>'Housing Benefit'!AT30</f>
        <v>415.50300000000004</v>
      </c>
      <c r="AU66" s="93">
        <f>'Housing Benefit'!AU30</f>
        <v>549.82100000000003</v>
      </c>
      <c r="AV66" s="93">
        <f>'Housing Benefit'!AV30</f>
        <v>722.96500000000003</v>
      </c>
      <c r="AW66" s="93">
        <f>'Housing Benefit'!AW30</f>
        <v>963.53300000000002</v>
      </c>
      <c r="AX66" s="93">
        <f>'Housing Benefit'!AX30</f>
        <v>1237.7020586775143</v>
      </c>
      <c r="AY66" s="93">
        <f>'Housing Benefit'!AY30</f>
        <v>1440.7675679371928</v>
      </c>
      <c r="AZ66" s="93">
        <f>'Housing Benefit'!AZ30</f>
        <v>1632.1173192887268</v>
      </c>
      <c r="BA66" s="93">
        <f>'Housing Benefit'!BA30</f>
        <v>1783.2014949487759</v>
      </c>
      <c r="BB66" s="93">
        <f>'Housing Benefit'!BB30</f>
        <v>1966.2753495570933</v>
      </c>
      <c r="BC66" s="93">
        <f>'Housing Benefit'!BC30</f>
        <v>2143.4684371455282</v>
      </c>
      <c r="BD66" s="93">
        <f>'Housing Benefit'!BD30</f>
        <v>2303.1767229957381</v>
      </c>
      <c r="BE66" s="93">
        <f>'Housing Benefit'!BE30</f>
        <v>2531.7035246192022</v>
      </c>
      <c r="BF66" s="93">
        <f>'Housing Benefit'!BF30</f>
        <v>2999.4614887041653</v>
      </c>
      <c r="BG66" s="93">
        <f>'Housing Benefit'!BG30</f>
        <v>2966.6712049912694</v>
      </c>
      <c r="BH66" s="93">
        <f>'Housing Benefit'!BH30</f>
        <v>3201.5130041258617</v>
      </c>
      <c r="BI66" s="93">
        <f>'Housing Benefit'!BI30</f>
        <v>3472.5465205192463</v>
      </c>
      <c r="BJ66" s="93">
        <f>'Housing Benefit'!BJ30</f>
        <v>3760.9241738617989</v>
      </c>
      <c r="BK66" s="93">
        <f>'Housing Benefit'!BK30</f>
        <v>3996.4280011900032</v>
      </c>
      <c r="BL66" s="168">
        <f>'Housing Benefit'!BL17</f>
        <v>4476.9210732179572</v>
      </c>
      <c r="BM66" s="90">
        <f>'Housing Benefit'!BM17</f>
        <v>5069.1288261388017</v>
      </c>
      <c r="BN66" s="90">
        <f>'Housing Benefit'!BN17</f>
        <v>5380.0316400709962</v>
      </c>
      <c r="BO66" s="90">
        <f>'Housing Benefit'!BO17</f>
        <v>5751.430097558853</v>
      </c>
      <c r="BP66" s="90">
        <f>'Housing Benefit'!BP17</f>
        <v>6052.378982463224</v>
      </c>
      <c r="BQ66" s="90">
        <f>'Housing Benefit'!BQ17</f>
        <v>6194.7305664864452</v>
      </c>
      <c r="BR66" s="90">
        <f>'Housing Benefit'!BR17</f>
        <v>6739.6056176846823</v>
      </c>
      <c r="BS66" s="90">
        <f>'Housing Benefit'!BS17</f>
        <v>7150.8395853357824</v>
      </c>
      <c r="BT66" s="90">
        <f>'Housing Benefit'!BT17</f>
        <v>7317.8571996312785</v>
      </c>
      <c r="BU66" s="90">
        <f>'Housing Benefit'!BU17</f>
        <v>7506.4736519532962</v>
      </c>
      <c r="BV66" s="90">
        <f>'Housing Benefit'!BV17</f>
        <v>7766.1869627857295</v>
      </c>
      <c r="BW66" s="90">
        <f>'Housing Benefit'!BW17</f>
        <v>8050.1319664553757</v>
      </c>
      <c r="BX66" s="33"/>
    </row>
    <row r="67" spans="1:76">
      <c r="A67" s="82"/>
      <c r="B67" s="38" t="s">
        <v>329</v>
      </c>
      <c r="C67" s="30"/>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93">
        <f>'Housing Benefit'!AH31</f>
        <v>168.08730332909167</v>
      </c>
      <c r="AI67" s="93">
        <f>'Housing Benefit'!AI31</f>
        <v>184.99751749637238</v>
      </c>
      <c r="AJ67" s="93">
        <f>'Housing Benefit'!AJ31</f>
        <v>239.23474572028033</v>
      </c>
      <c r="AK67" s="93">
        <f>'Housing Benefit'!AK31</f>
        <v>386.48978982576017</v>
      </c>
      <c r="AL67" s="93">
        <f>'Housing Benefit'!AL31</f>
        <v>497.02647197775968</v>
      </c>
      <c r="AM67" s="93">
        <f>'Housing Benefit'!AM31</f>
        <v>587.578235170884</v>
      </c>
      <c r="AN67" s="93">
        <f>'Housing Benefit'!AN31</f>
        <v>661.2712513369687</v>
      </c>
      <c r="AO67" s="93">
        <f>'Housing Benefit'!AO31</f>
        <v>741.87435234499264</v>
      </c>
      <c r="AP67" s="93">
        <f>'Housing Benefit'!AP31</f>
        <v>797.59674087542669</v>
      </c>
      <c r="AQ67" s="93">
        <f>'Housing Benefit'!AQ31</f>
        <v>825.30668435995631</v>
      </c>
      <c r="AR67" s="93">
        <f>'Housing Benefit'!AR31</f>
        <v>605.18799999999999</v>
      </c>
      <c r="AS67" s="93">
        <f>'Housing Benefit'!AS31</f>
        <v>725.47699999999998</v>
      </c>
      <c r="AT67" s="93">
        <f>'Housing Benefit'!AT31</f>
        <v>943.97500000000002</v>
      </c>
      <c r="AU67" s="93">
        <f>'Housing Benefit'!AU31</f>
        <v>1292.8490000000002</v>
      </c>
      <c r="AV67" s="93">
        <f>'Housing Benefit'!AV31</f>
        <v>1634.97</v>
      </c>
      <c r="AW67" s="93">
        <f>'Housing Benefit'!AW31</f>
        <v>1949.7149999999999</v>
      </c>
      <c r="AX67" s="93">
        <f>'Housing Benefit'!AX31</f>
        <v>2178.8338293619486</v>
      </c>
      <c r="AY67" s="93">
        <f>'Housing Benefit'!AY31</f>
        <v>2410.3410278276319</v>
      </c>
      <c r="AZ67" s="93">
        <f>'Housing Benefit'!AZ31</f>
        <v>2602.0677779938896</v>
      </c>
      <c r="BA67" s="93">
        <f>'Housing Benefit'!BA31</f>
        <v>2613.3758641330728</v>
      </c>
      <c r="BB67" s="93">
        <f>'Housing Benefit'!BB31</f>
        <v>2654.0090183747411</v>
      </c>
      <c r="BC67" s="93">
        <f>'Housing Benefit'!BC31</f>
        <v>2717.25314288246</v>
      </c>
      <c r="BD67" s="93">
        <f>'Housing Benefit'!BD31</f>
        <v>2631.7231073019957</v>
      </c>
      <c r="BE67" s="93">
        <f>'Housing Benefit'!BE31</f>
        <v>2676.4827117072482</v>
      </c>
      <c r="BF67" s="93">
        <f>'Housing Benefit'!BF31</f>
        <v>2863.2198953002007</v>
      </c>
      <c r="BG67" s="93">
        <f>'Housing Benefit'!BG31</f>
        <v>3002.8396047330152</v>
      </c>
      <c r="BH67" s="93">
        <f>'Housing Benefit'!BH31</f>
        <v>3231.1334929200289</v>
      </c>
      <c r="BI67" s="93">
        <f>'Housing Benefit'!BI31</f>
        <v>3522.8486328112713</v>
      </c>
      <c r="BJ67" s="93">
        <f>'Housing Benefit'!BJ31</f>
        <v>3676.4928151004046</v>
      </c>
      <c r="BK67" s="93">
        <f>'Housing Benefit'!BK31</f>
        <v>3930.1189148811586</v>
      </c>
      <c r="BL67" s="168">
        <f>'Housing Benefit'!BL18</f>
        <v>3278.6721206416673</v>
      </c>
      <c r="BM67" s="90">
        <f>'Housing Benefit'!BM18</f>
        <v>3414.699558166159</v>
      </c>
      <c r="BN67" s="90">
        <f>'Housing Benefit'!BN18</f>
        <v>3246.9003947534702</v>
      </c>
      <c r="BO67" s="90">
        <f>'Housing Benefit'!BO18</f>
        <v>3003.0285087410157</v>
      </c>
      <c r="BP67" s="90">
        <f>'Housing Benefit'!BP18</f>
        <v>2753.7745681369115</v>
      </c>
      <c r="BQ67" s="90">
        <f>'Housing Benefit'!BQ18</f>
        <v>2506.0620047714974</v>
      </c>
      <c r="BR67" s="90">
        <f>'Housing Benefit'!BR18</f>
        <v>2410.7601558743972</v>
      </c>
      <c r="BS67" s="90">
        <f>'Housing Benefit'!BS18</f>
        <v>2447.3317978798345</v>
      </c>
      <c r="BT67" s="90">
        <f>'Housing Benefit'!BT18</f>
        <v>2449.2482603731987</v>
      </c>
      <c r="BU67" s="90">
        <f>'Housing Benefit'!BU18</f>
        <v>2448.2086729545736</v>
      </c>
      <c r="BV67" s="90">
        <f>'Housing Benefit'!BV18</f>
        <v>2512.3712981042795</v>
      </c>
      <c r="BW67" s="90">
        <f>'Housing Benefit'!BW18</f>
        <v>2578.0404870912635</v>
      </c>
      <c r="BX67" s="33"/>
    </row>
    <row r="68" spans="1:76">
      <c r="A68" s="82"/>
      <c r="B68" s="38" t="s">
        <v>328</v>
      </c>
      <c r="C68" s="30"/>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93">
        <f>'Housing Benefit'!AH32</f>
        <v>167.7572054033308</v>
      </c>
      <c r="AI68" s="93">
        <f>'Housing Benefit'!AI32</f>
        <v>184.83191810654029</v>
      </c>
      <c r="AJ68" s="93">
        <f>'Housing Benefit'!AJ32</f>
        <v>238.69433276913807</v>
      </c>
      <c r="AK68" s="93">
        <f>'Housing Benefit'!AK32</f>
        <v>385.67308278503288</v>
      </c>
      <c r="AL68" s="93">
        <f>'Housing Benefit'!AL32</f>
        <v>495.78191354102592</v>
      </c>
      <c r="AM68" s="93">
        <f>'Housing Benefit'!AM32</f>
        <v>586.16955262509271</v>
      </c>
      <c r="AN68" s="93">
        <f>'Housing Benefit'!AN32</f>
        <v>659.48966179596255</v>
      </c>
      <c r="AO68" s="93">
        <f>'Housing Benefit'!AO32</f>
        <v>740.17522248237037</v>
      </c>
      <c r="AP68" s="93">
        <f>'Housing Benefit'!AP32</f>
        <v>795.69381732493002</v>
      </c>
      <c r="AQ68" s="93">
        <f>'Housing Benefit'!AQ32</f>
        <v>824.05582000417701</v>
      </c>
      <c r="AR68" s="93">
        <f>'Housing Benefit'!AR32</f>
        <v>827.64699999999993</v>
      </c>
      <c r="AS68" s="93">
        <f>'Housing Benefit'!AS32</f>
        <v>856.07600000000002</v>
      </c>
      <c r="AT68" s="93">
        <f>'Housing Benefit'!AT32</f>
        <v>998.779</v>
      </c>
      <c r="AU68" s="93">
        <f>'Housing Benefit'!AU32</f>
        <v>1447.0230000000001</v>
      </c>
      <c r="AV68" s="93">
        <f>'Housing Benefit'!AV32</f>
        <v>2057.3580000000002</v>
      </c>
      <c r="AW68" s="93">
        <f>'Housing Benefit'!AW32</f>
        <v>2331.1950000000002</v>
      </c>
      <c r="AX68" s="93">
        <f>'Housing Benefit'!AX32</f>
        <v>2407.7275243945537</v>
      </c>
      <c r="AY68" s="93">
        <f>'Housing Benefit'!AY32</f>
        <v>2329.3000610574099</v>
      </c>
      <c r="AZ68" s="93">
        <f>'Housing Benefit'!AZ32</f>
        <v>2177.215384967817</v>
      </c>
      <c r="BA68" s="93">
        <f>'Housing Benefit'!BA32</f>
        <v>1713.8246039972835</v>
      </c>
      <c r="BB68" s="93">
        <f>'Housing Benefit'!BB32</f>
        <v>1410.9078789879757</v>
      </c>
      <c r="BC68" s="93">
        <f>'Housing Benefit'!BC32</f>
        <v>1214.0820612666143</v>
      </c>
      <c r="BD68" s="93">
        <f>'Housing Benefit'!BD32</f>
        <v>1085.7342355085079</v>
      </c>
      <c r="BE68" s="93">
        <f>'Housing Benefit'!BE32</f>
        <v>1001.1096309288404</v>
      </c>
      <c r="BF68" s="93">
        <f>'Housing Benefit'!BF32</f>
        <v>1053.6159987005542</v>
      </c>
      <c r="BG68" s="93">
        <f>'Housing Benefit'!BG32</f>
        <v>956.77120862113122</v>
      </c>
      <c r="BH68" s="93">
        <f>'Housing Benefit'!BH32</f>
        <v>1087.8137888204469</v>
      </c>
      <c r="BI68" s="93">
        <f>'Housing Benefit'!BI32</f>
        <v>1160.1935787766724</v>
      </c>
      <c r="BJ68" s="93">
        <f>'Housing Benefit'!BJ32</f>
        <v>1245.1512127626136</v>
      </c>
      <c r="BK68" s="93">
        <f>'Housing Benefit'!BK32</f>
        <v>1315.7849954177275</v>
      </c>
      <c r="BL68" s="168">
        <f>'Housing Benefit'!BL16</f>
        <v>1646.9585583274306</v>
      </c>
      <c r="BM68" s="93">
        <f>'Housing Benefit'!BM16</f>
        <v>2732.7185734874533</v>
      </c>
      <c r="BN68" s="93">
        <f>'Housing Benefit'!BN16</f>
        <v>3068.8441160952298</v>
      </c>
      <c r="BO68" s="93">
        <f>'Housing Benefit'!BO16</f>
        <v>3399.1006602323869</v>
      </c>
      <c r="BP68" s="93">
        <f>'Housing Benefit'!BP16</f>
        <v>3643.1656303475538</v>
      </c>
      <c r="BQ68" s="93">
        <f>'Housing Benefit'!BQ16</f>
        <v>3243.8566305806921</v>
      </c>
      <c r="BR68" s="93">
        <f>'Housing Benefit'!BR16</f>
        <v>2400.768545211723</v>
      </c>
      <c r="BS68" s="93">
        <f>'Housing Benefit'!BS16</f>
        <v>1852.3753585690588</v>
      </c>
      <c r="BT68" s="93">
        <f>'Housing Benefit'!BT16</f>
        <v>1778.7512765130596</v>
      </c>
      <c r="BU68" s="93">
        <f>'Housing Benefit'!BU16</f>
        <v>1849.0664030011337</v>
      </c>
      <c r="BV68" s="93">
        <f>'Housing Benefit'!BV16</f>
        <v>1916.0805749049073</v>
      </c>
      <c r="BW68" s="93">
        <f>'Housing Benefit'!BW16</f>
        <v>1992.8258580889519</v>
      </c>
      <c r="BX68" s="33"/>
    </row>
    <row r="69" spans="1:76">
      <c r="A69" s="82"/>
      <c r="B69" s="38" t="s">
        <v>327</v>
      </c>
      <c r="C69" s="30"/>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93">
        <f>'Housing Benefit'!AH33</f>
        <v>12.718728529562867</v>
      </c>
      <c r="AI69" s="93">
        <f>'Housing Benefit'!AI33</f>
        <v>13.998280399993689</v>
      </c>
      <c r="AJ69" s="93">
        <f>'Housing Benefit'!AJ33</f>
        <v>18.102270221433344</v>
      </c>
      <c r="AK69" s="93">
        <f>'Housing Benefit'!AK33</f>
        <v>29.244675944485095</v>
      </c>
      <c r="AL69" s="93">
        <f>'Housing Benefit'!AL33</f>
        <v>37.608698836192275</v>
      </c>
      <c r="AM69" s="93">
        <f>'Housing Benefit'!AM33</f>
        <v>44.460514952676363</v>
      </c>
      <c r="AN69" s="93">
        <f>'Housing Benefit'!AN33</f>
        <v>50.036673583206834</v>
      </c>
      <c r="AO69" s="93">
        <f>'Housing Benefit'!AO33</f>
        <v>56.135700339289997</v>
      </c>
      <c r="AP69" s="93">
        <f>'Housing Benefit'!AP33</f>
        <v>60.352068373643192</v>
      </c>
      <c r="AQ69" s="93">
        <f>'Housing Benefit'!AQ33</f>
        <v>62.448807638114886</v>
      </c>
      <c r="AR69" s="93">
        <f>'Housing Benefit'!AR33</f>
        <v>251.12099999999964</v>
      </c>
      <c r="AS69" s="93">
        <f>'Housing Benefit'!AS33</f>
        <v>303.69499999999999</v>
      </c>
      <c r="AT69" s="93">
        <f>'Housing Benefit'!AT33</f>
        <v>413.56399999999968</v>
      </c>
      <c r="AU69" s="93">
        <f>'Housing Benefit'!AU33</f>
        <v>495.83100000000047</v>
      </c>
      <c r="AV69" s="93">
        <f>'Housing Benefit'!AV33</f>
        <v>588.97799999999972</v>
      </c>
      <c r="AW69" s="93">
        <f>'Housing Benefit'!AW33</f>
        <v>783.39700000000119</v>
      </c>
      <c r="AX69" s="93">
        <f>'Housing Benefit'!AX33</f>
        <v>876.75761116881586</v>
      </c>
      <c r="AY69" s="93">
        <f>'Housing Benefit'!AY33</f>
        <v>1079.4106882910114</v>
      </c>
      <c r="AZ69" s="93">
        <f>'Housing Benefit'!AZ33</f>
        <v>1216.4408100213277</v>
      </c>
      <c r="BA69" s="93">
        <f>'Housing Benefit'!BA33</f>
        <v>1277.9795461451065</v>
      </c>
      <c r="BB69" s="93">
        <f>'Housing Benefit'!BB33</f>
        <v>1181.8701801279974</v>
      </c>
      <c r="BC69" s="93">
        <f>'Housing Benefit'!BC33</f>
        <v>992.02728649103301</v>
      </c>
      <c r="BD69" s="93">
        <f>'Housing Benefit'!BD33</f>
        <v>934.39317727625121</v>
      </c>
      <c r="BE69" s="93">
        <f>'Housing Benefit'!BE33</f>
        <v>920.78722401502739</v>
      </c>
      <c r="BF69" s="93">
        <f>'Housing Benefit'!BF33</f>
        <v>937.11675053717931</v>
      </c>
      <c r="BG69" s="93">
        <f>'Housing Benefit'!BG33</f>
        <v>981.1484059417445</v>
      </c>
      <c r="BH69" s="93">
        <f>'Housing Benefit'!BH33</f>
        <v>1088.6496584511015</v>
      </c>
      <c r="BI69" s="93">
        <f>'Housing Benefit'!BI33</f>
        <v>1208.6779101513739</v>
      </c>
      <c r="BJ69" s="93">
        <f>'Housing Benefit'!BJ33</f>
        <v>1296.5004743209502</v>
      </c>
      <c r="BK69" s="93">
        <f>'Housing Benefit'!BK33</f>
        <v>1565.8659750252277</v>
      </c>
      <c r="BL69" s="168">
        <f>SUM('Housing Benefit'!BL19:BL20,'Housing Benefit'!BL22:BL23,'Housing Benefit'!BL25)</f>
        <v>2818.731593208101</v>
      </c>
      <c r="BM69" s="93">
        <f>SUM('Housing Benefit'!BM19:BM20,'Housing Benefit'!BM22:BM23,'Housing Benefit'!BM25)</f>
        <v>3647.6743165754906</v>
      </c>
      <c r="BN69" s="93">
        <f>SUM('Housing Benefit'!BN19:BN20,'Housing Benefit'!BN22:BN23,'Housing Benefit'!BN25)</f>
        <v>4498.9811767903993</v>
      </c>
      <c r="BO69" s="93">
        <f>SUM('Housing Benefit'!BO19:BO20,'Housing Benefit'!BO22:BO23,'Housing Benefit'!BO25)</f>
        <v>5198.4137954447706</v>
      </c>
      <c r="BP69" s="93">
        <f>SUM('Housing Benefit'!BP19:BP20,'Housing Benefit'!BP22:BP23,'Housing Benefit'!BP25)</f>
        <v>5744.5212415248243</v>
      </c>
      <c r="BQ69" s="93">
        <f>SUM('Housing Benefit'!BQ19:BQ20,'Housing Benefit'!BQ22:BQ23,'Housing Benefit'!BQ25)</f>
        <v>6338.2255464769451</v>
      </c>
      <c r="BR69" s="93">
        <f>SUM('Housing Benefit'!BR19:BR20,'Housing Benefit'!BR22:BR23,'Housing Benefit'!BR25)</f>
        <v>6818.5914898053634</v>
      </c>
      <c r="BS69" s="93">
        <f>SUM('Housing Benefit'!BS19:BS20,'Housing Benefit'!BS22:BS23,'Housing Benefit'!BS25)</f>
        <v>7154.0948338125972</v>
      </c>
      <c r="BT69" s="93">
        <f>SUM('Housing Benefit'!BT19:BT20,'Housing Benefit'!BT22:BT23,'Housing Benefit'!BT25)</f>
        <v>7386.289817188941</v>
      </c>
      <c r="BU69" s="93">
        <f>SUM('Housing Benefit'!BU19:BU20,'Housing Benefit'!BU22:BU23,'Housing Benefit'!BU25)</f>
        <v>7573.5201574490166</v>
      </c>
      <c r="BV69" s="93">
        <f>SUM('Housing Benefit'!BV19:BV20,'Housing Benefit'!BV22:BV23,'Housing Benefit'!BV25)</f>
        <v>7749.0035982739719</v>
      </c>
      <c r="BW69" s="93">
        <f>SUM('Housing Benefit'!BW19:BW20,'Housing Benefit'!BW22:BW23,'Housing Benefit'!BW25)</f>
        <v>7840.2240383553171</v>
      </c>
      <c r="BX69" s="33"/>
    </row>
    <row r="70" spans="1:76" ht="26.1" customHeight="1">
      <c r="A70" s="82"/>
      <c r="B70" s="107" t="s">
        <v>324</v>
      </c>
      <c r="C70" s="30"/>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93">
        <f>'Housing Benefit'!AH26</f>
        <v>320.9395900106818</v>
      </c>
      <c r="AI70" s="93">
        <f>'Housing Benefit'!AI26</f>
        <v>352.75813604081998</v>
      </c>
      <c r="AJ70" s="93">
        <f>'Housing Benefit'!AJ26</f>
        <v>455.35323341022615</v>
      </c>
      <c r="AK70" s="93">
        <f>'Housing Benefit'!AK26</f>
        <v>736.40552867942881</v>
      </c>
      <c r="AL70" s="93">
        <f>'Housing Benefit'!AL26</f>
        <v>946.35929177961918</v>
      </c>
      <c r="AM70" s="93">
        <f>'Housing Benefit'!AM26</f>
        <v>1119.0866247744702</v>
      </c>
      <c r="AN70" s="93">
        <f>'Housing Benefit'!AN26</f>
        <v>1260.4022225303984</v>
      </c>
      <c r="AO70" s="93">
        <f>'Housing Benefit'!AO26</f>
        <v>1413.4558865030046</v>
      </c>
      <c r="AP70" s="93">
        <f>'Housing Benefit'!AP26</f>
        <v>1518.3915054319073</v>
      </c>
      <c r="AQ70" s="93">
        <f>'Housing Benefit'!AQ26</f>
        <v>1572.8116400781266</v>
      </c>
      <c r="AR70" s="93">
        <f>'Housing Benefit'!AR26</f>
        <v>1819.8820000000001</v>
      </c>
      <c r="AS70" s="93">
        <f>'Housing Benefit'!AS26</f>
        <v>2044.9829999999999</v>
      </c>
      <c r="AT70" s="93">
        <f>'Housing Benefit'!AT26</f>
        <v>2323.52</v>
      </c>
      <c r="AU70" s="93">
        <f>'Housing Benefit'!AU26</f>
        <v>2573.1280000000002</v>
      </c>
      <c r="AV70" s="93">
        <f>'Housing Benefit'!AV26</f>
        <v>2807.8249999999998</v>
      </c>
      <c r="AW70" s="93">
        <f>'Housing Benefit'!AW26</f>
        <v>3189.0050000000001</v>
      </c>
      <c r="AX70" s="93">
        <f>'Housing Benefit'!AX26</f>
        <v>3402.2148963971672</v>
      </c>
      <c r="AY70" s="93">
        <f>'Housing Benefit'!AY26</f>
        <v>3614.8473488867526</v>
      </c>
      <c r="AZ70" s="93">
        <f>'Housing Benefit'!AZ26</f>
        <v>3751.9206727282358</v>
      </c>
      <c r="BA70" s="93">
        <f>'Housing Benefit'!BA26</f>
        <v>3788.0146137757624</v>
      </c>
      <c r="BB70" s="93">
        <f>'Housing Benefit'!BB26</f>
        <v>3851.7417929521921</v>
      </c>
      <c r="BC70" s="93">
        <f>'Housing Benefit'!BC26</f>
        <v>3997.2728888889624</v>
      </c>
      <c r="BD70" s="93">
        <f>'Housing Benefit'!BD26</f>
        <v>4207.3417317175063</v>
      </c>
      <c r="BE70" s="93">
        <f>'Housing Benefit'!BE26</f>
        <v>4458.6120397296809</v>
      </c>
      <c r="BF70" s="93">
        <f>'Housing Benefit'!BF26</f>
        <v>4782.8062827579006</v>
      </c>
      <c r="BG70" s="93">
        <f>'Housing Benefit'!BG26</f>
        <v>4439.9426964228405</v>
      </c>
      <c r="BH70" s="93">
        <f>'Housing Benefit'!BH26</f>
        <v>4548.4601171225586</v>
      </c>
      <c r="BI70" s="93">
        <f>'Housing Benefit'!BI26</f>
        <v>4563.9384927414358</v>
      </c>
      <c r="BJ70" s="93">
        <f>'Housing Benefit'!BJ26</f>
        <v>4861.4789099542368</v>
      </c>
      <c r="BK70" s="93">
        <f>'Housing Benefit'!BK26</f>
        <v>4923.6027084858815</v>
      </c>
      <c r="BL70" s="93">
        <f>'Housing Benefit'!BL26</f>
        <v>5503.9442212258709</v>
      </c>
      <c r="BM70" s="93">
        <f>'Housing Benefit'!BM26</f>
        <v>5762.4397376097304</v>
      </c>
      <c r="BN70" s="93">
        <f>'Housing Benefit'!BN26</f>
        <v>5948.9797621593234</v>
      </c>
      <c r="BO70" s="93">
        <f>'Housing Benefit'!BO26</f>
        <v>6241.622946717006</v>
      </c>
      <c r="BP70" s="93">
        <f>'Housing Benefit'!BP26</f>
        <v>6423.9874464193481</v>
      </c>
      <c r="BQ70" s="93">
        <f>'Housing Benefit'!BQ26</f>
        <v>6541.9094550566233</v>
      </c>
      <c r="BR70" s="93">
        <f>'Housing Benefit'!BR26</f>
        <v>6564.3816459597856</v>
      </c>
      <c r="BS70" s="93">
        <f>'Housing Benefit'!BS26</f>
        <v>6401.2357856936906</v>
      </c>
      <c r="BT70" s="93">
        <f>'Housing Benefit'!BT26</f>
        <v>6146.87071756564</v>
      </c>
      <c r="BU70" s="93">
        <f>'Housing Benefit'!BU26</f>
        <v>5917.7217709252855</v>
      </c>
      <c r="BV70" s="93">
        <f>'Housing Benefit'!BV26</f>
        <v>5700.6665233352069</v>
      </c>
      <c r="BW70" s="93">
        <f>'Housing Benefit'!BW26</f>
        <v>5592.3276275431617</v>
      </c>
      <c r="BX70" s="33"/>
    </row>
    <row r="71" spans="1:76">
      <c r="A71" s="82"/>
      <c r="B71" s="107" t="s">
        <v>323</v>
      </c>
      <c r="C71" s="30"/>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93">
        <f>'Housing Benefit'!AH27</f>
        <v>400.06040998931815</v>
      </c>
      <c r="AI71" s="93">
        <f>'Housing Benefit'!AI27</f>
        <v>440.24186395917997</v>
      </c>
      <c r="AJ71" s="93">
        <f>'Housing Benefit'!AJ27</f>
        <v>568.64676658977396</v>
      </c>
      <c r="AK71" s="93">
        <f>'Housing Benefit'!AK27</f>
        <v>919.19447132057121</v>
      </c>
      <c r="AL71" s="93">
        <f>'Housing Benefit'!AL27</f>
        <v>1181.6407082203809</v>
      </c>
      <c r="AM71" s="93">
        <f>'Housing Benefit'!AM27</f>
        <v>1396.9133752255298</v>
      </c>
      <c r="AN71" s="93">
        <f>'Housing Benefit'!AN27</f>
        <v>1572.5977774696016</v>
      </c>
      <c r="AO71" s="93">
        <f>'Housing Benefit'!AO27</f>
        <v>1763.5441134969951</v>
      </c>
      <c r="AP71" s="93">
        <f>'Housing Benefit'!AP27</f>
        <v>1896.6084945680932</v>
      </c>
      <c r="AQ71" s="93">
        <f>'Housing Benefit'!AQ27</f>
        <v>1963.1883599218736</v>
      </c>
      <c r="AR71" s="93">
        <f>'Housing Benefit'!AR27</f>
        <v>1903.5669999999996</v>
      </c>
      <c r="AS71" s="93">
        <f>'Housing Benefit'!AS27</f>
        <v>2187.5540000000001</v>
      </c>
      <c r="AT71" s="93">
        <f>'Housing Benefit'!AT27</f>
        <v>2771.8209999999999</v>
      </c>
      <c r="AU71" s="93">
        <f>'Housing Benefit'!AU27</f>
        <v>3785.5240000000008</v>
      </c>
      <c r="AV71" s="93">
        <f>'Housing Benefit'!AV27</f>
        <v>5004.2709999999997</v>
      </c>
      <c r="AW71" s="93">
        <f>'Housing Benefit'!AW27</f>
        <v>6027.8400000000011</v>
      </c>
      <c r="AX71" s="93">
        <f>'Housing Benefit'!AX27</f>
        <v>6701.0210236028324</v>
      </c>
      <c r="AY71" s="93">
        <f>'Housing Benefit'!AY27</f>
        <v>7259.8193451132465</v>
      </c>
      <c r="AZ71" s="93">
        <f>'Housing Benefit'!AZ27</f>
        <v>7627.8412922717607</v>
      </c>
      <c r="BA71" s="93">
        <f>'Housing Benefit'!BA27</f>
        <v>7388.3815092242394</v>
      </c>
      <c r="BB71" s="93">
        <f>'Housing Benefit'!BB27</f>
        <v>7213.0624270478074</v>
      </c>
      <c r="BC71" s="93">
        <f>'Housing Benefit'!BC27</f>
        <v>7066.8309277856351</v>
      </c>
      <c r="BD71" s="93">
        <f>'Housing Benefit'!BD27</f>
        <v>6955.0272430824934</v>
      </c>
      <c r="BE71" s="93">
        <f>'Housing Benefit'!BE27</f>
        <v>7130.0830912703177</v>
      </c>
      <c r="BF71" s="93">
        <f>'Housing Benefit'!BF27</f>
        <v>7853.4141332420995</v>
      </c>
      <c r="BG71" s="93">
        <f>'Housing Benefit'!BG27</f>
        <v>7907.4304242871603</v>
      </c>
      <c r="BH71" s="93">
        <f>'Housing Benefit'!BH27</f>
        <v>8609.1099443174389</v>
      </c>
      <c r="BI71" s="93">
        <f>'Housing Benefit'!BI27</f>
        <v>9364.2666422585644</v>
      </c>
      <c r="BJ71" s="93">
        <f>'Housing Benefit'!BJ27</f>
        <v>9979.0686760457666</v>
      </c>
      <c r="BK71" s="93">
        <f>'Housing Benefit'!BK27</f>
        <v>10808.197886514117</v>
      </c>
      <c r="BL71" s="93">
        <f>'Housing Benefit'!BL27</f>
        <v>11599.496940774132</v>
      </c>
      <c r="BM71" s="93">
        <f>'Housing Benefit'!BM27</f>
        <v>14226.791440390265</v>
      </c>
      <c r="BN71" s="93">
        <f>'Housing Benefit'!BN27</f>
        <v>15478.01053884067</v>
      </c>
      <c r="BO71" s="93">
        <f>'Housing Benefit'!BO27</f>
        <v>16578.667176283001</v>
      </c>
      <c r="BP71" s="93">
        <f>'Housing Benefit'!BP27</f>
        <v>17467.696418580661</v>
      </c>
      <c r="BQ71" s="93">
        <f>'Housing Benefit'!BQ27</f>
        <v>17635.123288943378</v>
      </c>
      <c r="BR71" s="93">
        <f>'Housing Benefit'!BR27</f>
        <v>17788.344137709402</v>
      </c>
      <c r="BS71" s="93">
        <f>'Housing Benefit'!BS27</f>
        <v>18096.745546170467</v>
      </c>
      <c r="BT71" s="93">
        <f>'Housing Benefit'!BT27</f>
        <v>18561.799163148789</v>
      </c>
      <c r="BU71" s="93">
        <f>'Housing Benefit'!BU27</f>
        <v>19177.862579860019</v>
      </c>
      <c r="BV71" s="93">
        <f>'Housing Benefit'!BV27</f>
        <v>19909.698030796579</v>
      </c>
      <c r="BW71" s="93">
        <f>'Housing Benefit'!BW27</f>
        <v>20461.222349990901</v>
      </c>
      <c r="BX71" s="33"/>
    </row>
    <row r="72" spans="1:76" s="163" customFormat="1" ht="15.75">
      <c r="A72" s="85"/>
      <c r="B72" s="169" t="s">
        <v>81</v>
      </c>
      <c r="C72" s="35"/>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100">
        <f t="shared" ref="AH72:BL72" si="15">SUM(AH70:AH71)</f>
        <v>721</v>
      </c>
      <c r="AI72" s="100">
        <f t="shared" si="15"/>
        <v>793</v>
      </c>
      <c r="AJ72" s="100">
        <f t="shared" si="15"/>
        <v>1024</v>
      </c>
      <c r="AK72" s="100">
        <f t="shared" si="15"/>
        <v>1655.6</v>
      </c>
      <c r="AL72" s="100">
        <f t="shared" si="15"/>
        <v>2128</v>
      </c>
      <c r="AM72" s="100">
        <f t="shared" si="15"/>
        <v>2516</v>
      </c>
      <c r="AN72" s="100">
        <f t="shared" si="15"/>
        <v>2833</v>
      </c>
      <c r="AO72" s="100">
        <f t="shared" si="15"/>
        <v>3177</v>
      </c>
      <c r="AP72" s="100">
        <f t="shared" si="15"/>
        <v>3415.0000000000005</v>
      </c>
      <c r="AQ72" s="100">
        <f t="shared" si="15"/>
        <v>3536</v>
      </c>
      <c r="AR72" s="100">
        <f t="shared" si="15"/>
        <v>3723.4489999999996</v>
      </c>
      <c r="AS72" s="100">
        <f t="shared" si="15"/>
        <v>4232.5370000000003</v>
      </c>
      <c r="AT72" s="100">
        <f t="shared" si="15"/>
        <v>5095.3410000000003</v>
      </c>
      <c r="AU72" s="100">
        <f t="shared" si="15"/>
        <v>6358.652000000001</v>
      </c>
      <c r="AV72" s="100">
        <f t="shared" si="15"/>
        <v>7812.0959999999995</v>
      </c>
      <c r="AW72" s="100">
        <f t="shared" si="15"/>
        <v>9216.8450000000012</v>
      </c>
      <c r="AX72" s="100">
        <f t="shared" si="15"/>
        <v>10103.235919999999</v>
      </c>
      <c r="AY72" s="100">
        <f t="shared" si="15"/>
        <v>10874.666694</v>
      </c>
      <c r="AZ72" s="100">
        <f t="shared" si="15"/>
        <v>11379.761964999996</v>
      </c>
      <c r="BA72" s="100">
        <f t="shared" si="15"/>
        <v>11176.396123000002</v>
      </c>
      <c r="BB72" s="100">
        <f t="shared" si="15"/>
        <v>11064.80422</v>
      </c>
      <c r="BC72" s="100">
        <f t="shared" si="15"/>
        <v>11064.103816674597</v>
      </c>
      <c r="BD72" s="100">
        <f t="shared" si="15"/>
        <v>11162.3689748</v>
      </c>
      <c r="BE72" s="100">
        <f t="shared" si="15"/>
        <v>11588.695130999999</v>
      </c>
      <c r="BF72" s="100">
        <f t="shared" si="15"/>
        <v>12636.220416</v>
      </c>
      <c r="BG72" s="100">
        <f t="shared" si="15"/>
        <v>12347.373120710001</v>
      </c>
      <c r="BH72" s="100">
        <f t="shared" si="15"/>
        <v>13157.570061439998</v>
      </c>
      <c r="BI72" s="100">
        <f t="shared" si="15"/>
        <v>13928.205135</v>
      </c>
      <c r="BJ72" s="100">
        <f t="shared" si="15"/>
        <v>14840.547586000004</v>
      </c>
      <c r="BK72" s="100">
        <f t="shared" si="15"/>
        <v>15731.800594999999</v>
      </c>
      <c r="BL72" s="100">
        <f t="shared" si="15"/>
        <v>17103.441162000003</v>
      </c>
      <c r="BM72" s="100">
        <f>BM71+BM65</f>
        <v>19351.801344022359</v>
      </c>
      <c r="BN72" s="100">
        <f t="shared" ref="BN72:BW72" si="16">BN71+BN70</f>
        <v>21426.990300999994</v>
      </c>
      <c r="BO72" s="100">
        <f t="shared" si="16"/>
        <v>22820.290123000006</v>
      </c>
      <c r="BP72" s="100">
        <f t="shared" si="16"/>
        <v>23891.68386500001</v>
      </c>
      <c r="BQ72" s="100">
        <f t="shared" si="16"/>
        <v>24177.032744</v>
      </c>
      <c r="BR72" s="100">
        <f t="shared" si="16"/>
        <v>24352.725783669186</v>
      </c>
      <c r="BS72" s="100">
        <f t="shared" si="16"/>
        <v>24497.981331864157</v>
      </c>
      <c r="BT72" s="100">
        <f t="shared" si="16"/>
        <v>24708.669880714428</v>
      </c>
      <c r="BU72" s="100">
        <f t="shared" si="16"/>
        <v>25095.584350785306</v>
      </c>
      <c r="BV72" s="100">
        <f t="shared" si="16"/>
        <v>25610.364554131786</v>
      </c>
      <c r="BW72" s="100">
        <f t="shared" si="16"/>
        <v>26053.549977534065</v>
      </c>
      <c r="BX72" s="37"/>
    </row>
    <row r="73" spans="1:76" ht="26.1" customHeight="1">
      <c r="A73" s="82"/>
      <c r="B73" s="169" t="s">
        <v>302</v>
      </c>
      <c r="C73" s="30"/>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33"/>
    </row>
    <row r="74" spans="1:76">
      <c r="A74" s="82"/>
      <c r="B74" s="38" t="s">
        <v>248</v>
      </c>
      <c r="C74" s="30"/>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93">
        <f>'Table 1a'!AH18</f>
        <v>0</v>
      </c>
      <c r="AI74" s="93">
        <f>'Table 1a'!AI18</f>
        <v>0</v>
      </c>
      <c r="AJ74" s="93">
        <f>'Table 1a'!AJ18</f>
        <v>0</v>
      </c>
      <c r="AK74" s="93">
        <f>'Table 1a'!AK18</f>
        <v>0</v>
      </c>
      <c r="AL74" s="93">
        <f>'Table 1a'!AL18</f>
        <v>0</v>
      </c>
      <c r="AM74" s="93">
        <f>'Table 1a'!AM18</f>
        <v>0</v>
      </c>
      <c r="AN74" s="93">
        <f>'Table 1a'!AN18</f>
        <v>0</v>
      </c>
      <c r="AO74" s="93">
        <f>'Table 1a'!AO18</f>
        <v>0</v>
      </c>
      <c r="AP74" s="93">
        <f>'Table 1a'!AP18</f>
        <v>0</v>
      </c>
      <c r="AQ74" s="93">
        <f>'Table 1a'!AQ18</f>
        <v>0</v>
      </c>
      <c r="AR74" s="93">
        <f>'Table 1a'!AR18</f>
        <v>0</v>
      </c>
      <c r="AS74" s="93">
        <f>'Table 1a'!AS18</f>
        <v>0</v>
      </c>
      <c r="AT74" s="93">
        <f>'Table 1a'!AT18</f>
        <v>0</v>
      </c>
      <c r="AU74" s="93">
        <f>'Table 1a'!AU18</f>
        <v>0</v>
      </c>
      <c r="AV74" s="93">
        <f>'Table 1a'!AV18</f>
        <v>0</v>
      </c>
      <c r="AW74" s="93">
        <f>'Table 1a'!AW18</f>
        <v>0</v>
      </c>
      <c r="AX74" s="93">
        <f>'Table 1a'!AX18</f>
        <v>0</v>
      </c>
      <c r="AY74" s="93">
        <f>'Table 1a'!AY18</f>
        <v>0</v>
      </c>
      <c r="AZ74" s="93">
        <f>'Table 1a'!AZ18</f>
        <v>0</v>
      </c>
      <c r="BA74" s="93">
        <f>'Table 1a'!BA18</f>
        <v>0</v>
      </c>
      <c r="BB74" s="93">
        <f>'Table 1a'!BB18</f>
        <v>0</v>
      </c>
      <c r="BC74" s="93">
        <f>'Table 1a'!BC18</f>
        <v>0</v>
      </c>
      <c r="BD74" s="93">
        <f>'Table 1a'!BD18</f>
        <v>0</v>
      </c>
      <c r="BE74" s="93">
        <f>'Table 1a'!BE18</f>
        <v>6.8540000000000001</v>
      </c>
      <c r="BF74" s="93">
        <f>'Table 1a'!BF18</f>
        <v>13.107519600000002</v>
      </c>
      <c r="BG74" s="93">
        <f>'Table 1a'!BG18</f>
        <v>14.986460219999998</v>
      </c>
      <c r="BH74" s="93">
        <f>'Table 1a'!BH18</f>
        <v>16.622024122071426</v>
      </c>
      <c r="BI74" s="93">
        <f>'Table 1a'!BI18</f>
        <v>17.693564299999998</v>
      </c>
      <c r="BJ74" s="93">
        <f>'Table 1a'!BJ18</f>
        <v>19.498030839999998</v>
      </c>
      <c r="BK74" s="93">
        <f>'Table 1a'!BK18</f>
        <v>20.507303</v>
      </c>
      <c r="BL74" s="93">
        <f>'Table 1a'!BL18</f>
        <v>21.180479929999997</v>
      </c>
      <c r="BM74" s="93">
        <f>'Table 1a'!BM18</f>
        <v>21.798681950000002</v>
      </c>
      <c r="BN74" s="93">
        <f>'Table 1a'!BN18</f>
        <v>21.362664119999998</v>
      </c>
      <c r="BO74" s="93">
        <f>'Table 1a'!BO18</f>
        <v>22.339751259999996</v>
      </c>
      <c r="BP74" s="93">
        <f>'Table 1a'!BP18</f>
        <v>56.572572000000001</v>
      </c>
      <c r="BQ74" s="93">
        <f>'Table 1a'!BQ18</f>
        <v>176.393889</v>
      </c>
      <c r="BR74" s="93">
        <f>'Table 1a'!BR18</f>
        <v>165</v>
      </c>
      <c r="BS74" s="93">
        <f>'Table 1a'!BS18</f>
        <v>125</v>
      </c>
      <c r="BT74" s="93">
        <f>'Table 1a'!BT18</f>
        <v>85</v>
      </c>
      <c r="BU74" s="93">
        <f>'Table 1a'!BU18</f>
        <v>90</v>
      </c>
      <c r="BV74" s="93">
        <f>'Table 1a'!BV18</f>
        <v>90</v>
      </c>
      <c r="BW74" s="93">
        <f>'Table 1a'!BW18</f>
        <v>90</v>
      </c>
      <c r="BX74" s="33"/>
    </row>
    <row r="75" spans="1:76">
      <c r="A75" s="82"/>
      <c r="B75" s="38" t="s">
        <v>237</v>
      </c>
      <c r="C75" s="30"/>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93">
        <f>'Table 1a'!AH33</f>
        <v>0</v>
      </c>
      <c r="AI75" s="93">
        <f>'Table 1a'!AI33</f>
        <v>0</v>
      </c>
      <c r="AJ75" s="93">
        <f>'Table 1a'!AJ33</f>
        <v>0</v>
      </c>
      <c r="AK75" s="93">
        <f>'Table 1a'!AK33</f>
        <v>0</v>
      </c>
      <c r="AL75" s="93">
        <f>'Table 1a'!AL33</f>
        <v>0</v>
      </c>
      <c r="AM75" s="93">
        <f>'Table 1a'!AM33</f>
        <v>0</v>
      </c>
      <c r="AN75" s="93">
        <f>'Table 1a'!AN33</f>
        <v>0</v>
      </c>
      <c r="AO75" s="93">
        <f>'Table 1a'!AO33</f>
        <v>0</v>
      </c>
      <c r="AP75" s="93">
        <f>'Table 1a'!AP33</f>
        <v>0</v>
      </c>
      <c r="AQ75" s="93">
        <f>'Table 1a'!AQ33</f>
        <v>0</v>
      </c>
      <c r="AR75" s="93">
        <f>'Table 1a'!AR33</f>
        <v>1.2749999999999999</v>
      </c>
      <c r="AS75" s="93">
        <f>'Table 1a'!AS33</f>
        <v>10.731</v>
      </c>
      <c r="AT75" s="93">
        <f>'Table 1a'!AT33</f>
        <v>24.417000000000002</v>
      </c>
      <c r="AU75" s="93">
        <f>'Table 1a'!AU33</f>
        <v>45.9</v>
      </c>
      <c r="AV75" s="93">
        <f>'Table 1a'!AV33</f>
        <v>86.460999999999999</v>
      </c>
      <c r="AW75" s="93">
        <f>'Table 1a'!AW33</f>
        <v>112.84399999999999</v>
      </c>
      <c r="AX75" s="93">
        <f>'Table 1a'!AX33</f>
        <v>101.313</v>
      </c>
      <c r="AY75" s="93">
        <f>'Table 1a'!AY33</f>
        <v>104.523</v>
      </c>
      <c r="AZ75" s="93">
        <f>'Table 1a'!AZ33</f>
        <v>109.417</v>
      </c>
      <c r="BA75" s="93">
        <f>'Table 1a'!BA33</f>
        <v>107.491</v>
      </c>
      <c r="BB75" s="93">
        <f>'Table 1a'!BB33</f>
        <v>112.054</v>
      </c>
      <c r="BC75" s="93">
        <f>'Table 1a'!BC33</f>
        <v>125.285</v>
      </c>
      <c r="BD75" s="93">
        <f>'Table 1a'!BD33</f>
        <v>132.35599999999999</v>
      </c>
      <c r="BE75" s="93">
        <f>'Table 1a'!BE33</f>
        <v>148.73699999999999</v>
      </c>
      <c r="BF75" s="93">
        <f>'Table 1a'!BF33</f>
        <v>168.34100000000001</v>
      </c>
      <c r="BG75" s="93">
        <f>'Table 1a'!BG33</f>
        <v>189.08099999999999</v>
      </c>
      <c r="BH75" s="93">
        <f>'Table 1a'!BH33</f>
        <v>209.41499999999999</v>
      </c>
      <c r="BI75" s="93">
        <f>'Table 1a'!BI33</f>
        <v>231.1134238570055</v>
      </c>
      <c r="BJ75" s="93">
        <f>'Table 1a'!BJ33</f>
        <v>259.31581324546704</v>
      </c>
      <c r="BK75" s="93">
        <f>'Table 1a'!BK33</f>
        <v>296.238</v>
      </c>
      <c r="BL75" s="93">
        <f>'Table 1a'!BL33</f>
        <v>324.96100000000001</v>
      </c>
      <c r="BM75" s="93">
        <f>'Table 1a'!BM33</f>
        <v>341.1</v>
      </c>
      <c r="BN75" s="93">
        <f>'Table 1a'!BN33</f>
        <v>349.83600000000001</v>
      </c>
      <c r="BO75" s="93">
        <f>'Table 1a'!BO33</f>
        <v>325.97800000000001</v>
      </c>
      <c r="BP75" s="93">
        <f>'Table 1a'!BP33</f>
        <v>304.01600000000002</v>
      </c>
      <c r="BQ75" s="93">
        <f>'Table 1a'!BQ33</f>
        <v>285.58</v>
      </c>
      <c r="BR75" s="93">
        <f>'Table 1a'!BR33</f>
        <v>0</v>
      </c>
      <c r="BS75" s="93">
        <f>'Table 1a'!BS33</f>
        <v>0</v>
      </c>
      <c r="BT75" s="93">
        <f>'Table 1a'!BT33</f>
        <v>0</v>
      </c>
      <c r="BU75" s="93">
        <f>'Table 1a'!BU33</f>
        <v>0</v>
      </c>
      <c r="BV75" s="93">
        <f>'Table 1a'!BV33</f>
        <v>0</v>
      </c>
      <c r="BW75" s="93">
        <f>'Table 1a'!BW33</f>
        <v>0</v>
      </c>
      <c r="BX75" s="33"/>
    </row>
    <row r="76" spans="1:76">
      <c r="A76" s="82"/>
      <c r="B76" s="38" t="s">
        <v>2</v>
      </c>
      <c r="C76" s="30"/>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93">
        <f>'Table 1a'!AH58</f>
        <v>0</v>
      </c>
      <c r="AI76" s="93">
        <f>'Table 1a'!AI58</f>
        <v>0</v>
      </c>
      <c r="AJ76" s="93">
        <f>'Table 1a'!AJ58</f>
        <v>0</v>
      </c>
      <c r="AK76" s="93">
        <f>'Table 1a'!AK58</f>
        <v>0</v>
      </c>
      <c r="AL76" s="93">
        <f>'Table 1a'!AL58</f>
        <v>0</v>
      </c>
      <c r="AM76" s="93">
        <f>'Table 1a'!AM58</f>
        <v>0</v>
      </c>
      <c r="AN76" s="93">
        <f>'Table 1a'!AN58</f>
        <v>0</v>
      </c>
      <c r="AO76" s="93">
        <f>'Table 1a'!AO58</f>
        <v>0</v>
      </c>
      <c r="AP76" s="93">
        <f>'Table 1a'!AP58</f>
        <v>0</v>
      </c>
      <c r="AQ76" s="93">
        <f>'Table 1a'!AQ58</f>
        <v>0</v>
      </c>
      <c r="AR76" s="93">
        <f>'Table 1a'!AR58</f>
        <v>118</v>
      </c>
      <c r="AS76" s="93">
        <f>'Table 1a'!AS58</f>
        <v>93</v>
      </c>
      <c r="AT76" s="93">
        <f>'Table 1a'!AT58</f>
        <v>98.4</v>
      </c>
      <c r="AU76" s="93">
        <f>'Table 1a'!AU58</f>
        <v>126.66799999999999</v>
      </c>
      <c r="AV76" s="93">
        <f>'Table 1a'!AV58</f>
        <v>127.428</v>
      </c>
      <c r="AW76" s="93">
        <f>'Table 1a'!AW58</f>
        <v>139.703</v>
      </c>
      <c r="AX76" s="93">
        <f>'Table 1a'!AX58</f>
        <v>134.45699999999999</v>
      </c>
      <c r="AY76" s="93">
        <f>'Table 1a'!AY58</f>
        <v>137.58500000000001</v>
      </c>
      <c r="AZ76" s="93">
        <f>'Table 1a'!AZ58</f>
        <v>134.505</v>
      </c>
      <c r="BA76" s="93">
        <f>'Table 1a'!BA58</f>
        <v>128.536</v>
      </c>
      <c r="BB76" s="93">
        <f>'Table 1a'!BB58</f>
        <v>142.53099999999998</v>
      </c>
      <c r="BC76" s="93">
        <f>'Table 1a'!BC58</f>
        <v>129.44200000000001</v>
      </c>
      <c r="BD76" s="93">
        <f>'Table 1a'!BD58</f>
        <v>126.22099999999999</v>
      </c>
      <c r="BE76" s="93">
        <f>'Table 1a'!BE58</f>
        <v>136</v>
      </c>
      <c r="BF76" s="93">
        <f>'Table 1a'!BF58</f>
        <v>135.53100000000001</v>
      </c>
      <c r="BG76" s="93">
        <f>'Table 1a'!BG58</f>
        <v>154.86799999999999</v>
      </c>
      <c r="BH76" s="93">
        <f>'Table 1a'!BH58</f>
        <v>160.81200000000001</v>
      </c>
      <c r="BI76" s="93">
        <f>'Table 1a'!BI58</f>
        <v>190.72200000000001</v>
      </c>
      <c r="BJ76" s="93">
        <f>'Table 1a'!BJ58</f>
        <v>272.476</v>
      </c>
      <c r="BK76" s="93">
        <f>'Table 1a'!BK58</f>
        <v>234.56</v>
      </c>
      <c r="BL76" s="93">
        <f>'Table 1a'!BL58</f>
        <v>217.55500000000001</v>
      </c>
      <c r="BM76" s="93">
        <f>'Table 1a'!BM58</f>
        <v>270.00200000000001</v>
      </c>
      <c r="BN76" s="93">
        <f>'Table 1a'!BN58</f>
        <v>273.28648482000006</v>
      </c>
      <c r="BO76" s="93">
        <f>'Table 1a'!BO58</f>
        <v>126.68199999999999</v>
      </c>
      <c r="BP76" s="93">
        <f>'Table 1a'!BP58</f>
        <v>96.879000000000005</v>
      </c>
      <c r="BQ76" s="93">
        <f>'Table 1a'!BQ58</f>
        <v>-127.05600000000001</v>
      </c>
      <c r="BR76" s="93">
        <f>'Table 1a'!BR58</f>
        <v>-110.90513542708987</v>
      </c>
      <c r="BS76" s="93">
        <f>'Table 1a'!BS58</f>
        <v>0</v>
      </c>
      <c r="BT76" s="93">
        <f>'Table 1a'!BT58</f>
        <v>0</v>
      </c>
      <c r="BU76" s="93">
        <f>'Table 1a'!BU58</f>
        <v>0</v>
      </c>
      <c r="BV76" s="93">
        <f>'Table 1a'!BV58</f>
        <v>0</v>
      </c>
      <c r="BW76" s="93">
        <f>'Table 1a'!BW58</f>
        <v>0</v>
      </c>
      <c r="BX76" s="33"/>
    </row>
    <row r="77" spans="1:76">
      <c r="A77" s="82"/>
      <c r="B77" s="88" t="s">
        <v>338</v>
      </c>
      <c r="C77" s="30"/>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93">
        <f>'Table 2a'!AH111</f>
        <v>0</v>
      </c>
      <c r="AI77" s="93">
        <f>'Table 2a'!AI111</f>
        <v>0</v>
      </c>
      <c r="AJ77" s="93">
        <f>'Table 2a'!AJ111</f>
        <v>0</v>
      </c>
      <c r="AK77" s="93">
        <f>'Table 2a'!AK111</f>
        <v>0</v>
      </c>
      <c r="AL77" s="93">
        <f>'Table 2a'!AL111</f>
        <v>0</v>
      </c>
      <c r="AM77" s="93">
        <f>'Table 2a'!AM111</f>
        <v>0</v>
      </c>
      <c r="AN77" s="93">
        <f>'Table 2a'!AN111</f>
        <v>0</v>
      </c>
      <c r="AO77" s="93">
        <f>'Table 2a'!AO111</f>
        <v>0</v>
      </c>
      <c r="AP77" s="93">
        <f>'Table 2a'!AP111</f>
        <v>0</v>
      </c>
      <c r="AQ77" s="93">
        <f>'Table 2a'!AQ111</f>
        <v>0</v>
      </c>
      <c r="AR77" s="93">
        <f>'Table 2a'!AR111</f>
        <v>0</v>
      </c>
      <c r="AS77" s="93">
        <f>'Table 2a'!AS111</f>
        <v>0</v>
      </c>
      <c r="AT77" s="93">
        <f>'Table 2a'!AT111</f>
        <v>0</v>
      </c>
      <c r="AU77" s="93">
        <f>'Table 2a'!AU111</f>
        <v>0</v>
      </c>
      <c r="AV77" s="93">
        <f>'Table 2a'!AV111</f>
        <v>0</v>
      </c>
      <c r="AW77" s="93">
        <f>'Table 2a'!AW111</f>
        <v>0</v>
      </c>
      <c r="AX77" s="93">
        <f>'Table 2a'!AX111</f>
        <v>0</v>
      </c>
      <c r="AY77" s="93">
        <f>'Table 2a'!AY111</f>
        <v>0</v>
      </c>
      <c r="AZ77" s="93">
        <f>'Table 2a'!AZ111</f>
        <v>0</v>
      </c>
      <c r="BA77" s="93">
        <f>'Table 2a'!BA111</f>
        <v>0</v>
      </c>
      <c r="BB77" s="93">
        <f>'Table 2a'!BB111</f>
        <v>0</v>
      </c>
      <c r="BC77" s="93">
        <f>'Table 2a'!BC111</f>
        <v>0</v>
      </c>
      <c r="BD77" s="93">
        <f>'Table 2a'!BD111</f>
        <v>0</v>
      </c>
      <c r="BE77" s="93">
        <f>'Table 2a'!BE111</f>
        <v>0</v>
      </c>
      <c r="BF77" s="93">
        <f>'Table 2a'!BF111</f>
        <v>0</v>
      </c>
      <c r="BG77" s="93">
        <f>'Table 2a'!BG111</f>
        <v>0</v>
      </c>
      <c r="BH77" s="93">
        <f>'Table 2a'!BH111</f>
        <v>0</v>
      </c>
      <c r="BI77" s="93">
        <f>'Table 2a'!BI111</f>
        <v>0</v>
      </c>
      <c r="BJ77" s="93">
        <f>'Table 2a'!BJ111</f>
        <v>19.951376999999997</v>
      </c>
      <c r="BK77" s="93">
        <f>'Table 2a'!BK111</f>
        <v>17.527673000000004</v>
      </c>
      <c r="BL77" s="93">
        <f>'Table 2a'!BL111</f>
        <v>14.842842999999998</v>
      </c>
      <c r="BM77" s="93">
        <f>'Table 2a'!BM111</f>
        <v>15.344812999999997</v>
      </c>
      <c r="BN77" s="93">
        <f>'Table 2a'!BN111</f>
        <v>15.454585269990007</v>
      </c>
      <c r="BO77" s="93">
        <f>'Table 2a'!BO111</f>
        <v>9.8689252387300055</v>
      </c>
      <c r="BP77" s="93">
        <f>'Table 2a'!BP111</f>
        <v>8.0439209999999992</v>
      </c>
      <c r="BQ77" s="93">
        <f>'Table 2a'!BQ111</f>
        <v>-2.3165770000000001</v>
      </c>
      <c r="BR77" s="93">
        <f>'Table 2a'!BR111</f>
        <v>-2.7702176959288556</v>
      </c>
      <c r="BS77" s="93">
        <f>'Table 2a'!BS111</f>
        <v>0</v>
      </c>
      <c r="BT77" s="93">
        <f>'Table 2a'!BT111</f>
        <v>0</v>
      </c>
      <c r="BU77" s="93">
        <f>'Table 2a'!BU111</f>
        <v>0</v>
      </c>
      <c r="BV77" s="93">
        <f>'Table 2a'!BV111</f>
        <v>0</v>
      </c>
      <c r="BW77" s="93">
        <f>'Table 2a'!BW111</f>
        <v>0</v>
      </c>
      <c r="BX77" s="33"/>
    </row>
    <row r="78" spans="1:76">
      <c r="A78" s="82"/>
      <c r="B78" s="88" t="s">
        <v>337</v>
      </c>
      <c r="C78" s="30"/>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93">
        <f>'Table 2a'!AH61</f>
        <v>0</v>
      </c>
      <c r="AI78" s="93">
        <f>'Table 2a'!AI61</f>
        <v>0</v>
      </c>
      <c r="AJ78" s="93">
        <f>'Table 2a'!AJ61</f>
        <v>0</v>
      </c>
      <c r="AK78" s="93">
        <f>'Table 2a'!AK61</f>
        <v>0</v>
      </c>
      <c r="AL78" s="93">
        <f>'Table 2a'!AL61</f>
        <v>0</v>
      </c>
      <c r="AM78" s="93">
        <f>'Table 2a'!AM61</f>
        <v>0</v>
      </c>
      <c r="AN78" s="93">
        <f>'Table 2a'!AN61</f>
        <v>0</v>
      </c>
      <c r="AO78" s="93">
        <f>'Table 2a'!AO61</f>
        <v>0</v>
      </c>
      <c r="AP78" s="93">
        <f>'Table 2a'!AP61</f>
        <v>0</v>
      </c>
      <c r="AQ78" s="93">
        <f>'Table 2a'!AQ61</f>
        <v>0</v>
      </c>
      <c r="AR78" s="93">
        <f>'Table 2a'!AR61</f>
        <v>0</v>
      </c>
      <c r="AS78" s="93">
        <f>'Table 2a'!AS61</f>
        <v>0</v>
      </c>
      <c r="AT78" s="93">
        <f>'Table 2a'!AT61</f>
        <v>0</v>
      </c>
      <c r="AU78" s="93">
        <f>'Table 2a'!AU61</f>
        <v>0</v>
      </c>
      <c r="AV78" s="93">
        <f>'Table 2a'!AV61</f>
        <v>0</v>
      </c>
      <c r="AW78" s="93">
        <f>'Table 2a'!AW61</f>
        <v>0</v>
      </c>
      <c r="AX78" s="93">
        <f>'Table 2a'!AX61</f>
        <v>0</v>
      </c>
      <c r="AY78" s="93">
        <f>'Table 2a'!AY61</f>
        <v>0</v>
      </c>
      <c r="AZ78" s="93">
        <f>'Table 2a'!AZ61</f>
        <v>0</v>
      </c>
      <c r="BA78" s="93">
        <f>'Table 2a'!BA61</f>
        <v>0</v>
      </c>
      <c r="BB78" s="93">
        <f>'Table 2a'!BB61</f>
        <v>0</v>
      </c>
      <c r="BC78" s="93">
        <f>'Table 2a'!BC61</f>
        <v>0</v>
      </c>
      <c r="BD78" s="93">
        <f>'Table 2a'!BD61</f>
        <v>0</v>
      </c>
      <c r="BE78" s="93">
        <f>'Table 2a'!BE61</f>
        <v>0</v>
      </c>
      <c r="BF78" s="93">
        <f>'Table 2a'!BF61</f>
        <v>0</v>
      </c>
      <c r="BG78" s="93">
        <f>'Table 2a'!BG61</f>
        <v>0</v>
      </c>
      <c r="BH78" s="93">
        <f>'Table 2a'!BH61</f>
        <v>0</v>
      </c>
      <c r="BI78" s="93">
        <f>'Table 2a'!BI61</f>
        <v>0</v>
      </c>
      <c r="BJ78" s="93">
        <f>'Table 2a'!BJ61</f>
        <v>252.52462299999999</v>
      </c>
      <c r="BK78" s="93">
        <f>'Table 2a'!BK61</f>
        <v>217.03232700000001</v>
      </c>
      <c r="BL78" s="93">
        <f>'Table 2a'!BL61</f>
        <v>202.71215699999999</v>
      </c>
      <c r="BM78" s="93">
        <f>'Table 2a'!BM61</f>
        <v>254.65718699999999</v>
      </c>
      <c r="BN78" s="93">
        <f>'Table 2a'!BN61</f>
        <v>257.83189955001012</v>
      </c>
      <c r="BO78" s="93">
        <f>'Table 2a'!BO61</f>
        <v>116.81307476126997</v>
      </c>
      <c r="BP78" s="93">
        <f>'Table 2a'!BP61</f>
        <v>88.835079000000007</v>
      </c>
      <c r="BQ78" s="93">
        <f>'Table 2a'!BQ61</f>
        <v>-124.73942300000002</v>
      </c>
      <c r="BR78" s="93">
        <f>'Table 2a'!BR61</f>
        <v>-108.13491773116101</v>
      </c>
      <c r="BS78" s="93">
        <f>'Table 2a'!BS61</f>
        <v>0</v>
      </c>
      <c r="BT78" s="93">
        <f>'Table 2a'!BT61</f>
        <v>0</v>
      </c>
      <c r="BU78" s="93">
        <f>'Table 2a'!BU61</f>
        <v>0</v>
      </c>
      <c r="BV78" s="93">
        <f>'Table 2a'!BV61</f>
        <v>0</v>
      </c>
      <c r="BW78" s="93">
        <f>'Table 2a'!BW61</f>
        <v>0</v>
      </c>
      <c r="BX78" s="33"/>
    </row>
    <row r="79" spans="1:76" ht="26.25" customHeight="1">
      <c r="A79" s="82"/>
      <c r="B79" s="38" t="s">
        <v>336</v>
      </c>
      <c r="C79" s="30"/>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f>'Table 2a'!BQ67</f>
        <v>5.8574696600000031</v>
      </c>
      <c r="BR79" s="93">
        <f>'Table 2a'!BR67</f>
        <v>62.8402850031149</v>
      </c>
      <c r="BS79" s="93">
        <f>'Table 2a'!BS67</f>
        <v>0</v>
      </c>
      <c r="BT79" s="93">
        <f>'Table 2a'!BT67</f>
        <v>0</v>
      </c>
      <c r="BU79" s="93">
        <f>'Table 2a'!BU67</f>
        <v>0</v>
      </c>
      <c r="BV79" s="93">
        <f>'Table 2a'!BV67</f>
        <v>0</v>
      </c>
      <c r="BW79" s="93">
        <f>'Table 2a'!BW67</f>
        <v>0</v>
      </c>
      <c r="BX79" s="33"/>
    </row>
    <row r="80" spans="1:76">
      <c r="A80" s="82"/>
      <c r="B80" s="38" t="s">
        <v>335</v>
      </c>
      <c r="C80" s="30"/>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93">
        <f>'Table 2a'!BL67</f>
        <v>0</v>
      </c>
      <c r="BM80" s="93">
        <f>'Table 2a'!BM67</f>
        <v>0</v>
      </c>
      <c r="BN80" s="93">
        <f>'Table 2a'!BN67</f>
        <v>0</v>
      </c>
      <c r="BO80" s="93">
        <f>'Table 2a'!BO67</f>
        <v>0</v>
      </c>
      <c r="BP80" s="93">
        <f>'Table 2a'!BP67</f>
        <v>0</v>
      </c>
      <c r="BQ80" s="93">
        <f>'Table 2a'!BQ70</f>
        <v>0</v>
      </c>
      <c r="BR80" s="93">
        <f>'Table 2a'!BR70</f>
        <v>0</v>
      </c>
      <c r="BS80" s="93">
        <f>'Table 2a'!BS70</f>
        <v>-0.28210988528587855</v>
      </c>
      <c r="BT80" s="93">
        <f>'Table 2a'!BT70</f>
        <v>-60.154142736714391</v>
      </c>
      <c r="BU80" s="93">
        <f>'Table 2a'!BU70</f>
        <v>44.193571071684012</v>
      </c>
      <c r="BV80" s="93">
        <f>'Table 2a'!BV70</f>
        <v>233.03040165233546</v>
      </c>
      <c r="BW80" s="93">
        <f>'Table 2a'!BW70</f>
        <v>243.55212517984532</v>
      </c>
      <c r="BX80" s="33"/>
    </row>
    <row r="81" spans="1:76">
      <c r="A81" s="82"/>
      <c r="B81" s="38" t="s">
        <v>201</v>
      </c>
      <c r="C81" s="30"/>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93">
        <f>'Table 1a'!AH77</f>
        <v>0</v>
      </c>
      <c r="AI81" s="93">
        <f>'Table 1a'!AI77</f>
        <v>0</v>
      </c>
      <c r="AJ81" s="93">
        <f>'Table 1a'!AJ77</f>
        <v>0</v>
      </c>
      <c r="AK81" s="93">
        <f>'Table 1a'!AK77</f>
        <v>0</v>
      </c>
      <c r="AL81" s="93">
        <f>'Table 1a'!AL77</f>
        <v>0</v>
      </c>
      <c r="AM81" s="93">
        <f>'Table 1a'!AM77</f>
        <v>0</v>
      </c>
      <c r="AN81" s="93">
        <f>'Table 1a'!AN77</f>
        <v>0</v>
      </c>
      <c r="AO81" s="93">
        <f>'Table 1a'!AO77</f>
        <v>0</v>
      </c>
      <c r="AP81" s="93">
        <f>'Table 1a'!AP77</f>
        <v>0</v>
      </c>
      <c r="AQ81" s="93">
        <f>'Table 1a'!AQ77</f>
        <v>0</v>
      </c>
      <c r="AR81" s="93">
        <f>'Table 1a'!AR77</f>
        <v>33.869999999999997</v>
      </c>
      <c r="AS81" s="93">
        <f>'Table 1a'!AS77</f>
        <v>25.613</v>
      </c>
      <c r="AT81" s="93">
        <f>'Table 1a'!AT77</f>
        <v>10.731</v>
      </c>
      <c r="AU81" s="93">
        <f>'Table 1a'!AU77</f>
        <v>4.2610000000000001</v>
      </c>
      <c r="AV81" s="93">
        <f>'Table 1a'!AV77</f>
        <v>2.2210000000000001</v>
      </c>
      <c r="AW81" s="93">
        <f>'Table 1a'!AW77</f>
        <v>1.3009999999999999</v>
      </c>
      <c r="AX81" s="93">
        <f>'Table 1a'!AX77</f>
        <v>0.84199999999999997</v>
      </c>
      <c r="AY81" s="93">
        <f>'Table 1a'!AY77</f>
        <v>1.5860000000000001</v>
      </c>
      <c r="AZ81" s="93">
        <f>'Table 1a'!AZ77</f>
        <v>0</v>
      </c>
      <c r="BA81" s="93">
        <f>'Table 1a'!BA77</f>
        <v>0.22500000000000001</v>
      </c>
      <c r="BB81" s="93">
        <f>'Table 1a'!BB77</f>
        <v>0.53600000000000003</v>
      </c>
      <c r="BC81" s="93">
        <f>'Table 1a'!BC77</f>
        <v>0.21700000000000003</v>
      </c>
      <c r="BD81" s="93">
        <f>'Table 1a'!BD77</f>
        <v>4.3999999999999997E-2</v>
      </c>
      <c r="BE81" s="93">
        <f>'Table 1a'!BE77</f>
        <v>0.34199999999999997</v>
      </c>
      <c r="BF81" s="93">
        <f>'Table 1a'!BF77</f>
        <v>0.34199999999999997</v>
      </c>
      <c r="BG81" s="93">
        <f>'Table 1a'!BG77</f>
        <v>0.127</v>
      </c>
      <c r="BH81" s="93">
        <f>'Table 1a'!BH77</f>
        <v>8.6999999999999994E-2</v>
      </c>
      <c r="BI81" s="93">
        <f>'Table 1a'!BI77</f>
        <v>0</v>
      </c>
      <c r="BJ81" s="93">
        <f>'Table 1a'!BJ77</f>
        <v>0</v>
      </c>
      <c r="BK81" s="93">
        <f>'Table 1a'!BK77</f>
        <v>0</v>
      </c>
      <c r="BL81" s="93">
        <f>'Table 1a'!BL77</f>
        <v>0</v>
      </c>
      <c r="BM81" s="93">
        <f>'Table 1a'!BM77</f>
        <v>0</v>
      </c>
      <c r="BN81" s="93">
        <f>'Table 1a'!BN77</f>
        <v>0</v>
      </c>
      <c r="BO81" s="93">
        <f>'Table 1a'!BO77</f>
        <v>0</v>
      </c>
      <c r="BP81" s="93">
        <f>'Table 1a'!BP77</f>
        <v>0</v>
      </c>
      <c r="BQ81" s="93">
        <f>'Table 1a'!BQ77</f>
        <v>0</v>
      </c>
      <c r="BR81" s="93">
        <f>'Table 1a'!BR77</f>
        <v>0</v>
      </c>
      <c r="BS81" s="93">
        <f>'Table 1a'!BS77</f>
        <v>0</v>
      </c>
      <c r="BT81" s="93">
        <f>'Table 1a'!BT77</f>
        <v>0</v>
      </c>
      <c r="BU81" s="93">
        <f>'Table 1a'!BU77</f>
        <v>0</v>
      </c>
      <c r="BV81" s="93">
        <f>'Table 1a'!BV77</f>
        <v>0</v>
      </c>
      <c r="BW81" s="93">
        <f>'Table 1a'!BW77</f>
        <v>0</v>
      </c>
      <c r="BX81" s="33"/>
    </row>
    <row r="82" spans="1:76" ht="26.1" customHeight="1">
      <c r="A82" s="82"/>
      <c r="B82" s="35" t="s">
        <v>334</v>
      </c>
      <c r="C82" s="30"/>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207" t="s">
        <v>332</v>
      </c>
      <c r="BI82" s="93"/>
      <c r="BJ82" s="93"/>
      <c r="BK82" s="93"/>
      <c r="BL82" s="207" t="s">
        <v>332</v>
      </c>
      <c r="BM82" s="93"/>
      <c r="BN82" s="93"/>
      <c r="BO82" s="93"/>
      <c r="BP82" s="93"/>
      <c r="BQ82" s="93"/>
      <c r="BR82" s="93"/>
      <c r="BS82" s="93"/>
      <c r="BT82" s="93"/>
      <c r="BU82" s="93"/>
      <c r="BV82" s="93"/>
      <c r="BW82" s="93"/>
      <c r="BX82" s="33"/>
    </row>
    <row r="83" spans="1:76">
      <c r="A83" s="82"/>
      <c r="B83" s="38" t="s">
        <v>331</v>
      </c>
      <c r="C83" s="30"/>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93">
        <f t="shared" ref="AH83:BW83" si="17">AH6+AH56+AH65+AH77</f>
        <v>1071</v>
      </c>
      <c r="AI83" s="93">
        <f t="shared" si="17"/>
        <v>1194</v>
      </c>
      <c r="AJ83" s="93">
        <f t="shared" si="17"/>
        <v>1476</v>
      </c>
      <c r="AK83" s="93">
        <f t="shared" si="17"/>
        <v>2096.33</v>
      </c>
      <c r="AL83" s="93">
        <f t="shared" si="17"/>
        <v>2419</v>
      </c>
      <c r="AM83" s="93">
        <f t="shared" si="17"/>
        <v>2704</v>
      </c>
      <c r="AN83" s="93">
        <f t="shared" si="17"/>
        <v>3117</v>
      </c>
      <c r="AO83" s="93">
        <f t="shared" si="17"/>
        <v>3515</v>
      </c>
      <c r="AP83" s="93">
        <f t="shared" si="17"/>
        <v>3782</v>
      </c>
      <c r="AQ83" s="93">
        <f t="shared" si="17"/>
        <v>3985</v>
      </c>
      <c r="AR83" s="93">
        <f t="shared" si="17"/>
        <v>4434.1280000000006</v>
      </c>
      <c r="AS83" s="93">
        <f t="shared" si="17"/>
        <v>5031.3342119219333</v>
      </c>
      <c r="AT83" s="93">
        <f t="shared" si="17"/>
        <v>5790.8220000000001</v>
      </c>
      <c r="AU83" s="93">
        <f t="shared" si="17"/>
        <v>6001.4549999999999</v>
      </c>
      <c r="AV83" s="93">
        <f t="shared" si="17"/>
        <v>7260.0259999999998</v>
      </c>
      <c r="AW83" s="93">
        <f t="shared" si="17"/>
        <v>8069.4830000000002</v>
      </c>
      <c r="AX83" s="93">
        <f t="shared" si="17"/>
        <v>8344.4640593971671</v>
      </c>
      <c r="AY83" s="93">
        <f t="shared" si="17"/>
        <v>8494.3502538867524</v>
      </c>
      <c r="AZ83" s="93">
        <f t="shared" si="17"/>
        <v>8602.025694728236</v>
      </c>
      <c r="BA83" s="93">
        <f t="shared" si="17"/>
        <v>8640.5586407757619</v>
      </c>
      <c r="BB83" s="93">
        <f t="shared" si="17"/>
        <v>8595.464433952191</v>
      </c>
      <c r="BC83" s="93">
        <f t="shared" si="17"/>
        <v>8942.0083998374503</v>
      </c>
      <c r="BD83" s="93">
        <f t="shared" si="17"/>
        <v>9531.7037557356707</v>
      </c>
      <c r="BE83" s="93">
        <f t="shared" si="17"/>
        <v>10294.057763499603</v>
      </c>
      <c r="BF83" s="93">
        <f t="shared" si="17"/>
        <v>10697.652014520467</v>
      </c>
      <c r="BG83" s="93">
        <f t="shared" si="17"/>
        <v>10903.644924357332</v>
      </c>
      <c r="BH83" s="168">
        <f t="shared" si="17"/>
        <v>12347.603465567412</v>
      </c>
      <c r="BI83" s="93">
        <f t="shared" si="17"/>
        <v>12833.50964645738</v>
      </c>
      <c r="BJ83" s="93">
        <f t="shared" si="17"/>
        <v>13753.967936590454</v>
      </c>
      <c r="BK83" s="93">
        <f t="shared" si="17"/>
        <v>14354.868818296125</v>
      </c>
      <c r="BL83" s="168">
        <f t="shared" si="17"/>
        <v>14551.956291416833</v>
      </c>
      <c r="BM83" s="93">
        <f t="shared" si="17"/>
        <v>15276.029546354235</v>
      </c>
      <c r="BN83" s="93">
        <f t="shared" si="17"/>
        <v>15523.364488851372</v>
      </c>
      <c r="BO83" s="93">
        <f t="shared" si="17"/>
        <v>15513.122221516003</v>
      </c>
      <c r="BP83" s="93">
        <f t="shared" si="17"/>
        <v>15137.822053105796</v>
      </c>
      <c r="BQ83" s="93">
        <f t="shared" si="17"/>
        <v>12933.364894884391</v>
      </c>
      <c r="BR83" s="93">
        <f t="shared" si="17"/>
        <v>12577.223940392319</v>
      </c>
      <c r="BS83" s="93">
        <f t="shared" si="17"/>
        <v>12055.515561791468</v>
      </c>
      <c r="BT83" s="93">
        <f t="shared" si="17"/>
        <v>11613.958713318953</v>
      </c>
      <c r="BU83" s="93">
        <f t="shared" si="17"/>
        <v>11328.75405507598</v>
      </c>
      <c r="BV83" s="93">
        <f t="shared" si="17"/>
        <v>11037.034682515608</v>
      </c>
      <c r="BW83" s="93">
        <f t="shared" si="17"/>
        <v>10913.151344644455</v>
      </c>
      <c r="BX83" s="33"/>
    </row>
    <row r="84" spans="1:76">
      <c r="A84" s="82"/>
      <c r="B84" s="38" t="s">
        <v>330</v>
      </c>
      <c r="C84" s="30"/>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93">
        <f t="shared" ref="AH84:BW84" si="18">AH7+AH57+AH66+AH50+AH75</f>
        <v>209</v>
      </c>
      <c r="AI84" s="93">
        <f t="shared" si="18"/>
        <v>234</v>
      </c>
      <c r="AJ84" s="93">
        <f t="shared" si="18"/>
        <v>287</v>
      </c>
      <c r="AK84" s="93">
        <f t="shared" si="18"/>
        <v>379</v>
      </c>
      <c r="AL84" s="93">
        <f t="shared" si="18"/>
        <v>487</v>
      </c>
      <c r="AM84" s="93">
        <f t="shared" si="18"/>
        <v>570</v>
      </c>
      <c r="AN84" s="93">
        <f t="shared" si="18"/>
        <v>651</v>
      </c>
      <c r="AO84" s="93">
        <f t="shared" si="18"/>
        <v>762</v>
      </c>
      <c r="AP84" s="93">
        <f t="shared" si="18"/>
        <v>898</v>
      </c>
      <c r="AQ84" s="93">
        <f t="shared" si="18"/>
        <v>959</v>
      </c>
      <c r="AR84" s="93">
        <f t="shared" si="18"/>
        <v>1075.9450000000002</v>
      </c>
      <c r="AS84" s="93">
        <f t="shared" si="18"/>
        <v>1329.8654154022263</v>
      </c>
      <c r="AT84" s="93">
        <f t="shared" si="18"/>
        <v>1688.6289999999999</v>
      </c>
      <c r="AU84" s="93">
        <f t="shared" si="18"/>
        <v>2107</v>
      </c>
      <c r="AV84" s="93">
        <f t="shared" si="18"/>
        <v>2857.45</v>
      </c>
      <c r="AW84" s="93">
        <f t="shared" si="18"/>
        <v>3630.4380000000001</v>
      </c>
      <c r="AX84" s="93">
        <f t="shared" si="18"/>
        <v>4346.2807426775134</v>
      </c>
      <c r="AY84" s="93">
        <f t="shared" si="18"/>
        <v>5065.8874139371928</v>
      </c>
      <c r="AZ84" s="93">
        <f t="shared" si="18"/>
        <v>5601.3392822887272</v>
      </c>
      <c r="BA84" s="93">
        <f t="shared" si="18"/>
        <v>5978.4903319487757</v>
      </c>
      <c r="BB84" s="93">
        <f t="shared" si="18"/>
        <v>6383.9058155570938</v>
      </c>
      <c r="BC84" s="93">
        <f t="shared" si="18"/>
        <v>6803.9420322813176</v>
      </c>
      <c r="BD84" s="93">
        <f t="shared" si="18"/>
        <v>7543.1968858320633</v>
      </c>
      <c r="BE84" s="93">
        <f t="shared" si="18"/>
        <v>8262.0328677688467</v>
      </c>
      <c r="BF84" s="93">
        <f t="shared" si="18"/>
        <v>8799.4938365456364</v>
      </c>
      <c r="BG84" s="93">
        <f t="shared" si="18"/>
        <v>8907.2457936981627</v>
      </c>
      <c r="BH84" s="168">
        <f t="shared" si="18"/>
        <v>8877.5650148769746</v>
      </c>
      <c r="BI84" s="93">
        <f t="shared" si="18"/>
        <v>9075.8113139076904</v>
      </c>
      <c r="BJ84" s="93">
        <f t="shared" si="18"/>
        <v>9399.8005565574513</v>
      </c>
      <c r="BK84" s="93">
        <f t="shared" si="18"/>
        <v>10177.618454791738</v>
      </c>
      <c r="BL84" s="168">
        <f t="shared" si="18"/>
        <v>10907.655073310243</v>
      </c>
      <c r="BM84" s="93">
        <f t="shared" si="18"/>
        <v>12107.895681998447</v>
      </c>
      <c r="BN84" s="93">
        <f t="shared" si="18"/>
        <v>12725.741947067476</v>
      </c>
      <c r="BO84" s="93">
        <f t="shared" si="18"/>
        <v>13415.252284812785</v>
      </c>
      <c r="BP84" s="93">
        <f t="shared" si="18"/>
        <v>14456.548672888945</v>
      </c>
      <c r="BQ84" s="93">
        <f t="shared" si="18"/>
        <v>14374.058668246615</v>
      </c>
      <c r="BR84" s="93">
        <f t="shared" si="18"/>
        <v>15788.835531275912</v>
      </c>
      <c r="BS84" s="93">
        <f t="shared" si="18"/>
        <v>16794.341321485015</v>
      </c>
      <c r="BT84" s="93">
        <f t="shared" si="18"/>
        <v>16898.785418280728</v>
      </c>
      <c r="BU84" s="93">
        <f t="shared" si="18"/>
        <v>16965.192530098182</v>
      </c>
      <c r="BV84" s="93">
        <f t="shared" si="18"/>
        <v>17348.29637880687</v>
      </c>
      <c r="BW84" s="93">
        <f t="shared" si="18"/>
        <v>18011.028633633578</v>
      </c>
      <c r="BX84" s="33"/>
    </row>
    <row r="85" spans="1:76">
      <c r="A85" s="82"/>
      <c r="B85" s="38" t="s">
        <v>329</v>
      </c>
      <c r="C85" s="30"/>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93">
        <f t="shared" ref="AH85:BW85" si="19">AH8+AH58+AH67+AH48+AH54</f>
        <v>604.78921306205552</v>
      </c>
      <c r="AI85" s="93">
        <f t="shared" si="19"/>
        <v>657.35884322879861</v>
      </c>
      <c r="AJ85" s="93">
        <f t="shared" si="19"/>
        <v>835.65377077913138</v>
      </c>
      <c r="AK85" s="93">
        <f t="shared" si="19"/>
        <v>1188.8295369048553</v>
      </c>
      <c r="AL85" s="93">
        <f t="shared" si="19"/>
        <v>1568.4209595146817</v>
      </c>
      <c r="AM85" s="93">
        <f t="shared" si="19"/>
        <v>1874.9653575731388</v>
      </c>
      <c r="AN85" s="93">
        <f t="shared" si="19"/>
        <v>2110.6155378158642</v>
      </c>
      <c r="AO85" s="93">
        <f t="shared" si="19"/>
        <v>2449.4943669573745</v>
      </c>
      <c r="AP85" s="93">
        <f t="shared" si="19"/>
        <v>2724.5694023244978</v>
      </c>
      <c r="AQ85" s="93">
        <f t="shared" si="19"/>
        <v>2891.2348768546713</v>
      </c>
      <c r="AR85" s="93">
        <f t="shared" si="19"/>
        <v>2718.5591405014425</v>
      </c>
      <c r="AS85" s="93">
        <f t="shared" si="19"/>
        <v>3071.7675611423365</v>
      </c>
      <c r="AT85" s="93">
        <f t="shared" si="19"/>
        <v>3653.0339272426231</v>
      </c>
      <c r="AU85" s="93">
        <f t="shared" si="19"/>
        <v>4584.6811160338402</v>
      </c>
      <c r="AV85" s="93">
        <f t="shared" si="19"/>
        <v>5706.6628545365193</v>
      </c>
      <c r="AW85" s="93">
        <f t="shared" si="19"/>
        <v>6544.3247590274568</v>
      </c>
      <c r="AX85" s="93">
        <f t="shared" si="19"/>
        <v>7231.7418987599576</v>
      </c>
      <c r="AY85" s="93">
        <f t="shared" si="19"/>
        <v>7852.0269815811735</v>
      </c>
      <c r="AZ85" s="93">
        <f t="shared" si="19"/>
        <v>8273.1951780794916</v>
      </c>
      <c r="BA85" s="93">
        <f t="shared" si="19"/>
        <v>8247.3200384394113</v>
      </c>
      <c r="BB85" s="93">
        <f t="shared" si="19"/>
        <v>8257.5641428037525</v>
      </c>
      <c r="BC85" s="93">
        <f t="shared" si="19"/>
        <v>8109.3576874313303</v>
      </c>
      <c r="BD85" s="93">
        <f t="shared" si="19"/>
        <v>7416.2123257729063</v>
      </c>
      <c r="BE85" s="93">
        <f t="shared" si="19"/>
        <v>7643.7207229439409</v>
      </c>
      <c r="BF85" s="93">
        <f t="shared" si="19"/>
        <v>7945.615975802566</v>
      </c>
      <c r="BG85" s="93">
        <f t="shared" si="19"/>
        <v>8381.4400630081327</v>
      </c>
      <c r="BH85" s="168">
        <f t="shared" si="19"/>
        <v>8399.2808527956331</v>
      </c>
      <c r="BI85" s="93">
        <f t="shared" si="19"/>
        <v>8098.4461662645435</v>
      </c>
      <c r="BJ85" s="93">
        <f t="shared" si="19"/>
        <v>7904.4431749670312</v>
      </c>
      <c r="BK85" s="93">
        <f t="shared" si="19"/>
        <v>7934.8015649484423</v>
      </c>
      <c r="BL85" s="168">
        <f t="shared" si="19"/>
        <v>6979.5691337471253</v>
      </c>
      <c r="BM85" s="93">
        <f t="shared" si="19"/>
        <v>6903.7837099420121</v>
      </c>
      <c r="BN85" s="93">
        <f t="shared" si="19"/>
        <v>6447.8765347053477</v>
      </c>
      <c r="BO85" s="93">
        <f t="shared" si="19"/>
        <v>5826.1887629639386</v>
      </c>
      <c r="BP85" s="93">
        <f t="shared" si="19"/>
        <v>5348.7283044173964</v>
      </c>
      <c r="BQ85" s="93">
        <f t="shared" si="19"/>
        <v>4461.510127029349</v>
      </c>
      <c r="BR85" s="93">
        <f t="shared" si="19"/>
        <v>4233.3726075084578</v>
      </c>
      <c r="BS85" s="93">
        <f t="shared" si="19"/>
        <v>4265.5684533659214</v>
      </c>
      <c r="BT85" s="93">
        <f t="shared" si="19"/>
        <v>4248.0850810017182</v>
      </c>
      <c r="BU85" s="93">
        <f t="shared" si="19"/>
        <v>4241.0532088935079</v>
      </c>
      <c r="BV85" s="93">
        <f t="shared" si="19"/>
        <v>4346.3840893991419</v>
      </c>
      <c r="BW85" s="93">
        <f t="shared" si="19"/>
        <v>4435.4987169083761</v>
      </c>
      <c r="BX85" s="33"/>
    </row>
    <row r="86" spans="1:76">
      <c r="A86" s="82"/>
      <c r="B86" s="38" t="s">
        <v>328</v>
      </c>
      <c r="C86" s="30"/>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93">
        <f t="shared" ref="AH86:BW86" si="20">AH9+AH59+AH68</f>
        <v>756</v>
      </c>
      <c r="AI86" s="93">
        <f t="shared" si="20"/>
        <v>793</v>
      </c>
      <c r="AJ86" s="93">
        <f t="shared" si="20"/>
        <v>1148</v>
      </c>
      <c r="AK86" s="93">
        <f t="shared" si="20"/>
        <v>2067.04</v>
      </c>
      <c r="AL86" s="93">
        <f t="shared" si="20"/>
        <v>3267</v>
      </c>
      <c r="AM86" s="93">
        <f t="shared" si="20"/>
        <v>4071</v>
      </c>
      <c r="AN86" s="93">
        <f t="shared" si="20"/>
        <v>4642</v>
      </c>
      <c r="AO86" s="93">
        <f t="shared" si="20"/>
        <v>5229</v>
      </c>
      <c r="AP86" s="93">
        <f t="shared" si="20"/>
        <v>5437</v>
      </c>
      <c r="AQ86" s="93">
        <f t="shared" si="20"/>
        <v>5127</v>
      </c>
      <c r="AR86" s="93">
        <f t="shared" si="20"/>
        <v>4096.0129999999999</v>
      </c>
      <c r="AS86" s="93">
        <f t="shared" si="20"/>
        <v>3773.7157552913354</v>
      </c>
      <c r="AT86" s="93">
        <f t="shared" si="20"/>
        <v>4312.1579999999994</v>
      </c>
      <c r="AU86" s="93">
        <f t="shared" si="20"/>
        <v>5974.9769999999999</v>
      </c>
      <c r="AV86" s="93">
        <f t="shared" si="20"/>
        <v>7916.7080000000005</v>
      </c>
      <c r="AW86" s="93">
        <f t="shared" si="20"/>
        <v>8448.2150000000001</v>
      </c>
      <c r="AX86" s="93">
        <f t="shared" si="20"/>
        <v>7973.0091843945538</v>
      </c>
      <c r="AY86" s="93">
        <f t="shared" si="20"/>
        <v>7519.1957620574103</v>
      </c>
      <c r="AZ86" s="93">
        <f t="shared" si="20"/>
        <v>6731.3656549678171</v>
      </c>
      <c r="BA86" s="93">
        <f t="shared" si="20"/>
        <v>5447.2148039972835</v>
      </c>
      <c r="BB86" s="93">
        <f t="shared" si="20"/>
        <v>4765.1852759879757</v>
      </c>
      <c r="BC86" s="93">
        <f t="shared" si="20"/>
        <v>4260.0799680961009</v>
      </c>
      <c r="BD86" s="93">
        <f t="shared" si="20"/>
        <v>3747.1325745085078</v>
      </c>
      <c r="BE86" s="93">
        <f t="shared" si="20"/>
        <v>3329.5274676964054</v>
      </c>
      <c r="BF86" s="93">
        <f t="shared" si="20"/>
        <v>3351.1347082952034</v>
      </c>
      <c r="BG86" s="93">
        <f t="shared" si="20"/>
        <v>3180.0668678793036</v>
      </c>
      <c r="BH86" s="168">
        <f t="shared" si="20"/>
        <v>3064.9140059971505</v>
      </c>
      <c r="BI86" s="93">
        <f t="shared" si="20"/>
        <v>3226.2896895357376</v>
      </c>
      <c r="BJ86" s="93">
        <f t="shared" si="20"/>
        <v>3450.5297708403323</v>
      </c>
      <c r="BK86" s="93">
        <f t="shared" si="20"/>
        <v>3375.8363496902339</v>
      </c>
      <c r="BL86" s="168">
        <f t="shared" si="20"/>
        <v>4084.1136279446196</v>
      </c>
      <c r="BM86" s="93">
        <f t="shared" si="20"/>
        <v>6843.5264629219619</v>
      </c>
      <c r="BN86" s="93">
        <f t="shared" si="20"/>
        <v>7300.8178403324891</v>
      </c>
      <c r="BO86" s="93">
        <f t="shared" si="20"/>
        <v>8171.4466938054484</v>
      </c>
      <c r="BP86" s="93">
        <f t="shared" si="20"/>
        <v>8771.6045190230834</v>
      </c>
      <c r="BQ86" s="93">
        <f t="shared" si="20"/>
        <v>7055.1768833168826</v>
      </c>
      <c r="BR86" s="93">
        <f t="shared" si="20"/>
        <v>5086.780725405235</v>
      </c>
      <c r="BS86" s="93">
        <f t="shared" si="20"/>
        <v>3925.909310754083</v>
      </c>
      <c r="BT86" s="93">
        <f t="shared" si="20"/>
        <v>3832.7188891580718</v>
      </c>
      <c r="BU86" s="93">
        <f t="shared" si="20"/>
        <v>3997.1108267940872</v>
      </c>
      <c r="BV86" s="93">
        <f t="shared" si="20"/>
        <v>4121.6837218375067</v>
      </c>
      <c r="BW86" s="93">
        <f t="shared" si="20"/>
        <v>4263.2545771330606</v>
      </c>
      <c r="BX86" s="33"/>
    </row>
    <row r="87" spans="1:76">
      <c r="A87" s="82"/>
      <c r="B87" s="38" t="s">
        <v>327</v>
      </c>
      <c r="C87" s="30"/>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93">
        <f t="shared" ref="AH87:BW87" si="21">AH10+AH60+AH69+AH49+AH53+AH78+AH74+AH81</f>
        <v>51.210786937944519</v>
      </c>
      <c r="AI87" s="93">
        <f t="shared" si="21"/>
        <v>61.641156771201267</v>
      </c>
      <c r="AJ87" s="93">
        <f t="shared" si="21"/>
        <v>83.346229220868537</v>
      </c>
      <c r="AK87" s="93">
        <f t="shared" si="21"/>
        <v>126.05046309514468</v>
      </c>
      <c r="AL87" s="93">
        <f t="shared" si="21"/>
        <v>175.57904048531827</v>
      </c>
      <c r="AM87" s="93">
        <f t="shared" si="21"/>
        <v>229.03464242686098</v>
      </c>
      <c r="AN87" s="93">
        <f t="shared" si="21"/>
        <v>262.38446218413594</v>
      </c>
      <c r="AO87" s="93">
        <f t="shared" si="21"/>
        <v>276.50563304262545</v>
      </c>
      <c r="AP87" s="93">
        <f t="shared" si="21"/>
        <v>334.43059767550233</v>
      </c>
      <c r="AQ87" s="93">
        <f t="shared" si="21"/>
        <v>410.4731231453286</v>
      </c>
      <c r="AR87" s="93">
        <f t="shared" si="21"/>
        <v>775.30485949855722</v>
      </c>
      <c r="AS87" s="93">
        <f t="shared" si="21"/>
        <v>862.08305624216769</v>
      </c>
      <c r="AT87" s="93">
        <f t="shared" si="21"/>
        <v>1198.1940727573765</v>
      </c>
      <c r="AU87" s="93">
        <f t="shared" si="21"/>
        <v>1417.1347834778908</v>
      </c>
      <c r="AV87" s="93">
        <f t="shared" si="21"/>
        <v>1574.051145463482</v>
      </c>
      <c r="AW87" s="93">
        <f t="shared" si="21"/>
        <v>1903.0312409725441</v>
      </c>
      <c r="AX87" s="93">
        <f t="shared" si="21"/>
        <v>2226.3203287708056</v>
      </c>
      <c r="AY87" s="93">
        <f t="shared" si="21"/>
        <v>2689.2452145374687</v>
      </c>
      <c r="AZ87" s="93">
        <f t="shared" si="21"/>
        <v>2990.6749469357251</v>
      </c>
      <c r="BA87" s="93">
        <f t="shared" si="21"/>
        <v>3140.9229328387701</v>
      </c>
      <c r="BB87" s="93">
        <f t="shared" si="21"/>
        <v>3012.021166698984</v>
      </c>
      <c r="BC87" s="93">
        <f t="shared" si="21"/>
        <v>2425.9510548214885</v>
      </c>
      <c r="BD87" s="93">
        <f t="shared" si="21"/>
        <v>1414.7579598053403</v>
      </c>
      <c r="BE87" s="93">
        <f t="shared" si="21"/>
        <v>1420.8428484053352</v>
      </c>
      <c r="BF87" s="93">
        <f t="shared" si="21"/>
        <v>1465.392209616575</v>
      </c>
      <c r="BG87" s="93">
        <f t="shared" si="21"/>
        <v>1698.2695550272188</v>
      </c>
      <c r="BH87" s="168">
        <f t="shared" si="21"/>
        <v>2010.0337092432474</v>
      </c>
      <c r="BI87" s="93">
        <f t="shared" si="21"/>
        <v>2118.2767134766536</v>
      </c>
      <c r="BJ87" s="93">
        <f t="shared" si="21"/>
        <v>2493.3100939001984</v>
      </c>
      <c r="BK87" s="93">
        <f t="shared" si="21"/>
        <v>2679.2367238565553</v>
      </c>
      <c r="BL87" s="168">
        <f t="shared" si="21"/>
        <v>4049.1244742711765</v>
      </c>
      <c r="BM87" s="93">
        <f t="shared" si="21"/>
        <v>5079.9514195133388</v>
      </c>
      <c r="BN87" s="93">
        <f t="shared" si="21"/>
        <v>6156.1515097850252</v>
      </c>
      <c r="BO87" s="93">
        <f t="shared" si="21"/>
        <v>6792.6810190718288</v>
      </c>
      <c r="BP87" s="93">
        <f t="shared" si="21"/>
        <v>7458.5849892347887</v>
      </c>
      <c r="BQ87" s="93">
        <f t="shared" si="21"/>
        <v>7123.5498272189252</v>
      </c>
      <c r="BR87" s="93">
        <f t="shared" si="21"/>
        <v>7607.1755256715423</v>
      </c>
      <c r="BS87" s="93">
        <f t="shared" si="21"/>
        <v>8052.5643282990914</v>
      </c>
      <c r="BT87" s="93">
        <f t="shared" si="21"/>
        <v>8257.1280266942849</v>
      </c>
      <c r="BU87" s="93">
        <f t="shared" si="21"/>
        <v>8506.6442545964419</v>
      </c>
      <c r="BV87" s="93">
        <f t="shared" si="21"/>
        <v>8752.9583158339701</v>
      </c>
      <c r="BW87" s="93">
        <f t="shared" si="21"/>
        <v>8903.8514365667579</v>
      </c>
      <c r="BX87" s="33"/>
    </row>
    <row r="88" spans="1:76" ht="24.75" customHeight="1">
      <c r="A88" s="82"/>
      <c r="B88" s="38" t="s">
        <v>326</v>
      </c>
      <c r="C88" s="30"/>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0"/>
      <c r="BI88" s="93"/>
      <c r="BJ88" s="93"/>
      <c r="BK88" s="93"/>
      <c r="BL88" s="90"/>
      <c r="BM88" s="93"/>
      <c r="BN88" s="93"/>
      <c r="BO88" s="93"/>
      <c r="BP88" s="93"/>
      <c r="BQ88" s="93">
        <f t="shared" ref="BQ88:BW89" si="22">BQ79</f>
        <v>5.8574696600000031</v>
      </c>
      <c r="BR88" s="93">
        <f t="shared" si="22"/>
        <v>62.8402850031149</v>
      </c>
      <c r="BS88" s="93">
        <f t="shared" si="22"/>
        <v>0</v>
      </c>
      <c r="BT88" s="93">
        <f t="shared" si="22"/>
        <v>0</v>
      </c>
      <c r="BU88" s="93">
        <f t="shared" si="22"/>
        <v>0</v>
      </c>
      <c r="BV88" s="93">
        <f t="shared" si="22"/>
        <v>0</v>
      </c>
      <c r="BW88" s="93">
        <f t="shared" si="22"/>
        <v>0</v>
      </c>
      <c r="BX88" s="33"/>
    </row>
    <row r="89" spans="1:76">
      <c r="A89" s="82"/>
      <c r="B89" s="38" t="s">
        <v>325</v>
      </c>
      <c r="C89" s="30"/>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93">
        <f t="shared" ref="AH89:BP89" si="23">AH80</f>
        <v>0</v>
      </c>
      <c r="AI89" s="93">
        <f t="shared" si="23"/>
        <v>0</v>
      </c>
      <c r="AJ89" s="93">
        <f t="shared" si="23"/>
        <v>0</v>
      </c>
      <c r="AK89" s="93">
        <f t="shared" si="23"/>
        <v>0</v>
      </c>
      <c r="AL89" s="93">
        <f t="shared" si="23"/>
        <v>0</v>
      </c>
      <c r="AM89" s="93">
        <f t="shared" si="23"/>
        <v>0</v>
      </c>
      <c r="AN89" s="93">
        <f t="shared" si="23"/>
        <v>0</v>
      </c>
      <c r="AO89" s="93">
        <f t="shared" si="23"/>
        <v>0</v>
      </c>
      <c r="AP89" s="93">
        <f t="shared" si="23"/>
        <v>0</v>
      </c>
      <c r="AQ89" s="93">
        <f t="shared" si="23"/>
        <v>0</v>
      </c>
      <c r="AR89" s="93">
        <f t="shared" si="23"/>
        <v>0</v>
      </c>
      <c r="AS89" s="93">
        <f t="shared" si="23"/>
        <v>0</v>
      </c>
      <c r="AT89" s="93">
        <f t="shared" si="23"/>
        <v>0</v>
      </c>
      <c r="AU89" s="93">
        <f t="shared" si="23"/>
        <v>0</v>
      </c>
      <c r="AV89" s="93">
        <f t="shared" si="23"/>
        <v>0</v>
      </c>
      <c r="AW89" s="93">
        <f t="shared" si="23"/>
        <v>0</v>
      </c>
      <c r="AX89" s="93">
        <f t="shared" si="23"/>
        <v>0</v>
      </c>
      <c r="AY89" s="93">
        <f t="shared" si="23"/>
        <v>0</v>
      </c>
      <c r="AZ89" s="93">
        <f t="shared" si="23"/>
        <v>0</v>
      </c>
      <c r="BA89" s="93">
        <f t="shared" si="23"/>
        <v>0</v>
      </c>
      <c r="BB89" s="93">
        <f t="shared" si="23"/>
        <v>0</v>
      </c>
      <c r="BC89" s="93">
        <f t="shared" si="23"/>
        <v>0</v>
      </c>
      <c r="BD89" s="93">
        <f t="shared" si="23"/>
        <v>0</v>
      </c>
      <c r="BE89" s="93">
        <f t="shared" si="23"/>
        <v>0</v>
      </c>
      <c r="BF89" s="93">
        <f t="shared" si="23"/>
        <v>0</v>
      </c>
      <c r="BG89" s="93">
        <f t="shared" si="23"/>
        <v>0</v>
      </c>
      <c r="BH89" s="93">
        <f t="shared" si="23"/>
        <v>0</v>
      </c>
      <c r="BI89" s="93">
        <f t="shared" si="23"/>
        <v>0</v>
      </c>
      <c r="BJ89" s="93">
        <f t="shared" si="23"/>
        <v>0</v>
      </c>
      <c r="BK89" s="93">
        <f t="shared" si="23"/>
        <v>0</v>
      </c>
      <c r="BL89" s="93">
        <f t="shared" si="23"/>
        <v>0</v>
      </c>
      <c r="BM89" s="93">
        <f t="shared" si="23"/>
        <v>0</v>
      </c>
      <c r="BN89" s="93">
        <f t="shared" si="23"/>
        <v>0</v>
      </c>
      <c r="BO89" s="93">
        <f t="shared" si="23"/>
        <v>0</v>
      </c>
      <c r="BP89" s="93">
        <f t="shared" si="23"/>
        <v>0</v>
      </c>
      <c r="BQ89" s="93">
        <f t="shared" si="22"/>
        <v>0</v>
      </c>
      <c r="BR89" s="93">
        <f t="shared" si="22"/>
        <v>0</v>
      </c>
      <c r="BS89" s="93">
        <f t="shared" si="22"/>
        <v>-0.28210988528587855</v>
      </c>
      <c r="BT89" s="93">
        <f t="shared" si="22"/>
        <v>-60.154142736714391</v>
      </c>
      <c r="BU89" s="93">
        <f t="shared" si="22"/>
        <v>44.193571071684012</v>
      </c>
      <c r="BV89" s="93">
        <f t="shared" si="22"/>
        <v>233.03040165233546</v>
      </c>
      <c r="BW89" s="93">
        <f t="shared" si="22"/>
        <v>243.55212517984532</v>
      </c>
      <c r="BX89" s="33"/>
    </row>
    <row r="90" spans="1:76" ht="26.1" customHeight="1">
      <c r="A90" s="82"/>
      <c r="B90" s="107" t="s">
        <v>324</v>
      </c>
      <c r="C90" s="30"/>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93">
        <f t="shared" ref="AH90:BW90" si="24">AH6+AH61+AH70+AH77</f>
        <v>1071</v>
      </c>
      <c r="AI90" s="93">
        <f t="shared" si="24"/>
        <v>1194</v>
      </c>
      <c r="AJ90" s="93">
        <f t="shared" si="24"/>
        <v>1476</v>
      </c>
      <c r="AK90" s="93">
        <f t="shared" si="24"/>
        <v>2096.33</v>
      </c>
      <c r="AL90" s="93">
        <f t="shared" si="24"/>
        <v>2419</v>
      </c>
      <c r="AM90" s="93">
        <f t="shared" si="24"/>
        <v>2704</v>
      </c>
      <c r="AN90" s="93">
        <f t="shared" si="24"/>
        <v>3117</v>
      </c>
      <c r="AO90" s="93">
        <f t="shared" si="24"/>
        <v>3515</v>
      </c>
      <c r="AP90" s="93">
        <f t="shared" si="24"/>
        <v>3782</v>
      </c>
      <c r="AQ90" s="93">
        <f t="shared" si="24"/>
        <v>3985</v>
      </c>
      <c r="AR90" s="93">
        <f t="shared" si="24"/>
        <v>4434.1280000000006</v>
      </c>
      <c r="AS90" s="93">
        <f t="shared" si="24"/>
        <v>5031.3342119219333</v>
      </c>
      <c r="AT90" s="93">
        <f t="shared" si="24"/>
        <v>5790.8220000000001</v>
      </c>
      <c r="AU90" s="93">
        <f t="shared" si="24"/>
        <v>6001.4549999999999</v>
      </c>
      <c r="AV90" s="93">
        <f t="shared" si="24"/>
        <v>7260.0259999999998</v>
      </c>
      <c r="AW90" s="93">
        <f t="shared" si="24"/>
        <v>8069.4830000000002</v>
      </c>
      <c r="AX90" s="93">
        <f t="shared" si="24"/>
        <v>8344.4640593971671</v>
      </c>
      <c r="AY90" s="93">
        <f t="shared" si="24"/>
        <v>8494.3502538867524</v>
      </c>
      <c r="AZ90" s="93">
        <f t="shared" si="24"/>
        <v>8602.025694728236</v>
      </c>
      <c r="BA90" s="93">
        <f t="shared" si="24"/>
        <v>8640.5586407757619</v>
      </c>
      <c r="BB90" s="93">
        <f t="shared" si="24"/>
        <v>8595.464433952191</v>
      </c>
      <c r="BC90" s="93">
        <f t="shared" si="24"/>
        <v>8942.0083998374503</v>
      </c>
      <c r="BD90" s="93">
        <f t="shared" si="24"/>
        <v>9531.7037557356707</v>
      </c>
      <c r="BE90" s="93">
        <f t="shared" si="24"/>
        <v>10294.057763499603</v>
      </c>
      <c r="BF90" s="93">
        <f t="shared" si="24"/>
        <v>10697.652014520467</v>
      </c>
      <c r="BG90" s="93">
        <f t="shared" si="24"/>
        <v>10903.644924357332</v>
      </c>
      <c r="BH90" s="93">
        <f t="shared" si="24"/>
        <v>12347.603465567412</v>
      </c>
      <c r="BI90" s="93">
        <f t="shared" si="24"/>
        <v>12833.50964645738</v>
      </c>
      <c r="BJ90" s="93">
        <f t="shared" si="24"/>
        <v>13753.967936590454</v>
      </c>
      <c r="BK90" s="93">
        <f t="shared" si="24"/>
        <v>14354.868818296125</v>
      </c>
      <c r="BL90" s="93">
        <f t="shared" si="24"/>
        <v>15384.930757364362</v>
      </c>
      <c r="BM90" s="93">
        <f t="shared" si="24"/>
        <v>16146.415684337582</v>
      </c>
      <c r="BN90" s="93">
        <f t="shared" si="24"/>
        <v>16479.605748192032</v>
      </c>
      <c r="BO90" s="93">
        <f t="shared" si="24"/>
        <v>16530.774482661407</v>
      </c>
      <c r="BP90" s="93">
        <f t="shared" si="24"/>
        <v>16079.492144291289</v>
      </c>
      <c r="BQ90" s="93">
        <f t="shared" si="24"/>
        <v>13581.116354256594</v>
      </c>
      <c r="BR90" s="93">
        <f t="shared" si="24"/>
        <v>13158.605611259085</v>
      </c>
      <c r="BS90" s="93">
        <f t="shared" si="24"/>
        <v>12563.411591218271</v>
      </c>
      <c r="BT90" s="93">
        <f t="shared" si="24"/>
        <v>11984.306103876641</v>
      </c>
      <c r="BU90" s="93">
        <f t="shared" si="24"/>
        <v>11528.160360573984</v>
      </c>
      <c r="BV90" s="93">
        <f t="shared" si="24"/>
        <v>11070.979085787916</v>
      </c>
      <c r="BW90" s="93">
        <f t="shared" si="24"/>
        <v>10913.151344644461</v>
      </c>
      <c r="BX90" s="33"/>
    </row>
    <row r="91" spans="1:76">
      <c r="A91" s="82"/>
      <c r="B91" s="107" t="s">
        <v>323</v>
      </c>
      <c r="C91" s="30"/>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93">
        <f t="shared" ref="AH91:BW91" si="25">AH11+AH62+AH71+AH45+AH50+AH53+SUM(AH78:AH81)+AH54+AH74+AH75</f>
        <v>1621</v>
      </c>
      <c r="AI91" s="93">
        <f t="shared" si="25"/>
        <v>1746</v>
      </c>
      <c r="AJ91" s="93">
        <f t="shared" si="25"/>
        <v>2354</v>
      </c>
      <c r="AK91" s="93">
        <f t="shared" si="25"/>
        <v>3760.92</v>
      </c>
      <c r="AL91" s="93">
        <f t="shared" si="25"/>
        <v>5498</v>
      </c>
      <c r="AM91" s="93">
        <f t="shared" si="25"/>
        <v>6745</v>
      </c>
      <c r="AN91" s="93">
        <f t="shared" si="25"/>
        <v>7666</v>
      </c>
      <c r="AO91" s="93">
        <f t="shared" si="25"/>
        <v>8717</v>
      </c>
      <c r="AP91" s="93">
        <f t="shared" si="25"/>
        <v>9394</v>
      </c>
      <c r="AQ91" s="93">
        <f t="shared" si="25"/>
        <v>9387.7080000000005</v>
      </c>
      <c r="AR91" s="93">
        <f t="shared" si="25"/>
        <v>8665.8220000000001</v>
      </c>
      <c r="AS91" s="93">
        <f t="shared" si="25"/>
        <v>9037.4317880780673</v>
      </c>
      <c r="AT91" s="93">
        <f t="shared" si="25"/>
        <v>10852.014999999998</v>
      </c>
      <c r="AU91" s="93">
        <f t="shared" si="25"/>
        <v>14083.792899511733</v>
      </c>
      <c r="AV91" s="93">
        <f t="shared" si="25"/>
        <v>18054.872000000003</v>
      </c>
      <c r="AW91" s="93">
        <f t="shared" si="25"/>
        <v>20526.009000000005</v>
      </c>
      <c r="AX91" s="93">
        <f t="shared" si="25"/>
        <v>21777.352154602828</v>
      </c>
      <c r="AY91" s="93">
        <f t="shared" si="25"/>
        <v>23126.355372113245</v>
      </c>
      <c r="AZ91" s="93">
        <f t="shared" si="25"/>
        <v>23596.575062271761</v>
      </c>
      <c r="BA91" s="93">
        <f t="shared" si="25"/>
        <v>22813.948107224242</v>
      </c>
      <c r="BB91" s="93">
        <f t="shared" si="25"/>
        <v>22418.676401047804</v>
      </c>
      <c r="BC91" s="93">
        <f t="shared" si="25"/>
        <v>21599.330742630242</v>
      </c>
      <c r="BD91" s="93">
        <f t="shared" si="25"/>
        <v>20121.299745918819</v>
      </c>
      <c r="BE91" s="93">
        <f t="shared" si="25"/>
        <v>20656.123906814526</v>
      </c>
      <c r="BF91" s="93">
        <f t="shared" si="25"/>
        <v>21561.636730259979</v>
      </c>
      <c r="BG91" s="93">
        <f t="shared" si="25"/>
        <v>22167.022279612818</v>
      </c>
      <c r="BH91" s="93">
        <f t="shared" si="25"/>
        <v>22351.793582913007</v>
      </c>
      <c r="BI91" s="93">
        <f t="shared" si="25"/>
        <v>22518.823883184625</v>
      </c>
      <c r="BJ91" s="93">
        <f t="shared" si="25"/>
        <v>23248.083596265013</v>
      </c>
      <c r="BK91" s="93">
        <f t="shared" si="25"/>
        <v>24167.493093286972</v>
      </c>
      <c r="BL91" s="93">
        <f t="shared" si="25"/>
        <v>25187.487843325638</v>
      </c>
      <c r="BM91" s="93">
        <f t="shared" si="25"/>
        <v>30064.77113639241</v>
      </c>
      <c r="BN91" s="93">
        <f t="shared" si="25"/>
        <v>31674.346572549668</v>
      </c>
      <c r="BO91" s="93">
        <f t="shared" si="25"/>
        <v>33187.916499508603</v>
      </c>
      <c r="BP91" s="93">
        <f t="shared" si="25"/>
        <v>35093.796394378718</v>
      </c>
      <c r="BQ91" s="93">
        <f t="shared" si="25"/>
        <v>32372.40151609957</v>
      </c>
      <c r="BR91" s="93">
        <f t="shared" si="25"/>
        <v>32197.623003997502</v>
      </c>
      <c r="BS91" s="93">
        <f t="shared" si="25"/>
        <v>32530.205274592015</v>
      </c>
      <c r="BT91" s="93">
        <f t="shared" si="25"/>
        <v>32806.215881840399</v>
      </c>
      <c r="BU91" s="93">
        <f t="shared" si="25"/>
        <v>33554.788085955901</v>
      </c>
      <c r="BV91" s="93">
        <f t="shared" si="25"/>
        <v>34768.408504257517</v>
      </c>
      <c r="BW91" s="93">
        <f t="shared" si="25"/>
        <v>35857.185489421609</v>
      </c>
      <c r="BX91" s="33"/>
    </row>
    <row r="92" spans="1:76" s="163" customFormat="1" ht="15.75">
      <c r="A92" s="85"/>
      <c r="B92" s="35" t="s">
        <v>81</v>
      </c>
      <c r="C92" s="35"/>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100">
        <f t="shared" ref="AH92:BW92" si="26">AH91+AH90</f>
        <v>2692</v>
      </c>
      <c r="AI92" s="100">
        <f t="shared" si="26"/>
        <v>2940</v>
      </c>
      <c r="AJ92" s="100">
        <f t="shared" si="26"/>
        <v>3830</v>
      </c>
      <c r="AK92" s="100">
        <f t="shared" si="26"/>
        <v>5857.25</v>
      </c>
      <c r="AL92" s="100">
        <f t="shared" si="26"/>
        <v>7917</v>
      </c>
      <c r="AM92" s="100">
        <f t="shared" si="26"/>
        <v>9449</v>
      </c>
      <c r="AN92" s="100">
        <f t="shared" si="26"/>
        <v>10783</v>
      </c>
      <c r="AO92" s="100">
        <f t="shared" si="26"/>
        <v>12232</v>
      </c>
      <c r="AP92" s="100">
        <f t="shared" si="26"/>
        <v>13176</v>
      </c>
      <c r="AQ92" s="100">
        <f t="shared" si="26"/>
        <v>13372.708000000001</v>
      </c>
      <c r="AR92" s="100">
        <f t="shared" si="26"/>
        <v>13099.95</v>
      </c>
      <c r="AS92" s="100">
        <f t="shared" si="26"/>
        <v>14068.766</v>
      </c>
      <c r="AT92" s="100">
        <f t="shared" si="26"/>
        <v>16642.837</v>
      </c>
      <c r="AU92" s="100">
        <f t="shared" si="26"/>
        <v>20085.247899511734</v>
      </c>
      <c r="AV92" s="100">
        <f t="shared" si="26"/>
        <v>25314.898000000001</v>
      </c>
      <c r="AW92" s="100">
        <f t="shared" si="26"/>
        <v>28595.492000000006</v>
      </c>
      <c r="AX92" s="100">
        <f t="shared" si="26"/>
        <v>30121.816213999995</v>
      </c>
      <c r="AY92" s="100">
        <f t="shared" si="26"/>
        <v>31620.705625999995</v>
      </c>
      <c r="AZ92" s="100">
        <f t="shared" si="26"/>
        <v>32198.600756999997</v>
      </c>
      <c r="BA92" s="100">
        <f t="shared" si="26"/>
        <v>31454.506748000003</v>
      </c>
      <c r="BB92" s="100">
        <f t="shared" si="26"/>
        <v>31014.140834999995</v>
      </c>
      <c r="BC92" s="100">
        <f t="shared" si="26"/>
        <v>30541.339142467692</v>
      </c>
      <c r="BD92" s="100">
        <f t="shared" si="26"/>
        <v>29653.00350165449</v>
      </c>
      <c r="BE92" s="100">
        <f t="shared" si="26"/>
        <v>30950.18167031413</v>
      </c>
      <c r="BF92" s="100">
        <f t="shared" si="26"/>
        <v>32259.288744780446</v>
      </c>
      <c r="BG92" s="100">
        <f t="shared" si="26"/>
        <v>33070.667203970152</v>
      </c>
      <c r="BH92" s="100">
        <f t="shared" si="26"/>
        <v>34699.397048480416</v>
      </c>
      <c r="BI92" s="100">
        <f t="shared" si="26"/>
        <v>35352.333529642005</v>
      </c>
      <c r="BJ92" s="100">
        <f t="shared" si="26"/>
        <v>37002.051532855468</v>
      </c>
      <c r="BK92" s="100">
        <f t="shared" si="26"/>
        <v>38522.361911583095</v>
      </c>
      <c r="BL92" s="100">
        <f t="shared" si="26"/>
        <v>40572.418600689998</v>
      </c>
      <c r="BM92" s="100">
        <f t="shared" si="26"/>
        <v>46211.186820729992</v>
      </c>
      <c r="BN92" s="100">
        <f t="shared" si="26"/>
        <v>48153.952320741701</v>
      </c>
      <c r="BO92" s="100">
        <f t="shared" si="26"/>
        <v>49718.69098217001</v>
      </c>
      <c r="BP92" s="100">
        <f t="shared" si="26"/>
        <v>51173.288538670007</v>
      </c>
      <c r="BQ92" s="100">
        <f t="shared" si="26"/>
        <v>45953.517870356161</v>
      </c>
      <c r="BR92" s="100">
        <f t="shared" si="26"/>
        <v>45356.228615256587</v>
      </c>
      <c r="BS92" s="100">
        <f t="shared" si="26"/>
        <v>45093.616865810283</v>
      </c>
      <c r="BT92" s="100">
        <f t="shared" si="26"/>
        <v>44790.521985717038</v>
      </c>
      <c r="BU92" s="100">
        <f t="shared" si="26"/>
        <v>45082.948446529888</v>
      </c>
      <c r="BV92" s="100">
        <f t="shared" si="26"/>
        <v>45839.38759004543</v>
      </c>
      <c r="BW92" s="100">
        <f t="shared" si="26"/>
        <v>46770.336834066067</v>
      </c>
      <c r="BX92" s="37"/>
    </row>
    <row r="93" spans="1:76" ht="26.1" customHeight="1">
      <c r="A93" s="82"/>
      <c r="B93" s="35" t="s">
        <v>333</v>
      </c>
      <c r="C93" s="30"/>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207" t="s">
        <v>332</v>
      </c>
      <c r="BI93" s="93"/>
      <c r="BJ93" s="93"/>
      <c r="BK93" s="93"/>
      <c r="BL93" s="207" t="s">
        <v>332</v>
      </c>
      <c r="BM93" s="93"/>
      <c r="BN93" s="93"/>
      <c r="BO93" s="93"/>
      <c r="BP93" s="93"/>
      <c r="BQ93" s="93"/>
      <c r="BR93" s="93"/>
      <c r="BS93" s="93"/>
      <c r="BT93" s="93"/>
      <c r="BU93" s="93"/>
      <c r="BV93" s="93"/>
      <c r="BW93" s="93"/>
      <c r="BX93" s="33"/>
    </row>
    <row r="94" spans="1:76">
      <c r="A94" s="82"/>
      <c r="B94" s="38" t="s">
        <v>331</v>
      </c>
      <c r="C94" s="30"/>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93">
        <f t="shared" ref="AH94:BW94" si="27">AH37+AH65+AH77</f>
        <v>879.13660835202791</v>
      </c>
      <c r="AI94" s="93">
        <f t="shared" si="27"/>
        <v>965.71952684567862</v>
      </c>
      <c r="AJ94" s="93">
        <f t="shared" si="27"/>
        <v>1165.6784581666639</v>
      </c>
      <c r="AK94" s="93">
        <f t="shared" si="27"/>
        <v>1639.2650340306036</v>
      </c>
      <c r="AL94" s="93">
        <f t="shared" si="27"/>
        <v>1851.3099674185678</v>
      </c>
      <c r="AM94" s="93">
        <f t="shared" si="27"/>
        <v>2016.8889613949996</v>
      </c>
      <c r="AN94" s="93">
        <f t="shared" si="27"/>
        <v>2285.0079196275701</v>
      </c>
      <c r="AO94" s="93">
        <f t="shared" si="27"/>
        <v>2502.7997699406551</v>
      </c>
      <c r="AP94" s="93">
        <f t="shared" si="27"/>
        <v>2574.1306790081708</v>
      </c>
      <c r="AQ94" s="93">
        <f t="shared" si="27"/>
        <v>2604.1375405841391</v>
      </c>
      <c r="AR94" s="93">
        <f t="shared" si="27"/>
        <v>2958.032581333252</v>
      </c>
      <c r="AS94" s="93">
        <f t="shared" si="27"/>
        <v>3196.5630327702083</v>
      </c>
      <c r="AT94" s="93">
        <f t="shared" si="27"/>
        <v>3588.5128467443524</v>
      </c>
      <c r="AU94" s="93">
        <f t="shared" si="27"/>
        <v>4013.0219693975573</v>
      </c>
      <c r="AV94" s="93">
        <f t="shared" si="27"/>
        <v>4947.6392028615437</v>
      </c>
      <c r="AW94" s="93">
        <f t="shared" si="27"/>
        <v>5390.1946462719416</v>
      </c>
      <c r="AX94" s="93">
        <f t="shared" si="27"/>
        <v>5624.3306398979967</v>
      </c>
      <c r="AY94" s="93">
        <f t="shared" si="27"/>
        <v>5955.8548748241155</v>
      </c>
      <c r="AZ94" s="93">
        <f t="shared" si="27"/>
        <v>6094.6968416297641</v>
      </c>
      <c r="BA94" s="93">
        <f t="shared" si="27"/>
        <v>6209.4369681790304</v>
      </c>
      <c r="BB94" s="93">
        <f t="shared" si="27"/>
        <v>6235.793846672108</v>
      </c>
      <c r="BC94" s="93">
        <f t="shared" si="27"/>
        <v>6610.5244448185294</v>
      </c>
      <c r="BD94" s="93">
        <f t="shared" si="27"/>
        <v>7161.3827794828449</v>
      </c>
      <c r="BE94" s="93">
        <f t="shared" si="27"/>
        <v>7817.6821619821239</v>
      </c>
      <c r="BF94" s="93">
        <f t="shared" si="27"/>
        <v>8579.982507645871</v>
      </c>
      <c r="BG94" s="93">
        <f t="shared" si="27"/>
        <v>9007.604491842576</v>
      </c>
      <c r="BH94" s="168">
        <f t="shared" si="27"/>
        <v>10519.076117122559</v>
      </c>
      <c r="BI94" s="93">
        <f t="shared" si="27"/>
        <v>10990.213712341436</v>
      </c>
      <c r="BJ94" s="93">
        <f t="shared" si="27"/>
        <v>11749.973946554235</v>
      </c>
      <c r="BK94" s="93">
        <f t="shared" si="27"/>
        <v>12308.255202199914</v>
      </c>
      <c r="BL94" s="168">
        <f t="shared" si="27"/>
        <v>12600.319141904845</v>
      </c>
      <c r="BM94" s="93">
        <f t="shared" si="27"/>
        <v>13269.239864992094</v>
      </c>
      <c r="BN94" s="93">
        <f t="shared" si="27"/>
        <v>13489.844401719891</v>
      </c>
      <c r="BO94" s="93">
        <f t="shared" si="27"/>
        <v>13530.339095571711</v>
      </c>
      <c r="BP94" s="93">
        <f t="shared" si="27"/>
        <v>13216.762479847495</v>
      </c>
      <c r="BQ94" s="93">
        <f t="shared" si="27"/>
        <v>12933.364894884391</v>
      </c>
      <c r="BR94" s="93">
        <f t="shared" si="27"/>
        <v>12577.223940392319</v>
      </c>
      <c r="BS94" s="93">
        <f t="shared" si="27"/>
        <v>12055.515561791468</v>
      </c>
      <c r="BT94" s="93">
        <f t="shared" si="27"/>
        <v>11613.958713318953</v>
      </c>
      <c r="BU94" s="93">
        <f t="shared" si="27"/>
        <v>11328.75405507598</v>
      </c>
      <c r="BV94" s="93">
        <f t="shared" si="27"/>
        <v>11037.034682515608</v>
      </c>
      <c r="BW94" s="93">
        <f t="shared" si="27"/>
        <v>10913.151344644455</v>
      </c>
      <c r="BX94" s="33"/>
    </row>
    <row r="95" spans="1:76">
      <c r="A95" s="82"/>
      <c r="B95" s="38" t="s">
        <v>330</v>
      </c>
      <c r="C95" s="30"/>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93">
        <f t="shared" ref="AH95:BW95" si="28">AH38+AH66</f>
        <v>173.98603128178249</v>
      </c>
      <c r="AI95" s="93">
        <f t="shared" si="28"/>
        <v>191.91759828256252</v>
      </c>
      <c r="AJ95" s="93">
        <f t="shared" si="28"/>
        <v>231.39129284350997</v>
      </c>
      <c r="AK95" s="93">
        <f t="shared" si="28"/>
        <v>298.96993997116317</v>
      </c>
      <c r="AL95" s="93">
        <f t="shared" si="28"/>
        <v>388.36914883756549</v>
      </c>
      <c r="AM95" s="93">
        <f t="shared" si="28"/>
        <v>442.99125490758956</v>
      </c>
      <c r="AN95" s="93">
        <f t="shared" si="28"/>
        <v>492.20964010500967</v>
      </c>
      <c r="AO95" s="93">
        <f t="shared" si="28"/>
        <v>558.88540844568683</v>
      </c>
      <c r="AP95" s="93">
        <f t="shared" si="28"/>
        <v>645.40178856227408</v>
      </c>
      <c r="AQ95" s="93">
        <f t="shared" si="28"/>
        <v>660.33447330565866</v>
      </c>
      <c r="AR95" s="93">
        <f t="shared" si="28"/>
        <v>749.87724320652671</v>
      </c>
      <c r="AS95" s="93">
        <f t="shared" si="28"/>
        <v>886.22282284645803</v>
      </c>
      <c r="AT95" s="93">
        <f t="shared" si="28"/>
        <v>1140.0778012292672</v>
      </c>
      <c r="AU95" s="93">
        <f t="shared" si="28"/>
        <v>1450.0592963380868</v>
      </c>
      <c r="AV95" s="93">
        <f t="shared" si="28"/>
        <v>1976.8686907194983</v>
      </c>
      <c r="AW95" s="93">
        <f t="shared" si="28"/>
        <v>2532.5381014695945</v>
      </c>
      <c r="AX95" s="93">
        <f t="shared" si="28"/>
        <v>3215.7905667483042</v>
      </c>
      <c r="AY95" s="93">
        <f t="shared" si="28"/>
        <v>3832.4483674293779</v>
      </c>
      <c r="AZ95" s="93">
        <f t="shared" si="28"/>
        <v>4268.1013320393704</v>
      </c>
      <c r="BA95" s="93">
        <f t="shared" si="28"/>
        <v>4557.5242449501457</v>
      </c>
      <c r="BB95" s="93">
        <f t="shared" si="28"/>
        <v>4887.2047576060413</v>
      </c>
      <c r="BC95" s="93">
        <f t="shared" si="28"/>
        <v>5193.2776606713469</v>
      </c>
      <c r="BD95" s="93">
        <f t="shared" si="28"/>
        <v>5793.8810550401886</v>
      </c>
      <c r="BE95" s="93">
        <f t="shared" si="28"/>
        <v>6333.0610387291636</v>
      </c>
      <c r="BF95" s="93">
        <f t="shared" si="28"/>
        <v>7022.7071458333357</v>
      </c>
      <c r="BG95" s="93">
        <f t="shared" si="28"/>
        <v>7029.7698048489674</v>
      </c>
      <c r="BH95" s="168">
        <f t="shared" si="28"/>
        <v>7155.297257357598</v>
      </c>
      <c r="BI95" s="93">
        <f t="shared" si="28"/>
        <v>7422.888283572589</v>
      </c>
      <c r="BJ95" s="93">
        <f t="shared" si="28"/>
        <v>7861.5580073674555</v>
      </c>
      <c r="BK95" s="93">
        <f t="shared" si="28"/>
        <v>8639.3355645641968</v>
      </c>
      <c r="BL95" s="168">
        <f t="shared" si="28"/>
        <v>9276.4901575728472</v>
      </c>
      <c r="BM95" s="93">
        <f t="shared" si="28"/>
        <v>10483.020756598369</v>
      </c>
      <c r="BN95" s="93">
        <f t="shared" si="28"/>
        <v>11086.344482750013</v>
      </c>
      <c r="BO95" s="93">
        <f t="shared" si="28"/>
        <v>11837.045771100871</v>
      </c>
      <c r="BP95" s="93">
        <f t="shared" si="28"/>
        <v>12965.303448969369</v>
      </c>
      <c r="BQ95" s="93">
        <f t="shared" si="28"/>
        <v>14067.916734814531</v>
      </c>
      <c r="BR95" s="93">
        <f t="shared" si="28"/>
        <v>15782.597612233512</v>
      </c>
      <c r="BS95" s="93">
        <f t="shared" si="28"/>
        <v>16791.991279709669</v>
      </c>
      <c r="BT95" s="93">
        <f t="shared" si="28"/>
        <v>16898.407295546524</v>
      </c>
      <c r="BU95" s="93">
        <f t="shared" si="28"/>
        <v>16965.192530098182</v>
      </c>
      <c r="BV95" s="93">
        <f t="shared" si="28"/>
        <v>17348.29637880687</v>
      </c>
      <c r="BW95" s="93">
        <f t="shared" si="28"/>
        <v>18011.028633633578</v>
      </c>
      <c r="BX95" s="33"/>
    </row>
    <row r="96" spans="1:76">
      <c r="A96" s="82"/>
      <c r="B96" s="38" t="s">
        <v>329</v>
      </c>
      <c r="C96" s="30"/>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93">
        <f t="shared" ref="AH96:BW96" si="29">AH39+AH67+AH54</f>
        <v>319.93644801641562</v>
      </c>
      <c r="AI96" s="93">
        <f t="shared" si="29"/>
        <v>346.39406349637238</v>
      </c>
      <c r="AJ96" s="93">
        <f t="shared" si="29"/>
        <v>429.15025325874183</v>
      </c>
      <c r="AK96" s="93">
        <f t="shared" si="29"/>
        <v>653.10198282576016</v>
      </c>
      <c r="AL96" s="93">
        <f t="shared" si="29"/>
        <v>904.06405172775965</v>
      </c>
      <c r="AM96" s="93">
        <f t="shared" si="29"/>
        <v>1124.9093961708841</v>
      </c>
      <c r="AN96" s="93">
        <f t="shared" si="29"/>
        <v>1274.2921638369685</v>
      </c>
      <c r="AO96" s="93">
        <f t="shared" si="29"/>
        <v>1495.4115737735642</v>
      </c>
      <c r="AP96" s="93">
        <f t="shared" si="29"/>
        <v>1661.4935640754265</v>
      </c>
      <c r="AQ96" s="93">
        <f t="shared" si="29"/>
        <v>1734.0699943599564</v>
      </c>
      <c r="AR96" s="93">
        <f t="shared" si="29"/>
        <v>1580.561455</v>
      </c>
      <c r="AS96" s="93">
        <f t="shared" si="29"/>
        <v>1740.6311500000002</v>
      </c>
      <c r="AT96" s="93">
        <f t="shared" si="29"/>
        <v>2198.6880353333336</v>
      </c>
      <c r="AU96" s="93">
        <f t="shared" si="29"/>
        <v>2914.7150026666668</v>
      </c>
      <c r="AV96" s="93">
        <f t="shared" si="29"/>
        <v>3586.7719856666668</v>
      </c>
      <c r="AW96" s="93">
        <f t="shared" si="29"/>
        <v>4044.0053453333339</v>
      </c>
      <c r="AX96" s="93">
        <f t="shared" si="29"/>
        <v>4664.6398293619486</v>
      </c>
      <c r="AY96" s="93">
        <f t="shared" si="29"/>
        <v>5054.6330278276318</v>
      </c>
      <c r="AZ96" s="93">
        <f t="shared" si="29"/>
        <v>5259.3567779938894</v>
      </c>
      <c r="BA96" s="93">
        <f t="shared" si="29"/>
        <v>5099.244864133073</v>
      </c>
      <c r="BB96" s="93">
        <f t="shared" si="29"/>
        <v>4991.3620183747407</v>
      </c>
      <c r="BC96" s="93">
        <f t="shared" si="29"/>
        <v>4913.0941428824599</v>
      </c>
      <c r="BD96" s="93">
        <f t="shared" si="29"/>
        <v>4799.9691073019958</v>
      </c>
      <c r="BE96" s="93">
        <f t="shared" si="29"/>
        <v>4786.4497117072478</v>
      </c>
      <c r="BF96" s="93">
        <f t="shared" si="29"/>
        <v>4874.2798953002002</v>
      </c>
      <c r="BG96" s="93">
        <f t="shared" si="29"/>
        <v>5164.6116047330152</v>
      </c>
      <c r="BH96" s="168">
        <f t="shared" si="29"/>
        <v>5448.2936791109623</v>
      </c>
      <c r="BI96" s="93">
        <f t="shared" si="29"/>
        <v>5628.494077749363</v>
      </c>
      <c r="BJ96" s="93">
        <f t="shared" si="29"/>
        <v>5792.8778503610465</v>
      </c>
      <c r="BK96" s="93">
        <f t="shared" si="29"/>
        <v>6075.7958651793906</v>
      </c>
      <c r="BL96" s="168">
        <f t="shared" si="29"/>
        <v>5411.6156377595216</v>
      </c>
      <c r="BM96" s="93">
        <f t="shared" si="29"/>
        <v>5790.5689146122786</v>
      </c>
      <c r="BN96" s="93">
        <f t="shared" si="29"/>
        <v>5557.5086604960225</v>
      </c>
      <c r="BO96" s="93">
        <f t="shared" si="29"/>
        <v>5124.6193996523571</v>
      </c>
      <c r="BP96" s="93">
        <f t="shared" si="29"/>
        <v>4767.1579842511737</v>
      </c>
      <c r="BQ96" s="93">
        <f t="shared" si="29"/>
        <v>4334.6152362809562</v>
      </c>
      <c r="BR96" s="93">
        <f t="shared" si="29"/>
        <v>4135.6336632015073</v>
      </c>
      <c r="BS96" s="93">
        <f t="shared" si="29"/>
        <v>4189.5725165382946</v>
      </c>
      <c r="BT96" s="93">
        <f t="shared" si="29"/>
        <v>4186.9756709657395</v>
      </c>
      <c r="BU96" s="93">
        <f t="shared" si="29"/>
        <v>4192.6693415844893</v>
      </c>
      <c r="BV96" s="93">
        <f t="shared" si="29"/>
        <v>4307.6360274078334</v>
      </c>
      <c r="BW96" s="93">
        <f t="shared" si="29"/>
        <v>4404.253112063574</v>
      </c>
      <c r="BX96" s="33"/>
    </row>
    <row r="97" spans="1:76">
      <c r="A97" s="82"/>
      <c r="B97" s="38" t="s">
        <v>328</v>
      </c>
      <c r="C97" s="30"/>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93">
        <f t="shared" ref="AH97:BW97" si="30">AH40+AH68</f>
        <v>589.28593923698281</v>
      </c>
      <c r="AI97" s="93">
        <f t="shared" si="30"/>
        <v>612.90867110654028</v>
      </c>
      <c r="AJ97" s="93">
        <f t="shared" si="30"/>
        <v>899.30659876913808</v>
      </c>
      <c r="AK97" s="93">
        <f t="shared" si="30"/>
        <v>1650.6381737850329</v>
      </c>
      <c r="AL97" s="93">
        <f t="shared" si="30"/>
        <v>2705.192373541026</v>
      </c>
      <c r="AM97" s="93">
        <f t="shared" si="30"/>
        <v>3411.740746875093</v>
      </c>
      <c r="AN97" s="93">
        <f t="shared" si="30"/>
        <v>3880.0491470459629</v>
      </c>
      <c r="AO97" s="93">
        <f t="shared" si="30"/>
        <v>4386.0520547680844</v>
      </c>
      <c r="AP97" s="93">
        <f t="shared" si="30"/>
        <v>4557.4233486582634</v>
      </c>
      <c r="AQ97" s="93">
        <f t="shared" si="30"/>
        <v>4272.8837086708436</v>
      </c>
      <c r="AR97" s="93">
        <f t="shared" si="30"/>
        <v>3439.072944</v>
      </c>
      <c r="AS97" s="93">
        <f t="shared" si="30"/>
        <v>3132.390277</v>
      </c>
      <c r="AT97" s="93">
        <f t="shared" si="30"/>
        <v>3562.720902</v>
      </c>
      <c r="AU97" s="93">
        <f t="shared" si="30"/>
        <v>5083.328547666667</v>
      </c>
      <c r="AV97" s="93">
        <f t="shared" si="30"/>
        <v>6720.6649470000002</v>
      </c>
      <c r="AW97" s="93">
        <f t="shared" si="30"/>
        <v>7298.4704266666668</v>
      </c>
      <c r="AX97" s="93">
        <f t="shared" si="30"/>
        <v>6770.7275243945533</v>
      </c>
      <c r="AY97" s="93">
        <f t="shared" si="30"/>
        <v>6492.3000610574099</v>
      </c>
      <c r="AZ97" s="93">
        <f t="shared" si="30"/>
        <v>5879.4303849678172</v>
      </c>
      <c r="BA97" s="93">
        <f t="shared" si="30"/>
        <v>4802.2826039972833</v>
      </c>
      <c r="BB97" s="93">
        <f t="shared" si="30"/>
        <v>4189.3568789879755</v>
      </c>
      <c r="BC97" s="93">
        <f t="shared" si="30"/>
        <v>3725.1490612666144</v>
      </c>
      <c r="BD97" s="93">
        <f t="shared" si="30"/>
        <v>3216.000235508508</v>
      </c>
      <c r="BE97" s="93">
        <f t="shared" si="30"/>
        <v>2852.9186309288407</v>
      </c>
      <c r="BF97" s="93">
        <f t="shared" si="30"/>
        <v>2869.2711366405547</v>
      </c>
      <c r="BG97" s="93">
        <f t="shared" si="30"/>
        <v>2752.8634056763035</v>
      </c>
      <c r="BH97" s="168">
        <f t="shared" si="30"/>
        <v>2704.1797888204469</v>
      </c>
      <c r="BI97" s="93">
        <f t="shared" si="30"/>
        <v>2961.0306207566055</v>
      </c>
      <c r="BJ97" s="93">
        <f t="shared" si="30"/>
        <v>3194.7994910607176</v>
      </c>
      <c r="BK97" s="93">
        <f t="shared" si="30"/>
        <v>3133.2427400280239</v>
      </c>
      <c r="BL97" s="168">
        <f t="shared" si="30"/>
        <v>3776.0860778774304</v>
      </c>
      <c r="BM97" s="93">
        <f t="shared" si="30"/>
        <v>6328.0440266974529</v>
      </c>
      <c r="BN97" s="93">
        <f t="shared" si="30"/>
        <v>6741.1689729287364</v>
      </c>
      <c r="BO97" s="93">
        <f t="shared" si="30"/>
        <v>7583.2088016023854</v>
      </c>
      <c r="BP97" s="93">
        <f t="shared" si="30"/>
        <v>8150.6372075075542</v>
      </c>
      <c r="BQ97" s="93">
        <f t="shared" si="30"/>
        <v>7055.1768833168826</v>
      </c>
      <c r="BR97" s="93">
        <f t="shared" si="30"/>
        <v>5086.780725405235</v>
      </c>
      <c r="BS97" s="93">
        <f t="shared" si="30"/>
        <v>3925.909310754083</v>
      </c>
      <c r="BT97" s="93">
        <f t="shared" si="30"/>
        <v>3832.7188891580718</v>
      </c>
      <c r="BU97" s="93">
        <f t="shared" si="30"/>
        <v>3997.1108267940872</v>
      </c>
      <c r="BV97" s="93">
        <f t="shared" si="30"/>
        <v>4121.6837218375067</v>
      </c>
      <c r="BW97" s="93">
        <f t="shared" si="30"/>
        <v>4263.2545771330606</v>
      </c>
      <c r="BX97" s="33"/>
    </row>
    <row r="98" spans="1:76">
      <c r="A98" s="82"/>
      <c r="B98" s="38" t="s">
        <v>327</v>
      </c>
      <c r="C98" s="30"/>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93">
        <f t="shared" ref="AH98:BW98" si="31">AH41+AH69+AH78+AH74+AH81</f>
        <v>32.148709316448112</v>
      </c>
      <c r="AI98" s="93">
        <f t="shared" si="31"/>
        <v>38.97968426884615</v>
      </c>
      <c r="AJ98" s="93">
        <f t="shared" si="31"/>
        <v>49.587750808100012</v>
      </c>
      <c r="AK98" s="93">
        <f t="shared" si="31"/>
        <v>71.310338887440281</v>
      </c>
      <c r="AL98" s="93">
        <f t="shared" si="31"/>
        <v>96.597852725081168</v>
      </c>
      <c r="AM98" s="93">
        <f t="shared" si="31"/>
        <v>124.50707515143412</v>
      </c>
      <c r="AN98" s="93">
        <f t="shared" si="31"/>
        <v>150.6705316344889</v>
      </c>
      <c r="AO98" s="93">
        <f t="shared" si="31"/>
        <v>159.73148035772317</v>
      </c>
      <c r="AP98" s="93">
        <f t="shared" si="31"/>
        <v>195.97505862919874</v>
      </c>
      <c r="AQ98" s="93">
        <f t="shared" si="31"/>
        <v>258.28365007940278</v>
      </c>
      <c r="AR98" s="93">
        <f t="shared" si="31"/>
        <v>411.38882312688787</v>
      </c>
      <c r="AS98" s="93">
        <f t="shared" si="31"/>
        <v>455.14843404999999</v>
      </c>
      <c r="AT98" s="93">
        <f t="shared" si="31"/>
        <v>645.26082318101385</v>
      </c>
      <c r="AU98" s="93">
        <f t="shared" si="31"/>
        <v>856.35281221506784</v>
      </c>
      <c r="AV98" s="93">
        <f t="shared" si="31"/>
        <v>844.27257532492695</v>
      </c>
      <c r="AW98" s="93">
        <f t="shared" si="31"/>
        <v>1033.4909411552298</v>
      </c>
      <c r="AX98" s="93">
        <f t="shared" si="31"/>
        <v>1247.4996111688147</v>
      </c>
      <c r="AY98" s="93">
        <f t="shared" si="31"/>
        <v>1508.3036882910108</v>
      </c>
      <c r="AZ98" s="93">
        <f t="shared" si="31"/>
        <v>1594.8588100213278</v>
      </c>
      <c r="BA98" s="93">
        <f t="shared" si="31"/>
        <v>1613.5475461451074</v>
      </c>
      <c r="BB98" s="93">
        <f t="shared" si="31"/>
        <v>1492.1641801279961</v>
      </c>
      <c r="BC98" s="93">
        <f t="shared" si="31"/>
        <v>1222.4332864910332</v>
      </c>
      <c r="BD98" s="93">
        <f t="shared" si="31"/>
        <v>1156.5421772762502</v>
      </c>
      <c r="BE98" s="93">
        <f t="shared" si="31"/>
        <v>1171.3003434271991</v>
      </c>
      <c r="BF98" s="93">
        <f t="shared" si="31"/>
        <v>1211.7469810897792</v>
      </c>
      <c r="BG98" s="93">
        <f t="shared" si="31"/>
        <v>1387.5201185816741</v>
      </c>
      <c r="BH98" s="168">
        <f t="shared" si="31"/>
        <v>1685.327243150504</v>
      </c>
      <c r="BI98" s="93">
        <f t="shared" si="31"/>
        <v>1794.3802710649381</v>
      </c>
      <c r="BJ98" s="93">
        <f t="shared" si="31"/>
        <v>2140.2751083046505</v>
      </c>
      <c r="BK98" s="93">
        <f t="shared" si="31"/>
        <v>2305.2949801281179</v>
      </c>
      <c r="BL98" s="168">
        <f t="shared" si="31"/>
        <v>3492.8128437276241</v>
      </c>
      <c r="BM98" s="93">
        <f t="shared" si="31"/>
        <v>4424.5626030840049</v>
      </c>
      <c r="BN98" s="93">
        <f t="shared" si="31"/>
        <v>5371.256763787509</v>
      </c>
      <c r="BO98" s="93">
        <f t="shared" si="31"/>
        <v>5948.0633046355842</v>
      </c>
      <c r="BP98" s="93">
        <f t="shared" si="31"/>
        <v>6565.188093436881</v>
      </c>
      <c r="BQ98" s="93">
        <f t="shared" si="31"/>
        <v>7098.8319581569313</v>
      </c>
      <c r="BR98" s="93">
        <f t="shared" si="31"/>
        <v>7589.8176893111713</v>
      </c>
      <c r="BS98" s="93">
        <f t="shared" si="31"/>
        <v>8039.8500002495557</v>
      </c>
      <c r="BT98" s="93">
        <f t="shared" si="31"/>
        <v>8247.8375679791388</v>
      </c>
      <c r="BU98" s="93">
        <f t="shared" si="31"/>
        <v>8499.6169791303237</v>
      </c>
      <c r="BV98" s="93">
        <f t="shared" si="31"/>
        <v>8747.6895081649327</v>
      </c>
      <c r="BW98" s="93">
        <f t="shared" si="31"/>
        <v>8899.9619614649509</v>
      </c>
      <c r="BX98" s="33"/>
    </row>
    <row r="99" spans="1:76" ht="26.25" customHeight="1">
      <c r="A99" s="82"/>
      <c r="B99" s="38" t="s">
        <v>326</v>
      </c>
      <c r="C99" s="30"/>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0"/>
      <c r="BI99" s="93"/>
      <c r="BJ99" s="93"/>
      <c r="BK99" s="93"/>
      <c r="BL99" s="90"/>
      <c r="BM99" s="93"/>
      <c r="BN99" s="93"/>
      <c r="BO99" s="93"/>
      <c r="BP99" s="93"/>
      <c r="BQ99" s="93">
        <f t="shared" ref="BQ99:BW99" si="32">BQ79</f>
        <v>5.8574696600000031</v>
      </c>
      <c r="BR99" s="93">
        <f t="shared" si="32"/>
        <v>62.8402850031149</v>
      </c>
      <c r="BS99" s="93">
        <f t="shared" si="32"/>
        <v>0</v>
      </c>
      <c r="BT99" s="93">
        <f t="shared" si="32"/>
        <v>0</v>
      </c>
      <c r="BU99" s="93">
        <f t="shared" si="32"/>
        <v>0</v>
      </c>
      <c r="BV99" s="93">
        <f t="shared" si="32"/>
        <v>0</v>
      </c>
      <c r="BW99" s="93">
        <f t="shared" si="32"/>
        <v>0</v>
      </c>
      <c r="BX99" s="33"/>
    </row>
    <row r="100" spans="1:76">
      <c r="A100" s="82"/>
      <c r="B100" s="38" t="s">
        <v>325</v>
      </c>
      <c r="C100" s="30"/>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93">
        <f t="shared" ref="AH100:BW100" si="33">AH89</f>
        <v>0</v>
      </c>
      <c r="AI100" s="93">
        <f t="shared" si="33"/>
        <v>0</v>
      </c>
      <c r="AJ100" s="93">
        <f t="shared" si="33"/>
        <v>0</v>
      </c>
      <c r="AK100" s="93">
        <f t="shared" si="33"/>
        <v>0</v>
      </c>
      <c r="AL100" s="93">
        <f t="shared" si="33"/>
        <v>0</v>
      </c>
      <c r="AM100" s="93">
        <f t="shared" si="33"/>
        <v>0</v>
      </c>
      <c r="AN100" s="93">
        <f t="shared" si="33"/>
        <v>0</v>
      </c>
      <c r="AO100" s="93">
        <f t="shared" si="33"/>
        <v>0</v>
      </c>
      <c r="AP100" s="93">
        <f t="shared" si="33"/>
        <v>0</v>
      </c>
      <c r="AQ100" s="93">
        <f t="shared" si="33"/>
        <v>0</v>
      </c>
      <c r="AR100" s="93">
        <f t="shared" si="33"/>
        <v>0</v>
      </c>
      <c r="AS100" s="93">
        <f t="shared" si="33"/>
        <v>0</v>
      </c>
      <c r="AT100" s="93">
        <f t="shared" si="33"/>
        <v>0</v>
      </c>
      <c r="AU100" s="93">
        <f t="shared" si="33"/>
        <v>0</v>
      </c>
      <c r="AV100" s="93">
        <f t="shared" si="33"/>
        <v>0</v>
      </c>
      <c r="AW100" s="93">
        <f t="shared" si="33"/>
        <v>0</v>
      </c>
      <c r="AX100" s="93">
        <f t="shared" si="33"/>
        <v>0</v>
      </c>
      <c r="AY100" s="93">
        <f t="shared" si="33"/>
        <v>0</v>
      </c>
      <c r="AZ100" s="93">
        <f t="shared" si="33"/>
        <v>0</v>
      </c>
      <c r="BA100" s="93">
        <f t="shared" si="33"/>
        <v>0</v>
      </c>
      <c r="BB100" s="93">
        <f t="shared" si="33"/>
        <v>0</v>
      </c>
      <c r="BC100" s="93">
        <f t="shared" si="33"/>
        <v>0</v>
      </c>
      <c r="BD100" s="93">
        <f t="shared" si="33"/>
        <v>0</v>
      </c>
      <c r="BE100" s="93">
        <f t="shared" si="33"/>
        <v>0</v>
      </c>
      <c r="BF100" s="93">
        <f t="shared" si="33"/>
        <v>0</v>
      </c>
      <c r="BG100" s="93">
        <f t="shared" si="33"/>
        <v>0</v>
      </c>
      <c r="BH100" s="93">
        <f t="shared" si="33"/>
        <v>0</v>
      </c>
      <c r="BI100" s="93">
        <f t="shared" si="33"/>
        <v>0</v>
      </c>
      <c r="BJ100" s="93">
        <f t="shared" si="33"/>
        <v>0</v>
      </c>
      <c r="BK100" s="93">
        <f t="shared" si="33"/>
        <v>0</v>
      </c>
      <c r="BL100" s="93">
        <f t="shared" si="33"/>
        <v>0</v>
      </c>
      <c r="BM100" s="93">
        <f t="shared" si="33"/>
        <v>0</v>
      </c>
      <c r="BN100" s="93">
        <f t="shared" si="33"/>
        <v>0</v>
      </c>
      <c r="BO100" s="93">
        <f t="shared" si="33"/>
        <v>0</v>
      </c>
      <c r="BP100" s="93">
        <f t="shared" si="33"/>
        <v>0</v>
      </c>
      <c r="BQ100" s="93">
        <f t="shared" si="33"/>
        <v>0</v>
      </c>
      <c r="BR100" s="93">
        <f t="shared" si="33"/>
        <v>0</v>
      </c>
      <c r="BS100" s="93">
        <f t="shared" si="33"/>
        <v>-0.28210988528587855</v>
      </c>
      <c r="BT100" s="93">
        <f t="shared" si="33"/>
        <v>-60.154142736714391</v>
      </c>
      <c r="BU100" s="93">
        <f t="shared" si="33"/>
        <v>44.193571071684012</v>
      </c>
      <c r="BV100" s="93">
        <f t="shared" si="33"/>
        <v>233.03040165233546</v>
      </c>
      <c r="BW100" s="93">
        <f t="shared" si="33"/>
        <v>243.55212517984532</v>
      </c>
      <c r="BX100" s="33"/>
    </row>
    <row r="101" spans="1:76" ht="26.1" customHeight="1">
      <c r="A101" s="82"/>
      <c r="B101" s="107" t="s">
        <v>324</v>
      </c>
      <c r="C101" s="30"/>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93">
        <f t="shared" ref="AH101:BW101" si="34">AH37+AH61+AH70+AH77</f>
        <v>1068.1970183413462</v>
      </c>
      <c r="AI101" s="93">
        <f t="shared" si="34"/>
        <v>1182.9613908048586</v>
      </c>
      <c r="AJ101" s="93">
        <f t="shared" si="34"/>
        <v>1457.3252247564378</v>
      </c>
      <c r="AK101" s="93">
        <f t="shared" si="34"/>
        <v>2075.0595053511747</v>
      </c>
      <c r="AL101" s="93">
        <f t="shared" si="34"/>
        <v>2382.9506756389483</v>
      </c>
      <c r="AM101" s="93">
        <f t="shared" si="34"/>
        <v>2616.8023366205293</v>
      </c>
      <c r="AN101" s="93">
        <f t="shared" si="34"/>
        <v>2952.6056970971722</v>
      </c>
      <c r="AO101" s="93">
        <f t="shared" si="34"/>
        <v>3233.3438834376507</v>
      </c>
      <c r="AP101" s="93">
        <f t="shared" si="34"/>
        <v>3379.7391735762631</v>
      </c>
      <c r="AQ101" s="93">
        <f t="shared" si="34"/>
        <v>3442.3259005060122</v>
      </c>
      <c r="AR101" s="93">
        <f t="shared" si="34"/>
        <v>3718.3015813332522</v>
      </c>
      <c r="AS101" s="93">
        <f t="shared" si="34"/>
        <v>4132.8562446921424</v>
      </c>
      <c r="AT101" s="93">
        <f t="shared" si="34"/>
        <v>4750.6298467443521</v>
      </c>
      <c r="AU101" s="93">
        <f t="shared" si="34"/>
        <v>4683.3489693975571</v>
      </c>
      <c r="AV101" s="93">
        <f t="shared" si="34"/>
        <v>5671.8402028615437</v>
      </c>
      <c r="AW101" s="93">
        <f t="shared" si="34"/>
        <v>6331.6726462719416</v>
      </c>
      <c r="AX101" s="93">
        <f t="shared" si="34"/>
        <v>6597.5798028979971</v>
      </c>
      <c r="AY101" s="93">
        <f t="shared" si="34"/>
        <v>6947.3577798241149</v>
      </c>
      <c r="AZ101" s="93">
        <f t="shared" si="34"/>
        <v>7129.8018636297638</v>
      </c>
      <c r="BA101" s="93">
        <f t="shared" si="34"/>
        <v>7288.9809951790303</v>
      </c>
      <c r="BB101" s="93">
        <f t="shared" si="34"/>
        <v>7360.5164876721074</v>
      </c>
      <c r="BC101" s="93">
        <f t="shared" si="34"/>
        <v>7774.2599557670183</v>
      </c>
      <c r="BD101" s="93">
        <f t="shared" si="34"/>
        <v>8390.7448035010093</v>
      </c>
      <c r="BE101" s="93">
        <f t="shared" si="34"/>
        <v>9167.1278857520447</v>
      </c>
      <c r="BF101" s="93">
        <f t="shared" si="34"/>
        <v>10010.828239408438</v>
      </c>
      <c r="BG101" s="93">
        <f t="shared" si="34"/>
        <v>10620.121596342004</v>
      </c>
      <c r="BH101" s="93">
        <f t="shared" si="34"/>
        <v>12347.603465567412</v>
      </c>
      <c r="BI101" s="93">
        <f t="shared" si="34"/>
        <v>12833.50964645738</v>
      </c>
      <c r="BJ101" s="93">
        <f t="shared" si="34"/>
        <v>13753.967936590454</v>
      </c>
      <c r="BK101" s="93">
        <f t="shared" si="34"/>
        <v>14354.868818296125</v>
      </c>
      <c r="BL101" s="93">
        <f t="shared" si="34"/>
        <v>15384.930757364362</v>
      </c>
      <c r="BM101" s="93">
        <f t="shared" si="34"/>
        <v>16146.415684337582</v>
      </c>
      <c r="BN101" s="93">
        <f t="shared" si="34"/>
        <v>16479.605748192032</v>
      </c>
      <c r="BO101" s="93">
        <f t="shared" si="34"/>
        <v>16530.774482661407</v>
      </c>
      <c r="BP101" s="93">
        <f t="shared" si="34"/>
        <v>16079.492144291289</v>
      </c>
      <c r="BQ101" s="93">
        <f t="shared" si="34"/>
        <v>13581.116354256594</v>
      </c>
      <c r="BR101" s="93">
        <f t="shared" si="34"/>
        <v>13158.605611259085</v>
      </c>
      <c r="BS101" s="93">
        <f t="shared" si="34"/>
        <v>12563.411591218271</v>
      </c>
      <c r="BT101" s="93">
        <f t="shared" si="34"/>
        <v>11984.306103876641</v>
      </c>
      <c r="BU101" s="93">
        <f t="shared" si="34"/>
        <v>11528.160360573984</v>
      </c>
      <c r="BV101" s="93">
        <f t="shared" si="34"/>
        <v>11070.979085787916</v>
      </c>
      <c r="BW101" s="93">
        <f t="shared" si="34"/>
        <v>10913.151344644461</v>
      </c>
      <c r="BX101" s="33"/>
    </row>
    <row r="102" spans="1:76">
      <c r="A102" s="82"/>
      <c r="B102" s="107" t="s">
        <v>323</v>
      </c>
      <c r="C102" s="30"/>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93">
        <f t="shared" ref="AH102:BW102" si="35">AH42+AH71+AH78+AH74+AH81+AH54+AH80</f>
        <v>1115.357127851629</v>
      </c>
      <c r="AI102" s="93">
        <f t="shared" si="35"/>
        <v>1190.2000171543214</v>
      </c>
      <c r="AJ102" s="93">
        <f t="shared" si="35"/>
        <v>1609.4358956794899</v>
      </c>
      <c r="AK102" s="93">
        <f t="shared" si="35"/>
        <v>2674.0204354693965</v>
      </c>
      <c r="AL102" s="93">
        <f t="shared" si="35"/>
        <v>4094.2234268314323</v>
      </c>
      <c r="AM102" s="93">
        <f t="shared" si="35"/>
        <v>5104.1484731050004</v>
      </c>
      <c r="AN102" s="93">
        <f t="shared" si="35"/>
        <v>5797.2214826224299</v>
      </c>
      <c r="AO102" s="93">
        <f t="shared" si="35"/>
        <v>6600.080517345059</v>
      </c>
      <c r="AP102" s="93">
        <f t="shared" si="35"/>
        <v>7060.2937599251627</v>
      </c>
      <c r="AQ102" s="93">
        <f t="shared" si="35"/>
        <v>6925.5718264158622</v>
      </c>
      <c r="AR102" s="93">
        <f t="shared" si="35"/>
        <v>6180.900465333415</v>
      </c>
      <c r="AS102" s="93">
        <f t="shared" si="35"/>
        <v>6214.3926838964589</v>
      </c>
      <c r="AT102" s="93">
        <f t="shared" si="35"/>
        <v>7546.7475617436148</v>
      </c>
      <c r="AU102" s="93">
        <f t="shared" si="35"/>
        <v>10304.455658886489</v>
      </c>
      <c r="AV102" s="93">
        <f t="shared" si="35"/>
        <v>13128.578198711091</v>
      </c>
      <c r="AW102" s="93">
        <f t="shared" si="35"/>
        <v>14908.504814624823</v>
      </c>
      <c r="AX102" s="93">
        <f t="shared" si="35"/>
        <v>15898.657531673622</v>
      </c>
      <c r="AY102" s="93">
        <f t="shared" si="35"/>
        <v>16887.685144605432</v>
      </c>
      <c r="AZ102" s="93">
        <f t="shared" si="35"/>
        <v>17001.747305022403</v>
      </c>
      <c r="BA102" s="93">
        <f t="shared" si="35"/>
        <v>16072.59925922561</v>
      </c>
      <c r="BB102" s="93">
        <f t="shared" si="35"/>
        <v>15560.087835096754</v>
      </c>
      <c r="BC102" s="93">
        <f t="shared" si="35"/>
        <v>15053.954151311456</v>
      </c>
      <c r="BD102" s="93">
        <f t="shared" si="35"/>
        <v>14966.392575126943</v>
      </c>
      <c r="BE102" s="93">
        <f t="shared" si="35"/>
        <v>15143.729724792451</v>
      </c>
      <c r="BF102" s="93">
        <f t="shared" si="35"/>
        <v>15978.005158863873</v>
      </c>
      <c r="BG102" s="93">
        <f t="shared" si="35"/>
        <v>16334.764933839961</v>
      </c>
      <c r="BH102" s="93">
        <f t="shared" si="35"/>
        <v>16993.097968439513</v>
      </c>
      <c r="BI102" s="93">
        <f t="shared" si="35"/>
        <v>17806.793253143496</v>
      </c>
      <c r="BJ102" s="93">
        <f t="shared" si="35"/>
        <v>18989.510457093871</v>
      </c>
      <c r="BK102" s="93">
        <f t="shared" si="35"/>
        <v>20153.669149899728</v>
      </c>
      <c r="BL102" s="93">
        <f t="shared" si="35"/>
        <v>21335.218312316403</v>
      </c>
      <c r="BM102" s="93">
        <f t="shared" si="35"/>
        <v>26388.766467014466</v>
      </c>
      <c r="BN102" s="93">
        <f t="shared" si="35"/>
        <v>28039.532091092853</v>
      </c>
      <c r="BO102" s="93">
        <f t="shared" si="35"/>
        <v>29719.631391297171</v>
      </c>
      <c r="BP102" s="93">
        <f t="shared" si="35"/>
        <v>31722.142730273124</v>
      </c>
      <c r="BQ102" s="93">
        <f t="shared" si="35"/>
        <v>31908.789353197099</v>
      </c>
      <c r="BR102" s="93">
        <f t="shared" si="35"/>
        <v>32013.448019284664</v>
      </c>
      <c r="BS102" s="93">
        <f t="shared" si="35"/>
        <v>32439.144967939508</v>
      </c>
      <c r="BT102" s="93">
        <f t="shared" si="35"/>
        <v>32735.437890355071</v>
      </c>
      <c r="BU102" s="93">
        <f t="shared" si="35"/>
        <v>33499.376943180767</v>
      </c>
      <c r="BV102" s="93">
        <f t="shared" si="35"/>
        <v>34724.391634597167</v>
      </c>
      <c r="BW102" s="93">
        <f t="shared" si="35"/>
        <v>35822.050409474999</v>
      </c>
      <c r="BX102" s="33"/>
    </row>
    <row r="103" spans="1:76" s="163" customFormat="1" ht="15.75">
      <c r="A103" s="85"/>
      <c r="B103" s="169" t="s">
        <v>81</v>
      </c>
      <c r="C103" s="35"/>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100">
        <f t="shared" ref="AH103:BW103" si="36">AH102+AH101</f>
        <v>2183.5541461929752</v>
      </c>
      <c r="AI103" s="100">
        <f t="shared" si="36"/>
        <v>2373.16140795918</v>
      </c>
      <c r="AJ103" s="100">
        <f t="shared" si="36"/>
        <v>3066.7611204359278</v>
      </c>
      <c r="AK103" s="100">
        <f t="shared" si="36"/>
        <v>4749.0799408205712</v>
      </c>
      <c r="AL103" s="100">
        <f t="shared" si="36"/>
        <v>6477.1741024703806</v>
      </c>
      <c r="AM103" s="100">
        <f t="shared" si="36"/>
        <v>7720.9508097255293</v>
      </c>
      <c r="AN103" s="100">
        <f t="shared" si="36"/>
        <v>8749.827179719603</v>
      </c>
      <c r="AO103" s="100">
        <f t="shared" si="36"/>
        <v>9833.4244007827092</v>
      </c>
      <c r="AP103" s="100">
        <f t="shared" si="36"/>
        <v>10440.032933501425</v>
      </c>
      <c r="AQ103" s="100">
        <f t="shared" si="36"/>
        <v>10367.897726921874</v>
      </c>
      <c r="AR103" s="100">
        <f t="shared" si="36"/>
        <v>9899.2020466666672</v>
      </c>
      <c r="AS103" s="100">
        <f t="shared" si="36"/>
        <v>10347.2489285886</v>
      </c>
      <c r="AT103" s="100">
        <f t="shared" si="36"/>
        <v>12297.377408487966</v>
      </c>
      <c r="AU103" s="100">
        <f t="shared" si="36"/>
        <v>14987.804628284046</v>
      </c>
      <c r="AV103" s="100">
        <f t="shared" si="36"/>
        <v>18800.418401572635</v>
      </c>
      <c r="AW103" s="100">
        <f t="shared" si="36"/>
        <v>21240.177460896764</v>
      </c>
      <c r="AX103" s="100">
        <f t="shared" si="36"/>
        <v>22496.237334571619</v>
      </c>
      <c r="AY103" s="100">
        <f t="shared" si="36"/>
        <v>23835.042924429545</v>
      </c>
      <c r="AZ103" s="100">
        <f t="shared" si="36"/>
        <v>24131.549168652167</v>
      </c>
      <c r="BA103" s="100">
        <f t="shared" si="36"/>
        <v>23361.580254404638</v>
      </c>
      <c r="BB103" s="100">
        <f t="shared" si="36"/>
        <v>22920.604322768861</v>
      </c>
      <c r="BC103" s="100">
        <f t="shared" si="36"/>
        <v>22828.214107078475</v>
      </c>
      <c r="BD103" s="100">
        <f t="shared" si="36"/>
        <v>23357.137378627951</v>
      </c>
      <c r="BE103" s="100">
        <f t="shared" si="36"/>
        <v>24310.857610544495</v>
      </c>
      <c r="BF103" s="100">
        <f t="shared" si="36"/>
        <v>25988.833398272312</v>
      </c>
      <c r="BG103" s="100">
        <f t="shared" si="36"/>
        <v>26954.886530181964</v>
      </c>
      <c r="BH103" s="100">
        <f t="shared" si="36"/>
        <v>29340.701434006925</v>
      </c>
      <c r="BI103" s="100">
        <f t="shared" si="36"/>
        <v>30640.302899600876</v>
      </c>
      <c r="BJ103" s="100">
        <f t="shared" si="36"/>
        <v>32743.478393684323</v>
      </c>
      <c r="BK103" s="100">
        <f t="shared" si="36"/>
        <v>34508.537968195851</v>
      </c>
      <c r="BL103" s="100">
        <f t="shared" si="36"/>
        <v>36720.149069680767</v>
      </c>
      <c r="BM103" s="100">
        <f t="shared" si="36"/>
        <v>42535.182151352048</v>
      </c>
      <c r="BN103" s="100">
        <f t="shared" si="36"/>
        <v>44519.137839284886</v>
      </c>
      <c r="BO103" s="100">
        <f t="shared" si="36"/>
        <v>46250.405873958574</v>
      </c>
      <c r="BP103" s="100">
        <f t="shared" si="36"/>
        <v>47801.634874564414</v>
      </c>
      <c r="BQ103" s="100">
        <f t="shared" si="36"/>
        <v>45489.90570745369</v>
      </c>
      <c r="BR103" s="100">
        <f t="shared" si="36"/>
        <v>45172.053630543749</v>
      </c>
      <c r="BS103" s="100">
        <f t="shared" si="36"/>
        <v>45002.556559157776</v>
      </c>
      <c r="BT103" s="100">
        <f t="shared" si="36"/>
        <v>44719.743994231714</v>
      </c>
      <c r="BU103" s="100">
        <f t="shared" si="36"/>
        <v>45027.537303754754</v>
      </c>
      <c r="BV103" s="100">
        <f t="shared" si="36"/>
        <v>45795.370720385079</v>
      </c>
      <c r="BW103" s="100">
        <f t="shared" si="36"/>
        <v>46735.201754119458</v>
      </c>
      <c r="BX103" s="37"/>
    </row>
    <row r="104" spans="1:76" s="163" customFormat="1" ht="16.5" thickBot="1">
      <c r="A104" s="206"/>
      <c r="B104" s="205"/>
      <c r="C104" s="205"/>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c r="BM104" s="203"/>
      <c r="BN104" s="203"/>
      <c r="BO104" s="203"/>
      <c r="BP104" s="203"/>
      <c r="BQ104" s="203"/>
      <c r="BR104" s="203"/>
      <c r="BS104" s="203"/>
      <c r="BT104" s="203"/>
      <c r="BU104" s="203"/>
      <c r="BV104" s="203"/>
      <c r="BW104" s="203"/>
      <c r="BX104" s="37"/>
    </row>
    <row r="105" spans="1:76">
      <c r="A105" s="82"/>
      <c r="B105" s="30"/>
      <c r="C105" s="30"/>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33"/>
    </row>
  </sheetData>
  <mergeCells count="3">
    <mergeCell ref="B36:C36"/>
    <mergeCell ref="A2:A4"/>
    <mergeCell ref="B2:C4"/>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5"/>
  <sheetViews>
    <sheetView zoomScale="85" zoomScaleNormal="85" workbookViewId="0">
      <pane xSplit="3" ySplit="4" topLeftCell="BN5" activePane="bottomRight" state="frozen"/>
      <selection pane="topRight"/>
      <selection pane="bottomLeft"/>
      <selection pane="bottomRight"/>
    </sheetView>
  </sheetViews>
  <sheetFormatPr defaultColWidth="9.140625" defaultRowHeight="15"/>
  <cols>
    <col min="1" max="1" width="20.7109375" style="74" customWidth="1"/>
    <col min="2" max="2" width="75.7109375" style="28" customWidth="1"/>
    <col min="3" max="3" width="25.7109375" style="28" customWidth="1"/>
    <col min="4" max="75" width="12.7109375" style="73" customWidth="1"/>
    <col min="76" max="76" width="12.7109375" style="97" customWidth="1"/>
    <col min="77" max="16384" width="9.140625" style="97"/>
  </cols>
  <sheetData>
    <row r="1" spans="1:76" s="22" customFormat="1" ht="24.95" customHeight="1" thickBot="1">
      <c r="A1" s="27" t="s">
        <v>79</v>
      </c>
      <c r="B1" s="59"/>
      <c r="C1" s="59"/>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25"/>
    </row>
    <row r="2" spans="1:76" ht="33" customHeight="1">
      <c r="A2" s="419" t="str">
        <f>'Benefit summary table'!A2</f>
        <v>Budget 2015</v>
      </c>
      <c r="B2" s="419" t="s">
        <v>364</v>
      </c>
      <c r="C2" s="422"/>
      <c r="D2" s="55" t="s">
        <v>162</v>
      </c>
      <c r="E2" s="55" t="s">
        <v>161</v>
      </c>
      <c r="F2" s="55" t="s">
        <v>160</v>
      </c>
      <c r="G2" s="55" t="s">
        <v>159</v>
      </c>
      <c r="H2" s="55" t="s">
        <v>158</v>
      </c>
      <c r="I2" s="55" t="s">
        <v>157</v>
      </c>
      <c r="J2" s="55" t="s">
        <v>156</v>
      </c>
      <c r="K2" s="55" t="s">
        <v>155</v>
      </c>
      <c r="L2" s="55" t="s">
        <v>154</v>
      </c>
      <c r="M2" s="55" t="s">
        <v>153</v>
      </c>
      <c r="N2" s="55" t="s">
        <v>152</v>
      </c>
      <c r="O2" s="55" t="s">
        <v>151</v>
      </c>
      <c r="P2" s="55" t="s">
        <v>150</v>
      </c>
      <c r="Q2" s="55" t="s">
        <v>149</v>
      </c>
      <c r="R2" s="55" t="s">
        <v>148</v>
      </c>
      <c r="S2" s="55" t="s">
        <v>147</v>
      </c>
      <c r="T2" s="55" t="s">
        <v>146</v>
      </c>
      <c r="U2" s="55" t="s">
        <v>145</v>
      </c>
      <c r="V2" s="55" t="s">
        <v>144</v>
      </c>
      <c r="W2" s="55" t="s">
        <v>143</v>
      </c>
      <c r="X2" s="55" t="s">
        <v>142</v>
      </c>
      <c r="Y2" s="55" t="s">
        <v>141</v>
      </c>
      <c r="Z2" s="55" t="s">
        <v>140</v>
      </c>
      <c r="AA2" s="55" t="s">
        <v>139</v>
      </c>
      <c r="AB2" s="55" t="s">
        <v>138</v>
      </c>
      <c r="AC2" s="55" t="s">
        <v>137</v>
      </c>
      <c r="AD2" s="55" t="s">
        <v>136</v>
      </c>
      <c r="AE2" s="55" t="s">
        <v>135</v>
      </c>
      <c r="AF2" s="55" t="s">
        <v>134</v>
      </c>
      <c r="AG2" s="55" t="s">
        <v>133</v>
      </c>
      <c r="AH2" s="55" t="s">
        <v>132</v>
      </c>
      <c r="AI2" s="55" t="s">
        <v>131</v>
      </c>
      <c r="AJ2" s="55" t="s">
        <v>130</v>
      </c>
      <c r="AK2" s="55" t="s">
        <v>129</v>
      </c>
      <c r="AL2" s="55" t="s">
        <v>128</v>
      </c>
      <c r="AM2" s="55" t="s">
        <v>127</v>
      </c>
      <c r="AN2" s="55" t="s">
        <v>126</v>
      </c>
      <c r="AO2" s="55" t="s">
        <v>125</v>
      </c>
      <c r="AP2" s="55" t="s">
        <v>124</v>
      </c>
      <c r="AQ2" s="55" t="s">
        <v>123</v>
      </c>
      <c r="AR2" s="55" t="s">
        <v>122</v>
      </c>
      <c r="AS2" s="55" t="s">
        <v>121</v>
      </c>
      <c r="AT2" s="55" t="s">
        <v>120</v>
      </c>
      <c r="AU2" s="55" t="s">
        <v>119</v>
      </c>
      <c r="AV2" s="55" t="s">
        <v>118</v>
      </c>
      <c r="AW2" s="55" t="s">
        <v>117</v>
      </c>
      <c r="AX2" s="55" t="s">
        <v>116</v>
      </c>
      <c r="AY2" s="55" t="s">
        <v>115</v>
      </c>
      <c r="AZ2" s="55" t="s">
        <v>114</v>
      </c>
      <c r="BA2" s="55" t="s">
        <v>113</v>
      </c>
      <c r="BB2" s="55" t="s">
        <v>112</v>
      </c>
      <c r="BC2" s="55" t="s">
        <v>111</v>
      </c>
      <c r="BD2" s="55" t="s">
        <v>110</v>
      </c>
      <c r="BE2" s="55" t="s">
        <v>109</v>
      </c>
      <c r="BF2" s="55" t="s">
        <v>108</v>
      </c>
      <c r="BG2" s="55" t="s">
        <v>107</v>
      </c>
      <c r="BH2" s="55" t="s">
        <v>106</v>
      </c>
      <c r="BI2" s="55" t="s">
        <v>105</v>
      </c>
      <c r="BJ2" s="55" t="s">
        <v>104</v>
      </c>
      <c r="BK2" s="55" t="s">
        <v>103</v>
      </c>
      <c r="BL2" s="55" t="s">
        <v>102</v>
      </c>
      <c r="BM2" s="55" t="s">
        <v>101</v>
      </c>
      <c r="BN2" s="55" t="s">
        <v>100</v>
      </c>
      <c r="BO2" s="55" t="s">
        <v>99</v>
      </c>
      <c r="BP2" s="55" t="s">
        <v>98</v>
      </c>
      <c r="BQ2" s="55" t="s">
        <v>97</v>
      </c>
      <c r="BR2" s="55" t="s">
        <v>96</v>
      </c>
      <c r="BS2" s="55" t="s">
        <v>95</v>
      </c>
      <c r="BT2" s="55" t="s">
        <v>94</v>
      </c>
      <c r="BU2" s="54" t="s">
        <v>93</v>
      </c>
      <c r="BV2" s="54" t="s">
        <v>92</v>
      </c>
      <c r="BW2" s="54" t="s">
        <v>91</v>
      </c>
      <c r="BX2" s="33"/>
    </row>
    <row r="3" spans="1:76" s="178" customFormat="1" ht="15.75">
      <c r="A3" s="420"/>
      <c r="B3" s="420"/>
      <c r="C3" s="423"/>
      <c r="D3" s="53" t="s">
        <v>90</v>
      </c>
      <c r="E3" s="53" t="s">
        <v>90</v>
      </c>
      <c r="F3" s="53" t="s">
        <v>90</v>
      </c>
      <c r="G3" s="53" t="s">
        <v>90</v>
      </c>
      <c r="H3" s="53" t="s">
        <v>90</v>
      </c>
      <c r="I3" s="53" t="s">
        <v>90</v>
      </c>
      <c r="J3" s="53" t="s">
        <v>90</v>
      </c>
      <c r="K3" s="53" t="s">
        <v>90</v>
      </c>
      <c r="L3" s="53" t="s">
        <v>90</v>
      </c>
      <c r="M3" s="53" t="s">
        <v>90</v>
      </c>
      <c r="N3" s="53" t="s">
        <v>90</v>
      </c>
      <c r="O3" s="53" t="s">
        <v>90</v>
      </c>
      <c r="P3" s="53" t="s">
        <v>90</v>
      </c>
      <c r="Q3" s="53" t="s">
        <v>90</v>
      </c>
      <c r="R3" s="53" t="s">
        <v>90</v>
      </c>
      <c r="S3" s="53" t="s">
        <v>90</v>
      </c>
      <c r="T3" s="53" t="s">
        <v>90</v>
      </c>
      <c r="U3" s="53" t="s">
        <v>90</v>
      </c>
      <c r="V3" s="53" t="s">
        <v>90</v>
      </c>
      <c r="W3" s="53" t="s">
        <v>90</v>
      </c>
      <c r="X3" s="53" t="s">
        <v>90</v>
      </c>
      <c r="Y3" s="53" t="s">
        <v>90</v>
      </c>
      <c r="Z3" s="53" t="s">
        <v>90</v>
      </c>
      <c r="AA3" s="53" t="s">
        <v>90</v>
      </c>
      <c r="AB3" s="53" t="s">
        <v>90</v>
      </c>
      <c r="AC3" s="53" t="s">
        <v>90</v>
      </c>
      <c r="AD3" s="53" t="s">
        <v>90</v>
      </c>
      <c r="AE3" s="53" t="s">
        <v>90</v>
      </c>
      <c r="AF3" s="53" t="s">
        <v>90</v>
      </c>
      <c r="AG3" s="53" t="s">
        <v>90</v>
      </c>
      <c r="AH3" s="53" t="s">
        <v>90</v>
      </c>
      <c r="AI3" s="53" t="s">
        <v>90</v>
      </c>
      <c r="AJ3" s="53" t="s">
        <v>90</v>
      </c>
      <c r="AK3" s="53" t="s">
        <v>90</v>
      </c>
      <c r="AL3" s="53" t="s">
        <v>90</v>
      </c>
      <c r="AM3" s="53" t="s">
        <v>90</v>
      </c>
      <c r="AN3" s="53" t="s">
        <v>90</v>
      </c>
      <c r="AO3" s="53" t="s">
        <v>90</v>
      </c>
      <c r="AP3" s="53" t="s">
        <v>90</v>
      </c>
      <c r="AQ3" s="53" t="s">
        <v>90</v>
      </c>
      <c r="AR3" s="53" t="s">
        <v>90</v>
      </c>
      <c r="AS3" s="53" t="s">
        <v>90</v>
      </c>
      <c r="AT3" s="53" t="s">
        <v>90</v>
      </c>
      <c r="AU3" s="53" t="s">
        <v>90</v>
      </c>
      <c r="AV3" s="53" t="s">
        <v>90</v>
      </c>
      <c r="AW3" s="53" t="s">
        <v>90</v>
      </c>
      <c r="AX3" s="53" t="s">
        <v>90</v>
      </c>
      <c r="AY3" s="53" t="s">
        <v>90</v>
      </c>
      <c r="AZ3" s="53" t="s">
        <v>90</v>
      </c>
      <c r="BA3" s="53" t="s">
        <v>90</v>
      </c>
      <c r="BB3" s="53" t="s">
        <v>90</v>
      </c>
      <c r="BC3" s="53" t="s">
        <v>90</v>
      </c>
      <c r="BD3" s="53" t="s">
        <v>90</v>
      </c>
      <c r="BE3" s="53" t="s">
        <v>90</v>
      </c>
      <c r="BF3" s="53" t="s">
        <v>90</v>
      </c>
      <c r="BG3" s="53" t="s">
        <v>90</v>
      </c>
      <c r="BH3" s="53" t="s">
        <v>90</v>
      </c>
      <c r="BI3" s="53" t="s">
        <v>90</v>
      </c>
      <c r="BJ3" s="53" t="s">
        <v>90</v>
      </c>
      <c r="BK3" s="53" t="s">
        <v>90</v>
      </c>
      <c r="BL3" s="53" t="s">
        <v>90</v>
      </c>
      <c r="BM3" s="53" t="s">
        <v>90</v>
      </c>
      <c r="BN3" s="53" t="s">
        <v>90</v>
      </c>
      <c r="BO3" s="53" t="s">
        <v>90</v>
      </c>
      <c r="BP3" s="53" t="s">
        <v>90</v>
      </c>
      <c r="BQ3" s="53" t="s">
        <v>90</v>
      </c>
      <c r="BR3" s="53" t="s">
        <v>89</v>
      </c>
      <c r="BS3" s="53" t="s">
        <v>89</v>
      </c>
      <c r="BT3" s="53" t="s">
        <v>89</v>
      </c>
      <c r="BU3" s="53" t="s">
        <v>89</v>
      </c>
      <c r="BV3" s="53" t="s">
        <v>89</v>
      </c>
      <c r="BW3" s="53" t="s">
        <v>89</v>
      </c>
      <c r="BX3" s="179"/>
    </row>
    <row r="4" spans="1:76">
      <c r="A4" s="421"/>
      <c r="B4" s="421"/>
      <c r="C4" s="424"/>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33"/>
    </row>
    <row r="5" spans="1:76" ht="25.5" customHeight="1">
      <c r="A5" s="82"/>
      <c r="B5" s="169" t="s">
        <v>362</v>
      </c>
      <c r="C5" s="30"/>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207" t="s">
        <v>332</v>
      </c>
      <c r="BI5" s="93"/>
      <c r="BJ5" s="93"/>
      <c r="BK5" s="93"/>
      <c r="BL5" s="93"/>
      <c r="BM5" s="93"/>
      <c r="BN5" s="93"/>
      <c r="BO5" s="93"/>
      <c r="BP5" s="93"/>
      <c r="BQ5" s="93"/>
      <c r="BR5" s="93"/>
      <c r="BS5" s="93"/>
      <c r="BT5" s="93"/>
      <c r="BU5" s="93"/>
      <c r="BV5" s="93"/>
      <c r="BW5" s="93"/>
      <c r="BX5" s="33"/>
    </row>
    <row r="6" spans="1:76">
      <c r="A6" s="82"/>
      <c r="B6" s="38" t="s">
        <v>353</v>
      </c>
      <c r="C6" s="30"/>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93">
        <v>2599.3342371086651</v>
      </c>
      <c r="AI6" s="93">
        <v>2478.1395386923332</v>
      </c>
      <c r="AJ6" s="93">
        <v>2438.1179924042654</v>
      </c>
      <c r="AK6" s="93">
        <v>2816.9177362572523</v>
      </c>
      <c r="AL6" s="93">
        <v>2687.0101028956533</v>
      </c>
      <c r="AM6" s="93">
        <v>2692.1340230789347</v>
      </c>
      <c r="AN6" s="93">
        <v>3072.1409822428081</v>
      </c>
      <c r="AO6" s="93">
        <v>3339.7232147999971</v>
      </c>
      <c r="AP6" s="93">
        <v>3416.8268606039765</v>
      </c>
      <c r="AQ6" s="93">
        <v>3495.3974894907415</v>
      </c>
      <c r="AR6" s="93">
        <v>3861.273134910879</v>
      </c>
      <c r="AS6" s="93">
        <v>3961.0822320991542</v>
      </c>
      <c r="AT6" s="93">
        <v>4113.8090965750189</v>
      </c>
      <c r="AU6" s="93">
        <v>4649.0304356770193</v>
      </c>
      <c r="AV6" s="93">
        <v>6128.0623326464629</v>
      </c>
      <c r="AW6" s="93">
        <v>6319.9039933779968</v>
      </c>
      <c r="AX6" s="93">
        <v>6293.5526916420549</v>
      </c>
      <c r="AY6" s="93">
        <v>5990.5923784939569</v>
      </c>
      <c r="AZ6" s="93">
        <v>5639.3427218228544</v>
      </c>
      <c r="BA6" s="93">
        <v>5479.6673492764976</v>
      </c>
      <c r="BB6" s="93">
        <v>5173.8996622915156</v>
      </c>
      <c r="BC6" s="93">
        <v>5349.7627808961206</v>
      </c>
      <c r="BD6" s="93">
        <v>5663.9908594988065</v>
      </c>
      <c r="BE6" s="93">
        <v>6112.0934483234678</v>
      </c>
      <c r="BF6" s="93">
        <v>5952.7036933420886</v>
      </c>
      <c r="BG6" s="93">
        <v>6311.6809923605651</v>
      </c>
      <c r="BH6" s="168">
        <v>7530.6853946686042</v>
      </c>
      <c r="BI6" s="90">
        <v>7885.1232863405921</v>
      </c>
      <c r="BJ6" s="90">
        <v>8205.2918035376642</v>
      </c>
      <c r="BK6" s="90">
        <v>8550.7463715646791</v>
      </c>
      <c r="BL6" s="90">
        <v>8722.009940456579</v>
      </c>
      <c r="BM6" s="90">
        <v>8971.8641696950235</v>
      </c>
      <c r="BN6" s="90">
        <v>8851.9503747705076</v>
      </c>
      <c r="BO6" s="90">
        <v>8495.7798930388799</v>
      </c>
      <c r="BP6" s="90">
        <v>7798.8355286056703</v>
      </c>
      <c r="BQ6" s="90">
        <v>7159.4834915691445</v>
      </c>
      <c r="BR6" s="90">
        <v>6596.9941829952286</v>
      </c>
      <c r="BS6" s="90">
        <v>6075.5743886848732</v>
      </c>
      <c r="BT6" s="90">
        <v>5689.2081332414973</v>
      </c>
      <c r="BU6" s="90">
        <v>5382.3561532245913</v>
      </c>
      <c r="BV6" s="90">
        <v>5048.275976200297</v>
      </c>
      <c r="BW6" s="90">
        <v>4874.1723001053442</v>
      </c>
      <c r="BX6" s="33"/>
    </row>
    <row r="7" spans="1:76">
      <c r="A7" s="82"/>
      <c r="B7" s="38" t="s">
        <v>352</v>
      </c>
      <c r="C7" s="30"/>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93">
        <v>602.34126706617906</v>
      </c>
      <c r="AI7" s="93">
        <v>579.82111001455223</v>
      </c>
      <c r="AJ7" s="93">
        <v>575.24868956588978</v>
      </c>
      <c r="AK7" s="93">
        <v>603.54031551722801</v>
      </c>
      <c r="AL7" s="93">
        <v>739.57026211474408</v>
      </c>
      <c r="AM7" s="93">
        <v>833.60495130870572</v>
      </c>
      <c r="AN7" s="93">
        <v>912.08222601489592</v>
      </c>
      <c r="AO7" s="93">
        <v>1052.3416694336972</v>
      </c>
      <c r="AP7" s="93">
        <v>1263.1479272054482</v>
      </c>
      <c r="AQ7" s="93">
        <v>1303.5567511633196</v>
      </c>
      <c r="AR7" s="93">
        <v>1607.8424166811124</v>
      </c>
      <c r="AS7" s="93">
        <v>1742.8268728755172</v>
      </c>
      <c r="AT7" s="93">
        <v>1930.9116326981991</v>
      </c>
      <c r="AU7" s="93">
        <v>2358.2282739347897</v>
      </c>
      <c r="AV7" s="93">
        <v>3121.5639403690006</v>
      </c>
      <c r="AW7" s="93">
        <v>3783.2783996916264</v>
      </c>
      <c r="AX7" s="93">
        <v>4373.2976375784292</v>
      </c>
      <c r="AY7" s="93">
        <v>4964.4260914371216</v>
      </c>
      <c r="AZ7" s="93">
        <v>5184.0563369417432</v>
      </c>
      <c r="BA7" s="93">
        <v>5343.1476750565162</v>
      </c>
      <c r="BB7" s="93">
        <v>5501.2892789438392</v>
      </c>
      <c r="BC7" s="93">
        <v>5731.7876290426302</v>
      </c>
      <c r="BD7" s="93">
        <v>6392.0869228294487</v>
      </c>
      <c r="BE7" s="93">
        <v>6884.5034734442634</v>
      </c>
      <c r="BF7" s="93">
        <v>6688.6935605345498</v>
      </c>
      <c r="BG7" s="93">
        <v>6571.2582873531883</v>
      </c>
      <c r="BH7" s="168">
        <v>5949.055330018542</v>
      </c>
      <c r="BI7" s="90">
        <v>5561.0561383906152</v>
      </c>
      <c r="BJ7" s="90">
        <v>5464.4865950109897</v>
      </c>
      <c r="BK7" s="90">
        <v>5869.306508324823</v>
      </c>
      <c r="BL7" s="90">
        <v>5844.1276151495185</v>
      </c>
      <c r="BM7" s="90">
        <v>6259.4866937409506</v>
      </c>
      <c r="BN7" s="90">
        <v>6349.3088420404201</v>
      </c>
      <c r="BO7" s="90">
        <v>6584.3349505416681</v>
      </c>
      <c r="BP7" s="90">
        <v>7257.1518674838162</v>
      </c>
      <c r="BQ7" s="90">
        <v>8025.9846341741049</v>
      </c>
      <c r="BR7" s="90">
        <v>9049.2299135912308</v>
      </c>
      <c r="BS7" s="90">
        <v>9507.9747826828971</v>
      </c>
      <c r="BT7" s="90">
        <v>9337.6442115944283</v>
      </c>
      <c r="BU7" s="90">
        <v>9074.1914276246462</v>
      </c>
      <c r="BV7" s="90">
        <v>9007.5078877958986</v>
      </c>
      <c r="BW7" s="90">
        <v>9124.7387999957136</v>
      </c>
      <c r="BX7" s="33"/>
    </row>
    <row r="8" spans="1:76">
      <c r="A8" s="82"/>
      <c r="B8" s="38" t="s">
        <v>351</v>
      </c>
      <c r="C8" s="30"/>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93">
        <v>1547.5537169238753</v>
      </c>
      <c r="AI8" s="93">
        <v>1409.8390003778497</v>
      </c>
      <c r="AJ8" s="93">
        <v>1458.1885386670231</v>
      </c>
      <c r="AK8" s="93">
        <v>1721.0653179158451</v>
      </c>
      <c r="AL8" s="93">
        <v>2227.2772372567583</v>
      </c>
      <c r="AM8" s="93">
        <v>2612.8732244299104</v>
      </c>
      <c r="AN8" s="93">
        <v>2806.0093412242973</v>
      </c>
      <c r="AO8" s="93">
        <v>3198.4366017741768</v>
      </c>
      <c r="AP8" s="93">
        <v>3475.4144268008899</v>
      </c>
      <c r="AQ8" s="93">
        <v>3544.2531087847669</v>
      </c>
      <c r="AR8" s="93">
        <v>3669.7128733058548</v>
      </c>
      <c r="AS8" s="93">
        <v>3729.1084973943994</v>
      </c>
      <c r="AT8" s="93">
        <v>4080.385518610668</v>
      </c>
      <c r="AU8" s="93">
        <v>4820.9670217680477</v>
      </c>
      <c r="AV8" s="93">
        <v>5667.8001402803129</v>
      </c>
      <c r="AW8" s="93">
        <v>5992.597465160401</v>
      </c>
      <c r="AX8" s="93">
        <v>6423.5782196628779</v>
      </c>
      <c r="AY8" s="93">
        <v>6571.4702917378409</v>
      </c>
      <c r="AZ8" s="93">
        <v>6375.4875908838721</v>
      </c>
      <c r="BA8" s="93">
        <v>5963.2955568855814</v>
      </c>
      <c r="BB8" s="93">
        <v>5634.2466341781883</v>
      </c>
      <c r="BC8" s="93">
        <v>5607.2758266837682</v>
      </c>
      <c r="BD8" s="93">
        <v>5994.5632197967834</v>
      </c>
      <c r="BE8" s="93">
        <v>6158.4178302322944</v>
      </c>
      <c r="BF8" s="93">
        <v>6141.2148272525656</v>
      </c>
      <c r="BG8" s="93">
        <v>6315.3433145475574</v>
      </c>
      <c r="BH8" s="168">
        <v>5797.8437107281097</v>
      </c>
      <c r="BI8" s="90">
        <v>4838.1227716640633</v>
      </c>
      <c r="BJ8" s="90">
        <v>4305.9634119587508</v>
      </c>
      <c r="BK8" s="90">
        <v>3929.7156398589673</v>
      </c>
      <c r="BL8" s="90">
        <v>3466.1547936705188</v>
      </c>
      <c r="BM8" s="90">
        <v>3137.0790984062246</v>
      </c>
      <c r="BN8" s="90">
        <v>2777.6174556628434</v>
      </c>
      <c r="BO8" s="90">
        <v>2388.1641944732096</v>
      </c>
      <c r="BP8" s="90">
        <v>2165.0430599571869</v>
      </c>
      <c r="BQ8" s="90">
        <v>1885.1244314316091</v>
      </c>
      <c r="BR8" s="90">
        <v>1806.9424083340612</v>
      </c>
      <c r="BS8" s="90">
        <v>1792.683689215015</v>
      </c>
      <c r="BT8" s="90">
        <v>1753.1598027265622</v>
      </c>
      <c r="BU8" s="90">
        <v>1719.9596191267167</v>
      </c>
      <c r="BV8" s="90">
        <v>1724.0342357483476</v>
      </c>
      <c r="BW8" s="90">
        <v>1701.535689535966</v>
      </c>
      <c r="BX8" s="33"/>
    </row>
    <row r="9" spans="1:76">
      <c r="A9" s="82"/>
      <c r="B9" s="38" t="s">
        <v>350</v>
      </c>
      <c r="C9" s="30"/>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93">
        <v>2386.1980964544787</v>
      </c>
      <c r="AI9" s="93">
        <v>2077.03041464117</v>
      </c>
      <c r="AJ9" s="93">
        <v>2655.5084855541659</v>
      </c>
      <c r="AK9" s="93">
        <v>4608.9752458316643</v>
      </c>
      <c r="AL9" s="93">
        <v>7330.0264974847414</v>
      </c>
      <c r="AM9" s="93">
        <v>8901.8076275818185</v>
      </c>
      <c r="AN9" s="93">
        <v>9637.5827281460679</v>
      </c>
      <c r="AO9" s="93">
        <v>10265.203229151852</v>
      </c>
      <c r="AP9" s="93">
        <v>10161.427481192623</v>
      </c>
      <c r="AQ9" s="93">
        <v>8849.5292221223663</v>
      </c>
      <c r="AR9" s="93">
        <v>6341.8136771942836</v>
      </c>
      <c r="AS9" s="93">
        <v>5083.5670759816912</v>
      </c>
      <c r="AT9" s="93">
        <v>5247.5463551423072</v>
      </c>
      <c r="AU9" s="93">
        <v>7079.741780218812</v>
      </c>
      <c r="AV9" s="93">
        <v>8841.9654740625883</v>
      </c>
      <c r="AW9" s="93">
        <v>9204.6938842370073</v>
      </c>
      <c r="AX9" s="93">
        <v>8218.5647772186367</v>
      </c>
      <c r="AY9" s="93">
        <v>7431.2312349476215</v>
      </c>
      <c r="AZ9" s="93">
        <v>6196.9428960856094</v>
      </c>
      <c r="BA9" s="93">
        <v>4964.7528988796812</v>
      </c>
      <c r="BB9" s="93">
        <v>4408.2497208602135</v>
      </c>
      <c r="BC9" s="93">
        <v>3956.1743373424683</v>
      </c>
      <c r="BD9" s="93">
        <v>3368.3331781314337</v>
      </c>
      <c r="BE9" s="93">
        <v>2910.0009353032319</v>
      </c>
      <c r="BF9" s="93">
        <v>2795.0999020806271</v>
      </c>
      <c r="BG9" s="93">
        <v>2669.7476178957918</v>
      </c>
      <c r="BH9" s="168">
        <v>2218.9227524454022</v>
      </c>
      <c r="BI9" s="90">
        <v>2239.2504039087048</v>
      </c>
      <c r="BJ9" s="90">
        <v>2343.6903564452723</v>
      </c>
      <c r="BK9" s="90">
        <v>2109.4552615021935</v>
      </c>
      <c r="BL9" s="90">
        <v>2410.684620230084</v>
      </c>
      <c r="BM9" s="90">
        <v>3968.1667317633478</v>
      </c>
      <c r="BN9" s="90">
        <v>3944.0207231318959</v>
      </c>
      <c r="BO9" s="90">
        <v>4414.6281541332501</v>
      </c>
      <c r="BP9" s="90">
        <v>4680.2841127997735</v>
      </c>
      <c r="BQ9" s="90">
        <v>3875.1677137450438</v>
      </c>
      <c r="BR9" s="90">
        <v>2686.0121801935124</v>
      </c>
      <c r="BS9" s="90">
        <v>2044.3931123596706</v>
      </c>
      <c r="BT9" s="90">
        <v>2001.8121784572434</v>
      </c>
      <c r="BU9" s="90">
        <v>2060.7194851277591</v>
      </c>
      <c r="BV9" s="90">
        <v>2073.3417748419306</v>
      </c>
      <c r="BW9" s="90">
        <v>2079.839769199737</v>
      </c>
      <c r="BX9" s="33"/>
    </row>
    <row r="10" spans="1:76">
      <c r="A10" s="82"/>
      <c r="B10" s="38" t="s">
        <v>349</v>
      </c>
      <c r="C10" s="30"/>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93">
        <v>97.301281602998145</v>
      </c>
      <c r="AI10" s="93">
        <v>107.22719157803364</v>
      </c>
      <c r="AJ10" s="93">
        <v>113.71195026302473</v>
      </c>
      <c r="AK10" s="93">
        <v>141.00896462538873</v>
      </c>
      <c r="AL10" s="93">
        <v>185.60643643806318</v>
      </c>
      <c r="AM10" s="93">
        <v>243.24865792286823</v>
      </c>
      <c r="AN10" s="93">
        <v>289.38586207838057</v>
      </c>
      <c r="AO10" s="93">
        <v>282.57322605164092</v>
      </c>
      <c r="AP10" s="93">
        <v>349.18189453360253</v>
      </c>
      <c r="AQ10" s="93">
        <v>475.23193313279455</v>
      </c>
      <c r="AR10" s="93">
        <v>310.32191720917842</v>
      </c>
      <c r="AS10" s="93">
        <v>313.01325211289776</v>
      </c>
      <c r="AT10" s="93">
        <v>501.6017274148179</v>
      </c>
      <c r="AU10" s="93">
        <v>723.18365389138444</v>
      </c>
      <c r="AV10" s="93">
        <v>552.29490531685281</v>
      </c>
      <c r="AW10" s="93">
        <v>546.51044882873589</v>
      </c>
      <c r="AX10" s="93">
        <v>675.5745873440934</v>
      </c>
      <c r="AY10" s="93">
        <v>761.97161026588185</v>
      </c>
      <c r="AZ10" s="93">
        <v>666.21849751296236</v>
      </c>
      <c r="BA10" s="93">
        <v>591.56153344957863</v>
      </c>
      <c r="BB10" s="93">
        <v>547.11236854444144</v>
      </c>
      <c r="BC10" s="93">
        <v>406.53386451537574</v>
      </c>
      <c r="BD10" s="93">
        <v>404.19317628785149</v>
      </c>
      <c r="BE10" s="93">
        <v>444.04252548397415</v>
      </c>
      <c r="BF10" s="93">
        <v>470.36808396364313</v>
      </c>
      <c r="BG10" s="93">
        <v>630.93096821218569</v>
      </c>
      <c r="BH10" s="168">
        <v>902.48063021227449</v>
      </c>
      <c r="BI10" s="90">
        <v>827.98520918220925</v>
      </c>
      <c r="BJ10" s="90">
        <v>788.51235742359916</v>
      </c>
      <c r="BK10" s="90">
        <v>679.42355386957331</v>
      </c>
      <c r="BL10" s="90">
        <v>594.0393118201539</v>
      </c>
      <c r="BM10" s="90">
        <v>603.18919877986582</v>
      </c>
      <c r="BN10" s="90">
        <v>682.09984463989929</v>
      </c>
      <c r="BO10" s="90">
        <v>684.56766187670405</v>
      </c>
      <c r="BP10" s="90">
        <v>736.72280472605962</v>
      </c>
      <c r="BQ10" s="90">
        <v>745.96029462397917</v>
      </c>
      <c r="BR10" s="90">
        <v>731.71895359734015</v>
      </c>
      <c r="BS10" s="90">
        <v>762.59938038738494</v>
      </c>
      <c r="BT10" s="90">
        <v>765.88378920885657</v>
      </c>
      <c r="BU10" s="90">
        <v>808.84838140569025</v>
      </c>
      <c r="BV10" s="90">
        <v>859.1484369553765</v>
      </c>
      <c r="BW10" s="90">
        <v>891.8971849665387</v>
      </c>
      <c r="BX10" s="33"/>
    </row>
    <row r="11" spans="1:76" ht="26.1" customHeight="1">
      <c r="A11" s="82"/>
      <c r="B11" s="107" t="s">
        <v>323</v>
      </c>
      <c r="C11" s="30"/>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93">
        <v>4633.3943620475311</v>
      </c>
      <c r="AI11" s="93">
        <v>4173.917716611606</v>
      </c>
      <c r="AJ11" s="93">
        <v>4802.6576640501034</v>
      </c>
      <c r="AK11" s="93">
        <v>7074.5898438901258</v>
      </c>
      <c r="AL11" s="93">
        <v>10482.480433294308</v>
      </c>
      <c r="AM11" s="93">
        <v>12591.534461243302</v>
      </c>
      <c r="AN11" s="93">
        <v>13645.06015746364</v>
      </c>
      <c r="AO11" s="93">
        <v>14798.554726411367</v>
      </c>
      <c r="AP11" s="93">
        <v>15249.171729732561</v>
      </c>
      <c r="AQ11" s="93">
        <v>14172.571015203248</v>
      </c>
      <c r="AR11" s="93">
        <v>11929.690884390429</v>
      </c>
      <c r="AS11" s="93">
        <v>10868.515698364505</v>
      </c>
      <c r="AT11" s="93">
        <v>11760.445233865992</v>
      </c>
      <c r="AU11" s="93">
        <v>14982.120729813034</v>
      </c>
      <c r="AV11" s="93">
        <v>18183.624460028754</v>
      </c>
      <c r="AW11" s="93">
        <v>19527.08019791777</v>
      </c>
      <c r="AX11" s="93">
        <v>19691.015221804038</v>
      </c>
      <c r="AY11" s="93">
        <v>19729.099228388466</v>
      </c>
      <c r="AZ11" s="93">
        <v>18422.705321424186</v>
      </c>
      <c r="BA11" s="93">
        <v>16862.757664271357</v>
      </c>
      <c r="BB11" s="93">
        <v>16090.898002526683</v>
      </c>
      <c r="BC11" s="93">
        <v>15701.771657584241</v>
      </c>
      <c r="BD11" s="93">
        <v>16159.176497045515</v>
      </c>
      <c r="BE11" s="93">
        <v>16396.964764463763</v>
      </c>
      <c r="BF11" s="93">
        <v>16095.376373831385</v>
      </c>
      <c r="BG11" s="93">
        <v>16187.280188008723</v>
      </c>
      <c r="BH11" s="168">
        <v>14868.302423404328</v>
      </c>
      <c r="BI11" s="90">
        <v>13466.414523145593</v>
      </c>
      <c r="BJ11" s="90">
        <v>12902.652720838611</v>
      </c>
      <c r="BK11" s="90">
        <v>12587.900963555558</v>
      </c>
      <c r="BL11" s="90">
        <v>12315.006340870275</v>
      </c>
      <c r="BM11" s="90">
        <v>13967.921722690387</v>
      </c>
      <c r="BN11" s="90">
        <v>13753.046865475058</v>
      </c>
      <c r="BO11" s="90">
        <v>14071.694961024834</v>
      </c>
      <c r="BP11" s="90">
        <v>14839.201844966836</v>
      </c>
      <c r="BQ11" s="90">
        <v>14532.237073974737</v>
      </c>
      <c r="BR11" s="90">
        <v>14273.903455716145</v>
      </c>
      <c r="BS11" s="90">
        <v>14107.650964644967</v>
      </c>
      <c r="BT11" s="90">
        <v>13858.499981987092</v>
      </c>
      <c r="BU11" s="90">
        <v>13663.718913284811</v>
      </c>
      <c r="BV11" s="90">
        <v>13664.032335341553</v>
      </c>
      <c r="BW11" s="90">
        <v>13798.011443697957</v>
      </c>
      <c r="BX11" s="33"/>
    </row>
    <row r="12" spans="1:76">
      <c r="A12" s="82"/>
      <c r="B12" s="107" t="s">
        <v>348</v>
      </c>
      <c r="C12" s="30"/>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93">
        <v>7232.7285991561957</v>
      </c>
      <c r="AI12" s="93">
        <v>6652.0572553039392</v>
      </c>
      <c r="AJ12" s="93">
        <v>7240.7756564543688</v>
      </c>
      <c r="AK12" s="93">
        <v>9891.5075801473795</v>
      </c>
      <c r="AL12" s="93">
        <v>13169.49053618996</v>
      </c>
      <c r="AM12" s="93">
        <v>15283.668484322237</v>
      </c>
      <c r="AN12" s="93">
        <v>16717.201139706449</v>
      </c>
      <c r="AO12" s="93">
        <v>18138.277941211363</v>
      </c>
      <c r="AP12" s="93">
        <v>18665.998590336538</v>
      </c>
      <c r="AQ12" s="93">
        <v>17667.968504693989</v>
      </c>
      <c r="AR12" s="93">
        <v>15790.964019301307</v>
      </c>
      <c r="AS12" s="93">
        <v>14829.59793046366</v>
      </c>
      <c r="AT12" s="93">
        <v>15874.25433044101</v>
      </c>
      <c r="AU12" s="93">
        <v>19631.151165490053</v>
      </c>
      <c r="AV12" s="93">
        <v>24311.686792675217</v>
      </c>
      <c r="AW12" s="93">
        <v>25846.984191295767</v>
      </c>
      <c r="AX12" s="93">
        <v>25984.567913446092</v>
      </c>
      <c r="AY12" s="93">
        <v>25719.691606882421</v>
      </c>
      <c r="AZ12" s="93">
        <v>24062.048043247039</v>
      </c>
      <c r="BA12" s="93">
        <v>22342.425013547854</v>
      </c>
      <c r="BB12" s="93">
        <v>21264.797664818198</v>
      </c>
      <c r="BC12" s="93">
        <v>21051.534438480361</v>
      </c>
      <c r="BD12" s="93">
        <v>21823.16735654432</v>
      </c>
      <c r="BE12" s="93">
        <v>22509.058212787229</v>
      </c>
      <c r="BF12" s="93">
        <v>22048.080067173472</v>
      </c>
      <c r="BG12" s="93">
        <v>22498.96118036929</v>
      </c>
      <c r="BH12" s="168">
        <v>22398.987818072928</v>
      </c>
      <c r="BI12" s="90">
        <v>21351.537809486184</v>
      </c>
      <c r="BJ12" s="90">
        <v>21107.944524376275</v>
      </c>
      <c r="BK12" s="90">
        <v>21138.647335120237</v>
      </c>
      <c r="BL12" s="90">
        <v>21037.016281326854</v>
      </c>
      <c r="BM12" s="90">
        <v>22939.785892385411</v>
      </c>
      <c r="BN12" s="90">
        <v>22604.997240245568</v>
      </c>
      <c r="BO12" s="90">
        <v>22567.474854063716</v>
      </c>
      <c r="BP12" s="90">
        <v>22638.037373572508</v>
      </c>
      <c r="BQ12" s="90">
        <v>21691.720565543881</v>
      </c>
      <c r="BR12" s="90">
        <v>20870.897638711373</v>
      </c>
      <c r="BS12" s="90">
        <v>20183.225353329843</v>
      </c>
      <c r="BT12" s="90">
        <v>19547.708115228586</v>
      </c>
      <c r="BU12" s="90">
        <v>19046.075066509402</v>
      </c>
      <c r="BV12" s="90">
        <v>18712.308311541849</v>
      </c>
      <c r="BW12" s="90">
        <v>18672.1837438033</v>
      </c>
      <c r="BX12" s="33"/>
    </row>
    <row r="13" spans="1:76" ht="25.5" customHeight="1">
      <c r="A13" s="82"/>
      <c r="B13" s="169" t="s">
        <v>361</v>
      </c>
      <c r="C13" s="30"/>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168"/>
      <c r="BI13" s="93"/>
      <c r="BJ13" s="93"/>
      <c r="BK13" s="93"/>
      <c r="BL13" s="93"/>
      <c r="BM13" s="93"/>
      <c r="BN13" s="93"/>
      <c r="BO13" s="93"/>
      <c r="BP13" s="93"/>
      <c r="BQ13" s="93"/>
      <c r="BR13" s="93"/>
      <c r="BS13" s="93"/>
      <c r="BT13" s="93"/>
      <c r="BU13" s="93"/>
      <c r="BV13" s="93"/>
      <c r="BW13" s="93"/>
      <c r="BX13" s="33"/>
    </row>
    <row r="14" spans="1:76">
      <c r="A14" s="82"/>
      <c r="B14" s="38" t="s">
        <v>353</v>
      </c>
      <c r="C14" s="30"/>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93">
        <v>0</v>
      </c>
      <c r="AI14" s="93">
        <v>0</v>
      </c>
      <c r="AJ14" s="93">
        <v>0</v>
      </c>
      <c r="AK14" s="93">
        <v>0</v>
      </c>
      <c r="AL14" s="93">
        <v>0</v>
      </c>
      <c r="AM14" s="93">
        <v>0</v>
      </c>
      <c r="AN14" s="93">
        <v>0</v>
      </c>
      <c r="AO14" s="93">
        <v>0</v>
      </c>
      <c r="AP14" s="93">
        <v>0</v>
      </c>
      <c r="AQ14" s="93">
        <v>0</v>
      </c>
      <c r="AR14" s="93">
        <v>0</v>
      </c>
      <c r="AS14" s="93">
        <v>0</v>
      </c>
      <c r="AT14" s="93">
        <v>0</v>
      </c>
      <c r="AU14" s="93">
        <v>0</v>
      </c>
      <c r="AV14" s="93">
        <v>0</v>
      </c>
      <c r="AW14" s="93">
        <v>0</v>
      </c>
      <c r="AX14" s="93">
        <v>0</v>
      </c>
      <c r="AY14" s="93">
        <v>0</v>
      </c>
      <c r="AZ14" s="93">
        <v>0</v>
      </c>
      <c r="BA14" s="93">
        <v>169.62704572004967</v>
      </c>
      <c r="BB14" s="93">
        <v>188.96881518339958</v>
      </c>
      <c r="BC14" s="93">
        <v>155.21629090421311</v>
      </c>
      <c r="BD14" s="93">
        <v>173.52313700205292</v>
      </c>
      <c r="BE14" s="93">
        <v>164.02567133108178</v>
      </c>
      <c r="BF14" s="93">
        <v>133.40046714752251</v>
      </c>
      <c r="BG14" s="93">
        <v>131.25092075379604</v>
      </c>
      <c r="BH14" s="168">
        <v>152.69132893930168</v>
      </c>
      <c r="BI14" s="93">
        <v>187.15872629412931</v>
      </c>
      <c r="BJ14" s="93">
        <v>193.80748259870356</v>
      </c>
      <c r="BK14" s="93">
        <v>224.07964489234257</v>
      </c>
      <c r="BL14" s="93">
        <v>211.03404109174897</v>
      </c>
      <c r="BM14" s="93">
        <v>219.0349709193072</v>
      </c>
      <c r="BN14" s="93">
        <v>178.98959651278406</v>
      </c>
      <c r="BO14" s="93">
        <v>126.46658302773351</v>
      </c>
      <c r="BP14" s="93">
        <v>114.96140022944465</v>
      </c>
      <c r="BQ14" s="93">
        <v>104.99283569788756</v>
      </c>
      <c r="BR14" s="93">
        <v>92.183264673451617</v>
      </c>
      <c r="BS14" s="93">
        <v>75.151769372506976</v>
      </c>
      <c r="BT14" s="93">
        <v>69.020444376774563</v>
      </c>
      <c r="BU14" s="93">
        <v>65.344351556760003</v>
      </c>
      <c r="BV14" s="93">
        <v>59.65067027059596</v>
      </c>
      <c r="BW14" s="93">
        <v>54.589321833077676</v>
      </c>
      <c r="BX14" s="33"/>
    </row>
    <row r="15" spans="1:76">
      <c r="A15" s="82"/>
      <c r="B15" s="38" t="s">
        <v>246</v>
      </c>
      <c r="C15" s="30"/>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93">
        <v>0</v>
      </c>
      <c r="AI15" s="93">
        <v>0</v>
      </c>
      <c r="AJ15" s="93">
        <v>0</v>
      </c>
      <c r="AK15" s="93">
        <v>0</v>
      </c>
      <c r="AL15" s="93">
        <v>0</v>
      </c>
      <c r="AM15" s="93">
        <v>0</v>
      </c>
      <c r="AN15" s="93">
        <v>0</v>
      </c>
      <c r="AO15" s="93">
        <v>0</v>
      </c>
      <c r="AP15" s="93">
        <v>0</v>
      </c>
      <c r="AQ15" s="93">
        <v>0</v>
      </c>
      <c r="AR15" s="93">
        <v>0</v>
      </c>
      <c r="AS15" s="93">
        <v>0</v>
      </c>
      <c r="AT15" s="93">
        <v>0</v>
      </c>
      <c r="AU15" s="93">
        <v>0</v>
      </c>
      <c r="AV15" s="93">
        <v>0</v>
      </c>
      <c r="AW15" s="93">
        <v>0</v>
      </c>
      <c r="AX15" s="93">
        <v>0</v>
      </c>
      <c r="AY15" s="93">
        <v>0</v>
      </c>
      <c r="AZ15" s="93">
        <v>0</v>
      </c>
      <c r="BA15" s="93">
        <v>0</v>
      </c>
      <c r="BB15" s="93">
        <v>0</v>
      </c>
      <c r="BC15" s="93">
        <v>0</v>
      </c>
      <c r="BD15" s="93">
        <v>0</v>
      </c>
      <c r="BE15" s="93">
        <v>0</v>
      </c>
      <c r="BF15" s="93">
        <v>0</v>
      </c>
      <c r="BG15" s="93">
        <v>0</v>
      </c>
      <c r="BH15" s="168">
        <v>0</v>
      </c>
      <c r="BI15" s="93">
        <v>0</v>
      </c>
      <c r="BJ15" s="93">
        <v>0</v>
      </c>
      <c r="BK15" s="93">
        <v>0</v>
      </c>
      <c r="BL15" s="93">
        <v>0.61041735343660108</v>
      </c>
      <c r="BM15" s="93">
        <v>28.496448055392172</v>
      </c>
      <c r="BN15" s="93">
        <v>55.055478511025235</v>
      </c>
      <c r="BO15" s="93">
        <v>61.783949662521003</v>
      </c>
      <c r="BP15" s="93">
        <v>96.993223401533598</v>
      </c>
      <c r="BQ15" s="93">
        <v>100.20307246814922</v>
      </c>
      <c r="BR15" s="93">
        <v>110.14296452379881</v>
      </c>
      <c r="BS15" s="93">
        <v>109.60187897597667</v>
      </c>
      <c r="BT15" s="93">
        <v>91.780615484649985</v>
      </c>
      <c r="BU15" s="93">
        <v>90.548135194178911</v>
      </c>
      <c r="BV15" s="93">
        <v>90.44968389953371</v>
      </c>
      <c r="BW15" s="93">
        <v>89.483966166313166</v>
      </c>
      <c r="BX15" s="33"/>
    </row>
    <row r="16" spans="1:76">
      <c r="A16" s="82"/>
      <c r="B16" s="88" t="s">
        <v>360</v>
      </c>
      <c r="C16" s="30"/>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93">
        <v>0</v>
      </c>
      <c r="AI16" s="93">
        <v>0</v>
      </c>
      <c r="AJ16" s="93">
        <v>0</v>
      </c>
      <c r="AK16" s="93">
        <v>0</v>
      </c>
      <c r="AL16" s="93">
        <v>0</v>
      </c>
      <c r="AM16" s="93">
        <v>0</v>
      </c>
      <c r="AN16" s="93">
        <v>0</v>
      </c>
      <c r="AO16" s="93">
        <v>0</v>
      </c>
      <c r="AP16" s="93">
        <v>0</v>
      </c>
      <c r="AQ16" s="93">
        <v>0</v>
      </c>
      <c r="AR16" s="93">
        <v>0</v>
      </c>
      <c r="AS16" s="93">
        <v>0</v>
      </c>
      <c r="AT16" s="93">
        <v>0</v>
      </c>
      <c r="AU16" s="93">
        <v>0</v>
      </c>
      <c r="AV16" s="93">
        <v>0</v>
      </c>
      <c r="AW16" s="93">
        <v>0</v>
      </c>
      <c r="AX16" s="93">
        <v>0</v>
      </c>
      <c r="AY16" s="93">
        <v>0</v>
      </c>
      <c r="AZ16" s="93">
        <v>0</v>
      </c>
      <c r="BA16" s="93">
        <v>0</v>
      </c>
      <c r="BB16" s="93">
        <v>0</v>
      </c>
      <c r="BC16" s="93">
        <v>0</v>
      </c>
      <c r="BD16" s="93">
        <v>0</v>
      </c>
      <c r="BE16" s="93">
        <v>0</v>
      </c>
      <c r="BF16" s="93">
        <v>0</v>
      </c>
      <c r="BG16" s="93">
        <v>0</v>
      </c>
      <c r="BH16" s="168">
        <v>0</v>
      </c>
      <c r="BI16" s="93">
        <v>0</v>
      </c>
      <c r="BJ16" s="93">
        <v>0</v>
      </c>
      <c r="BK16" s="93">
        <v>0</v>
      </c>
      <c r="BL16" s="93">
        <v>0.56692002556451049</v>
      </c>
      <c r="BM16" s="93">
        <v>20.007575479188766</v>
      </c>
      <c r="BN16" s="93">
        <v>25.229751660739439</v>
      </c>
      <c r="BO16" s="93">
        <v>21.607139662107496</v>
      </c>
      <c r="BP16" s="93">
        <v>25.741485140844205</v>
      </c>
      <c r="BQ16" s="93">
        <v>17.835729094980518</v>
      </c>
      <c r="BR16" s="93">
        <v>14.95348405411743</v>
      </c>
      <c r="BS16" s="93">
        <v>8.506630445527902</v>
      </c>
      <c r="BT16" s="93">
        <v>3.7459077474023923</v>
      </c>
      <c r="BU16" s="93">
        <v>3.151935325245983</v>
      </c>
      <c r="BV16" s="93">
        <v>3.1870583588675507</v>
      </c>
      <c r="BW16" s="93">
        <v>3.1592329484071011</v>
      </c>
      <c r="BX16" s="33"/>
    </row>
    <row r="17" spans="1:76">
      <c r="A17" s="82"/>
      <c r="B17" s="88" t="s">
        <v>359</v>
      </c>
      <c r="C17" s="30"/>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93">
        <v>0</v>
      </c>
      <c r="AI17" s="93">
        <v>0</v>
      </c>
      <c r="AJ17" s="93">
        <v>0</v>
      </c>
      <c r="AK17" s="93">
        <v>0</v>
      </c>
      <c r="AL17" s="93">
        <v>0</v>
      </c>
      <c r="AM17" s="93">
        <v>0</v>
      </c>
      <c r="AN17" s="93">
        <v>0</v>
      </c>
      <c r="AO17" s="93">
        <v>0</v>
      </c>
      <c r="AP17" s="93">
        <v>0</v>
      </c>
      <c r="AQ17" s="93">
        <v>0</v>
      </c>
      <c r="AR17" s="93">
        <v>0</v>
      </c>
      <c r="AS17" s="93">
        <v>0</v>
      </c>
      <c r="AT17" s="93">
        <v>0</v>
      </c>
      <c r="AU17" s="93">
        <v>0</v>
      </c>
      <c r="AV17" s="93">
        <v>0</v>
      </c>
      <c r="AW17" s="93">
        <v>0</v>
      </c>
      <c r="AX17" s="93">
        <v>0</v>
      </c>
      <c r="AY17" s="93">
        <v>0</v>
      </c>
      <c r="AZ17" s="93">
        <v>0</v>
      </c>
      <c r="BA17" s="93">
        <v>0</v>
      </c>
      <c r="BB17" s="93">
        <v>0</v>
      </c>
      <c r="BC17" s="93">
        <v>0</v>
      </c>
      <c r="BD17" s="93">
        <v>0</v>
      </c>
      <c r="BE17" s="93">
        <v>0</v>
      </c>
      <c r="BF17" s="93">
        <v>0</v>
      </c>
      <c r="BG17" s="93">
        <v>0</v>
      </c>
      <c r="BH17" s="168">
        <v>0</v>
      </c>
      <c r="BI17" s="93">
        <v>0</v>
      </c>
      <c r="BJ17" s="93">
        <v>0</v>
      </c>
      <c r="BK17" s="93">
        <v>0</v>
      </c>
      <c r="BL17" s="93">
        <v>2.770458162151309E-2</v>
      </c>
      <c r="BM17" s="93">
        <v>2.5464197259787733</v>
      </c>
      <c r="BN17" s="93">
        <v>20.642430024037974</v>
      </c>
      <c r="BO17" s="93">
        <v>28.435947842722644</v>
      </c>
      <c r="BP17" s="93">
        <v>40.40165002959111</v>
      </c>
      <c r="BQ17" s="93">
        <v>28.821882039553227</v>
      </c>
      <c r="BR17" s="93">
        <v>23.746738383945701</v>
      </c>
      <c r="BS17" s="93">
        <v>22.576069697406716</v>
      </c>
      <c r="BT17" s="93">
        <v>20.19578377861076</v>
      </c>
      <c r="BU17" s="93">
        <v>19.539296131459924</v>
      </c>
      <c r="BV17" s="93">
        <v>19.006924640569402</v>
      </c>
      <c r="BW17" s="93">
        <v>19.090872981951573</v>
      </c>
      <c r="BX17" s="33"/>
    </row>
    <row r="18" spans="1:76">
      <c r="A18" s="82"/>
      <c r="B18" s="88" t="s">
        <v>358</v>
      </c>
      <c r="C18" s="208"/>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93">
        <v>0</v>
      </c>
      <c r="AI18" s="93">
        <v>0</v>
      </c>
      <c r="AJ18" s="93">
        <v>0</v>
      </c>
      <c r="AK18" s="93">
        <v>0</v>
      </c>
      <c r="AL18" s="93">
        <v>0</v>
      </c>
      <c r="AM18" s="93">
        <v>0</v>
      </c>
      <c r="AN18" s="93">
        <v>0</v>
      </c>
      <c r="AO18" s="93">
        <v>0</v>
      </c>
      <c r="AP18" s="93">
        <v>0</v>
      </c>
      <c r="AQ18" s="93">
        <v>0</v>
      </c>
      <c r="AR18" s="93">
        <v>0</v>
      </c>
      <c r="AS18" s="93">
        <v>0</v>
      </c>
      <c r="AT18" s="93">
        <v>0</v>
      </c>
      <c r="AU18" s="93">
        <v>0</v>
      </c>
      <c r="AV18" s="93">
        <v>0</v>
      </c>
      <c r="AW18" s="93">
        <v>0</v>
      </c>
      <c r="AX18" s="93">
        <v>0</v>
      </c>
      <c r="AY18" s="93">
        <v>0</v>
      </c>
      <c r="AZ18" s="93">
        <v>0</v>
      </c>
      <c r="BA18" s="93">
        <v>0</v>
      </c>
      <c r="BB18" s="93">
        <v>0</v>
      </c>
      <c r="BC18" s="93">
        <v>0</v>
      </c>
      <c r="BD18" s="93">
        <v>0</v>
      </c>
      <c r="BE18" s="93">
        <v>0</v>
      </c>
      <c r="BF18" s="93">
        <v>0</v>
      </c>
      <c r="BG18" s="93">
        <v>0</v>
      </c>
      <c r="BH18" s="168">
        <v>0</v>
      </c>
      <c r="BI18" s="93">
        <v>0</v>
      </c>
      <c r="BJ18" s="93">
        <v>0</v>
      </c>
      <c r="BK18" s="93">
        <v>0</v>
      </c>
      <c r="BL18" s="93">
        <v>1.5792746250577524E-2</v>
      </c>
      <c r="BM18" s="93">
        <v>5.9424528502246359</v>
      </c>
      <c r="BN18" s="93">
        <v>9.1832968262478278</v>
      </c>
      <c r="BO18" s="93">
        <v>11.740862157690865</v>
      </c>
      <c r="BP18" s="93">
        <v>30.850088231098287</v>
      </c>
      <c r="BQ18" s="93">
        <v>53.545461333615478</v>
      </c>
      <c r="BR18" s="93">
        <v>71.442742085735688</v>
      </c>
      <c r="BS18" s="93">
        <v>78.519178833042048</v>
      </c>
      <c r="BT18" s="93">
        <v>67.838923958636826</v>
      </c>
      <c r="BU18" s="93">
        <v>67.856903737473004</v>
      </c>
      <c r="BV18" s="93">
        <v>68.255700900096755</v>
      </c>
      <c r="BW18" s="93">
        <v>67.233860235954495</v>
      </c>
      <c r="BX18" s="33"/>
    </row>
    <row r="19" spans="1:76" ht="25.5" customHeight="1">
      <c r="A19" s="82"/>
      <c r="B19" s="38" t="s">
        <v>357</v>
      </c>
      <c r="C19" s="30"/>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93">
        <v>0</v>
      </c>
      <c r="AI19" s="93">
        <v>0</v>
      </c>
      <c r="AJ19" s="93">
        <v>0</v>
      </c>
      <c r="AK19" s="93">
        <v>0</v>
      </c>
      <c r="AL19" s="93">
        <v>0</v>
      </c>
      <c r="AM19" s="93">
        <v>0</v>
      </c>
      <c r="AN19" s="93">
        <v>0</v>
      </c>
      <c r="AO19" s="93">
        <v>0</v>
      </c>
      <c r="AP19" s="93">
        <v>0</v>
      </c>
      <c r="AQ19" s="93">
        <v>0</v>
      </c>
      <c r="AR19" s="93">
        <v>0</v>
      </c>
      <c r="AS19" s="93">
        <v>0</v>
      </c>
      <c r="AT19" s="93">
        <v>0</v>
      </c>
      <c r="AU19" s="93">
        <v>0</v>
      </c>
      <c r="AV19" s="93">
        <v>0</v>
      </c>
      <c r="AW19" s="93">
        <v>0</v>
      </c>
      <c r="AX19" s="93">
        <v>0</v>
      </c>
      <c r="AY19" s="93">
        <v>0</v>
      </c>
      <c r="AZ19" s="93">
        <v>0</v>
      </c>
      <c r="BA19" s="93">
        <v>237.42610951074329</v>
      </c>
      <c r="BB19" s="93">
        <v>267.42115140611554</v>
      </c>
      <c r="BC19" s="93">
        <v>212.19011865228154</v>
      </c>
      <c r="BD19" s="93">
        <v>234.31528989273514</v>
      </c>
      <c r="BE19" s="93">
        <v>210.10902972350144</v>
      </c>
      <c r="BF19" s="93">
        <v>158.1889875746854</v>
      </c>
      <c r="BG19" s="93">
        <v>146.13539461883221</v>
      </c>
      <c r="BH19" s="168">
        <v>147.3135775439404</v>
      </c>
      <c r="BI19" s="93">
        <v>152.31468067647083</v>
      </c>
      <c r="BJ19" s="93">
        <v>147.19704379352049</v>
      </c>
      <c r="BK19" s="93">
        <v>156.09403332481651</v>
      </c>
      <c r="BL19" s="93">
        <v>147.13806269291578</v>
      </c>
      <c r="BM19" s="93">
        <v>134.56882695787115</v>
      </c>
      <c r="BN19" s="93">
        <v>102.25651155623513</v>
      </c>
      <c r="BO19" s="93">
        <v>62.28295872411941</v>
      </c>
      <c r="BP19" s="93">
        <v>38.393195263827771</v>
      </c>
      <c r="BQ19" s="93">
        <v>12.801712086460007</v>
      </c>
      <c r="BR19" s="93">
        <v>2.1694171899656203</v>
      </c>
      <c r="BS19" s="93">
        <v>0.28622930072548397</v>
      </c>
      <c r="BT19" s="93">
        <v>0</v>
      </c>
      <c r="BU19" s="93">
        <v>0</v>
      </c>
      <c r="BV19" s="93">
        <v>0</v>
      </c>
      <c r="BW19" s="93">
        <v>0</v>
      </c>
      <c r="BX19" s="33"/>
    </row>
    <row r="20" spans="1:76">
      <c r="A20" s="82"/>
      <c r="B20" s="38" t="s">
        <v>351</v>
      </c>
      <c r="C20" s="30"/>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93">
        <v>0</v>
      </c>
      <c r="AI20" s="93">
        <v>0</v>
      </c>
      <c r="AJ20" s="93">
        <v>0</v>
      </c>
      <c r="AK20" s="93">
        <v>0</v>
      </c>
      <c r="AL20" s="93">
        <v>0</v>
      </c>
      <c r="AM20" s="93">
        <v>0</v>
      </c>
      <c r="AN20" s="93">
        <v>0</v>
      </c>
      <c r="AO20" s="93">
        <v>0</v>
      </c>
      <c r="AP20" s="93">
        <v>0</v>
      </c>
      <c r="AQ20" s="93">
        <v>0</v>
      </c>
      <c r="AR20" s="93">
        <v>0</v>
      </c>
      <c r="AS20" s="93">
        <v>0</v>
      </c>
      <c r="AT20" s="93">
        <v>0</v>
      </c>
      <c r="AU20" s="93">
        <v>0</v>
      </c>
      <c r="AV20" s="93">
        <v>0</v>
      </c>
      <c r="AW20" s="93">
        <v>0</v>
      </c>
      <c r="AX20" s="93">
        <v>0</v>
      </c>
      <c r="AY20" s="93">
        <v>0</v>
      </c>
      <c r="AZ20" s="93">
        <v>0</v>
      </c>
      <c r="BA20" s="93">
        <v>295.34814197802575</v>
      </c>
      <c r="BB20" s="93">
        <v>283.65049093177913</v>
      </c>
      <c r="BC20" s="93">
        <v>199.02313404524338</v>
      </c>
      <c r="BD20" s="93">
        <v>191.44800744863127</v>
      </c>
      <c r="BE20" s="93">
        <v>156.4130522027454</v>
      </c>
      <c r="BF20" s="93">
        <v>99.383401205493314</v>
      </c>
      <c r="BG20" s="93">
        <v>81.93247543944301</v>
      </c>
      <c r="BH20" s="168">
        <v>77.917365418854658</v>
      </c>
      <c r="BI20" s="93">
        <v>78.171841306748718</v>
      </c>
      <c r="BJ20" s="93">
        <v>75.814617803988824</v>
      </c>
      <c r="BK20" s="93">
        <v>73.046301778590703</v>
      </c>
      <c r="BL20" s="93">
        <v>68.817583668521848</v>
      </c>
      <c r="BM20" s="93">
        <v>74.711773913735598</v>
      </c>
      <c r="BN20" s="93">
        <v>69.200653242183023</v>
      </c>
      <c r="BO20" s="93">
        <v>48.464603400725395</v>
      </c>
      <c r="BP20" s="93">
        <v>34.972224811071008</v>
      </c>
      <c r="BQ20" s="93">
        <v>24.770712576103165</v>
      </c>
      <c r="BR20" s="93">
        <v>30.105903148606586</v>
      </c>
      <c r="BS20" s="93">
        <v>21.267253151700196</v>
      </c>
      <c r="BT20" s="93">
        <v>32.629991974632262</v>
      </c>
      <c r="BU20" s="93">
        <v>33.810611496863373</v>
      </c>
      <c r="BV20" s="93">
        <v>34.016324319513117</v>
      </c>
      <c r="BW20" s="93">
        <v>34.016563948231642</v>
      </c>
      <c r="BX20" s="33"/>
    </row>
    <row r="21" spans="1:76">
      <c r="A21" s="82"/>
      <c r="B21" s="38" t="s">
        <v>350</v>
      </c>
      <c r="C21" s="30"/>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93">
        <v>0</v>
      </c>
      <c r="AI21" s="93">
        <v>0</v>
      </c>
      <c r="AJ21" s="93">
        <v>0</v>
      </c>
      <c r="AK21" s="93">
        <v>0</v>
      </c>
      <c r="AL21" s="93">
        <v>0</v>
      </c>
      <c r="AM21" s="93">
        <v>0</v>
      </c>
      <c r="AN21" s="93">
        <v>0</v>
      </c>
      <c r="AO21" s="93">
        <v>0</v>
      </c>
      <c r="AP21" s="93">
        <v>0</v>
      </c>
      <c r="AQ21" s="93">
        <v>0</v>
      </c>
      <c r="AR21" s="93">
        <v>0</v>
      </c>
      <c r="AS21" s="93">
        <v>0</v>
      </c>
      <c r="AT21" s="93">
        <v>0</v>
      </c>
      <c r="AU21" s="93">
        <v>0</v>
      </c>
      <c r="AV21" s="93">
        <v>0</v>
      </c>
      <c r="AW21" s="93">
        <v>0</v>
      </c>
      <c r="AX21" s="93">
        <v>0</v>
      </c>
      <c r="AY21" s="93">
        <v>0</v>
      </c>
      <c r="AZ21" s="93">
        <v>0</v>
      </c>
      <c r="BA21" s="93">
        <v>209.7889462835777</v>
      </c>
      <c r="BB21" s="93">
        <v>169.19858701103101</v>
      </c>
      <c r="BC21" s="93">
        <v>105.98634193407965</v>
      </c>
      <c r="BD21" s="93">
        <v>91.020668498537404</v>
      </c>
      <c r="BE21" s="93">
        <v>60.164729395482205</v>
      </c>
      <c r="BF21" s="93">
        <v>38.952022704797308</v>
      </c>
      <c r="BG21" s="93">
        <v>34.0419418137053</v>
      </c>
      <c r="BH21" s="168">
        <v>28.089316451193994</v>
      </c>
      <c r="BI21" s="93">
        <v>25.754248620502359</v>
      </c>
      <c r="BJ21" s="93">
        <v>27.271199160300977</v>
      </c>
      <c r="BK21" s="93">
        <v>26.27275899038975</v>
      </c>
      <c r="BL21" s="93">
        <v>28.172410609413635</v>
      </c>
      <c r="BM21" s="93">
        <v>136.98372622696135</v>
      </c>
      <c r="BN21" s="93">
        <v>130.16671508569772</v>
      </c>
      <c r="BO21" s="93">
        <v>79.561080364219862</v>
      </c>
      <c r="BP21" s="93">
        <v>67.172348725802948</v>
      </c>
      <c r="BQ21" s="93">
        <v>54.480051954904347</v>
      </c>
      <c r="BR21" s="93">
        <v>38.14974093334088</v>
      </c>
      <c r="BS21" s="93">
        <v>41.669914371453579</v>
      </c>
      <c r="BT21" s="93">
        <v>48.672244263370601</v>
      </c>
      <c r="BU21" s="93">
        <v>45.674748813382116</v>
      </c>
      <c r="BV21" s="93">
        <v>36.972033287187067</v>
      </c>
      <c r="BW21" s="93">
        <v>22.401146244125055</v>
      </c>
      <c r="BX21" s="33"/>
    </row>
    <row r="22" spans="1:76">
      <c r="A22" s="82"/>
      <c r="B22" s="38" t="s">
        <v>349</v>
      </c>
      <c r="C22" s="30"/>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93">
        <v>0</v>
      </c>
      <c r="AI22" s="93">
        <v>0</v>
      </c>
      <c r="AJ22" s="93">
        <v>0</v>
      </c>
      <c r="AK22" s="93">
        <v>0</v>
      </c>
      <c r="AL22" s="93">
        <v>0</v>
      </c>
      <c r="AM22" s="93">
        <v>0</v>
      </c>
      <c r="AN22" s="93">
        <v>0</v>
      </c>
      <c r="AO22" s="93">
        <v>0</v>
      </c>
      <c r="AP22" s="93">
        <v>0</v>
      </c>
      <c r="AQ22" s="93">
        <v>0</v>
      </c>
      <c r="AR22" s="93">
        <v>0</v>
      </c>
      <c r="AS22" s="93">
        <v>0</v>
      </c>
      <c r="AT22" s="93">
        <v>0</v>
      </c>
      <c r="AU22" s="93">
        <v>0</v>
      </c>
      <c r="AV22" s="93">
        <v>0</v>
      </c>
      <c r="AW22" s="93">
        <v>0</v>
      </c>
      <c r="AX22" s="93">
        <v>0</v>
      </c>
      <c r="AY22" s="93">
        <v>0</v>
      </c>
      <c r="AZ22" s="93">
        <v>0</v>
      </c>
      <c r="BA22" s="93">
        <v>56.335152315086752</v>
      </c>
      <c r="BB22" s="93">
        <v>49.411073610244905</v>
      </c>
      <c r="BC22" s="93">
        <v>31.725400809973152</v>
      </c>
      <c r="BD22" s="93">
        <v>30.399793317841603</v>
      </c>
      <c r="BE22" s="93">
        <v>26.607573153373874</v>
      </c>
      <c r="BF22" s="93">
        <v>17.363872386094712</v>
      </c>
      <c r="BG22" s="93">
        <v>13.496890327939431</v>
      </c>
      <c r="BH22" s="168">
        <v>22.634734570299848</v>
      </c>
      <c r="BI22" s="93">
        <v>23.973594957597506</v>
      </c>
      <c r="BJ22" s="93">
        <v>24.370181702345306</v>
      </c>
      <c r="BK22" s="93">
        <v>27.687606720080737</v>
      </c>
      <c r="BL22" s="93">
        <v>27.193022490406211</v>
      </c>
      <c r="BM22" s="93">
        <v>27.198520424218319</v>
      </c>
      <c r="BN22" s="93">
        <v>19.753627861105922</v>
      </c>
      <c r="BO22" s="93">
        <v>15.769950998504008</v>
      </c>
      <c r="BP22" s="93">
        <v>18.638441327828403</v>
      </c>
      <c r="BQ22" s="93">
        <v>17.928877694620397</v>
      </c>
      <c r="BR22" s="93">
        <v>18.10773387161089</v>
      </c>
      <c r="BS22" s="93">
        <v>17.4662904774327</v>
      </c>
      <c r="BT22" s="93">
        <v>25.543747237705045</v>
      </c>
      <c r="BU22" s="93">
        <v>28.806364971117496</v>
      </c>
      <c r="BV22" s="93">
        <v>32.876685515597039</v>
      </c>
      <c r="BW22" s="93">
        <v>36.352584540388492</v>
      </c>
      <c r="BX22" s="33"/>
    </row>
    <row r="23" spans="1:76" ht="26.1" customHeight="1">
      <c r="A23" s="82"/>
      <c r="B23" s="107" t="s">
        <v>323</v>
      </c>
      <c r="C23" s="30"/>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93">
        <v>0</v>
      </c>
      <c r="AI23" s="93">
        <v>0</v>
      </c>
      <c r="AJ23" s="93">
        <v>0</v>
      </c>
      <c r="AK23" s="93">
        <v>0</v>
      </c>
      <c r="AL23" s="93">
        <v>0</v>
      </c>
      <c r="AM23" s="93">
        <v>0</v>
      </c>
      <c r="AN23" s="93">
        <v>0</v>
      </c>
      <c r="AO23" s="93">
        <v>0</v>
      </c>
      <c r="AP23" s="93">
        <v>0</v>
      </c>
      <c r="AQ23" s="93">
        <v>0</v>
      </c>
      <c r="AR23" s="93">
        <v>0</v>
      </c>
      <c r="AS23" s="93">
        <v>0</v>
      </c>
      <c r="AT23" s="93">
        <v>0</v>
      </c>
      <c r="AU23" s="93">
        <v>0</v>
      </c>
      <c r="AV23" s="93">
        <v>0</v>
      </c>
      <c r="AW23" s="93">
        <v>0</v>
      </c>
      <c r="AX23" s="93">
        <v>0</v>
      </c>
      <c r="AY23" s="93">
        <v>0</v>
      </c>
      <c r="AZ23" s="93">
        <v>0</v>
      </c>
      <c r="BA23" s="93">
        <v>798.89835008743341</v>
      </c>
      <c r="BB23" s="93">
        <v>769.68130295917058</v>
      </c>
      <c r="BC23" s="93">
        <v>548.92499544157772</v>
      </c>
      <c r="BD23" s="93">
        <v>547.1837591577455</v>
      </c>
      <c r="BE23" s="93">
        <v>453.29438447510302</v>
      </c>
      <c r="BF23" s="93">
        <v>313.88828387107071</v>
      </c>
      <c r="BG23" s="93">
        <v>275.60670219991994</v>
      </c>
      <c r="BH23" s="168">
        <v>275.95499398428888</v>
      </c>
      <c r="BI23" s="93">
        <v>280.21436556131943</v>
      </c>
      <c r="BJ23" s="93">
        <v>274.65304246015558</v>
      </c>
      <c r="BK23" s="93">
        <v>283.10070081387767</v>
      </c>
      <c r="BL23" s="93">
        <v>271.93149681469407</v>
      </c>
      <c r="BM23" s="93">
        <v>401.95929557817857</v>
      </c>
      <c r="BN23" s="93">
        <v>376.43298625624703</v>
      </c>
      <c r="BO23" s="93">
        <v>267.86254315008966</v>
      </c>
      <c r="BP23" s="93">
        <v>256.16943353006371</v>
      </c>
      <c r="BQ23" s="93">
        <v>210.18442678023712</v>
      </c>
      <c r="BR23" s="93">
        <v>198.67575966732278</v>
      </c>
      <c r="BS23" s="93">
        <v>190.29156627728864</v>
      </c>
      <c r="BT23" s="93">
        <v>198.62659896035791</v>
      </c>
      <c r="BU23" s="93">
        <v>198.83986047554191</v>
      </c>
      <c r="BV23" s="93">
        <v>194.31472702183095</v>
      </c>
      <c r="BW23" s="93">
        <v>182.25426089905838</v>
      </c>
      <c r="BX23" s="33"/>
    </row>
    <row r="24" spans="1:76">
      <c r="A24" s="82"/>
      <c r="B24" s="107" t="s">
        <v>348</v>
      </c>
      <c r="C24" s="30"/>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93">
        <v>0</v>
      </c>
      <c r="AI24" s="93">
        <v>0</v>
      </c>
      <c r="AJ24" s="93">
        <v>0</v>
      </c>
      <c r="AK24" s="93">
        <v>0</v>
      </c>
      <c r="AL24" s="93">
        <v>0</v>
      </c>
      <c r="AM24" s="93">
        <v>0</v>
      </c>
      <c r="AN24" s="93">
        <v>0</v>
      </c>
      <c r="AO24" s="93">
        <v>0</v>
      </c>
      <c r="AP24" s="93">
        <v>0</v>
      </c>
      <c r="AQ24" s="93">
        <v>0</v>
      </c>
      <c r="AR24" s="93">
        <v>0</v>
      </c>
      <c r="AS24" s="93">
        <v>0</v>
      </c>
      <c r="AT24" s="93">
        <v>0</v>
      </c>
      <c r="AU24" s="93">
        <v>0</v>
      </c>
      <c r="AV24" s="93">
        <v>0</v>
      </c>
      <c r="AW24" s="93">
        <v>0</v>
      </c>
      <c r="AX24" s="93">
        <v>0</v>
      </c>
      <c r="AY24" s="93">
        <v>0</v>
      </c>
      <c r="AZ24" s="93">
        <v>0</v>
      </c>
      <c r="BA24" s="93">
        <v>968.52539580748305</v>
      </c>
      <c r="BB24" s="93">
        <v>958.65011814257014</v>
      </c>
      <c r="BC24" s="93">
        <v>704.14128634579083</v>
      </c>
      <c r="BD24" s="93">
        <v>720.70689615979836</v>
      </c>
      <c r="BE24" s="93">
        <v>617.32005580618477</v>
      </c>
      <c r="BF24" s="93">
        <v>447.28875101859325</v>
      </c>
      <c r="BG24" s="93">
        <v>406.85762295371603</v>
      </c>
      <c r="BH24" s="168">
        <v>428.64632292359062</v>
      </c>
      <c r="BI24" s="93">
        <v>467.37309185544876</v>
      </c>
      <c r="BJ24" s="93">
        <v>468.46052505885916</v>
      </c>
      <c r="BK24" s="93">
        <v>507.18034570622024</v>
      </c>
      <c r="BL24" s="93">
        <v>482.96553790644299</v>
      </c>
      <c r="BM24" s="93">
        <v>620.9942664974858</v>
      </c>
      <c r="BN24" s="93">
        <v>555.42258276903101</v>
      </c>
      <c r="BO24" s="93">
        <v>394.32912617782318</v>
      </c>
      <c r="BP24" s="93">
        <v>371.13083375950839</v>
      </c>
      <c r="BQ24" s="93">
        <v>315.1772624781247</v>
      </c>
      <c r="BR24" s="93">
        <v>290.8590243407744</v>
      </c>
      <c r="BS24" s="93">
        <v>265.44333564979564</v>
      </c>
      <c r="BT24" s="93">
        <v>267.64704333713246</v>
      </c>
      <c r="BU24" s="93">
        <v>264.1842120323019</v>
      </c>
      <c r="BV24" s="93">
        <v>253.96539729242693</v>
      </c>
      <c r="BW24" s="93">
        <v>236.84358273213604</v>
      </c>
      <c r="BX24" s="33"/>
    </row>
    <row r="25" spans="1:76" ht="26.1" customHeight="1">
      <c r="A25" s="82"/>
      <c r="B25" s="169" t="s">
        <v>356</v>
      </c>
      <c r="C25" s="30"/>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168"/>
      <c r="BI25" s="93"/>
      <c r="BJ25" s="93"/>
      <c r="BK25" s="93"/>
      <c r="BL25" s="93"/>
      <c r="BM25" s="93"/>
      <c r="BN25" s="93"/>
      <c r="BO25" s="93"/>
      <c r="BP25" s="93"/>
      <c r="BQ25" s="93"/>
      <c r="BR25" s="93"/>
      <c r="BS25" s="93"/>
      <c r="BT25" s="93"/>
      <c r="BU25" s="93"/>
      <c r="BV25" s="93"/>
      <c r="BW25" s="93"/>
      <c r="BX25" s="33"/>
    </row>
    <row r="26" spans="1:76">
      <c r="A26" s="82"/>
      <c r="B26" s="38" t="s">
        <v>353</v>
      </c>
      <c r="C26" s="30"/>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93">
        <v>12.98731941412937</v>
      </c>
      <c r="AI26" s="93">
        <v>12.381781951050826</v>
      </c>
      <c r="AJ26" s="93">
        <v>14.773315081401487</v>
      </c>
      <c r="AK26" s="93">
        <v>9.3046713097262845</v>
      </c>
      <c r="AL26" s="93">
        <v>14.728564613884227</v>
      </c>
      <c r="AM26" s="93">
        <v>13.175822520553259</v>
      </c>
      <c r="AN26" s="93">
        <v>15.443952438806036</v>
      </c>
      <c r="AO26" s="93">
        <v>14.641167703439111</v>
      </c>
      <c r="AP26" s="93">
        <v>14.572172873138497</v>
      </c>
      <c r="AQ26" s="93">
        <v>24.838159097013165</v>
      </c>
      <c r="AR26" s="93">
        <v>42.435835582435416</v>
      </c>
      <c r="AS26" s="93">
        <v>44.872147433043502</v>
      </c>
      <c r="AT26" s="93">
        <v>48.940706774524074</v>
      </c>
      <c r="AU26" s="93">
        <v>55.918893753064992</v>
      </c>
      <c r="AV26" s="93">
        <v>63.769475789611519</v>
      </c>
      <c r="AW26" s="93">
        <v>69.544705411075796</v>
      </c>
      <c r="AX26" s="93">
        <v>68.919872559720389</v>
      </c>
      <c r="AY26" s="93">
        <v>72.202970537192726</v>
      </c>
      <c r="AZ26" s="93">
        <v>74.950782009778777</v>
      </c>
      <c r="BA26" s="93">
        <v>74.987061907724396</v>
      </c>
      <c r="BB26" s="93">
        <v>75.96296895722503</v>
      </c>
      <c r="BC26" s="93">
        <v>77.870813120708519</v>
      </c>
      <c r="BD26" s="93">
        <v>87.334727924413585</v>
      </c>
      <c r="BE26" s="93">
        <v>95.286528622815439</v>
      </c>
      <c r="BF26" s="93">
        <v>104.74714083759386</v>
      </c>
      <c r="BG26" s="93">
        <v>57.584898043237509</v>
      </c>
      <c r="BH26" s="168">
        <v>0</v>
      </c>
      <c r="BI26" s="93">
        <v>0</v>
      </c>
      <c r="BJ26" s="93">
        <v>0</v>
      </c>
      <c r="BK26" s="93">
        <v>0</v>
      </c>
      <c r="BL26" s="93">
        <v>0</v>
      </c>
      <c r="BM26" s="93">
        <v>0</v>
      </c>
      <c r="BN26" s="93">
        <v>0</v>
      </c>
      <c r="BO26" s="93">
        <v>0</v>
      </c>
      <c r="BP26" s="93">
        <v>0</v>
      </c>
      <c r="BQ26" s="93">
        <v>0</v>
      </c>
      <c r="BR26" s="93">
        <v>0</v>
      </c>
      <c r="BS26" s="93">
        <v>0</v>
      </c>
      <c r="BT26" s="93">
        <v>0</v>
      </c>
      <c r="BU26" s="93">
        <v>0</v>
      </c>
      <c r="BV26" s="93">
        <v>0</v>
      </c>
      <c r="BW26" s="93">
        <v>0</v>
      </c>
      <c r="BX26" s="33"/>
    </row>
    <row r="27" spans="1:76">
      <c r="A27" s="82"/>
      <c r="B27" s="38" t="s">
        <v>352</v>
      </c>
      <c r="C27" s="30"/>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93">
        <v>34.802080426354536</v>
      </c>
      <c r="AI27" s="93">
        <v>33.428688045745339</v>
      </c>
      <c r="AJ27" s="93">
        <v>31.711127778406539</v>
      </c>
      <c r="AK27" s="93">
        <v>36.684727156335484</v>
      </c>
      <c r="AL27" s="93">
        <v>39.25092522783428</v>
      </c>
      <c r="AM27" s="93">
        <v>52.177387027014802</v>
      </c>
      <c r="AN27" s="93">
        <v>54.279575311163661</v>
      </c>
      <c r="AO27" s="93">
        <v>63.625639116441313</v>
      </c>
      <c r="AP27" s="93">
        <v>76.414096802912837</v>
      </c>
      <c r="AQ27" s="93">
        <v>85.568154665867155</v>
      </c>
      <c r="AR27" s="93">
        <v>123.26393745323291</v>
      </c>
      <c r="AS27" s="93">
        <v>170.68412795500404</v>
      </c>
      <c r="AT27" s="93">
        <v>188.28011713779424</v>
      </c>
      <c r="AU27" s="93">
        <v>297.16741280254661</v>
      </c>
      <c r="AV27" s="93">
        <v>419.7631100069035</v>
      </c>
      <c r="AW27" s="93">
        <v>523.47910592512426</v>
      </c>
      <c r="AX27" s="93">
        <v>477.46483863266076</v>
      </c>
      <c r="AY27" s="93">
        <v>538.59092563386184</v>
      </c>
      <c r="AZ27" s="93">
        <v>567.38587513260177</v>
      </c>
      <c r="BA27" s="93">
        <v>596.53869221076752</v>
      </c>
      <c r="BB27" s="93">
        <v>615.91279610678566</v>
      </c>
      <c r="BC27" s="93">
        <v>714.07235671438582</v>
      </c>
      <c r="BD27" s="93">
        <v>892.7473124053887</v>
      </c>
      <c r="BE27" s="93">
        <v>1038.9032882510546</v>
      </c>
      <c r="BF27" s="93">
        <v>1152.3473209035981</v>
      </c>
      <c r="BG27" s="93">
        <v>1200.3875144000433</v>
      </c>
      <c r="BH27" s="168">
        <v>962.18206108231311</v>
      </c>
      <c r="BI27" s="93">
        <v>713.93540975264739</v>
      </c>
      <c r="BJ27" s="93">
        <v>565.79207534440093</v>
      </c>
      <c r="BK27" s="93">
        <v>480.4572669752954</v>
      </c>
      <c r="BL27" s="93">
        <v>409.86063529687914</v>
      </c>
      <c r="BM27" s="93">
        <v>284.16509145570382</v>
      </c>
      <c r="BN27" s="93">
        <v>220.81613466987733</v>
      </c>
      <c r="BO27" s="93">
        <v>163.43726340479816</v>
      </c>
      <c r="BP27" s="93">
        <v>79.191895973809281</v>
      </c>
      <c r="BQ27" s="93">
        <v>20.906388150136724</v>
      </c>
      <c r="BR27" s="93">
        <v>6.2379190423990245</v>
      </c>
      <c r="BS27" s="93">
        <v>2.3170149754295215</v>
      </c>
      <c r="BT27" s="93">
        <v>0.36852124133774777</v>
      </c>
      <c r="BU27" s="93">
        <v>0</v>
      </c>
      <c r="BV27" s="93">
        <v>0</v>
      </c>
      <c r="BW27" s="93">
        <v>0</v>
      </c>
      <c r="BX27" s="33"/>
    </row>
    <row r="28" spans="1:76">
      <c r="A28" s="82"/>
      <c r="B28" s="38" t="s">
        <v>351</v>
      </c>
      <c r="C28" s="30"/>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93">
        <v>843.97674604788892</v>
      </c>
      <c r="AI28" s="93">
        <v>768.87239452692677</v>
      </c>
      <c r="AJ28" s="93">
        <v>823.0219872731808</v>
      </c>
      <c r="AK28" s="93">
        <v>908.38245385544042</v>
      </c>
      <c r="AL28" s="93">
        <v>1064.9880884295053</v>
      </c>
      <c r="AM28" s="93">
        <v>1144.2767775379257</v>
      </c>
      <c r="AN28" s="93">
        <v>1222.0844730467261</v>
      </c>
      <c r="AO28" s="93">
        <v>1362.8379499719258</v>
      </c>
      <c r="AP28" s="93">
        <v>1450.8699341395698</v>
      </c>
      <c r="AQ28" s="93">
        <v>1526.1533677966497</v>
      </c>
      <c r="AR28" s="93">
        <v>1638.3050843760543</v>
      </c>
      <c r="AS28" s="93">
        <v>1767.6473746326431</v>
      </c>
      <c r="AT28" s="93">
        <v>1841.2377285870816</v>
      </c>
      <c r="AU28" s="93">
        <v>2087.0640453405063</v>
      </c>
      <c r="AV28" s="93">
        <v>2459.440636753362</v>
      </c>
      <c r="AW28" s="93">
        <v>2632.4263768727342</v>
      </c>
      <c r="AX28" s="93">
        <v>2481.892393963717</v>
      </c>
      <c r="AY28" s="93">
        <v>2497.1710371821459</v>
      </c>
      <c r="AZ28" s="93">
        <v>2447.4762194736677</v>
      </c>
      <c r="BA28" s="93">
        <v>2352.9761309967348</v>
      </c>
      <c r="BB28" s="93">
        <v>2292.6522994569777</v>
      </c>
      <c r="BC28" s="93">
        <v>2500.3653652805101</v>
      </c>
      <c r="BD28" s="93">
        <v>2995.5582075513989</v>
      </c>
      <c r="BE28" s="93">
        <v>3283.6261501434133</v>
      </c>
      <c r="BF28" s="93">
        <v>3471.4458063933903</v>
      </c>
      <c r="BG28" s="93">
        <v>3502.7490937448993</v>
      </c>
      <c r="BH28" s="168">
        <v>3001.3590880712877</v>
      </c>
      <c r="BI28" s="93">
        <v>2254.4684208484114</v>
      </c>
      <c r="BJ28" s="93">
        <v>1777.6899316435311</v>
      </c>
      <c r="BK28" s="93">
        <v>1439.3086162496752</v>
      </c>
      <c r="BL28" s="93">
        <v>1154.0132882839443</v>
      </c>
      <c r="BM28" s="93">
        <v>632.88974952515855</v>
      </c>
      <c r="BN28" s="93">
        <v>414.11225473790176</v>
      </c>
      <c r="BO28" s="93">
        <v>272.03494300791397</v>
      </c>
      <c r="BP28" s="93">
        <v>188.71416270301819</v>
      </c>
      <c r="BQ28" s="93">
        <v>129.02064142060757</v>
      </c>
      <c r="BR28" s="93">
        <v>97.738944306950941</v>
      </c>
      <c r="BS28" s="93">
        <v>74.92791215403156</v>
      </c>
      <c r="BT28" s="93">
        <v>59.557687509409739</v>
      </c>
      <c r="BU28" s="93">
        <v>46.416906943419662</v>
      </c>
      <c r="BV28" s="93">
        <v>36.424492652939321</v>
      </c>
      <c r="BW28" s="93">
        <v>28.622722670756701</v>
      </c>
      <c r="BX28" s="33"/>
    </row>
    <row r="29" spans="1:76">
      <c r="A29" s="82"/>
      <c r="B29" s="38" t="s">
        <v>350</v>
      </c>
      <c r="C29" s="30"/>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93">
        <v>433.0892376686009</v>
      </c>
      <c r="AI29" s="93">
        <v>376.97604412140765</v>
      </c>
      <c r="AJ29" s="93">
        <v>446.11115806781095</v>
      </c>
      <c r="AK29" s="93">
        <v>753.12963906187076</v>
      </c>
      <c r="AL29" s="93">
        <v>1021.0910804142501</v>
      </c>
      <c r="AM29" s="93">
        <v>1179.1514380668912</v>
      </c>
      <c r="AN29" s="93">
        <v>1316.2935940944881</v>
      </c>
      <c r="AO29" s="93">
        <v>1383.9344508250269</v>
      </c>
      <c r="AP29" s="93">
        <v>1345.8043639176274</v>
      </c>
      <c r="AQ29" s="93">
        <v>1190.6827521534206</v>
      </c>
      <c r="AR29" s="93">
        <v>903.00357255087044</v>
      </c>
      <c r="AS29" s="93">
        <v>685.31686193978032</v>
      </c>
      <c r="AT29" s="93">
        <v>671.96239136609984</v>
      </c>
      <c r="AU29" s="93">
        <v>950.19313463377648</v>
      </c>
      <c r="AV29" s="93">
        <v>1176.4516201250131</v>
      </c>
      <c r="AW29" s="93">
        <v>1234.9797930465872</v>
      </c>
      <c r="AX29" s="93">
        <v>1300.255280208235</v>
      </c>
      <c r="AY29" s="93">
        <v>1016.9215457319988</v>
      </c>
      <c r="AZ29" s="93">
        <v>724.31924867449504</v>
      </c>
      <c r="BA29" s="93">
        <v>479.27119672972282</v>
      </c>
      <c r="BB29" s="93">
        <v>436.04293920942587</v>
      </c>
      <c r="BC29" s="93">
        <v>403.2484508213156</v>
      </c>
      <c r="BD29" s="93">
        <v>421.86012506645568</v>
      </c>
      <c r="BE29" s="93">
        <v>386.94483712079017</v>
      </c>
      <c r="BF29" s="93">
        <v>384.73927642251357</v>
      </c>
      <c r="BG29" s="93">
        <v>332.92461645709847</v>
      </c>
      <c r="BH29" s="168">
        <v>180.21454735585823</v>
      </c>
      <c r="BI29" s="93">
        <v>29.599928418403337</v>
      </c>
      <c r="BJ29" s="93">
        <v>14.603750823783995</v>
      </c>
      <c r="BK29" s="93">
        <v>0</v>
      </c>
      <c r="BL29" s="93">
        <v>0</v>
      </c>
      <c r="BM29" s="93">
        <v>0</v>
      </c>
      <c r="BN29" s="93">
        <v>0</v>
      </c>
      <c r="BO29" s="93">
        <v>0</v>
      </c>
      <c r="BP29" s="93">
        <v>0</v>
      </c>
      <c r="BQ29" s="93">
        <v>0</v>
      </c>
      <c r="BR29" s="93">
        <v>0</v>
      </c>
      <c r="BS29" s="93">
        <v>0</v>
      </c>
      <c r="BT29" s="93">
        <v>0</v>
      </c>
      <c r="BU29" s="93">
        <v>0</v>
      </c>
      <c r="BV29" s="93">
        <v>0</v>
      </c>
      <c r="BW29" s="93">
        <v>0</v>
      </c>
      <c r="BX29" s="33"/>
    </row>
    <row r="30" spans="1:76">
      <c r="A30" s="82"/>
      <c r="B30" s="38" t="s">
        <v>349</v>
      </c>
      <c r="C30" s="30"/>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93">
        <v>7.2745181703522031</v>
      </c>
      <c r="AI30" s="93">
        <v>8.0166071878975877</v>
      </c>
      <c r="AJ30" s="93">
        <v>8.4097325430697101</v>
      </c>
      <c r="AK30" s="93">
        <v>12.785108640375926</v>
      </c>
      <c r="AL30" s="93">
        <v>17.163872717860368</v>
      </c>
      <c r="AM30" s="93">
        <v>24.470923769049062</v>
      </c>
      <c r="AN30" s="93">
        <v>29.367864163705253</v>
      </c>
      <c r="AO30" s="93">
        <v>30.216383248668638</v>
      </c>
      <c r="AP30" s="93">
        <v>31.349057756775668</v>
      </c>
      <c r="AQ30" s="93">
        <v>40.339546459292308</v>
      </c>
      <c r="AR30" s="93">
        <v>47.073495707147664</v>
      </c>
      <c r="AS30" s="93">
        <v>69.866810697532728</v>
      </c>
      <c r="AT30" s="93">
        <v>107.26842512704351</v>
      </c>
      <c r="AU30" s="93">
        <v>122.65161653574147</v>
      </c>
      <c r="AV30" s="93">
        <v>136.29419599902718</v>
      </c>
      <c r="AW30" s="93">
        <v>147.33616542401731</v>
      </c>
      <c r="AX30" s="93">
        <v>89.032601796502419</v>
      </c>
      <c r="AY30" s="93">
        <v>103.58116338390811</v>
      </c>
      <c r="AZ30" s="93">
        <v>106.84004558458466</v>
      </c>
      <c r="BA30" s="93">
        <v>104.53050034371235</v>
      </c>
      <c r="BB30" s="93">
        <v>104.26715948335033</v>
      </c>
      <c r="BC30" s="93">
        <v>80.837872774646414</v>
      </c>
      <c r="BD30" s="93">
        <v>96.989100622655769</v>
      </c>
      <c r="BE30" s="93">
        <v>112.52737358382417</v>
      </c>
      <c r="BF30" s="93">
        <v>123.63940806773464</v>
      </c>
      <c r="BG30" s="93">
        <v>121.88066152043388</v>
      </c>
      <c r="BH30" s="168">
        <v>170.97139087973656</v>
      </c>
      <c r="BI30" s="93">
        <v>131.03102717587183</v>
      </c>
      <c r="BJ30" s="93">
        <v>105.48665811505781</v>
      </c>
      <c r="BK30" s="93">
        <v>96.899318496028826</v>
      </c>
      <c r="BL30" s="93">
        <v>84.317485852518416</v>
      </c>
      <c r="BM30" s="93">
        <v>50.861100337866326</v>
      </c>
      <c r="BN30" s="93">
        <v>45.139897551971814</v>
      </c>
      <c r="BO30" s="93">
        <v>40.436163725996259</v>
      </c>
      <c r="BP30" s="93">
        <v>35.574753995182853</v>
      </c>
      <c r="BQ30" s="93">
        <v>25.13194425812156</v>
      </c>
      <c r="BR30" s="93">
        <v>17.357836360370989</v>
      </c>
      <c r="BS30" s="93">
        <v>12.535644601025519</v>
      </c>
      <c r="BT30" s="93">
        <v>9.0545504636682228</v>
      </c>
      <c r="BU30" s="93">
        <v>6.7415940378084533</v>
      </c>
      <c r="BV30" s="93">
        <v>4.9528579332219795</v>
      </c>
      <c r="BW30" s="93">
        <v>3.5629768643238449</v>
      </c>
      <c r="BX30" s="33"/>
    </row>
    <row r="31" spans="1:76" ht="26.1" customHeight="1">
      <c r="A31" s="82"/>
      <c r="B31" s="107" t="s">
        <v>323</v>
      </c>
      <c r="C31" s="30"/>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93">
        <v>1319.1425823131965</v>
      </c>
      <c r="AI31" s="93">
        <v>1187.2937338819772</v>
      </c>
      <c r="AJ31" s="93">
        <v>1309.2540056624682</v>
      </c>
      <c r="AK31" s="93">
        <v>1710.9819287140224</v>
      </c>
      <c r="AL31" s="93">
        <v>2142.49396678945</v>
      </c>
      <c r="AM31" s="93">
        <v>2400.0765264008805</v>
      </c>
      <c r="AN31" s="93">
        <v>2622.025506616083</v>
      </c>
      <c r="AO31" s="93">
        <v>2840.6144231620624</v>
      </c>
      <c r="AP31" s="93">
        <v>2904.4374526168858</v>
      </c>
      <c r="AQ31" s="93">
        <v>2842.7438210752293</v>
      </c>
      <c r="AR31" s="93">
        <v>2711.6460900873053</v>
      </c>
      <c r="AS31" s="93">
        <v>2693.5151752249599</v>
      </c>
      <c r="AT31" s="93">
        <v>2808.748662218019</v>
      </c>
      <c r="AU31" s="93">
        <v>3457.0762093125704</v>
      </c>
      <c r="AV31" s="93">
        <v>4191.9495628843051</v>
      </c>
      <c r="AW31" s="93">
        <v>4538.2214412684634</v>
      </c>
      <c r="AX31" s="93">
        <v>4348.6451146011159</v>
      </c>
      <c r="AY31" s="93">
        <v>4156.2646719319146</v>
      </c>
      <c r="AZ31" s="93">
        <v>3846.0213888653489</v>
      </c>
      <c r="BA31" s="93">
        <v>3533.3165202809378</v>
      </c>
      <c r="BB31" s="93">
        <v>3448.8751942565395</v>
      </c>
      <c r="BC31" s="93">
        <v>3698.5240455908574</v>
      </c>
      <c r="BD31" s="93">
        <v>4407.1547456458984</v>
      </c>
      <c r="BE31" s="93">
        <v>4822.0016490990829</v>
      </c>
      <c r="BF31" s="93">
        <v>5132.1718117872369</v>
      </c>
      <c r="BG31" s="93">
        <v>5157.9418861224758</v>
      </c>
      <c r="BH31" s="168">
        <v>4314.7270873891957</v>
      </c>
      <c r="BI31" s="93">
        <v>3129.0347861953337</v>
      </c>
      <c r="BJ31" s="93">
        <v>2463.5724159267738</v>
      </c>
      <c r="BK31" s="93">
        <v>2016.6652017209992</v>
      </c>
      <c r="BL31" s="93">
        <v>1648.191409433342</v>
      </c>
      <c r="BM31" s="93">
        <v>967.91594131872853</v>
      </c>
      <c r="BN31" s="93">
        <v>680.06828695975094</v>
      </c>
      <c r="BO31" s="93">
        <v>475.90837013870834</v>
      </c>
      <c r="BP31" s="93">
        <v>303.48081267201036</v>
      </c>
      <c r="BQ31" s="93">
        <v>175.05897382886587</v>
      </c>
      <c r="BR31" s="93">
        <v>121.33469970972095</v>
      </c>
      <c r="BS31" s="93">
        <v>89.780571730486599</v>
      </c>
      <c r="BT31" s="93">
        <v>68.980759214415713</v>
      </c>
      <c r="BU31" s="93">
        <v>53.158500981228116</v>
      </c>
      <c r="BV31" s="93">
        <v>41.377350586161299</v>
      </c>
      <c r="BW31" s="93">
        <v>32.185699535080545</v>
      </c>
      <c r="BX31" s="33"/>
    </row>
    <row r="32" spans="1:76">
      <c r="A32" s="82"/>
      <c r="B32" s="107" t="s">
        <v>348</v>
      </c>
      <c r="C32" s="30"/>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93">
        <v>1332.1299017273257</v>
      </c>
      <c r="AI32" s="93">
        <v>1199.6755158330282</v>
      </c>
      <c r="AJ32" s="93">
        <v>1324.0273207438697</v>
      </c>
      <c r="AK32" s="93">
        <v>1720.2866000237489</v>
      </c>
      <c r="AL32" s="93">
        <v>2157.2225314033344</v>
      </c>
      <c r="AM32" s="93">
        <v>2413.2523489214341</v>
      </c>
      <c r="AN32" s="93">
        <v>2637.4694590548888</v>
      </c>
      <c r="AO32" s="93">
        <v>2855.2555908655013</v>
      </c>
      <c r="AP32" s="93">
        <v>2919.0096254900245</v>
      </c>
      <c r="AQ32" s="93">
        <v>2867.5819801722423</v>
      </c>
      <c r="AR32" s="93">
        <v>2754.0819256697409</v>
      </c>
      <c r="AS32" s="93">
        <v>2738.3873226580035</v>
      </c>
      <c r="AT32" s="93">
        <v>2857.6893689925432</v>
      </c>
      <c r="AU32" s="93">
        <v>3512.9951030656357</v>
      </c>
      <c r="AV32" s="93">
        <v>4255.7190386739167</v>
      </c>
      <c r="AW32" s="93">
        <v>4607.7661466795389</v>
      </c>
      <c r="AX32" s="93">
        <v>4417.5649871608357</v>
      </c>
      <c r="AY32" s="93">
        <v>4228.467642469107</v>
      </c>
      <c r="AZ32" s="93">
        <v>3920.9721708751281</v>
      </c>
      <c r="BA32" s="93">
        <v>3608.3035821886624</v>
      </c>
      <c r="BB32" s="93">
        <v>3524.8381632137648</v>
      </c>
      <c r="BC32" s="93">
        <v>3776.394858711566</v>
      </c>
      <c r="BD32" s="93">
        <v>4494.4894735703119</v>
      </c>
      <c r="BE32" s="93">
        <v>4917.2881777218981</v>
      </c>
      <c r="BF32" s="93">
        <v>5236.918952624831</v>
      </c>
      <c r="BG32" s="93">
        <v>5215.5267841657133</v>
      </c>
      <c r="BH32" s="168">
        <v>4314.7270873891957</v>
      </c>
      <c r="BI32" s="93">
        <v>3129.0347861953337</v>
      </c>
      <c r="BJ32" s="93">
        <v>2463.5724159267738</v>
      </c>
      <c r="BK32" s="93">
        <v>2016.6652017209992</v>
      </c>
      <c r="BL32" s="93">
        <v>1648.191409433342</v>
      </c>
      <c r="BM32" s="93">
        <v>967.91594131872853</v>
      </c>
      <c r="BN32" s="93">
        <v>680.06828695975094</v>
      </c>
      <c r="BO32" s="93">
        <v>475.90837013870834</v>
      </c>
      <c r="BP32" s="93">
        <v>303.48081267201036</v>
      </c>
      <c r="BQ32" s="93">
        <v>175.05897382886587</v>
      </c>
      <c r="BR32" s="93">
        <v>121.33469970972095</v>
      </c>
      <c r="BS32" s="93">
        <v>89.780571730486599</v>
      </c>
      <c r="BT32" s="93">
        <v>68.980759214415713</v>
      </c>
      <c r="BU32" s="93">
        <v>53.158500981228116</v>
      </c>
      <c r="BV32" s="93">
        <v>41.377350586161299</v>
      </c>
      <c r="BW32" s="93">
        <v>32.185699535080545</v>
      </c>
      <c r="BX32" s="33"/>
    </row>
    <row r="33" spans="1:76" ht="26.1" customHeight="1">
      <c r="A33" s="82"/>
      <c r="B33" s="169" t="s">
        <v>355</v>
      </c>
      <c r="C33" s="30"/>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168"/>
      <c r="BI33" s="93"/>
      <c r="BJ33" s="93"/>
      <c r="BK33" s="93"/>
      <c r="BL33" s="93"/>
      <c r="BM33" s="93"/>
      <c r="BN33" s="93"/>
      <c r="BO33" s="93"/>
      <c r="BP33" s="93"/>
      <c r="BQ33" s="93"/>
      <c r="BR33" s="93"/>
      <c r="BS33" s="93"/>
      <c r="BT33" s="93"/>
      <c r="BU33" s="93"/>
      <c r="BV33" s="93"/>
      <c r="BW33" s="93"/>
      <c r="BX33" s="33"/>
    </row>
    <row r="34" spans="1:76">
      <c r="A34" s="82"/>
      <c r="B34" s="38" t="s">
        <v>353</v>
      </c>
      <c r="C34" s="30"/>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93">
        <v>0</v>
      </c>
      <c r="AI34" s="93">
        <v>31.456701860892537</v>
      </c>
      <c r="AJ34" s="93">
        <v>47.683894144160639</v>
      </c>
      <c r="AK34" s="93">
        <v>55.53169763754385</v>
      </c>
      <c r="AL34" s="93">
        <v>88.20969124234071</v>
      </c>
      <c r="AM34" s="93">
        <v>225.14681333412369</v>
      </c>
      <c r="AN34" s="93">
        <v>409.31843208181277</v>
      </c>
      <c r="AO34" s="93">
        <v>671.46639690173367</v>
      </c>
      <c r="AP34" s="93">
        <v>928.12713898788843</v>
      </c>
      <c r="AQ34" s="93">
        <v>1180.2836229760073</v>
      </c>
      <c r="AR34" s="93">
        <v>1448.4140075695468</v>
      </c>
      <c r="AS34" s="93">
        <v>1691.1495221619107</v>
      </c>
      <c r="AT34" s="93">
        <v>1807.3753556018314</v>
      </c>
      <c r="AU34" s="93">
        <v>2165.9502337741942</v>
      </c>
      <c r="AV34" s="93">
        <v>2546.880084480847</v>
      </c>
      <c r="AW34" s="93">
        <v>2718.6742827228632</v>
      </c>
      <c r="AX34" s="93">
        <v>2701.0746133252592</v>
      </c>
      <c r="AY34" s="93">
        <v>2311.3879051590893</v>
      </c>
      <c r="AZ34" s="93">
        <v>2101.2942368104905</v>
      </c>
      <c r="BA34" s="93">
        <v>1887.9591068143566</v>
      </c>
      <c r="BB34" s="93">
        <v>1689.5791040480603</v>
      </c>
      <c r="BC34" s="93">
        <v>1574.3844536175507</v>
      </c>
      <c r="BD34" s="93">
        <v>1490.78030907692</v>
      </c>
      <c r="BE34" s="93">
        <v>1440.1349431785245</v>
      </c>
      <c r="BF34" s="93">
        <v>807.0410890429896</v>
      </c>
      <c r="BG34" s="93">
        <v>311.29585063823532</v>
      </c>
      <c r="BH34" s="168">
        <v>0</v>
      </c>
      <c r="BI34" s="93">
        <v>0</v>
      </c>
      <c r="BJ34" s="93">
        <v>0</v>
      </c>
      <c r="BK34" s="93">
        <v>0</v>
      </c>
      <c r="BL34" s="93">
        <v>0</v>
      </c>
      <c r="BM34" s="93">
        <v>0</v>
      </c>
      <c r="BN34" s="93">
        <v>0</v>
      </c>
      <c r="BO34" s="93">
        <v>0</v>
      </c>
      <c r="BP34" s="93">
        <v>0</v>
      </c>
      <c r="BQ34" s="93">
        <v>0</v>
      </c>
      <c r="BR34" s="93">
        <v>0</v>
      </c>
      <c r="BS34" s="93">
        <v>0</v>
      </c>
      <c r="BT34" s="93">
        <v>0</v>
      </c>
      <c r="BU34" s="93">
        <v>0</v>
      </c>
      <c r="BV34" s="93">
        <v>0</v>
      </c>
      <c r="BW34" s="93">
        <v>0</v>
      </c>
      <c r="BX34" s="33"/>
    </row>
    <row r="35" spans="1:76">
      <c r="A35" s="82"/>
      <c r="B35" s="38" t="s">
        <v>352</v>
      </c>
      <c r="C35" s="30"/>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93">
        <v>0</v>
      </c>
      <c r="AI35" s="93">
        <v>8.2570727976384415</v>
      </c>
      <c r="AJ35" s="93">
        <v>12.516550112734809</v>
      </c>
      <c r="AK35" s="93">
        <v>14.576520831629107</v>
      </c>
      <c r="AL35" s="93">
        <v>23.154170620497197</v>
      </c>
      <c r="AM35" s="93">
        <v>59.098809407205451</v>
      </c>
      <c r="AN35" s="93">
        <v>107.44203591529539</v>
      </c>
      <c r="AO35" s="93">
        <v>176.25328125318904</v>
      </c>
      <c r="AP35" s="93">
        <v>243.62418495037514</v>
      </c>
      <c r="AQ35" s="93">
        <v>309.81276549177369</v>
      </c>
      <c r="AR35" s="93">
        <v>380.19433679057829</v>
      </c>
      <c r="AS35" s="93">
        <v>443.9100061390277</v>
      </c>
      <c r="AT35" s="93">
        <v>449.56288616797184</v>
      </c>
      <c r="AU35" s="93">
        <v>543.57165190896774</v>
      </c>
      <c r="AV35" s="93">
        <v>640.64203855293954</v>
      </c>
      <c r="AW35" s="93">
        <v>742.41884024831472</v>
      </c>
      <c r="AX35" s="93">
        <v>759.2230095088488</v>
      </c>
      <c r="AY35" s="93">
        <v>740.75677865608486</v>
      </c>
      <c r="AZ35" s="93">
        <v>720.15217684276035</v>
      </c>
      <c r="BA35" s="93">
        <v>717.35751464074167</v>
      </c>
      <c r="BB35" s="93">
        <v>709.47273100455504</v>
      </c>
      <c r="BC35" s="93">
        <v>702.51932605685477</v>
      </c>
      <c r="BD35" s="93">
        <v>671.17906587884522</v>
      </c>
      <c r="BE35" s="93">
        <v>666.31967767500157</v>
      </c>
      <c r="BF35" s="93">
        <v>195.31383944912056</v>
      </c>
      <c r="BG35" s="93">
        <v>84.53732034522362</v>
      </c>
      <c r="BH35" s="168">
        <v>0</v>
      </c>
      <c r="BI35" s="93">
        <v>0</v>
      </c>
      <c r="BJ35" s="93">
        <v>0</v>
      </c>
      <c r="BK35" s="93">
        <v>0</v>
      </c>
      <c r="BL35" s="93">
        <v>0</v>
      </c>
      <c r="BM35" s="93">
        <v>0</v>
      </c>
      <c r="BN35" s="93">
        <v>0</v>
      </c>
      <c r="BO35" s="93">
        <v>0</v>
      </c>
      <c r="BP35" s="93">
        <v>0</v>
      </c>
      <c r="BQ35" s="93">
        <v>0</v>
      </c>
      <c r="BR35" s="93">
        <v>0</v>
      </c>
      <c r="BS35" s="93">
        <v>0</v>
      </c>
      <c r="BT35" s="93">
        <v>0</v>
      </c>
      <c r="BU35" s="93">
        <v>0</v>
      </c>
      <c r="BV35" s="93">
        <v>0</v>
      </c>
      <c r="BW35" s="93">
        <v>0</v>
      </c>
      <c r="BX35" s="33"/>
    </row>
    <row r="36" spans="1:76" ht="39" customHeight="1">
      <c r="A36" s="82"/>
      <c r="B36" s="431" t="s">
        <v>354</v>
      </c>
      <c r="C36" s="432"/>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168"/>
      <c r="BI36" s="93"/>
      <c r="BJ36" s="93"/>
      <c r="BK36" s="93"/>
      <c r="BL36" s="93"/>
      <c r="BM36" s="93"/>
      <c r="BN36" s="93"/>
      <c r="BO36" s="93"/>
      <c r="BP36" s="93"/>
      <c r="BQ36" s="93"/>
      <c r="BR36" s="93"/>
      <c r="BS36" s="93"/>
      <c r="BT36" s="93"/>
      <c r="BU36" s="93"/>
      <c r="BV36" s="93"/>
      <c r="BW36" s="93"/>
      <c r="BX36" s="33"/>
    </row>
    <row r="37" spans="1:76">
      <c r="A37" s="82"/>
      <c r="B37" s="38" t="s">
        <v>353</v>
      </c>
      <c r="C37" s="30"/>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93">
        <v>2586.3469176945355</v>
      </c>
      <c r="AI37" s="93">
        <v>2434.30105488039</v>
      </c>
      <c r="AJ37" s="93">
        <v>2375.6607831787037</v>
      </c>
      <c r="AK37" s="93">
        <v>2752.0813673099819</v>
      </c>
      <c r="AL37" s="93">
        <v>2584.0718470394281</v>
      </c>
      <c r="AM37" s="93">
        <v>2453.8113872242575</v>
      </c>
      <c r="AN37" s="93">
        <v>2647.3785977221892</v>
      </c>
      <c r="AO37" s="93">
        <v>2653.6156501948244</v>
      </c>
      <c r="AP37" s="93">
        <v>2474.1275487429493</v>
      </c>
      <c r="AQ37" s="93">
        <v>2290.2757074177212</v>
      </c>
      <c r="AR37" s="93">
        <v>2370.423291758897</v>
      </c>
      <c r="AS37" s="93">
        <v>2225.0605625041999</v>
      </c>
      <c r="AT37" s="93">
        <v>2257.4930341986633</v>
      </c>
      <c r="AU37" s="93">
        <v>2427.1613081497603</v>
      </c>
      <c r="AV37" s="93">
        <v>3517.4127723760048</v>
      </c>
      <c r="AW37" s="93">
        <v>3531.6850052440577</v>
      </c>
      <c r="AX37" s="93">
        <v>3523.558205757075</v>
      </c>
      <c r="AY37" s="93">
        <v>3607.0015027976742</v>
      </c>
      <c r="AZ37" s="93">
        <v>3463.0977030025851</v>
      </c>
      <c r="BA37" s="93">
        <v>3516.7211805544166</v>
      </c>
      <c r="BB37" s="93">
        <v>3408.3575892862304</v>
      </c>
      <c r="BC37" s="93">
        <v>3697.5075141578618</v>
      </c>
      <c r="BD37" s="93">
        <v>4085.8758224974731</v>
      </c>
      <c r="BE37" s="93">
        <v>4576.6719765221278</v>
      </c>
      <c r="BF37" s="93">
        <v>5040.9154634615052</v>
      </c>
      <c r="BG37" s="93">
        <v>5942.8002436790921</v>
      </c>
      <c r="BH37" s="168">
        <v>7530.6853946686042</v>
      </c>
      <c r="BI37" s="93">
        <v>7885.1232863405921</v>
      </c>
      <c r="BJ37" s="93">
        <v>8205.2918035376642</v>
      </c>
      <c r="BK37" s="93">
        <v>8550.7463715646791</v>
      </c>
      <c r="BL37" s="93">
        <v>8722.009940456579</v>
      </c>
      <c r="BM37" s="93">
        <v>8971.8641696950235</v>
      </c>
      <c r="BN37" s="93">
        <v>8851.9503747705076</v>
      </c>
      <c r="BO37" s="93">
        <v>8495.7798930388799</v>
      </c>
      <c r="BP37" s="93">
        <v>7798.8355286056703</v>
      </c>
      <c r="BQ37" s="93">
        <v>7159.4834915691445</v>
      </c>
      <c r="BR37" s="93">
        <v>6596.9941829952286</v>
      </c>
      <c r="BS37" s="93">
        <v>6075.5743886848732</v>
      </c>
      <c r="BT37" s="93">
        <v>5689.2081332414973</v>
      </c>
      <c r="BU37" s="93">
        <v>5382.3561532245913</v>
      </c>
      <c r="BV37" s="93">
        <v>5048.275976200297</v>
      </c>
      <c r="BW37" s="93">
        <v>4874.1723001053442</v>
      </c>
      <c r="BX37" s="33"/>
    </row>
    <row r="38" spans="1:76">
      <c r="A38" s="82"/>
      <c r="B38" s="38" t="s">
        <v>352</v>
      </c>
      <c r="C38" s="30"/>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93">
        <v>567.53918663982449</v>
      </c>
      <c r="AI38" s="93">
        <v>538.13534917116851</v>
      </c>
      <c r="AJ38" s="93">
        <v>531.02101167474848</v>
      </c>
      <c r="AK38" s="93">
        <v>552.27906752926344</v>
      </c>
      <c r="AL38" s="93">
        <v>677.1651662664126</v>
      </c>
      <c r="AM38" s="93">
        <v>722.32875487448553</v>
      </c>
      <c r="AN38" s="93">
        <v>750.36061478843681</v>
      </c>
      <c r="AO38" s="93">
        <v>812.46274906406677</v>
      </c>
      <c r="AP38" s="93">
        <v>943.10964545216007</v>
      </c>
      <c r="AQ38" s="93">
        <v>908.1758310056789</v>
      </c>
      <c r="AR38" s="93">
        <v>1104.3841424373011</v>
      </c>
      <c r="AS38" s="93">
        <v>1128.2327387814855</v>
      </c>
      <c r="AT38" s="93">
        <v>1293.068629392433</v>
      </c>
      <c r="AU38" s="93">
        <v>1517.4892092232756</v>
      </c>
      <c r="AV38" s="93">
        <v>2061.1587918091573</v>
      </c>
      <c r="AW38" s="93">
        <v>2517.3804535181876</v>
      </c>
      <c r="AX38" s="93">
        <v>3136.60978943692</v>
      </c>
      <c r="AY38" s="93">
        <v>3685.0783871471749</v>
      </c>
      <c r="AZ38" s="93">
        <v>3896.5182849663811</v>
      </c>
      <c r="BA38" s="93">
        <v>4029.2514682050069</v>
      </c>
      <c r="BB38" s="93">
        <v>4175.9037518324985</v>
      </c>
      <c r="BC38" s="93">
        <v>4315.1959462713894</v>
      </c>
      <c r="BD38" s="93">
        <v>4828.1605445452142</v>
      </c>
      <c r="BE38" s="93">
        <v>5179.2805075182068</v>
      </c>
      <c r="BF38" s="93">
        <v>5341.0324001818317</v>
      </c>
      <c r="BG38" s="93">
        <v>5286.3334526079225</v>
      </c>
      <c r="BH38" s="168">
        <v>4986.8732689362287</v>
      </c>
      <c r="BI38" s="93">
        <v>4847.1207286379686</v>
      </c>
      <c r="BJ38" s="93">
        <v>4898.6945196665883</v>
      </c>
      <c r="BK38" s="93">
        <v>5388.8492413495278</v>
      </c>
      <c r="BL38" s="93">
        <v>5434.2669798526385</v>
      </c>
      <c r="BM38" s="93">
        <v>5975.3216022852466</v>
      </c>
      <c r="BN38" s="93">
        <v>6128.492707370543</v>
      </c>
      <c r="BO38" s="93">
        <v>6420.8976871368695</v>
      </c>
      <c r="BP38" s="93">
        <v>7177.9599715100067</v>
      </c>
      <c r="BQ38" s="93">
        <v>8005.0782460239679</v>
      </c>
      <c r="BR38" s="93">
        <v>9042.9919945488309</v>
      </c>
      <c r="BS38" s="93">
        <v>9505.6577677074674</v>
      </c>
      <c r="BT38" s="93">
        <v>9337.2756903530917</v>
      </c>
      <c r="BU38" s="93">
        <v>9074.1914276246462</v>
      </c>
      <c r="BV38" s="93">
        <v>9007.5078877958986</v>
      </c>
      <c r="BW38" s="93">
        <v>9124.7387999957136</v>
      </c>
      <c r="BX38" s="33"/>
    </row>
    <row r="39" spans="1:76">
      <c r="A39" s="82"/>
      <c r="B39" s="38" t="s">
        <v>351</v>
      </c>
      <c r="C39" s="30"/>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93">
        <v>703.57697087598649</v>
      </c>
      <c r="AI39" s="93">
        <v>640.96660585092297</v>
      </c>
      <c r="AJ39" s="93">
        <v>635.16655139384227</v>
      </c>
      <c r="AK39" s="93">
        <v>812.68286406040454</v>
      </c>
      <c r="AL39" s="93">
        <v>1162.289148827253</v>
      </c>
      <c r="AM39" s="93">
        <v>1468.5964468919849</v>
      </c>
      <c r="AN39" s="93">
        <v>1583.9248681775712</v>
      </c>
      <c r="AO39" s="93">
        <v>1835.598651802251</v>
      </c>
      <c r="AP39" s="93">
        <v>2024.54449266132</v>
      </c>
      <c r="AQ39" s="93">
        <v>2018.0997409881172</v>
      </c>
      <c r="AR39" s="93">
        <v>2031.4077889298005</v>
      </c>
      <c r="AS39" s="93">
        <v>1961.4611227617561</v>
      </c>
      <c r="AT39" s="93">
        <v>2239.1477900235864</v>
      </c>
      <c r="AU39" s="93">
        <v>2733.9029764275419</v>
      </c>
      <c r="AV39" s="93">
        <v>3208.3595035269509</v>
      </c>
      <c r="AW39" s="93">
        <v>3360.1710882876669</v>
      </c>
      <c r="AX39" s="93">
        <v>3941.6858256991609</v>
      </c>
      <c r="AY39" s="93">
        <v>4074.2992545556949</v>
      </c>
      <c r="AZ39" s="93">
        <v>3928.0113714102044</v>
      </c>
      <c r="BA39" s="93">
        <v>3610.3194258888466</v>
      </c>
      <c r="BB39" s="93">
        <v>3341.5943347212105</v>
      </c>
      <c r="BC39" s="93">
        <v>3106.9104614032576</v>
      </c>
      <c r="BD39" s="93">
        <v>2999.0050122453845</v>
      </c>
      <c r="BE39" s="93">
        <v>2874.7916800888815</v>
      </c>
      <c r="BF39" s="93">
        <v>2669.7690208591753</v>
      </c>
      <c r="BG39" s="93">
        <v>2812.5942208026581</v>
      </c>
      <c r="BH39" s="168">
        <v>2796.4846226568225</v>
      </c>
      <c r="BI39" s="93">
        <v>2583.6543508156524</v>
      </c>
      <c r="BJ39" s="93">
        <v>2528.2734803152193</v>
      </c>
      <c r="BK39" s="93">
        <v>2490.4070236092916</v>
      </c>
      <c r="BL39" s="93">
        <v>2312.1415053865744</v>
      </c>
      <c r="BM39" s="93">
        <v>2504.1893488810661</v>
      </c>
      <c r="BN39" s="93">
        <v>2363.5052009249416</v>
      </c>
      <c r="BO39" s="93">
        <v>2116.1292514652955</v>
      </c>
      <c r="BP39" s="93">
        <v>1976.3288972541686</v>
      </c>
      <c r="BQ39" s="93">
        <v>1756.1037900110016</v>
      </c>
      <c r="BR39" s="93">
        <v>1709.2034640271102</v>
      </c>
      <c r="BS39" s="93">
        <v>1717.7557770609833</v>
      </c>
      <c r="BT39" s="93">
        <v>1693.6021152171525</v>
      </c>
      <c r="BU39" s="93">
        <v>1673.542712183297</v>
      </c>
      <c r="BV39" s="93">
        <v>1687.6097430954082</v>
      </c>
      <c r="BW39" s="93">
        <v>1672.9129668652092</v>
      </c>
      <c r="BX39" s="33"/>
    </row>
    <row r="40" spans="1:76">
      <c r="A40" s="82"/>
      <c r="B40" s="38" t="s">
        <v>350</v>
      </c>
      <c r="C40" s="30"/>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93">
        <v>1953.1088587858776</v>
      </c>
      <c r="AI40" s="93">
        <v>1700.0543705197624</v>
      </c>
      <c r="AJ40" s="93">
        <v>2209.3973274863547</v>
      </c>
      <c r="AK40" s="93">
        <v>3855.8456067697934</v>
      </c>
      <c r="AL40" s="93">
        <v>6308.9354170704919</v>
      </c>
      <c r="AM40" s="93">
        <v>7722.6561895149271</v>
      </c>
      <c r="AN40" s="93">
        <v>8321.2891340515798</v>
      </c>
      <c r="AO40" s="93">
        <v>8881.2687783268248</v>
      </c>
      <c r="AP40" s="93">
        <v>8815.623117274994</v>
      </c>
      <c r="AQ40" s="93">
        <v>7658.8464699689457</v>
      </c>
      <c r="AR40" s="93">
        <v>5438.8101046434131</v>
      </c>
      <c r="AS40" s="93">
        <v>4398.250214041911</v>
      </c>
      <c r="AT40" s="93">
        <v>4575.5839637762074</v>
      </c>
      <c r="AU40" s="93">
        <v>6129.548645585035</v>
      </c>
      <c r="AV40" s="93">
        <v>7665.5138539375748</v>
      </c>
      <c r="AW40" s="93">
        <v>7969.7140911904198</v>
      </c>
      <c r="AX40" s="93">
        <v>6918.3094970104012</v>
      </c>
      <c r="AY40" s="93">
        <v>6414.3096892156227</v>
      </c>
      <c r="AZ40" s="93">
        <v>5472.6236474111138</v>
      </c>
      <c r="BA40" s="93">
        <v>4485.4817021499584</v>
      </c>
      <c r="BB40" s="93">
        <v>3972.2067816507874</v>
      </c>
      <c r="BC40" s="93">
        <v>3552.9258865211527</v>
      </c>
      <c r="BD40" s="93">
        <v>2946.4730530649781</v>
      </c>
      <c r="BE40" s="93">
        <v>2523.0560981824419</v>
      </c>
      <c r="BF40" s="93">
        <v>2410.3606256581133</v>
      </c>
      <c r="BG40" s="93">
        <v>2336.8230014386932</v>
      </c>
      <c r="BH40" s="168">
        <v>2038.708205089544</v>
      </c>
      <c r="BI40" s="93">
        <v>2209.6504754903012</v>
      </c>
      <c r="BJ40" s="93">
        <v>2329.0866056214886</v>
      </c>
      <c r="BK40" s="93">
        <v>2109.4552615021935</v>
      </c>
      <c r="BL40" s="93">
        <v>2410.684620230084</v>
      </c>
      <c r="BM40" s="93">
        <v>3968.1667317633478</v>
      </c>
      <c r="BN40" s="93">
        <v>3944.0207231318959</v>
      </c>
      <c r="BO40" s="93">
        <v>4414.6281541332501</v>
      </c>
      <c r="BP40" s="93">
        <v>4680.2841127997735</v>
      </c>
      <c r="BQ40" s="93">
        <v>3875.1677137450438</v>
      </c>
      <c r="BR40" s="93">
        <v>2686.0121801935124</v>
      </c>
      <c r="BS40" s="93">
        <v>2044.3931123596706</v>
      </c>
      <c r="BT40" s="93">
        <v>2001.8121784572434</v>
      </c>
      <c r="BU40" s="93">
        <v>2060.7194851277591</v>
      </c>
      <c r="BV40" s="93">
        <v>2073.3417748419306</v>
      </c>
      <c r="BW40" s="93">
        <v>2079.839769199737</v>
      </c>
      <c r="BX40" s="33"/>
    </row>
    <row r="41" spans="1:76">
      <c r="A41" s="82"/>
      <c r="B41" s="38" t="s">
        <v>349</v>
      </c>
      <c r="C41" s="30"/>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93">
        <v>90.02676343264595</v>
      </c>
      <c r="AI41" s="93">
        <v>99.210584390136063</v>
      </c>
      <c r="AJ41" s="93">
        <v>105.30221771995502</v>
      </c>
      <c r="AK41" s="93">
        <v>128.22385598501282</v>
      </c>
      <c r="AL41" s="93">
        <v>168.44256372020283</v>
      </c>
      <c r="AM41" s="93">
        <v>218.77773415381915</v>
      </c>
      <c r="AN41" s="93">
        <v>260.01799791467533</v>
      </c>
      <c r="AO41" s="93">
        <v>252.35684280297224</v>
      </c>
      <c r="AP41" s="93">
        <v>317.83283677682687</v>
      </c>
      <c r="AQ41" s="93">
        <v>434.89238667350224</v>
      </c>
      <c r="AR41" s="93">
        <v>263.24842150203074</v>
      </c>
      <c r="AS41" s="93">
        <v>243.14644141536502</v>
      </c>
      <c r="AT41" s="93">
        <v>394.33330228777436</v>
      </c>
      <c r="AU41" s="93">
        <v>600.53203735564307</v>
      </c>
      <c r="AV41" s="93">
        <v>416.00070931782562</v>
      </c>
      <c r="AW41" s="93">
        <v>399.17428340471861</v>
      </c>
      <c r="AX41" s="93">
        <v>586.54198554759103</v>
      </c>
      <c r="AY41" s="93">
        <v>658.39044688197373</v>
      </c>
      <c r="AZ41" s="93">
        <v>559.37845192837767</v>
      </c>
      <c r="BA41" s="93">
        <v>487.0310331058663</v>
      </c>
      <c r="BB41" s="93">
        <v>442.84520906109105</v>
      </c>
      <c r="BC41" s="93">
        <v>325.69599174072937</v>
      </c>
      <c r="BD41" s="93">
        <v>307.20407566519572</v>
      </c>
      <c r="BE41" s="93">
        <v>331.51515190014999</v>
      </c>
      <c r="BF41" s="93">
        <v>346.72867589590851</v>
      </c>
      <c r="BG41" s="93">
        <v>509.05030669175176</v>
      </c>
      <c r="BH41" s="168">
        <v>731.50923933253796</v>
      </c>
      <c r="BI41" s="93">
        <v>696.95418200633753</v>
      </c>
      <c r="BJ41" s="93">
        <v>683.02569930854133</v>
      </c>
      <c r="BK41" s="93">
        <v>582.52423537354446</v>
      </c>
      <c r="BL41" s="93">
        <v>509.72182596763548</v>
      </c>
      <c r="BM41" s="93">
        <v>552.32809844199949</v>
      </c>
      <c r="BN41" s="93">
        <v>636.95994708792739</v>
      </c>
      <c r="BO41" s="93">
        <v>644.13149815070778</v>
      </c>
      <c r="BP41" s="93">
        <v>701.14805073087678</v>
      </c>
      <c r="BQ41" s="93">
        <v>720.82835036585766</v>
      </c>
      <c r="BR41" s="93">
        <v>714.36111723696911</v>
      </c>
      <c r="BS41" s="93">
        <v>750.0637357863593</v>
      </c>
      <c r="BT41" s="93">
        <v>756.82923874518838</v>
      </c>
      <c r="BU41" s="93">
        <v>802.10678736788179</v>
      </c>
      <c r="BV41" s="93">
        <v>854.19557902215445</v>
      </c>
      <c r="BW41" s="93">
        <v>888.33420810221492</v>
      </c>
      <c r="BX41" s="33"/>
    </row>
    <row r="42" spans="1:76" ht="26.1" customHeight="1">
      <c r="A42" s="82"/>
      <c r="B42" s="107" t="s">
        <v>323</v>
      </c>
      <c r="C42" s="30"/>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93">
        <v>3314.2517797343344</v>
      </c>
      <c r="AI42" s="93">
        <v>2978.3669099319895</v>
      </c>
      <c r="AJ42" s="93">
        <v>3480.8871082749001</v>
      </c>
      <c r="AK42" s="93">
        <v>5349.0313943444744</v>
      </c>
      <c r="AL42" s="93">
        <v>8316.8322958843601</v>
      </c>
      <c r="AM42" s="93">
        <v>10132.359125435216</v>
      </c>
      <c r="AN42" s="93">
        <v>10915.592614932262</v>
      </c>
      <c r="AO42" s="93">
        <v>11781.687021996115</v>
      </c>
      <c r="AP42" s="93">
        <v>12101.1100921653</v>
      </c>
      <c r="AQ42" s="93">
        <v>11020.014428636245</v>
      </c>
      <c r="AR42" s="93">
        <v>8837.8504575125462</v>
      </c>
      <c r="AS42" s="93">
        <v>7731.090517000518</v>
      </c>
      <c r="AT42" s="93">
        <v>8502.1336854800011</v>
      </c>
      <c r="AU42" s="93">
        <v>10981.472868591496</v>
      </c>
      <c r="AV42" s="93">
        <v>13351.032858591509</v>
      </c>
      <c r="AW42" s="93">
        <v>14246.439916400992</v>
      </c>
      <c r="AX42" s="93">
        <v>14583.147097694073</v>
      </c>
      <c r="AY42" s="93">
        <v>14832.077777800465</v>
      </c>
      <c r="AZ42" s="93">
        <v>13856.531755716078</v>
      </c>
      <c r="BA42" s="93">
        <v>12612.083629349678</v>
      </c>
      <c r="BB42" s="93">
        <v>11932.550077265587</v>
      </c>
      <c r="BC42" s="93">
        <v>11300.728285936531</v>
      </c>
      <c r="BD42" s="93">
        <v>11080.842685520773</v>
      </c>
      <c r="BE42" s="93">
        <v>10908.643437689681</v>
      </c>
      <c r="BF42" s="93">
        <v>10767.89072259503</v>
      </c>
      <c r="BG42" s="93">
        <v>10944.800981541026</v>
      </c>
      <c r="BH42" s="168">
        <v>10553.575336015132</v>
      </c>
      <c r="BI42" s="93">
        <v>10337.379736950259</v>
      </c>
      <c r="BJ42" s="93">
        <v>10439.080304911837</v>
      </c>
      <c r="BK42" s="93">
        <v>10571.235761834558</v>
      </c>
      <c r="BL42" s="93">
        <v>10666.814931436933</v>
      </c>
      <c r="BM42" s="93">
        <v>13000.005781371658</v>
      </c>
      <c r="BN42" s="93">
        <v>13072.978578515309</v>
      </c>
      <c r="BO42" s="93">
        <v>13595.786590886124</v>
      </c>
      <c r="BP42" s="93">
        <v>14535.721032294827</v>
      </c>
      <c r="BQ42" s="93">
        <v>14357.178100145871</v>
      </c>
      <c r="BR42" s="93">
        <v>14152.568756006423</v>
      </c>
      <c r="BS42" s="93">
        <v>14017.870392914481</v>
      </c>
      <c r="BT42" s="93">
        <v>13789.519222772675</v>
      </c>
      <c r="BU42" s="93">
        <v>13610.560412303583</v>
      </c>
      <c r="BV42" s="93">
        <v>13622.654984755392</v>
      </c>
      <c r="BW42" s="93">
        <v>13765.825744162874</v>
      </c>
      <c r="BX42" s="33"/>
    </row>
    <row r="43" spans="1:76">
      <c r="A43" s="82"/>
      <c r="B43" s="107" t="s">
        <v>348</v>
      </c>
      <c r="C43" s="30"/>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93">
        <v>5900.5986974288708</v>
      </c>
      <c r="AI43" s="93">
        <v>5412.6679648123791</v>
      </c>
      <c r="AJ43" s="93">
        <v>5856.5478914536034</v>
      </c>
      <c r="AK43" s="93">
        <v>8101.1127616544572</v>
      </c>
      <c r="AL43" s="93">
        <v>10900.90414292379</v>
      </c>
      <c r="AM43" s="93">
        <v>12586.170512659473</v>
      </c>
      <c r="AN43" s="93">
        <v>13562.971212654451</v>
      </c>
      <c r="AO43" s="93">
        <v>14435.302672190937</v>
      </c>
      <c r="AP43" s="93">
        <v>14575.23764090825</v>
      </c>
      <c r="AQ43" s="93">
        <v>13310.290136053967</v>
      </c>
      <c r="AR43" s="93">
        <v>11208.273749271444</v>
      </c>
      <c r="AS43" s="93">
        <v>9956.1510795047179</v>
      </c>
      <c r="AT43" s="93">
        <v>10759.626719678665</v>
      </c>
      <c r="AU43" s="93">
        <v>13408.634176741256</v>
      </c>
      <c r="AV43" s="93">
        <v>16868.445630967512</v>
      </c>
      <c r="AW43" s="93">
        <v>17778.124921645049</v>
      </c>
      <c r="AX43" s="93">
        <v>18106.705303451148</v>
      </c>
      <c r="AY43" s="93">
        <v>18439.07928059814</v>
      </c>
      <c r="AZ43" s="93">
        <v>17319.629458718664</v>
      </c>
      <c r="BA43" s="93">
        <v>16128.804809904095</v>
      </c>
      <c r="BB43" s="93">
        <v>15340.907666551817</v>
      </c>
      <c r="BC43" s="93">
        <v>14998.235800094391</v>
      </c>
      <c r="BD43" s="93">
        <v>15166.718508018244</v>
      </c>
      <c r="BE43" s="93">
        <v>15485.315414211809</v>
      </c>
      <c r="BF43" s="93">
        <v>15808.806186056534</v>
      </c>
      <c r="BG43" s="93">
        <v>16887.601225220118</v>
      </c>
      <c r="BH43" s="168">
        <v>18084.260730683738</v>
      </c>
      <c r="BI43" s="93">
        <v>18222.503023290854</v>
      </c>
      <c r="BJ43" s="93">
        <v>18644.372108449501</v>
      </c>
      <c r="BK43" s="93">
        <v>19121.982133399237</v>
      </c>
      <c r="BL43" s="93">
        <v>19388.824871893514</v>
      </c>
      <c r="BM43" s="93">
        <v>21971.869951066681</v>
      </c>
      <c r="BN43" s="93">
        <v>21924.928953285817</v>
      </c>
      <c r="BO43" s="93">
        <v>22091.566483925002</v>
      </c>
      <c r="BP43" s="93">
        <v>22334.556560900499</v>
      </c>
      <c r="BQ43" s="93">
        <v>21516.661591715016</v>
      </c>
      <c r="BR43" s="93">
        <v>20749.562939001651</v>
      </c>
      <c r="BS43" s="93">
        <v>20093.444781599355</v>
      </c>
      <c r="BT43" s="93">
        <v>19478.727356014173</v>
      </c>
      <c r="BU43" s="93">
        <v>18992.916565528176</v>
      </c>
      <c r="BV43" s="93">
        <v>18670.930960955688</v>
      </c>
      <c r="BW43" s="93">
        <v>18639.998044268217</v>
      </c>
      <c r="BX43" s="33"/>
    </row>
    <row r="44" spans="1:76" ht="26.1" customHeight="1">
      <c r="A44" s="82"/>
      <c r="B44" s="169" t="s">
        <v>347</v>
      </c>
      <c r="C44" s="30"/>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93">
        <v>0</v>
      </c>
      <c r="AI44" s="93">
        <v>0</v>
      </c>
      <c r="AJ44" s="93">
        <v>0</v>
      </c>
      <c r="AK44" s="93">
        <v>0</v>
      </c>
      <c r="AL44" s="93">
        <v>0</v>
      </c>
      <c r="AM44" s="93">
        <v>0</v>
      </c>
      <c r="AN44" s="93">
        <v>0</v>
      </c>
      <c r="AO44" s="93">
        <v>0</v>
      </c>
      <c r="AP44" s="93">
        <v>0</v>
      </c>
      <c r="AQ44" s="93">
        <v>0</v>
      </c>
      <c r="AR44" s="93">
        <v>0</v>
      </c>
      <c r="AS44" s="93">
        <v>0</v>
      </c>
      <c r="AT44" s="93">
        <v>0</v>
      </c>
      <c r="AU44" s="93">
        <v>0</v>
      </c>
      <c r="AV44" s="93">
        <v>0</v>
      </c>
      <c r="AW44" s="93">
        <v>0</v>
      </c>
      <c r="AX44" s="93">
        <v>0</v>
      </c>
      <c r="AY44" s="93">
        <v>0</v>
      </c>
      <c r="AZ44" s="93">
        <v>0</v>
      </c>
      <c r="BA44" s="93">
        <v>0</v>
      </c>
      <c r="BB44" s="93">
        <v>0</v>
      </c>
      <c r="BC44" s="93">
        <v>0</v>
      </c>
      <c r="BD44" s="93">
        <v>0</v>
      </c>
      <c r="BE44" s="93">
        <v>0</v>
      </c>
      <c r="BF44" s="93">
        <v>0</v>
      </c>
      <c r="BG44" s="93">
        <v>0</v>
      </c>
      <c r="BH44" s="90">
        <v>0</v>
      </c>
      <c r="BI44" s="93">
        <v>0</v>
      </c>
      <c r="BJ44" s="93">
        <v>0</v>
      </c>
      <c r="BK44" s="93">
        <v>0</v>
      </c>
      <c r="BL44" s="93">
        <v>0</v>
      </c>
      <c r="BM44" s="93">
        <v>0</v>
      </c>
      <c r="BN44" s="93">
        <v>0</v>
      </c>
      <c r="BO44" s="93">
        <v>0</v>
      </c>
      <c r="BP44" s="93">
        <v>0</v>
      </c>
      <c r="BQ44" s="93">
        <v>0</v>
      </c>
      <c r="BR44" s="93">
        <v>0</v>
      </c>
      <c r="BS44" s="93">
        <v>0</v>
      </c>
      <c r="BT44" s="93">
        <v>0</v>
      </c>
      <c r="BU44" s="93">
        <v>0</v>
      </c>
      <c r="BV44" s="93">
        <v>0</v>
      </c>
      <c r="BW44" s="93">
        <v>0</v>
      </c>
      <c r="BX44" s="33"/>
    </row>
    <row r="45" spans="1:76">
      <c r="A45" s="82"/>
      <c r="B45" s="38" t="s">
        <v>346</v>
      </c>
      <c r="C45" s="30"/>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93">
        <v>111.20146468914075</v>
      </c>
      <c r="AI45" s="93">
        <v>107.22719157803364</v>
      </c>
      <c r="AJ45" s="93">
        <v>140.46770326608939</v>
      </c>
      <c r="AK45" s="93">
        <v>201.18010517240936</v>
      </c>
      <c r="AL45" s="93">
        <v>268.41546192581444</v>
      </c>
      <c r="AM45" s="93">
        <v>336.17511151137967</v>
      </c>
      <c r="AN45" s="93">
        <v>325.55909483817817</v>
      </c>
      <c r="AO45" s="93">
        <v>316.67689126476995</v>
      </c>
      <c r="AP45" s="93">
        <v>377.30392630812088</v>
      </c>
      <c r="AQ45" s="93">
        <v>399.07934691321611</v>
      </c>
      <c r="AR45" s="93">
        <v>821.0930486586077</v>
      </c>
      <c r="AS45" s="93">
        <v>821.49555144802582</v>
      </c>
      <c r="AT45" s="93">
        <v>882.21720526515242</v>
      </c>
      <c r="AU45" s="93">
        <v>1055.6316407507452</v>
      </c>
      <c r="AV45" s="93">
        <v>1526.5565448014445</v>
      </c>
      <c r="AW45" s="93">
        <v>1937.807069205918</v>
      </c>
      <c r="AX45" s="93">
        <v>2284.6389109246152</v>
      </c>
      <c r="AY45" s="93">
        <v>2680.3016588760502</v>
      </c>
      <c r="AZ45" s="93">
        <v>3080.1010858736158</v>
      </c>
      <c r="BA45" s="93">
        <v>3378.6179443353017</v>
      </c>
      <c r="BB45" s="93">
        <v>3472.5873522556458</v>
      </c>
      <c r="BC45" s="93">
        <v>2682.2657892720481</v>
      </c>
      <c r="BD45" s="93">
        <v>2.365182996274227</v>
      </c>
      <c r="BE45" s="93">
        <v>-1.1158756359840338</v>
      </c>
      <c r="BF45" s="93">
        <v>-0.9822541097637022</v>
      </c>
      <c r="BG45" s="93">
        <v>0.11086141527363505</v>
      </c>
      <c r="BH45" s="93">
        <v>-3.6577444679977665E-2</v>
      </c>
      <c r="BI45" s="93">
        <v>0</v>
      </c>
      <c r="BJ45" s="93">
        <v>0</v>
      </c>
      <c r="BK45" s="93">
        <v>0</v>
      </c>
      <c r="BL45" s="93">
        <v>0</v>
      </c>
      <c r="BM45" s="93">
        <v>0</v>
      </c>
      <c r="BN45" s="93">
        <v>0</v>
      </c>
      <c r="BO45" s="93">
        <v>0</v>
      </c>
      <c r="BP45" s="93">
        <v>0</v>
      </c>
      <c r="BQ45" s="93">
        <v>0</v>
      </c>
      <c r="BR45" s="93">
        <v>0</v>
      </c>
      <c r="BS45" s="93">
        <v>0</v>
      </c>
      <c r="BT45" s="93">
        <v>0</v>
      </c>
      <c r="BU45" s="93">
        <v>0</v>
      </c>
      <c r="BV45" s="93">
        <v>0</v>
      </c>
      <c r="BW45" s="93">
        <v>0</v>
      </c>
      <c r="BX45" s="33"/>
    </row>
    <row r="46" spans="1:76">
      <c r="A46" s="82"/>
      <c r="B46" s="88" t="s">
        <v>343</v>
      </c>
      <c r="C46" s="30"/>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93">
        <v>67.23966594149833</v>
      </c>
      <c r="AI46" s="93">
        <v>64.071529432923413</v>
      </c>
      <c r="AJ46" s="93">
        <v>82.66667671600446</v>
      </c>
      <c r="AK46" s="93">
        <v>116.61299934101727</v>
      </c>
      <c r="AL46" s="93">
        <v>153.30547558705217</v>
      </c>
      <c r="AM46" s="93">
        <v>189.77167717719732</v>
      </c>
      <c r="AN46" s="93">
        <v>182.91772841570653</v>
      </c>
      <c r="AO46" s="93">
        <v>177.63765512155851</v>
      </c>
      <c r="AP46" s="93">
        <v>211.64464208775925</v>
      </c>
      <c r="AQ46" s="93">
        <v>224.6043935089526</v>
      </c>
      <c r="AR46" s="93">
        <v>447.15200455879676</v>
      </c>
      <c r="AS46" s="93">
        <v>475.75454163791812</v>
      </c>
      <c r="AT46" s="93">
        <v>518.93245294947724</v>
      </c>
      <c r="AU46" s="93">
        <v>631.91674250903759</v>
      </c>
      <c r="AV46" s="93">
        <v>848.05417614766225</v>
      </c>
      <c r="AW46" s="93">
        <v>1025.99160720289</v>
      </c>
      <c r="AX46" s="93">
        <v>1183.1996989032502</v>
      </c>
      <c r="AY46" s="93">
        <v>1337.8191923217717</v>
      </c>
      <c r="AZ46" s="93">
        <v>1499.4305135083243</v>
      </c>
      <c r="BA46" s="93">
        <v>1625.4905292756796</v>
      </c>
      <c r="BB46" s="93">
        <v>1660.2775720247607</v>
      </c>
      <c r="BC46" s="93">
        <v>1348.3951080062409</v>
      </c>
      <c r="BD46" s="93">
        <v>1.1889952123578484</v>
      </c>
      <c r="BE46" s="93">
        <v>-0.56095904243426054</v>
      </c>
      <c r="BF46" s="93">
        <v>-0.49378650010066838</v>
      </c>
      <c r="BG46" s="93">
        <v>5.5730864040206565E-2</v>
      </c>
      <c r="BH46" s="93">
        <v>-1.8387755481620707E-2</v>
      </c>
      <c r="BI46" s="93">
        <v>0</v>
      </c>
      <c r="BJ46" s="93">
        <v>0</v>
      </c>
      <c r="BK46" s="93">
        <v>0</v>
      </c>
      <c r="BL46" s="93">
        <v>0</v>
      </c>
      <c r="BM46" s="93">
        <v>0</v>
      </c>
      <c r="BN46" s="93">
        <v>0</v>
      </c>
      <c r="BO46" s="93">
        <v>0</v>
      </c>
      <c r="BP46" s="93">
        <v>0</v>
      </c>
      <c r="BQ46" s="93">
        <v>0</v>
      </c>
      <c r="BR46" s="93">
        <v>0</v>
      </c>
      <c r="BS46" s="93">
        <v>0</v>
      </c>
      <c r="BT46" s="93">
        <v>0</v>
      </c>
      <c r="BU46" s="93">
        <v>0</v>
      </c>
      <c r="BV46" s="93">
        <v>0</v>
      </c>
      <c r="BW46" s="93">
        <v>0</v>
      </c>
      <c r="BX46" s="33"/>
    </row>
    <row r="47" spans="1:76">
      <c r="A47" s="82"/>
      <c r="B47" s="88" t="s">
        <v>342</v>
      </c>
      <c r="C47" s="30"/>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93">
        <v>43.961798747642419</v>
      </c>
      <c r="AI47" s="93">
        <v>43.15566214511022</v>
      </c>
      <c r="AJ47" s="93">
        <v>57.801026550084913</v>
      </c>
      <c r="AK47" s="93">
        <v>84.567105831392084</v>
      </c>
      <c r="AL47" s="93">
        <v>115.10998633876228</v>
      </c>
      <c r="AM47" s="93">
        <v>146.40343433418235</v>
      </c>
      <c r="AN47" s="93">
        <v>142.64136642247161</v>
      </c>
      <c r="AO47" s="93">
        <v>139.03923614321147</v>
      </c>
      <c r="AP47" s="93">
        <v>165.65928422036163</v>
      </c>
      <c r="AQ47" s="93">
        <v>174.47495340426352</v>
      </c>
      <c r="AR47" s="93">
        <v>373.94104409981088</v>
      </c>
      <c r="AS47" s="93">
        <v>345.74100981010776</v>
      </c>
      <c r="AT47" s="93">
        <v>363.28475231567523</v>
      </c>
      <c r="AU47" s="93">
        <v>423.71489824170754</v>
      </c>
      <c r="AV47" s="93">
        <v>678.5023686537819</v>
      </c>
      <c r="AW47" s="93">
        <v>911.81546200302785</v>
      </c>
      <c r="AX47" s="93">
        <v>1101.4392120213649</v>
      </c>
      <c r="AY47" s="93">
        <v>1342.4824665542785</v>
      </c>
      <c r="AZ47" s="93">
        <v>1580.6705723652915</v>
      </c>
      <c r="BA47" s="93">
        <v>1753.1274150596219</v>
      </c>
      <c r="BB47" s="93">
        <v>1812.3097802308855</v>
      </c>
      <c r="BC47" s="93">
        <v>1333.8706812658072</v>
      </c>
      <c r="BD47" s="93">
        <v>1.1761877839163783</v>
      </c>
      <c r="BE47" s="93">
        <v>-0.55491659354977318</v>
      </c>
      <c r="BF47" s="93">
        <v>-0.48846760966303387</v>
      </c>
      <c r="BG47" s="93">
        <v>5.5130551233428478E-2</v>
      </c>
      <c r="BH47" s="93">
        <v>-1.8189689198356961E-2</v>
      </c>
      <c r="BI47" s="93">
        <v>0</v>
      </c>
      <c r="BJ47" s="93">
        <v>0</v>
      </c>
      <c r="BK47" s="93">
        <v>0</v>
      </c>
      <c r="BL47" s="93">
        <v>0</v>
      </c>
      <c r="BM47" s="93">
        <v>0</v>
      </c>
      <c r="BN47" s="93">
        <v>0</v>
      </c>
      <c r="BO47" s="93">
        <v>0</v>
      </c>
      <c r="BP47" s="93">
        <v>0</v>
      </c>
      <c r="BQ47" s="93">
        <v>0</v>
      </c>
      <c r="BR47" s="93">
        <v>0</v>
      </c>
      <c r="BS47" s="93">
        <v>0</v>
      </c>
      <c r="BT47" s="93">
        <v>0</v>
      </c>
      <c r="BU47" s="93">
        <v>0</v>
      </c>
      <c r="BV47" s="93">
        <v>0</v>
      </c>
      <c r="BW47" s="93">
        <v>0</v>
      </c>
      <c r="BX47" s="33"/>
    </row>
    <row r="48" spans="1:76">
      <c r="A48" s="82"/>
      <c r="B48" s="88" t="s">
        <v>345</v>
      </c>
      <c r="C48" s="30"/>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93">
        <v>63.738256068726734</v>
      </c>
      <c r="AI48" s="93">
        <v>58.464349693737397</v>
      </c>
      <c r="AJ48" s="93">
        <v>73.689803062607197</v>
      </c>
      <c r="AK48" s="93">
        <v>98.158205161043682</v>
      </c>
      <c r="AL48" s="93">
        <v>118.22269104672971</v>
      </c>
      <c r="AM48" s="93">
        <v>137.55774863209959</v>
      </c>
      <c r="AN48" s="93">
        <v>132.02643441806208</v>
      </c>
      <c r="AO48" s="93">
        <v>130.16375035679323</v>
      </c>
      <c r="AP48" s="93">
        <v>156.23812584849912</v>
      </c>
      <c r="AQ48" s="93">
        <v>172.44043141909515</v>
      </c>
      <c r="AR48" s="93">
        <v>281.12487454690699</v>
      </c>
      <c r="AS48" s="93">
        <v>334.54403011145428</v>
      </c>
      <c r="AT48" s="93">
        <v>356.4644974240743</v>
      </c>
      <c r="AU48" s="93">
        <v>414.52919074140834</v>
      </c>
      <c r="AV48" s="93">
        <v>665.16246232790945</v>
      </c>
      <c r="AW48" s="93">
        <v>886.83825602244815</v>
      </c>
      <c r="AX48" s="93">
        <v>1040.5332242684929</v>
      </c>
      <c r="AY48" s="93">
        <v>1221.791831107359</v>
      </c>
      <c r="AZ48" s="93">
        <v>1403.4540924494513</v>
      </c>
      <c r="BA48" s="93">
        <v>1603.7365179173366</v>
      </c>
      <c r="BB48" s="93">
        <v>1744.5833062142574</v>
      </c>
      <c r="BC48" s="93">
        <v>1373.4761118376812</v>
      </c>
      <c r="BD48" s="93">
        <v>1.2111112770777848</v>
      </c>
      <c r="BE48" s="93">
        <v>-0.57139323624662008</v>
      </c>
      <c r="BF48" s="93">
        <v>-0.50297124204121901</v>
      </c>
      <c r="BG48" s="93">
        <v>5.6767493442243383E-2</v>
      </c>
      <c r="BH48" s="93">
        <v>-1.8729779390597969E-2</v>
      </c>
      <c r="BI48" s="93">
        <v>0</v>
      </c>
      <c r="BJ48" s="93">
        <v>0</v>
      </c>
      <c r="BK48" s="93">
        <v>0</v>
      </c>
      <c r="BL48" s="93">
        <v>0</v>
      </c>
      <c r="BM48" s="93">
        <v>0</v>
      </c>
      <c r="BN48" s="93">
        <v>0</v>
      </c>
      <c r="BO48" s="93">
        <v>0</v>
      </c>
      <c r="BP48" s="93">
        <v>0</v>
      </c>
      <c r="BQ48" s="93">
        <v>0</v>
      </c>
      <c r="BR48" s="93">
        <v>0</v>
      </c>
      <c r="BS48" s="93">
        <v>0</v>
      </c>
      <c r="BT48" s="93">
        <v>0</v>
      </c>
      <c r="BU48" s="93">
        <v>0</v>
      </c>
      <c r="BV48" s="93">
        <v>0</v>
      </c>
      <c r="BW48" s="93">
        <v>0</v>
      </c>
      <c r="BX48" s="33"/>
    </row>
    <row r="49" spans="1:76">
      <c r="A49" s="82"/>
      <c r="B49" s="88" t="s">
        <v>344</v>
      </c>
      <c r="C49" s="30"/>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93">
        <v>47.463208620414015</v>
      </c>
      <c r="AI49" s="93">
        <v>48.762841884296243</v>
      </c>
      <c r="AJ49" s="93">
        <v>66.777900203482176</v>
      </c>
      <c r="AK49" s="93">
        <v>103.02190001136567</v>
      </c>
      <c r="AL49" s="93">
        <v>150.19277087908478</v>
      </c>
      <c r="AM49" s="93">
        <v>198.61736287928011</v>
      </c>
      <c r="AN49" s="93">
        <v>193.53266042011606</v>
      </c>
      <c r="AO49" s="93">
        <v>186.51314090797672</v>
      </c>
      <c r="AP49" s="93">
        <v>221.06580045962176</v>
      </c>
      <c r="AQ49" s="93">
        <v>226.63891549412094</v>
      </c>
      <c r="AR49" s="93">
        <v>539.96817411170059</v>
      </c>
      <c r="AS49" s="93">
        <v>486.9515213365716</v>
      </c>
      <c r="AT49" s="93">
        <v>525.75270784107818</v>
      </c>
      <c r="AU49" s="93">
        <v>641.10245000933685</v>
      </c>
      <c r="AV49" s="93">
        <v>861.39408247353515</v>
      </c>
      <c r="AW49" s="93">
        <v>1050.96881318347</v>
      </c>
      <c r="AX49" s="93">
        <v>1244.1056866561223</v>
      </c>
      <c r="AY49" s="93">
        <v>1458.5098277686909</v>
      </c>
      <c r="AZ49" s="93">
        <v>1676.6469934241647</v>
      </c>
      <c r="BA49" s="93">
        <v>1774.8814264179648</v>
      </c>
      <c r="BB49" s="93">
        <v>1728.0040460413884</v>
      </c>
      <c r="BC49" s="93">
        <v>1308.7896774343667</v>
      </c>
      <c r="BD49" s="93">
        <v>1.1540717191964422</v>
      </c>
      <c r="BE49" s="93">
        <v>-0.54448239973741364</v>
      </c>
      <c r="BF49" s="93">
        <v>-0.4792828677224833</v>
      </c>
      <c r="BG49" s="93">
        <v>5.409392183139166E-2</v>
      </c>
      <c r="BH49" s="93">
        <v>-1.7847665289379696E-2</v>
      </c>
      <c r="BI49" s="93">
        <v>0</v>
      </c>
      <c r="BJ49" s="93">
        <v>0</v>
      </c>
      <c r="BK49" s="93">
        <v>0</v>
      </c>
      <c r="BL49" s="93">
        <v>0</v>
      </c>
      <c r="BM49" s="93">
        <v>0</v>
      </c>
      <c r="BN49" s="93">
        <v>0</v>
      </c>
      <c r="BO49" s="93">
        <v>0</v>
      </c>
      <c r="BP49" s="93">
        <v>0</v>
      </c>
      <c r="BQ49" s="93">
        <v>0</v>
      </c>
      <c r="BR49" s="93">
        <v>0</v>
      </c>
      <c r="BS49" s="93">
        <v>0</v>
      </c>
      <c r="BT49" s="93">
        <v>0</v>
      </c>
      <c r="BU49" s="93">
        <v>0</v>
      </c>
      <c r="BV49" s="93">
        <v>0</v>
      </c>
      <c r="BW49" s="93">
        <v>0</v>
      </c>
      <c r="BX49" s="33"/>
    </row>
    <row r="50" spans="1:76" ht="26.1" customHeight="1">
      <c r="A50" s="82"/>
      <c r="B50" s="38" t="s">
        <v>249</v>
      </c>
      <c r="C50" s="30"/>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93">
        <v>0</v>
      </c>
      <c r="AI50" s="93">
        <v>0</v>
      </c>
      <c r="AJ50" s="93">
        <v>0</v>
      </c>
      <c r="AK50" s="93">
        <v>0</v>
      </c>
      <c r="AL50" s="93">
        <v>0</v>
      </c>
      <c r="AM50" s="93">
        <v>0</v>
      </c>
      <c r="AN50" s="93">
        <v>0</v>
      </c>
      <c r="AO50" s="93">
        <v>0</v>
      </c>
      <c r="AP50" s="93">
        <v>0</v>
      </c>
      <c r="AQ50" s="93">
        <v>0</v>
      </c>
      <c r="AR50" s="93">
        <v>0</v>
      </c>
      <c r="AS50" s="93">
        <v>0</v>
      </c>
      <c r="AT50" s="93">
        <v>0</v>
      </c>
      <c r="AU50" s="93">
        <v>0</v>
      </c>
      <c r="AV50" s="93">
        <v>4.7291940265621975</v>
      </c>
      <c r="AW50" s="93">
        <v>11.558412888625307</v>
      </c>
      <c r="AX50" s="93">
        <v>18.027563756935884</v>
      </c>
      <c r="AY50" s="93">
        <v>29.526163001306504</v>
      </c>
      <c r="AZ50" s="93">
        <v>50.298798111524583</v>
      </c>
      <c r="BA50" s="93">
        <v>61.035913072010104</v>
      </c>
      <c r="BB50" s="93">
        <v>69.812619040900614</v>
      </c>
      <c r="BC50" s="93">
        <v>55.588860125852094</v>
      </c>
      <c r="BD50" s="93">
        <v>-8.4372025013291135E-2</v>
      </c>
      <c r="BE50" s="93">
        <v>-0.11776824464743844</v>
      </c>
      <c r="BF50" s="93">
        <v>-0.1956445545228325</v>
      </c>
      <c r="BG50" s="93">
        <v>0.11086141527363505</v>
      </c>
      <c r="BH50" s="93">
        <v>-3.6577444679977665E-2</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33"/>
    </row>
    <row r="51" spans="1:76">
      <c r="A51" s="82"/>
      <c r="B51" s="88" t="s">
        <v>343</v>
      </c>
      <c r="C51" s="30"/>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93">
        <v>0</v>
      </c>
      <c r="AI51" s="93">
        <v>0</v>
      </c>
      <c r="AJ51" s="93">
        <v>0</v>
      </c>
      <c r="AK51" s="93">
        <v>0</v>
      </c>
      <c r="AL51" s="93">
        <v>0</v>
      </c>
      <c r="AM51" s="93">
        <v>0</v>
      </c>
      <c r="AN51" s="93">
        <v>0</v>
      </c>
      <c r="AO51" s="93">
        <v>0</v>
      </c>
      <c r="AP51" s="93">
        <v>0</v>
      </c>
      <c r="AQ51" s="93">
        <v>0</v>
      </c>
      <c r="AR51" s="93">
        <v>0</v>
      </c>
      <c r="AS51" s="93">
        <v>0</v>
      </c>
      <c r="AT51" s="93">
        <v>0</v>
      </c>
      <c r="AU51" s="93">
        <v>0</v>
      </c>
      <c r="AV51" s="93">
        <v>1.0743025186110182</v>
      </c>
      <c r="AW51" s="93">
        <v>2.6020457893081246</v>
      </c>
      <c r="AX51" s="93">
        <v>4.0835623645476105</v>
      </c>
      <c r="AY51" s="93">
        <v>6.2702623795367334</v>
      </c>
      <c r="AZ51" s="93">
        <v>10.916964029531021</v>
      </c>
      <c r="BA51" s="93">
        <v>13.501952548211113</v>
      </c>
      <c r="BB51" s="93">
        <v>15.445448289808668</v>
      </c>
      <c r="BC51" s="93">
        <v>13.237757418678745</v>
      </c>
      <c r="BD51" s="93">
        <v>0</v>
      </c>
      <c r="BE51" s="93">
        <v>0</v>
      </c>
      <c r="BF51" s="93">
        <v>0</v>
      </c>
      <c r="BG51" s="93">
        <v>0</v>
      </c>
      <c r="BH51" s="93">
        <v>0</v>
      </c>
      <c r="BI51" s="93">
        <v>0</v>
      </c>
      <c r="BJ51" s="93">
        <v>0</v>
      </c>
      <c r="BK51" s="93">
        <v>0</v>
      </c>
      <c r="BL51" s="93">
        <v>0</v>
      </c>
      <c r="BM51" s="93">
        <v>0</v>
      </c>
      <c r="BN51" s="93">
        <v>0</v>
      </c>
      <c r="BO51" s="93">
        <v>0</v>
      </c>
      <c r="BP51" s="93">
        <v>0</v>
      </c>
      <c r="BQ51" s="93">
        <v>0</v>
      </c>
      <c r="BR51" s="93">
        <v>0</v>
      </c>
      <c r="BS51" s="93">
        <v>0</v>
      </c>
      <c r="BT51" s="93">
        <v>0</v>
      </c>
      <c r="BU51" s="93">
        <v>0</v>
      </c>
      <c r="BV51" s="93">
        <v>0</v>
      </c>
      <c r="BW51" s="93">
        <v>0</v>
      </c>
      <c r="BX51" s="33"/>
    </row>
    <row r="52" spans="1:76">
      <c r="A52" s="82"/>
      <c r="B52" s="88" t="s">
        <v>342</v>
      </c>
      <c r="C52" s="30"/>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93">
        <v>0</v>
      </c>
      <c r="AI52" s="93">
        <v>0</v>
      </c>
      <c r="AJ52" s="93">
        <v>0</v>
      </c>
      <c r="AK52" s="93">
        <v>0</v>
      </c>
      <c r="AL52" s="93">
        <v>0</v>
      </c>
      <c r="AM52" s="93">
        <v>0</v>
      </c>
      <c r="AN52" s="93">
        <v>0</v>
      </c>
      <c r="AO52" s="93">
        <v>0</v>
      </c>
      <c r="AP52" s="93">
        <v>0</v>
      </c>
      <c r="AQ52" s="93">
        <v>0</v>
      </c>
      <c r="AR52" s="93">
        <v>0</v>
      </c>
      <c r="AS52" s="93">
        <v>0</v>
      </c>
      <c r="AT52" s="93">
        <v>0</v>
      </c>
      <c r="AU52" s="93">
        <v>0</v>
      </c>
      <c r="AV52" s="93">
        <v>3.6548915079511799</v>
      </c>
      <c r="AW52" s="93">
        <v>8.956367099317184</v>
      </c>
      <c r="AX52" s="93">
        <v>13.944001392388271</v>
      </c>
      <c r="AY52" s="93">
        <v>23.255900621769772</v>
      </c>
      <c r="AZ52" s="93">
        <v>39.38183408199356</v>
      </c>
      <c r="BA52" s="93">
        <v>47.533960523798989</v>
      </c>
      <c r="BB52" s="93">
        <v>54.367170751091948</v>
      </c>
      <c r="BC52" s="93">
        <v>42.351102707173347</v>
      </c>
      <c r="BD52" s="93">
        <v>-8.4372025013291135E-2</v>
      </c>
      <c r="BE52" s="93">
        <v>-0.11776824464743844</v>
      </c>
      <c r="BF52" s="93">
        <v>-0.1956445545228325</v>
      </c>
      <c r="BG52" s="93">
        <v>0.11086141527363505</v>
      </c>
      <c r="BH52" s="93">
        <v>-3.6577444679977665E-2</v>
      </c>
      <c r="BI52" s="93">
        <v>0</v>
      </c>
      <c r="BJ52" s="93">
        <v>0</v>
      </c>
      <c r="BK52" s="93">
        <v>0</v>
      </c>
      <c r="BL52" s="93">
        <v>0</v>
      </c>
      <c r="BM52" s="93">
        <v>0</v>
      </c>
      <c r="BN52" s="93">
        <v>0</v>
      </c>
      <c r="BO52" s="93">
        <v>0</v>
      </c>
      <c r="BP52" s="93">
        <v>0</v>
      </c>
      <c r="BQ52" s="93">
        <v>0</v>
      </c>
      <c r="BR52" s="93">
        <v>0</v>
      </c>
      <c r="BS52" s="93">
        <v>0</v>
      </c>
      <c r="BT52" s="93">
        <v>0</v>
      </c>
      <c r="BU52" s="93">
        <v>0</v>
      </c>
      <c r="BV52" s="93">
        <v>0</v>
      </c>
      <c r="BW52" s="93">
        <v>0</v>
      </c>
      <c r="BX52" s="33"/>
    </row>
    <row r="53" spans="1:76">
      <c r="A53" s="82"/>
      <c r="B53" s="38" t="s">
        <v>308</v>
      </c>
      <c r="C53" s="30"/>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93">
        <v>0</v>
      </c>
      <c r="AI53" s="93">
        <v>0</v>
      </c>
      <c r="AJ53" s="93">
        <v>0</v>
      </c>
      <c r="AK53" s="93">
        <v>0</v>
      </c>
      <c r="AL53" s="93">
        <v>0</v>
      </c>
      <c r="AM53" s="93">
        <v>0</v>
      </c>
      <c r="AN53" s="93">
        <v>0</v>
      </c>
      <c r="AO53" s="93">
        <v>0</v>
      </c>
      <c r="AP53" s="93">
        <v>0</v>
      </c>
      <c r="AQ53" s="93">
        <v>0</v>
      </c>
      <c r="AR53" s="93">
        <v>0</v>
      </c>
      <c r="AS53" s="93">
        <v>0</v>
      </c>
      <c r="AT53" s="93">
        <v>0</v>
      </c>
      <c r="AU53" s="93">
        <v>0</v>
      </c>
      <c r="AV53" s="93">
        <v>0</v>
      </c>
      <c r="AW53" s="93">
        <v>0</v>
      </c>
      <c r="AX53" s="93">
        <v>0</v>
      </c>
      <c r="AY53" s="93">
        <v>0</v>
      </c>
      <c r="AZ53" s="93">
        <v>4.7199007367707404</v>
      </c>
      <c r="BA53" s="93">
        <v>34.250462522657735</v>
      </c>
      <c r="BB53" s="93">
        <v>46.30918979302205</v>
      </c>
      <c r="BC53" s="93">
        <v>38.839192894895135</v>
      </c>
      <c r="BD53" s="93">
        <v>5.7663438078755851</v>
      </c>
      <c r="BE53" s="93">
        <v>8.1748909250871169E-3</v>
      </c>
      <c r="BF53" s="93">
        <v>5.708435745176401E-2</v>
      </c>
      <c r="BG53" s="93">
        <v>0</v>
      </c>
      <c r="BH53" s="93">
        <v>0</v>
      </c>
      <c r="BI53" s="93">
        <v>0</v>
      </c>
      <c r="BJ53" s="93">
        <v>0</v>
      </c>
      <c r="BK53" s="93">
        <v>0</v>
      </c>
      <c r="BL53" s="93">
        <v>0</v>
      </c>
      <c r="BM53" s="93">
        <v>0</v>
      </c>
      <c r="BN53" s="93">
        <v>0</v>
      </c>
      <c r="BO53" s="93">
        <v>0</v>
      </c>
      <c r="BP53" s="93">
        <v>0</v>
      </c>
      <c r="BQ53" s="93">
        <v>0</v>
      </c>
      <c r="BR53" s="93">
        <v>0</v>
      </c>
      <c r="BS53" s="93">
        <v>0</v>
      </c>
      <c r="BT53" s="93">
        <v>0</v>
      </c>
      <c r="BU53" s="93">
        <v>0</v>
      </c>
      <c r="BV53" s="93">
        <v>0</v>
      </c>
      <c r="BW53" s="93">
        <v>0</v>
      </c>
      <c r="BX53" s="33"/>
    </row>
    <row r="54" spans="1:76">
      <c r="A54" s="82"/>
      <c r="B54" s="38" t="s">
        <v>341</v>
      </c>
      <c r="C54" s="30"/>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93">
        <v>0</v>
      </c>
      <c r="AI54" s="93">
        <v>0</v>
      </c>
      <c r="AJ54" s="93">
        <v>0</v>
      </c>
      <c r="AK54" s="93">
        <v>0</v>
      </c>
      <c r="AL54" s="93">
        <v>0</v>
      </c>
      <c r="AM54" s="93">
        <v>0</v>
      </c>
      <c r="AN54" s="93">
        <v>0</v>
      </c>
      <c r="AO54" s="93">
        <v>0</v>
      </c>
      <c r="AP54" s="93">
        <v>0</v>
      </c>
      <c r="AQ54" s="93">
        <v>0</v>
      </c>
      <c r="AR54" s="93">
        <v>0</v>
      </c>
      <c r="AS54" s="93">
        <v>0</v>
      </c>
      <c r="AT54" s="93">
        <v>0</v>
      </c>
      <c r="AU54" s="93">
        <v>0</v>
      </c>
      <c r="AV54" s="93">
        <v>0</v>
      </c>
      <c r="AW54" s="93">
        <v>0</v>
      </c>
      <c r="AX54" s="93">
        <v>0</v>
      </c>
      <c r="AY54" s="93">
        <v>0</v>
      </c>
      <c r="AZ54" s="93">
        <v>0</v>
      </c>
      <c r="BA54" s="93">
        <v>0</v>
      </c>
      <c r="BB54" s="93">
        <v>0</v>
      </c>
      <c r="BC54" s="93">
        <v>0</v>
      </c>
      <c r="BD54" s="93">
        <v>0</v>
      </c>
      <c r="BE54" s="93">
        <v>0</v>
      </c>
      <c r="BF54" s="93">
        <v>0</v>
      </c>
      <c r="BG54" s="93">
        <v>0</v>
      </c>
      <c r="BH54" s="93">
        <v>0</v>
      </c>
      <c r="BI54" s="93">
        <v>0</v>
      </c>
      <c r="BJ54" s="93">
        <v>0</v>
      </c>
      <c r="BK54" s="93">
        <v>0</v>
      </c>
      <c r="BL54" s="93">
        <v>102.86374221936843</v>
      </c>
      <c r="BM54" s="93">
        <v>118.06164395966785</v>
      </c>
      <c r="BN54" s="93">
        <v>118.05273264695771</v>
      </c>
      <c r="BO54" s="93">
        <v>122.34895275796836</v>
      </c>
      <c r="BP54" s="93">
        <v>114.24588599301707</v>
      </c>
      <c r="BQ54" s="93">
        <v>103.08147276573212</v>
      </c>
      <c r="BR54" s="93">
        <v>15.670043300000001</v>
      </c>
      <c r="BS54" s="93">
        <v>0</v>
      </c>
      <c r="BT54" s="93">
        <v>0</v>
      </c>
      <c r="BU54" s="93">
        <v>0</v>
      </c>
      <c r="BV54" s="93">
        <v>0</v>
      </c>
      <c r="BW54" s="93">
        <v>0</v>
      </c>
      <c r="BX54" s="33"/>
    </row>
    <row r="55" spans="1:76" ht="26.1" customHeight="1">
      <c r="A55" s="82"/>
      <c r="B55" s="169" t="s">
        <v>340</v>
      </c>
      <c r="C55" s="30"/>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207" t="str">
        <f>'Table 3a'!BL55</f>
        <v>Definition change -&gt;</v>
      </c>
      <c r="BM55" s="93"/>
      <c r="BN55" s="93"/>
      <c r="BO55" s="93"/>
      <c r="BP55" s="93"/>
      <c r="BQ55" s="93"/>
      <c r="BR55" s="93"/>
      <c r="BS55" s="93"/>
      <c r="BT55" s="93"/>
      <c r="BU55" s="93"/>
      <c r="BV55" s="93"/>
      <c r="BW55" s="93"/>
      <c r="BX55" s="33"/>
    </row>
    <row r="56" spans="1:76">
      <c r="A56" s="82"/>
      <c r="B56" s="38" t="s">
        <v>339</v>
      </c>
      <c r="C56" s="30"/>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93">
        <v>875.99143773090168</v>
      </c>
      <c r="AI56" s="93">
        <v>862.74944316741175</v>
      </c>
      <c r="AJ56" s="93">
        <v>975.4036063773043</v>
      </c>
      <c r="AK56" s="93">
        <v>1328.381478391319</v>
      </c>
      <c r="AL56" s="93">
        <v>1518.0913433568155</v>
      </c>
      <c r="AM56" s="93">
        <v>1639.6418358830133</v>
      </c>
      <c r="AN56" s="93">
        <v>1724.9406995951031</v>
      </c>
      <c r="AO56" s="93">
        <v>1779.5879907231213</v>
      </c>
      <c r="AP56" s="93">
        <v>1887.9456401721482</v>
      </c>
      <c r="AQ56" s="93">
        <v>1861.3732458648526</v>
      </c>
      <c r="AR56" s="93">
        <v>1583.4102931188245</v>
      </c>
      <c r="AS56" s="93">
        <v>1809.0875505858953</v>
      </c>
      <c r="AT56" s="93">
        <v>2073.9018716000978</v>
      </c>
      <c r="AU56" s="93">
        <v>1129.938587692556</v>
      </c>
      <c r="AV56" s="93">
        <v>1190.4369284777097</v>
      </c>
      <c r="AW56" s="93">
        <v>1510.5485077119902</v>
      </c>
      <c r="AX56" s="93">
        <v>1543.2589794499936</v>
      </c>
      <c r="AY56" s="93">
        <v>1527.6979799247988</v>
      </c>
      <c r="AZ56" s="93">
        <v>1530.0948812943609</v>
      </c>
      <c r="BA56" s="93">
        <v>1567.861690129437</v>
      </c>
      <c r="BB56" s="93">
        <v>1607.9585776295989</v>
      </c>
      <c r="BC56" s="93">
        <v>1646.5773401955453</v>
      </c>
      <c r="BD56" s="93">
        <v>1700.3895646041128</v>
      </c>
      <c r="BE56" s="93">
        <v>1838.5952668573914</v>
      </c>
      <c r="BF56" s="93">
        <v>1899.5095165177966</v>
      </c>
      <c r="BG56" s="93">
        <v>2097.9808643374649</v>
      </c>
      <c r="BH56" s="93">
        <v>2306.3054459851001</v>
      </c>
      <c r="BI56" s="93">
        <v>2261.7480884392107</v>
      </c>
      <c r="BJ56" s="93">
        <v>2394.0090178797159</v>
      </c>
      <c r="BK56" s="93">
        <v>2375.4279149207368</v>
      </c>
      <c r="BL56" s="168">
        <v>2209.7228171625011</v>
      </c>
      <c r="BM56" s="90">
        <v>2214.8971365352763</v>
      </c>
      <c r="BN56" s="90">
        <v>2183.9694681769156</v>
      </c>
      <c r="BO56" s="90">
        <v>2092.0229390791847</v>
      </c>
      <c r="BP56" s="90">
        <v>1994.7113246419447</v>
      </c>
      <c r="BQ56" s="90">
        <v>0</v>
      </c>
      <c r="BR56" s="90">
        <v>0</v>
      </c>
      <c r="BS56" s="90">
        <v>0</v>
      </c>
      <c r="BT56" s="90">
        <v>0</v>
      </c>
      <c r="BU56" s="90">
        <v>0</v>
      </c>
      <c r="BV56" s="90">
        <v>0</v>
      </c>
      <c r="BW56" s="90">
        <v>0</v>
      </c>
      <c r="BX56" s="33"/>
    </row>
    <row r="57" spans="1:76">
      <c r="A57" s="82"/>
      <c r="B57" s="38" t="s">
        <v>330</v>
      </c>
      <c r="C57" s="30"/>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93">
        <v>127.43144482554307</v>
      </c>
      <c r="AI57" s="93">
        <v>125.43934104622514</v>
      </c>
      <c r="AJ57" s="93">
        <v>141.7539262962087</v>
      </c>
      <c r="AK57" s="93">
        <v>192.68505342954495</v>
      </c>
      <c r="AL57" s="93">
        <v>219.2336857995528</v>
      </c>
      <c r="AM57" s="93">
        <v>235.85534051180809</v>
      </c>
      <c r="AN57" s="93">
        <v>248.56129223736312</v>
      </c>
      <c r="AO57" s="93">
        <v>254.90336750678023</v>
      </c>
      <c r="AP57" s="93">
        <v>271.9262955998974</v>
      </c>
      <c r="AQ57" s="93">
        <v>267.86859204364936</v>
      </c>
      <c r="AR57" s="93">
        <v>172.98676591595401</v>
      </c>
      <c r="AS57" s="93">
        <v>221.86923296309638</v>
      </c>
      <c r="AT57" s="93">
        <v>297.52141852115881</v>
      </c>
      <c r="AU57" s="93">
        <v>189.26341127171142</v>
      </c>
      <c r="AV57" s="93">
        <v>240.23549509905649</v>
      </c>
      <c r="AW57" s="93">
        <v>303.01043627250277</v>
      </c>
      <c r="AX57" s="93">
        <v>377.22734087198762</v>
      </c>
      <c r="AY57" s="93">
        <v>430.54893727902623</v>
      </c>
      <c r="AZ57" s="93">
        <v>471.21839725335923</v>
      </c>
      <c r="BA57" s="93">
        <v>532.67629468408734</v>
      </c>
      <c r="BB57" s="93">
        <v>584.36110931222015</v>
      </c>
      <c r="BC57" s="93">
        <v>629.49289739645133</v>
      </c>
      <c r="BD57" s="93">
        <v>672.65267061060013</v>
      </c>
      <c r="BE57" s="93">
        <v>720.43239372534515</v>
      </c>
      <c r="BF57" s="93">
        <v>787.81561793134756</v>
      </c>
      <c r="BG57" s="93">
        <v>911.66681829029642</v>
      </c>
      <c r="BH57" s="93">
        <v>946.00238005604388</v>
      </c>
      <c r="BI57" s="93">
        <v>1030.6434720527013</v>
      </c>
      <c r="BJ57" s="93">
        <v>962.03792528515817</v>
      </c>
      <c r="BK57" s="93">
        <v>961.13780530749841</v>
      </c>
      <c r="BL57" s="168">
        <v>1069.0764699911956</v>
      </c>
      <c r="BM57" s="90">
        <v>1132.7394464898928</v>
      </c>
      <c r="BN57" s="90">
        <v>1164.1531524443042</v>
      </c>
      <c r="BO57" s="90">
        <v>1157.7817551435592</v>
      </c>
      <c r="BP57" s="90">
        <v>1153.5546626774601</v>
      </c>
      <c r="BQ57" s="90">
        <v>0</v>
      </c>
      <c r="BR57" s="90">
        <v>0</v>
      </c>
      <c r="BS57" s="90">
        <v>0</v>
      </c>
      <c r="BT57" s="90">
        <v>0</v>
      </c>
      <c r="BU57" s="90">
        <v>0</v>
      </c>
      <c r="BV57" s="90">
        <v>0</v>
      </c>
      <c r="BW57" s="90">
        <v>0</v>
      </c>
      <c r="BX57" s="33"/>
    </row>
    <row r="58" spans="1:76">
      <c r="A58" s="82"/>
      <c r="B58" s="38" t="s">
        <v>329</v>
      </c>
      <c r="C58" s="30"/>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93">
        <v>412.12019345950227</v>
      </c>
      <c r="AI58" s="93">
        <v>407.62177468266594</v>
      </c>
      <c r="AJ58" s="93">
        <v>462.8266733707751</v>
      </c>
      <c r="AK58" s="93">
        <v>626.45518451972771</v>
      </c>
      <c r="AL58" s="93">
        <v>713.84950017517372</v>
      </c>
      <c r="AM58" s="93">
        <v>768.1666645956509</v>
      </c>
      <c r="AN58" s="93">
        <v>806.78338320648447</v>
      </c>
      <c r="AO58" s="93">
        <v>831.12116855326224</v>
      </c>
      <c r="AP58" s="93">
        <v>884.21298184218779</v>
      </c>
      <c r="AQ58" s="93">
        <v>871.13378985596762</v>
      </c>
      <c r="AR58" s="93">
        <v>450.67489707982622</v>
      </c>
      <c r="AS58" s="93">
        <v>469.80450301858218</v>
      </c>
      <c r="AT58" s="93">
        <v>397.70827670465451</v>
      </c>
      <c r="AU58" s="93">
        <v>313.38982685980011</v>
      </c>
      <c r="AV58" s="93">
        <v>360.05982550095132</v>
      </c>
      <c r="AW58" s="93">
        <v>492.35726284638213</v>
      </c>
      <c r="AX58" s="93">
        <v>548.16952880223926</v>
      </c>
      <c r="AY58" s="93">
        <v>591.23437939594851</v>
      </c>
      <c r="AZ58" s="93">
        <v>604.13329129391468</v>
      </c>
      <c r="BA58" s="93">
        <v>615.35327891904672</v>
      </c>
      <c r="BB58" s="93">
        <v>632.28693330613248</v>
      </c>
      <c r="BC58" s="93">
        <v>648.57369044664756</v>
      </c>
      <c r="BD58" s="93">
        <v>621.88212821547279</v>
      </c>
      <c r="BE58" s="93">
        <v>609.92505313838819</v>
      </c>
      <c r="BF58" s="93">
        <v>606.38848284625146</v>
      </c>
      <c r="BG58" s="93">
        <v>682.47969665496066</v>
      </c>
      <c r="BH58" s="93">
        <v>720.71378297619469</v>
      </c>
      <c r="BI58" s="93">
        <v>776.19492047497704</v>
      </c>
      <c r="BJ58" s="93">
        <v>744.82583141894634</v>
      </c>
      <c r="BK58" s="93">
        <v>718.36980360335394</v>
      </c>
      <c r="BL58" s="168">
        <v>621.28731879862005</v>
      </c>
      <c r="BM58" s="90">
        <v>595.76728684694672</v>
      </c>
      <c r="BN58" s="90">
        <v>542.12922279859413</v>
      </c>
      <c r="BO58" s="90">
        <v>468.18681004136181</v>
      </c>
      <c r="BP58" s="90">
        <v>415.1530571685791</v>
      </c>
      <c r="BQ58" s="90">
        <v>0</v>
      </c>
      <c r="BR58" s="90">
        <v>0</v>
      </c>
      <c r="BS58" s="90">
        <v>0</v>
      </c>
      <c r="BT58" s="90">
        <v>0</v>
      </c>
      <c r="BU58" s="90">
        <v>0</v>
      </c>
      <c r="BV58" s="90">
        <v>0</v>
      </c>
      <c r="BW58" s="90">
        <v>0</v>
      </c>
      <c r="BX58" s="33"/>
    </row>
    <row r="59" spans="1:76">
      <c r="A59" s="82"/>
      <c r="B59" s="38" t="s">
        <v>328</v>
      </c>
      <c r="C59" s="30"/>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93">
        <v>339.36275154481245</v>
      </c>
      <c r="AI59" s="93">
        <v>338.23460124161716</v>
      </c>
      <c r="AJ59" s="93">
        <v>385.63624403531333</v>
      </c>
      <c r="AK59" s="93">
        <v>516.13950020949903</v>
      </c>
      <c r="AL59" s="93">
        <v>583.14140436693026</v>
      </c>
      <c r="AM59" s="93">
        <v>622.69045570688604</v>
      </c>
      <c r="AN59" s="93">
        <v>652.43680272213226</v>
      </c>
      <c r="AO59" s="93">
        <v>669.46658605242305</v>
      </c>
      <c r="AP59" s="93">
        <v>715.48584751210115</v>
      </c>
      <c r="AQ59" s="93">
        <v>706.06180975577638</v>
      </c>
      <c r="AR59" s="93">
        <v>465.20379435802249</v>
      </c>
      <c r="AS59" s="93">
        <v>553.83976536164278</v>
      </c>
      <c r="AT59" s="93">
        <v>665.47523340726286</v>
      </c>
      <c r="AU59" s="93">
        <v>552.81657994997147</v>
      </c>
      <c r="AV59" s="93">
        <v>789.59622893957317</v>
      </c>
      <c r="AW59" s="93">
        <v>609.72071986887693</v>
      </c>
      <c r="AX59" s="93">
        <v>606.17530114849899</v>
      </c>
      <c r="AY59" s="93">
        <v>565.30930815658371</v>
      </c>
      <c r="AZ59" s="93">
        <v>535.01363843918477</v>
      </c>
      <c r="BA59" s="93">
        <v>457.38767388704377</v>
      </c>
      <c r="BB59" s="93">
        <v>387.18954180084324</v>
      </c>
      <c r="BC59" s="93">
        <v>353.62895084686738</v>
      </c>
      <c r="BD59" s="93">
        <v>312.77448135118073</v>
      </c>
      <c r="BE59" s="93">
        <v>262.42603863045878</v>
      </c>
      <c r="BF59" s="93">
        <v>254.95542979417627</v>
      </c>
      <c r="BG59" s="93">
        <v>222.89255061650775</v>
      </c>
      <c r="BH59" s="93">
        <v>274.77634481503594</v>
      </c>
      <c r="BI59" s="93">
        <v>295.87639941829121</v>
      </c>
      <c r="BJ59" s="93">
        <v>290.89646473636054</v>
      </c>
      <c r="BK59" s="93">
        <v>281.56933377204172</v>
      </c>
      <c r="BL59" s="168">
        <v>348.76129810724905</v>
      </c>
      <c r="BM59" s="93">
        <v>568.93882928126118</v>
      </c>
      <c r="BN59" s="93">
        <v>601.05432301567419</v>
      </c>
      <c r="BO59" s="93">
        <v>620.64637731790481</v>
      </c>
      <c r="BP59" s="93">
        <v>644.77465756651043</v>
      </c>
      <c r="BQ59" s="93">
        <v>0</v>
      </c>
      <c r="BR59" s="93">
        <v>0</v>
      </c>
      <c r="BS59" s="93">
        <v>0</v>
      </c>
      <c r="BT59" s="93">
        <v>0</v>
      </c>
      <c r="BU59" s="93">
        <v>0</v>
      </c>
      <c r="BV59" s="93">
        <v>0</v>
      </c>
      <c r="BW59" s="93">
        <v>0</v>
      </c>
      <c r="BX59" s="33"/>
    </row>
    <row r="60" spans="1:76">
      <c r="A60" s="82"/>
      <c r="B60" s="38" t="s">
        <v>327</v>
      </c>
      <c r="C60" s="30"/>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93">
        <v>33.584396189587629</v>
      </c>
      <c r="AI60" s="93">
        <v>33.217812166708903</v>
      </c>
      <c r="AJ60" s="93">
        <v>37.716556024863664</v>
      </c>
      <c r="AK60" s="93">
        <v>51.050929912754235</v>
      </c>
      <c r="AL60" s="93">
        <v>58.172845723411527</v>
      </c>
      <c r="AM60" s="93">
        <v>62.59924656166973</v>
      </c>
      <c r="AN60" s="93">
        <v>65.746190579338943</v>
      </c>
      <c r="AO60" s="93">
        <v>67.729519322834932</v>
      </c>
      <c r="AP60" s="93">
        <v>72.056064151786856</v>
      </c>
      <c r="AQ60" s="93">
        <v>70.990217895097587</v>
      </c>
      <c r="AR60" s="93">
        <v>170.88532420814195</v>
      </c>
      <c r="AS60" s="93">
        <v>229.4528376554255</v>
      </c>
      <c r="AT60" s="93">
        <v>353.73777441069001</v>
      </c>
      <c r="AU60" s="93">
        <v>181.52963620322484</v>
      </c>
      <c r="AV60" s="93">
        <v>201.91702379103066</v>
      </c>
      <c r="AW60" s="93">
        <v>196.82353452237936</v>
      </c>
      <c r="AX60" s="93">
        <v>218.95537793664604</v>
      </c>
      <c r="AY60" s="93">
        <v>257.49216383172535</v>
      </c>
      <c r="AZ60" s="93">
        <v>275.09203082095382</v>
      </c>
      <c r="BA60" s="93">
        <v>304.60133627989171</v>
      </c>
      <c r="BB60" s="93">
        <v>294.2815968212376</v>
      </c>
      <c r="BC60" s="93">
        <v>274.39878537041858</v>
      </c>
      <c r="BD60" s="93">
        <v>253.24111438094309</v>
      </c>
      <c r="BE60" s="93">
        <v>228.00606048653327</v>
      </c>
      <c r="BF60" s="93">
        <v>213.5077879113266</v>
      </c>
      <c r="BG60" s="93">
        <v>282.36878307355482</v>
      </c>
      <c r="BH60" s="93">
        <v>238.59586370756543</v>
      </c>
      <c r="BI60" s="93">
        <v>266.39412085295163</v>
      </c>
      <c r="BJ60" s="93">
        <v>316.25559427937253</v>
      </c>
      <c r="BK60" s="93">
        <v>337.12088425283724</v>
      </c>
      <c r="BL60" s="168">
        <v>545.56112850586783</v>
      </c>
      <c r="BM60" s="93">
        <v>672.49263538657931</v>
      </c>
      <c r="BN60" s="93">
        <v>797.82505363722964</v>
      </c>
      <c r="BO60" s="93">
        <v>850.71507224780623</v>
      </c>
      <c r="BP60" s="93">
        <v>892.07420091228357</v>
      </c>
      <c r="BQ60" s="93">
        <v>0</v>
      </c>
      <c r="BR60" s="93">
        <v>0</v>
      </c>
      <c r="BS60" s="93">
        <v>0</v>
      </c>
      <c r="BT60" s="93">
        <v>0</v>
      </c>
      <c r="BU60" s="93">
        <v>0</v>
      </c>
      <c r="BV60" s="93">
        <v>0</v>
      </c>
      <c r="BW60" s="93">
        <v>0</v>
      </c>
      <c r="BX60" s="33"/>
    </row>
    <row r="61" spans="1:76" ht="26.1" customHeight="1">
      <c r="A61" s="82"/>
      <c r="B61" s="107" t="s">
        <v>324</v>
      </c>
      <c r="C61" s="30"/>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90">
        <v>875.99143773090168</v>
      </c>
      <c r="AI61" s="90">
        <v>862.74944316741175</v>
      </c>
      <c r="AJ61" s="90">
        <v>975.4036063773043</v>
      </c>
      <c r="AK61" s="90">
        <v>1328.381478391319</v>
      </c>
      <c r="AL61" s="90">
        <v>1518.0913433568155</v>
      </c>
      <c r="AM61" s="90">
        <v>1639.6418358830133</v>
      </c>
      <c r="AN61" s="90">
        <v>1724.9406995951031</v>
      </c>
      <c r="AO61" s="90">
        <v>1779.5879907231213</v>
      </c>
      <c r="AP61" s="90">
        <v>1887.9456401721482</v>
      </c>
      <c r="AQ61" s="90">
        <v>1861.3732458648526</v>
      </c>
      <c r="AR61" s="90">
        <v>1583.4102931188245</v>
      </c>
      <c r="AS61" s="90">
        <v>1809.0875505858953</v>
      </c>
      <c r="AT61" s="90">
        <v>2073.9018716000978</v>
      </c>
      <c r="AU61" s="90">
        <v>1129.938587692556</v>
      </c>
      <c r="AV61" s="90">
        <v>1190.4369284777097</v>
      </c>
      <c r="AW61" s="90">
        <v>1510.5485077119902</v>
      </c>
      <c r="AX61" s="90">
        <v>1543.2589794499936</v>
      </c>
      <c r="AY61" s="90">
        <v>1527.6979799247988</v>
      </c>
      <c r="AZ61" s="90">
        <v>1530.0948812943609</v>
      </c>
      <c r="BA61" s="90">
        <v>1567.861690129437</v>
      </c>
      <c r="BB61" s="90">
        <v>1607.9585776295989</v>
      </c>
      <c r="BC61" s="90">
        <v>1646.5773401955453</v>
      </c>
      <c r="BD61" s="90">
        <v>1700.3895646041128</v>
      </c>
      <c r="BE61" s="90">
        <v>1838.5952668573914</v>
      </c>
      <c r="BF61" s="90">
        <v>1899.5095165177966</v>
      </c>
      <c r="BG61" s="90">
        <v>2097.9808643374649</v>
      </c>
      <c r="BH61" s="90">
        <v>2306.3054459851001</v>
      </c>
      <c r="BI61" s="90">
        <v>2261.7480884392107</v>
      </c>
      <c r="BJ61" s="90">
        <v>2394.0090178797159</v>
      </c>
      <c r="BK61" s="90">
        <v>2375.4279149207368</v>
      </c>
      <c r="BL61" s="90">
        <v>2448.8385144334702</v>
      </c>
      <c r="BM61" s="90">
        <v>2472.0113999143164</v>
      </c>
      <c r="BN61" s="90">
        <v>2441.1828660756323</v>
      </c>
      <c r="BO61" s="90">
        <v>2349.8313780539179</v>
      </c>
      <c r="BP61" s="90">
        <v>2218.5004944651473</v>
      </c>
      <c r="BQ61" s="90">
        <v>0</v>
      </c>
      <c r="BR61" s="90">
        <v>0</v>
      </c>
      <c r="BS61" s="90">
        <v>0</v>
      </c>
      <c r="BT61" s="90">
        <v>0</v>
      </c>
      <c r="BU61" s="90">
        <v>0</v>
      </c>
      <c r="BV61" s="90">
        <v>0</v>
      </c>
      <c r="BW61" s="90">
        <v>0</v>
      </c>
      <c r="BX61" s="33"/>
    </row>
    <row r="62" spans="1:76">
      <c r="A62" s="82"/>
      <c r="B62" s="107" t="s">
        <v>323</v>
      </c>
      <c r="C62" s="30"/>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93">
        <v>912.49878601944545</v>
      </c>
      <c r="AI62" s="93">
        <v>904.51352913721712</v>
      </c>
      <c r="AJ62" s="93">
        <v>1027.9333997271608</v>
      </c>
      <c r="AK62" s="93">
        <v>1386.3306680715259</v>
      </c>
      <c r="AL62" s="93">
        <v>1574.3974360650682</v>
      </c>
      <c r="AM62" s="93">
        <v>1689.3117073760147</v>
      </c>
      <c r="AN62" s="93">
        <v>1773.5276687453186</v>
      </c>
      <c r="AO62" s="93">
        <v>1823.2206414353004</v>
      </c>
      <c r="AP62" s="93">
        <v>1943.6811891059731</v>
      </c>
      <c r="AQ62" s="93">
        <v>1916.0544095504911</v>
      </c>
      <c r="AR62" s="93">
        <v>1259.7507815619445</v>
      </c>
      <c r="AS62" s="93">
        <v>1474.9663389987468</v>
      </c>
      <c r="AT62" s="93">
        <v>1714.4427030437662</v>
      </c>
      <c r="AU62" s="93">
        <v>1236.9994542847078</v>
      </c>
      <c r="AV62" s="93">
        <v>1591.8085733306116</v>
      </c>
      <c r="AW62" s="93">
        <v>1601.9119535101411</v>
      </c>
      <c r="AX62" s="93">
        <v>1750.5275487593719</v>
      </c>
      <c r="AY62" s="93">
        <v>1844.5847886632837</v>
      </c>
      <c r="AZ62" s="93">
        <v>1885.4573578074126</v>
      </c>
      <c r="BA62" s="93">
        <v>1910.0185837700697</v>
      </c>
      <c r="BB62" s="93">
        <v>1898.1191812404331</v>
      </c>
      <c r="BC62" s="93">
        <v>1906.0943240603849</v>
      </c>
      <c r="BD62" s="93">
        <v>1860.5503945581968</v>
      </c>
      <c r="BE62" s="93">
        <v>1820.7895459807253</v>
      </c>
      <c r="BF62" s="93">
        <v>1862.6673184831018</v>
      </c>
      <c r="BG62" s="93">
        <v>2099.4078486353196</v>
      </c>
      <c r="BH62" s="93">
        <v>2180.0883715548398</v>
      </c>
      <c r="BI62" s="93">
        <v>2369.1089127989212</v>
      </c>
      <c r="BJ62" s="93">
        <v>2314.015815719838</v>
      </c>
      <c r="BK62" s="93">
        <v>2298.197826935731</v>
      </c>
      <c r="BL62" s="93">
        <v>2345.5705181319631</v>
      </c>
      <c r="BM62" s="93">
        <v>2712.8239346256405</v>
      </c>
      <c r="BN62" s="93">
        <v>2847.9483539970852</v>
      </c>
      <c r="BO62" s="93">
        <v>2839.5215757758992</v>
      </c>
      <c r="BP62" s="93">
        <v>2881.7674085016301</v>
      </c>
      <c r="BQ62" s="93">
        <v>0</v>
      </c>
      <c r="BR62" s="93">
        <v>0</v>
      </c>
      <c r="BS62" s="93">
        <v>0</v>
      </c>
      <c r="BT62" s="93">
        <v>0</v>
      </c>
      <c r="BU62" s="93">
        <v>0</v>
      </c>
      <c r="BV62" s="93">
        <v>0</v>
      </c>
      <c r="BW62" s="93">
        <v>0</v>
      </c>
      <c r="BX62" s="33"/>
    </row>
    <row r="63" spans="1:76" s="163" customFormat="1" ht="15.75">
      <c r="A63" s="85"/>
      <c r="B63" s="169" t="s">
        <v>81</v>
      </c>
      <c r="C63" s="35"/>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100">
        <v>1788.490223750347</v>
      </c>
      <c r="AI63" s="100">
        <v>1767.2629723046289</v>
      </c>
      <c r="AJ63" s="100">
        <v>2003.3370061044652</v>
      </c>
      <c r="AK63" s="100">
        <v>2714.7121464628449</v>
      </c>
      <c r="AL63" s="100">
        <v>3092.4887794218835</v>
      </c>
      <c r="AM63" s="100">
        <v>3328.9535432590283</v>
      </c>
      <c r="AN63" s="100">
        <v>3498.4683683404219</v>
      </c>
      <c r="AO63" s="100">
        <v>3602.8086321584215</v>
      </c>
      <c r="AP63" s="100">
        <v>3831.6268292781215</v>
      </c>
      <c r="AQ63" s="100">
        <v>3777.4276554153435</v>
      </c>
      <c r="AR63" s="100">
        <v>2843.1610746807687</v>
      </c>
      <c r="AS63" s="100">
        <v>3284.0538895846416</v>
      </c>
      <c r="AT63" s="100">
        <v>3788.3445746438642</v>
      </c>
      <c r="AU63" s="100">
        <v>2366.9380419772638</v>
      </c>
      <c r="AV63" s="100">
        <v>2782.2455018083215</v>
      </c>
      <c r="AW63" s="100">
        <v>3112.4604612221315</v>
      </c>
      <c r="AX63" s="100">
        <v>3293.7865282093658</v>
      </c>
      <c r="AY63" s="100">
        <v>3372.2827685880825</v>
      </c>
      <c r="AZ63" s="100">
        <v>3415.5522391017739</v>
      </c>
      <c r="BA63" s="100">
        <v>3477.8802738995064</v>
      </c>
      <c r="BB63" s="100">
        <v>3506.0777588700325</v>
      </c>
      <c r="BC63" s="100">
        <v>3552.67166425593</v>
      </c>
      <c r="BD63" s="100">
        <v>3560.9399591623096</v>
      </c>
      <c r="BE63" s="100">
        <v>3659.3848128381169</v>
      </c>
      <c r="BF63" s="100">
        <v>3762.1768350008983</v>
      </c>
      <c r="BG63" s="100">
        <v>4197.3887129727846</v>
      </c>
      <c r="BH63" s="100">
        <v>4486.3938175399398</v>
      </c>
      <c r="BI63" s="100">
        <v>4630.8570012381315</v>
      </c>
      <c r="BJ63" s="100">
        <v>4708.0248335995539</v>
      </c>
      <c r="BK63" s="100">
        <v>4673.6257418564683</v>
      </c>
      <c r="BL63" s="100">
        <v>4794.4090325654333</v>
      </c>
      <c r="BM63" s="100">
        <v>5184.8353345399573</v>
      </c>
      <c r="BN63" s="100">
        <v>5289.131220072717</v>
      </c>
      <c r="BO63" s="100">
        <v>5189.3529538298171</v>
      </c>
      <c r="BP63" s="100">
        <v>5100.2679029667779</v>
      </c>
      <c r="BQ63" s="100">
        <v>0</v>
      </c>
      <c r="BR63" s="100">
        <v>0</v>
      </c>
      <c r="BS63" s="100">
        <v>0</v>
      </c>
      <c r="BT63" s="100">
        <v>0</v>
      </c>
      <c r="BU63" s="100">
        <v>0</v>
      </c>
      <c r="BV63" s="100">
        <v>0</v>
      </c>
      <c r="BW63" s="100">
        <v>0</v>
      </c>
      <c r="BX63" s="37"/>
    </row>
    <row r="64" spans="1:76" ht="26.1" customHeight="1">
      <c r="A64" s="82"/>
      <c r="B64" s="169" t="s">
        <v>8</v>
      </c>
      <c r="C64" s="30"/>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207" t="str">
        <f>'Table 3a'!BL64</f>
        <v>Definition change -&gt;</v>
      </c>
      <c r="BM64" s="93"/>
      <c r="BN64" s="93"/>
      <c r="BO64" s="93"/>
      <c r="BP64" s="93"/>
      <c r="BQ64" s="93"/>
      <c r="BR64" s="93"/>
      <c r="BS64" s="93"/>
      <c r="BT64" s="93"/>
      <c r="BU64" s="93"/>
      <c r="BV64" s="93"/>
      <c r="BW64" s="93"/>
      <c r="BX64" s="33"/>
    </row>
    <row r="65" spans="1:76">
      <c r="A65" s="82"/>
      <c r="B65" s="38" t="s">
        <v>339</v>
      </c>
      <c r="C65" s="30"/>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93">
        <v>1487.0396869133392</v>
      </c>
      <c r="AI65" s="93">
        <v>1400.935712368854</v>
      </c>
      <c r="AJ65" s="93">
        <v>1522.9148302838566</v>
      </c>
      <c r="AK65" s="93">
        <v>2244.6991168071395</v>
      </c>
      <c r="AL65" s="93">
        <v>2702.3134728809905</v>
      </c>
      <c r="AM65" s="93">
        <v>3058.6103323126099</v>
      </c>
      <c r="AN65" s="93">
        <v>3256.6302118970198</v>
      </c>
      <c r="AO65" s="93">
        <v>3443.144739058931</v>
      </c>
      <c r="AP65" s="93">
        <v>3558.3545134929009</v>
      </c>
      <c r="AQ65" s="93">
        <v>3492.758486766772</v>
      </c>
      <c r="AR65" s="93">
        <v>3790.2635660031815</v>
      </c>
      <c r="AS65" s="93">
        <v>3951.2764157135184</v>
      </c>
      <c r="AT65" s="93">
        <v>4146.5295462507293</v>
      </c>
      <c r="AU65" s="93">
        <v>4337.4004303454458</v>
      </c>
      <c r="AV65" s="93">
        <v>4615.4846081445958</v>
      </c>
      <c r="AW65" s="93">
        <v>5116.5791912674285</v>
      </c>
      <c r="AX65" s="93">
        <v>5394.8144920043051</v>
      </c>
      <c r="AY65" s="93">
        <v>5569.7214448714158</v>
      </c>
      <c r="AZ65" s="93">
        <v>5546.0986995037183</v>
      </c>
      <c r="BA65" s="93">
        <v>5501.4736277999655</v>
      </c>
      <c r="BB65" s="93">
        <v>5506.6387294251072</v>
      </c>
      <c r="BC65" s="93">
        <v>5655.768771770242</v>
      </c>
      <c r="BD65" s="93">
        <v>5819.3760955398866</v>
      </c>
      <c r="BE65" s="93">
        <v>6074.7778503450545</v>
      </c>
      <c r="BF65" s="93">
        <v>6349.3819411045279</v>
      </c>
      <c r="BG65" s="93">
        <v>5776.6300834009562</v>
      </c>
      <c r="BH65" s="93">
        <v>5736.932700452935</v>
      </c>
      <c r="BI65" s="93">
        <v>5600.0118975268051</v>
      </c>
      <c r="BJ65" s="93">
        <v>5807.6143983107149</v>
      </c>
      <c r="BK65" s="93">
        <v>5714.6416029545762</v>
      </c>
      <c r="BL65" s="168">
        <v>5527.7772956092795</v>
      </c>
      <c r="BM65" s="90">
        <v>5656.4820248451351</v>
      </c>
      <c r="BN65" s="90">
        <v>5619.3381793306207</v>
      </c>
      <c r="BO65" s="90">
        <v>5769.5895129075016</v>
      </c>
      <c r="BP65" s="90">
        <v>5916.2937990357959</v>
      </c>
      <c r="BQ65" s="90">
        <v>5992.8972770500604</v>
      </c>
      <c r="BR65" s="90">
        <v>5982.9999750930192</v>
      </c>
      <c r="BS65" s="90">
        <v>5810.5164826509472</v>
      </c>
      <c r="BT65" s="90">
        <v>5629.8427852306131</v>
      </c>
      <c r="BU65" s="90">
        <v>5485.8474858289219</v>
      </c>
      <c r="BV65" s="90">
        <v>5326.911014924427</v>
      </c>
      <c r="BW65" s="90">
        <v>5122.8850765487123</v>
      </c>
      <c r="BX65" s="33"/>
    </row>
    <row r="66" spans="1:76">
      <c r="A66" s="82"/>
      <c r="B66" s="38" t="s">
        <v>330</v>
      </c>
      <c r="C66" s="30"/>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93">
        <v>238.60670977621189</v>
      </c>
      <c r="AI66" s="93">
        <v>224.04187594884746</v>
      </c>
      <c r="AJ66" s="93">
        <v>242.86002312284555</v>
      </c>
      <c r="AK66" s="93">
        <v>359.0361440887292</v>
      </c>
      <c r="AL66" s="93">
        <v>431.81658355242274</v>
      </c>
      <c r="AM66" s="93">
        <v>488.42437128100181</v>
      </c>
      <c r="AN66" s="93">
        <v>521.41180507832803</v>
      </c>
      <c r="AO66" s="93">
        <v>548.96874108840507</v>
      </c>
      <c r="AP66" s="93">
        <v>569.39115498777585</v>
      </c>
      <c r="AQ66" s="93">
        <v>558.23551601896554</v>
      </c>
      <c r="AR66" s="93">
        <v>457.38326550486494</v>
      </c>
      <c r="AS66" s="93">
        <v>584.10977897062753</v>
      </c>
      <c r="AT66" s="93">
        <v>741.50231805872863</v>
      </c>
      <c r="AU66" s="93">
        <v>926.80731079563986</v>
      </c>
      <c r="AV66" s="93">
        <v>1188.405199657122</v>
      </c>
      <c r="AW66" s="93">
        <v>1545.9345149661035</v>
      </c>
      <c r="AX66" s="93">
        <v>1962.5958989268788</v>
      </c>
      <c r="AY66" s="93">
        <v>2219.9205791321556</v>
      </c>
      <c r="AZ66" s="93">
        <v>2412.5999805221254</v>
      </c>
      <c r="BA66" s="93">
        <v>2589.8094378616079</v>
      </c>
      <c r="BB66" s="93">
        <v>2811.0835498882502</v>
      </c>
      <c r="BC66" s="93">
        <v>3032.8081637309501</v>
      </c>
      <c r="BD66" s="93">
        <v>3185.6341652889564</v>
      </c>
      <c r="BE66" s="93">
        <v>3449.4000280700975</v>
      </c>
      <c r="BF66" s="93">
        <v>3981.914692650902</v>
      </c>
      <c r="BG66" s="93">
        <v>3859.8160611665348</v>
      </c>
      <c r="BH66" s="93">
        <v>4038.0401655394071</v>
      </c>
      <c r="BI66" s="93">
        <v>4260.8597509696538</v>
      </c>
      <c r="BJ66" s="93">
        <v>4492.8709529833632</v>
      </c>
      <c r="BK66" s="93">
        <v>4638.5045810969259</v>
      </c>
      <c r="BL66" s="168">
        <v>5068.9518021313825</v>
      </c>
      <c r="BM66" s="90">
        <v>5594.8059859079676</v>
      </c>
      <c r="BN66" s="90">
        <v>5778.0716866757575</v>
      </c>
      <c r="BO66" s="90">
        <v>6068.3004304231717</v>
      </c>
      <c r="BP66" s="90">
        <v>6284.421922880686</v>
      </c>
      <c r="BQ66" s="90">
        <v>6298.5050572341461</v>
      </c>
      <c r="BR66" s="90">
        <v>6739.6056176846823</v>
      </c>
      <c r="BS66" s="90">
        <v>7050.3437768376953</v>
      </c>
      <c r="BT66" s="90">
        <v>7132.0382912798623</v>
      </c>
      <c r="BU66" s="90">
        <v>7201.3112707716</v>
      </c>
      <c r="BV66" s="90">
        <v>7300.4791834695752</v>
      </c>
      <c r="BW66" s="90">
        <v>7374.3713998601443</v>
      </c>
      <c r="BX66" s="33"/>
    </row>
    <row r="67" spans="1:76">
      <c r="A67" s="82"/>
      <c r="B67" s="38" t="s">
        <v>329</v>
      </c>
      <c r="C67" s="30"/>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93">
        <v>778.8147635767865</v>
      </c>
      <c r="AI67" s="93">
        <v>734.69497222385746</v>
      </c>
      <c r="AJ67" s="93">
        <v>800.11322078034959</v>
      </c>
      <c r="AK67" s="93">
        <v>1178.0917661395274</v>
      </c>
      <c r="AL67" s="93">
        <v>1419.2509581411516</v>
      </c>
      <c r="AM67" s="93">
        <v>1605.9282823596066</v>
      </c>
      <c r="AN67" s="93">
        <v>1708.5942065696265</v>
      </c>
      <c r="AO67" s="93">
        <v>1807.1881816128991</v>
      </c>
      <c r="AP67" s="93">
        <v>1869.1700741792508</v>
      </c>
      <c r="AQ67" s="93">
        <v>1832.7667805411174</v>
      </c>
      <c r="AR67" s="93">
        <v>1260.4234928321359</v>
      </c>
      <c r="AS67" s="93">
        <v>1401.7525623648687</v>
      </c>
      <c r="AT67" s="93">
        <v>1684.6079346947874</v>
      </c>
      <c r="AU67" s="93">
        <v>2179.294543050979</v>
      </c>
      <c r="AV67" s="93">
        <v>2687.5531309031621</v>
      </c>
      <c r="AW67" s="93">
        <v>3128.208076783189</v>
      </c>
      <c r="AX67" s="93">
        <v>3454.9270625904906</v>
      </c>
      <c r="AY67" s="93">
        <v>3713.8298844844398</v>
      </c>
      <c r="AZ67" s="93">
        <v>3846.3832203196876</v>
      </c>
      <c r="BA67" s="93">
        <v>3795.5023572958526</v>
      </c>
      <c r="BB67" s="93">
        <v>3794.3012887227715</v>
      </c>
      <c r="BC67" s="93">
        <v>3844.660071427028</v>
      </c>
      <c r="BD67" s="93">
        <v>3640.0624235629548</v>
      </c>
      <c r="BE67" s="93">
        <v>3646.6590385146901</v>
      </c>
      <c r="BF67" s="93">
        <v>3801.0480922399765</v>
      </c>
      <c r="BG67" s="93">
        <v>3906.8733049874904</v>
      </c>
      <c r="BH67" s="93">
        <v>4075.4002272725984</v>
      </c>
      <c r="BI67" s="93">
        <v>4322.5810970732609</v>
      </c>
      <c r="BJ67" s="93">
        <v>4392.0076593449621</v>
      </c>
      <c r="BK67" s="93">
        <v>4561.5421034743231</v>
      </c>
      <c r="BL67" s="168">
        <v>3712.2456891067441</v>
      </c>
      <c r="BM67" s="90">
        <v>3768.8096285091733</v>
      </c>
      <c r="BN67" s="90">
        <v>3487.1213582925684</v>
      </c>
      <c r="BO67" s="90">
        <v>3168.4779060256474</v>
      </c>
      <c r="BP67" s="90">
        <v>2859.3518873842359</v>
      </c>
      <c r="BQ67" s="90">
        <v>2548.0437028511974</v>
      </c>
      <c r="BR67" s="90">
        <v>2410.7601558743972</v>
      </c>
      <c r="BS67" s="90">
        <v>2412.9377124363054</v>
      </c>
      <c r="BT67" s="90">
        <v>2387.0556504863748</v>
      </c>
      <c r="BU67" s="90">
        <v>2348.6810887774027</v>
      </c>
      <c r="BV67" s="90">
        <v>2361.714242889876</v>
      </c>
      <c r="BW67" s="90">
        <v>2361.6293639541932</v>
      </c>
      <c r="BX67" s="33"/>
    </row>
    <row r="68" spans="1:76">
      <c r="A68" s="82"/>
      <c r="B68" s="38" t="s">
        <v>328</v>
      </c>
      <c r="C68" s="30"/>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93">
        <v>777.28528970864249</v>
      </c>
      <c r="AI68" s="93">
        <v>734.03731453871922</v>
      </c>
      <c r="AJ68" s="93">
        <v>798.30582635029714</v>
      </c>
      <c r="AK68" s="93">
        <v>1175.6022932857613</v>
      </c>
      <c r="AL68" s="93">
        <v>1415.6971418891349</v>
      </c>
      <c r="AM68" s="93">
        <v>1602.0781684415942</v>
      </c>
      <c r="AN68" s="93">
        <v>1703.990931344681</v>
      </c>
      <c r="AO68" s="93">
        <v>1803.0491418994347</v>
      </c>
      <c r="AP68" s="93">
        <v>1864.7105677999552</v>
      </c>
      <c r="AQ68" s="93">
        <v>1829.9889735977347</v>
      </c>
      <c r="AR68" s="93">
        <v>1723.7382806203011</v>
      </c>
      <c r="AS68" s="93">
        <v>1654.0934124432165</v>
      </c>
      <c r="AT68" s="93">
        <v>1782.4105812193386</v>
      </c>
      <c r="AU68" s="93">
        <v>2439.1783785803732</v>
      </c>
      <c r="AV68" s="93">
        <v>3381.8717984358541</v>
      </c>
      <c r="AW68" s="93">
        <v>3740.2712845500942</v>
      </c>
      <c r="AX68" s="93">
        <v>3817.8785693862446</v>
      </c>
      <c r="AY68" s="93">
        <v>3588.9627554002127</v>
      </c>
      <c r="AZ68" s="93">
        <v>3218.3653302906955</v>
      </c>
      <c r="BA68" s="93">
        <v>2489.0508149776406</v>
      </c>
      <c r="BB68" s="93">
        <v>2017.1030115005046</v>
      </c>
      <c r="BC68" s="93">
        <v>1717.8130188621467</v>
      </c>
      <c r="BD68" s="93">
        <v>1501.731083214924</v>
      </c>
      <c r="BE68" s="93">
        <v>1363.9936728162484</v>
      </c>
      <c r="BF68" s="93">
        <v>1398.7207508539479</v>
      </c>
      <c r="BG68" s="93">
        <v>1244.8163691629682</v>
      </c>
      <c r="BH68" s="93">
        <v>1372.0499545757518</v>
      </c>
      <c r="BI68" s="93">
        <v>1423.5726127590592</v>
      </c>
      <c r="BJ68" s="93">
        <v>1487.4811235954278</v>
      </c>
      <c r="BK68" s="93">
        <v>1527.1824557245554</v>
      </c>
      <c r="BL68" s="168">
        <v>1864.7533462699257</v>
      </c>
      <c r="BM68" s="93">
        <v>3016.1060720950882</v>
      </c>
      <c r="BN68" s="93">
        <v>3295.8916386219139</v>
      </c>
      <c r="BO68" s="93">
        <v>3586.3713284622445</v>
      </c>
      <c r="BP68" s="93">
        <v>3782.8414285325562</v>
      </c>
      <c r="BQ68" s="93">
        <v>3298.1979076199605</v>
      </c>
      <c r="BR68" s="93">
        <v>2400.768545211723</v>
      </c>
      <c r="BS68" s="93">
        <v>1826.3426169476299</v>
      </c>
      <c r="BT68" s="93">
        <v>1733.584281392275</v>
      </c>
      <c r="BU68" s="93">
        <v>1773.8958858361173</v>
      </c>
      <c r="BV68" s="93">
        <v>1801.1807361802282</v>
      </c>
      <c r="BW68" s="93">
        <v>1825.5400127637622</v>
      </c>
      <c r="BX68" s="33"/>
    </row>
    <row r="69" spans="1:76">
      <c r="A69" s="82"/>
      <c r="B69" s="38" t="s">
        <v>327</v>
      </c>
      <c r="C69" s="30"/>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93">
        <v>58.930885061289672</v>
      </c>
      <c r="AI69" s="93">
        <v>55.592455341228025</v>
      </c>
      <c r="AJ69" s="93">
        <v>60.542483854925351</v>
      </c>
      <c r="AK69" s="93">
        <v>89.143136094614263</v>
      </c>
      <c r="AL69" s="93">
        <v>107.39102415473819</v>
      </c>
      <c r="AM69" s="93">
        <v>121.51641115503529</v>
      </c>
      <c r="AN69" s="93">
        <v>129.28487428938251</v>
      </c>
      <c r="AO69" s="93">
        <v>136.7452236339773</v>
      </c>
      <c r="AP69" s="93">
        <v>141.43523203845803</v>
      </c>
      <c r="AQ69" s="93">
        <v>138.68068960607178</v>
      </c>
      <c r="AR69" s="93">
        <v>523.00906155359712</v>
      </c>
      <c r="AS69" s="93">
        <v>586.79357778041037</v>
      </c>
      <c r="AT69" s="93">
        <v>738.04199889204119</v>
      </c>
      <c r="AU69" s="93">
        <v>835.79891586373265</v>
      </c>
      <c r="AV69" s="93">
        <v>968.15823405510912</v>
      </c>
      <c r="AW69" s="93">
        <v>1256.9164327749049</v>
      </c>
      <c r="AX69" s="93">
        <v>1390.2545285183066</v>
      </c>
      <c r="AY69" s="93">
        <v>1663.1454327523275</v>
      </c>
      <c r="AZ69" s="93">
        <v>1798.1459052482496</v>
      </c>
      <c r="BA69" s="93">
        <v>1856.0569287184037</v>
      </c>
      <c r="BB69" s="93">
        <v>1689.6594987114281</v>
      </c>
      <c r="BC69" s="93">
        <v>1403.626198070114</v>
      </c>
      <c r="BD69" s="93">
        <v>1292.404008613122</v>
      </c>
      <c r="BE69" s="93">
        <v>1254.5558535894343</v>
      </c>
      <c r="BF69" s="93">
        <v>1244.0629665511606</v>
      </c>
      <c r="BG69" s="93">
        <v>1276.5325558391407</v>
      </c>
      <c r="BH69" s="93">
        <v>1373.1042295817842</v>
      </c>
      <c r="BI69" s="93">
        <v>1483.0635180317265</v>
      </c>
      <c r="BJ69" s="93">
        <v>1548.8239199527661</v>
      </c>
      <c r="BK69" s="93">
        <v>1817.4420998890912</v>
      </c>
      <c r="BL69" s="168">
        <v>3191.4823503570974</v>
      </c>
      <c r="BM69" s="93">
        <v>4025.9442600444381</v>
      </c>
      <c r="BN69" s="93">
        <v>4831.8369659544878</v>
      </c>
      <c r="BO69" s="93">
        <v>5484.816147866336</v>
      </c>
      <c r="BP69" s="93">
        <v>5964.7611842046017</v>
      </c>
      <c r="BQ69" s="93">
        <v>6444.4038735680579</v>
      </c>
      <c r="BR69" s="93">
        <v>6818.5914898053634</v>
      </c>
      <c r="BS69" s="93">
        <v>7053.5532770043101</v>
      </c>
      <c r="BT69" s="93">
        <v>7198.7332315443909</v>
      </c>
      <c r="BU69" s="93">
        <v>7265.6321194255543</v>
      </c>
      <c r="BV69" s="93">
        <v>7284.3262379480238</v>
      </c>
      <c r="BW69" s="93">
        <v>7182.0839904070835</v>
      </c>
      <c r="BX69" s="33"/>
    </row>
    <row r="70" spans="1:76" ht="26.1" customHeight="1">
      <c r="A70" s="82"/>
      <c r="B70" s="107" t="s">
        <v>324</v>
      </c>
      <c r="C70" s="30"/>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93">
        <v>1487.0396869133392</v>
      </c>
      <c r="AI70" s="93">
        <v>1400.935712368854</v>
      </c>
      <c r="AJ70" s="93">
        <v>1522.9148302838566</v>
      </c>
      <c r="AK70" s="93">
        <v>2244.6991168071395</v>
      </c>
      <c r="AL70" s="93">
        <v>2702.3134728809905</v>
      </c>
      <c r="AM70" s="93">
        <v>3058.6103323126099</v>
      </c>
      <c r="AN70" s="93">
        <v>3256.6302118970198</v>
      </c>
      <c r="AO70" s="93">
        <v>3443.144739058931</v>
      </c>
      <c r="AP70" s="93">
        <v>3558.3545134929009</v>
      </c>
      <c r="AQ70" s="93">
        <v>3492.758486766772</v>
      </c>
      <c r="AR70" s="93">
        <v>3790.2635660031815</v>
      </c>
      <c r="AS70" s="93">
        <v>3951.2764157135184</v>
      </c>
      <c r="AT70" s="93">
        <v>4146.5295462507293</v>
      </c>
      <c r="AU70" s="93">
        <v>4337.4004303454458</v>
      </c>
      <c r="AV70" s="93">
        <v>4615.4846081445958</v>
      </c>
      <c r="AW70" s="93">
        <v>5116.5791912674285</v>
      </c>
      <c r="AX70" s="93">
        <v>5394.8144920043051</v>
      </c>
      <c r="AY70" s="93">
        <v>5569.7214448714158</v>
      </c>
      <c r="AZ70" s="93">
        <v>5546.0986995037183</v>
      </c>
      <c r="BA70" s="93">
        <v>5501.4736277999655</v>
      </c>
      <c r="BB70" s="93">
        <v>5506.6387294251072</v>
      </c>
      <c r="BC70" s="93">
        <v>5655.768771770242</v>
      </c>
      <c r="BD70" s="93">
        <v>5819.3760955398866</v>
      </c>
      <c r="BE70" s="93">
        <v>6074.7778503450545</v>
      </c>
      <c r="BF70" s="93">
        <v>6349.3819411045279</v>
      </c>
      <c r="BG70" s="93">
        <v>5776.6300834009562</v>
      </c>
      <c r="BH70" s="93">
        <v>5736.932700452935</v>
      </c>
      <c r="BI70" s="93">
        <v>5600.0118975268051</v>
      </c>
      <c r="BJ70" s="93">
        <v>5807.6143983107149</v>
      </c>
      <c r="BK70" s="93">
        <v>5714.6416029545762</v>
      </c>
      <c r="BL70" s="93">
        <v>6231.7891074545696</v>
      </c>
      <c r="BM70" s="93">
        <v>6360.0144015219539</v>
      </c>
      <c r="BN70" s="93">
        <v>6389.11326697816</v>
      </c>
      <c r="BO70" s="93">
        <v>6585.5000533133707</v>
      </c>
      <c r="BP70" s="93">
        <v>6670.2775317876212</v>
      </c>
      <c r="BQ70" s="93">
        <v>6651.4999069624473</v>
      </c>
      <c r="BR70" s="93">
        <v>6564.3816459597856</v>
      </c>
      <c r="BS70" s="93">
        <v>6311.2746897981287</v>
      </c>
      <c r="BT70" s="93">
        <v>5990.7861185695183</v>
      </c>
      <c r="BU70" s="93">
        <v>5677.1472814222934</v>
      </c>
      <c r="BV70" s="93">
        <v>5358.8199054355919</v>
      </c>
      <c r="BW70" s="93">
        <v>5122.8850765487168</v>
      </c>
      <c r="BX70" s="33"/>
    </row>
    <row r="71" spans="1:76">
      <c r="A71" s="82"/>
      <c r="B71" s="107" t="s">
        <v>323</v>
      </c>
      <c r="C71" s="30"/>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93">
        <v>1853.6376481229304</v>
      </c>
      <c r="AI71" s="93">
        <v>1748.3666180526525</v>
      </c>
      <c r="AJ71" s="93">
        <v>1901.821554108418</v>
      </c>
      <c r="AK71" s="93">
        <v>2801.8733396086323</v>
      </c>
      <c r="AL71" s="93">
        <v>3374.1557077374478</v>
      </c>
      <c r="AM71" s="93">
        <v>3817.9472332372375</v>
      </c>
      <c r="AN71" s="93">
        <v>4063.2818172820175</v>
      </c>
      <c r="AO71" s="93">
        <v>4295.9512882347162</v>
      </c>
      <c r="AP71" s="93">
        <v>4444.7070290054407</v>
      </c>
      <c r="AQ71" s="93">
        <v>4359.6719597638903</v>
      </c>
      <c r="AR71" s="93">
        <v>3964.5541005108994</v>
      </c>
      <c r="AS71" s="93">
        <v>4226.7493315591237</v>
      </c>
      <c r="AT71" s="93">
        <v>4946.5628328648963</v>
      </c>
      <c r="AU71" s="93">
        <v>6381.0791482907243</v>
      </c>
      <c r="AV71" s="93">
        <v>8225.9883630512468</v>
      </c>
      <c r="AW71" s="93">
        <v>9671.3303090742902</v>
      </c>
      <c r="AX71" s="93">
        <v>10625.656059421921</v>
      </c>
      <c r="AY71" s="93">
        <v>11185.858651769136</v>
      </c>
      <c r="AZ71" s="93">
        <v>11275.494436380757</v>
      </c>
      <c r="BA71" s="93">
        <v>10730.419538853506</v>
      </c>
      <c r="BB71" s="93">
        <v>10312.147348822955</v>
      </c>
      <c r="BC71" s="93">
        <v>9998.9074520902377</v>
      </c>
      <c r="BD71" s="93">
        <v>9619.8316806799576</v>
      </c>
      <c r="BE71" s="93">
        <v>9714.6085929904693</v>
      </c>
      <c r="BF71" s="93">
        <v>10425.746502295988</v>
      </c>
      <c r="BG71" s="93">
        <v>10288.038291156134</v>
      </c>
      <c r="BH71" s="93">
        <v>10858.594576969543</v>
      </c>
      <c r="BI71" s="93">
        <v>11490.0769788337</v>
      </c>
      <c r="BJ71" s="93">
        <v>11921.183655876519</v>
      </c>
      <c r="BK71" s="93">
        <v>12544.671240184896</v>
      </c>
      <c r="BL71" s="93">
        <v>13133.42137601986</v>
      </c>
      <c r="BM71" s="93">
        <v>15702.133569879845</v>
      </c>
      <c r="BN71" s="93">
        <v>16623.146561897189</v>
      </c>
      <c r="BO71" s="93">
        <v>17492.05527237153</v>
      </c>
      <c r="BP71" s="93">
        <v>18137.392690250254</v>
      </c>
      <c r="BQ71" s="93">
        <v>17930.547911360976</v>
      </c>
      <c r="BR71" s="93">
        <v>17788.344137709402</v>
      </c>
      <c r="BS71" s="93">
        <v>17842.419176078758</v>
      </c>
      <c r="BT71" s="93">
        <v>18090.468121364</v>
      </c>
      <c r="BU71" s="93">
        <v>18398.220569217305</v>
      </c>
      <c r="BV71" s="93">
        <v>18715.791509976534</v>
      </c>
      <c r="BW71" s="93">
        <v>18743.624766985176</v>
      </c>
      <c r="BX71" s="33"/>
    </row>
    <row r="72" spans="1:76" s="163" customFormat="1" ht="15.75">
      <c r="A72" s="85"/>
      <c r="B72" s="169" t="s">
        <v>81</v>
      </c>
      <c r="C72" s="35"/>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100">
        <v>3340.6773350362701</v>
      </c>
      <c r="AI72" s="100">
        <v>3149.3023304215067</v>
      </c>
      <c r="AJ72" s="100">
        <v>3424.7363843922744</v>
      </c>
      <c r="AK72" s="100">
        <v>5046.5724564157708</v>
      </c>
      <c r="AL72" s="100">
        <v>6076.4691806184383</v>
      </c>
      <c r="AM72" s="100">
        <v>6876.5575655498478</v>
      </c>
      <c r="AN72" s="100">
        <v>7319.9120291790368</v>
      </c>
      <c r="AO72" s="100">
        <v>7739.0960272936472</v>
      </c>
      <c r="AP72" s="100">
        <v>8003.0615424983416</v>
      </c>
      <c r="AQ72" s="100">
        <v>7852.4304465306614</v>
      </c>
      <c r="AR72" s="100">
        <v>7754.8176665140809</v>
      </c>
      <c r="AS72" s="100">
        <v>8178.0257472726416</v>
      </c>
      <c r="AT72" s="100">
        <v>9093.0923791156274</v>
      </c>
      <c r="AU72" s="100">
        <v>10718.47957863617</v>
      </c>
      <c r="AV72" s="100">
        <v>12841.472971195843</v>
      </c>
      <c r="AW72" s="100">
        <v>14787.909500341719</v>
      </c>
      <c r="AX72" s="100">
        <v>16020.470551426224</v>
      </c>
      <c r="AY72" s="100">
        <v>16755.580096640551</v>
      </c>
      <c r="AZ72" s="100">
        <v>16821.593135884475</v>
      </c>
      <c r="BA72" s="100">
        <v>16231.893166653472</v>
      </c>
      <c r="BB72" s="100">
        <v>15818.786078248062</v>
      </c>
      <c r="BC72" s="100">
        <v>15654.676223860479</v>
      </c>
      <c r="BD72" s="100">
        <v>15439.207776219844</v>
      </c>
      <c r="BE72" s="100">
        <v>15789.386443335525</v>
      </c>
      <c r="BF72" s="100">
        <v>16775.128443400514</v>
      </c>
      <c r="BG72" s="100">
        <v>16064.66837455709</v>
      </c>
      <c r="BH72" s="100">
        <v>16595.527277422476</v>
      </c>
      <c r="BI72" s="100">
        <v>17090.088876360507</v>
      </c>
      <c r="BJ72" s="100">
        <v>17728.798054187235</v>
      </c>
      <c r="BK72" s="100">
        <v>18259.312843139473</v>
      </c>
      <c r="BL72" s="100">
        <v>19365.210483474428</v>
      </c>
      <c r="BM72" s="100">
        <v>21358.615594724979</v>
      </c>
      <c r="BN72" s="100">
        <v>23012.259828875347</v>
      </c>
      <c r="BO72" s="100">
        <v>24077.555325684902</v>
      </c>
      <c r="BP72" s="100">
        <v>24807.670222037876</v>
      </c>
      <c r="BQ72" s="100">
        <v>24582.047818323423</v>
      </c>
      <c r="BR72" s="100">
        <v>24352.725783669186</v>
      </c>
      <c r="BS72" s="100">
        <v>24153.693865876885</v>
      </c>
      <c r="BT72" s="100">
        <v>24081.254239933518</v>
      </c>
      <c r="BU72" s="100">
        <v>24075.367850639599</v>
      </c>
      <c r="BV72" s="100">
        <v>24074.611415412128</v>
      </c>
      <c r="BW72" s="100">
        <v>23866.509843533895</v>
      </c>
      <c r="BX72" s="37"/>
    </row>
    <row r="73" spans="1:76" ht="26.1" customHeight="1">
      <c r="A73" s="82"/>
      <c r="B73" s="169" t="s">
        <v>302</v>
      </c>
      <c r="C73" s="30"/>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33"/>
    </row>
    <row r="74" spans="1:76">
      <c r="A74" s="82"/>
      <c r="B74" s="38" t="s">
        <v>248</v>
      </c>
      <c r="C74" s="30"/>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93">
        <v>0</v>
      </c>
      <c r="AI74" s="93">
        <v>0</v>
      </c>
      <c r="AJ74" s="93">
        <v>0</v>
      </c>
      <c r="AK74" s="93">
        <v>0</v>
      </c>
      <c r="AL74" s="93">
        <v>0</v>
      </c>
      <c r="AM74" s="93">
        <v>0</v>
      </c>
      <c r="AN74" s="93">
        <v>0</v>
      </c>
      <c r="AO74" s="93">
        <v>0</v>
      </c>
      <c r="AP74" s="93">
        <v>0</v>
      </c>
      <c r="AQ74" s="93">
        <v>0</v>
      </c>
      <c r="AR74" s="93">
        <v>0</v>
      </c>
      <c r="AS74" s="93">
        <v>0</v>
      </c>
      <c r="AT74" s="93">
        <v>0</v>
      </c>
      <c r="AU74" s="93">
        <v>0</v>
      </c>
      <c r="AV74" s="93">
        <v>0</v>
      </c>
      <c r="AW74" s="93">
        <v>0</v>
      </c>
      <c r="AX74" s="93">
        <v>0</v>
      </c>
      <c r="AY74" s="93">
        <v>0</v>
      </c>
      <c r="AZ74" s="93">
        <v>0</v>
      </c>
      <c r="BA74" s="93">
        <v>0</v>
      </c>
      <c r="BB74" s="93">
        <v>0</v>
      </c>
      <c r="BC74" s="93">
        <v>0</v>
      </c>
      <c r="BD74" s="93">
        <v>0</v>
      </c>
      <c r="BE74" s="93">
        <v>9.3384504000911832</v>
      </c>
      <c r="BF74" s="93">
        <v>17.400798468660533</v>
      </c>
      <c r="BG74" s="93">
        <v>19.498277989103812</v>
      </c>
      <c r="BH74" s="93">
        <v>20.965212682562825</v>
      </c>
      <c r="BI74" s="93">
        <v>21.710233550964954</v>
      </c>
      <c r="BJ74" s="93">
        <v>23.292715394327672</v>
      </c>
      <c r="BK74" s="93">
        <v>23.802059960324119</v>
      </c>
      <c r="BL74" s="93">
        <v>23.98139930441301</v>
      </c>
      <c r="BM74" s="93">
        <v>24.059241822753492</v>
      </c>
      <c r="BN74" s="93">
        <v>22.943174494436096</v>
      </c>
      <c r="BO74" s="93">
        <v>23.57054156741707</v>
      </c>
      <c r="BP74" s="93">
        <v>58.741515153079945</v>
      </c>
      <c r="BQ74" s="93">
        <v>179.3488498018487</v>
      </c>
      <c r="BR74" s="93">
        <v>165</v>
      </c>
      <c r="BS74" s="93">
        <v>123.24328655225021</v>
      </c>
      <c r="BT74" s="93">
        <v>82.841634951462822</v>
      </c>
      <c r="BU74" s="93">
        <v>86.341209523967891</v>
      </c>
      <c r="BV74" s="93">
        <v>84.603052908808735</v>
      </c>
      <c r="BW74" s="93">
        <v>82.445036771198374</v>
      </c>
      <c r="BX74" s="33"/>
    </row>
    <row r="75" spans="1:76">
      <c r="A75" s="82"/>
      <c r="B75" s="38" t="s">
        <v>237</v>
      </c>
      <c r="C75" s="30"/>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93">
        <v>0</v>
      </c>
      <c r="AI75" s="93">
        <v>0</v>
      </c>
      <c r="AJ75" s="93">
        <v>0</v>
      </c>
      <c r="AK75" s="93">
        <v>0</v>
      </c>
      <c r="AL75" s="93">
        <v>0</v>
      </c>
      <c r="AM75" s="93">
        <v>0</v>
      </c>
      <c r="AN75" s="93">
        <v>0</v>
      </c>
      <c r="AO75" s="93">
        <v>0</v>
      </c>
      <c r="AP75" s="93">
        <v>0</v>
      </c>
      <c r="AQ75" s="93">
        <v>0</v>
      </c>
      <c r="AR75" s="93">
        <v>2.6554392244409559</v>
      </c>
      <c r="AS75" s="93">
        <v>20.73422968162658</v>
      </c>
      <c r="AT75" s="93">
        <v>43.574323410516833</v>
      </c>
      <c r="AU75" s="93">
        <v>77.371463740962724</v>
      </c>
      <c r="AV75" s="93">
        <v>142.12403362203483</v>
      </c>
      <c r="AW75" s="93">
        <v>181.05185230483539</v>
      </c>
      <c r="AX75" s="93">
        <v>160.64971122406942</v>
      </c>
      <c r="AY75" s="93">
        <v>161.04801624931167</v>
      </c>
      <c r="AZ75" s="93">
        <v>161.74048822901474</v>
      </c>
      <c r="BA75" s="93">
        <v>156.11315214446859</v>
      </c>
      <c r="BB75" s="93">
        <v>160.19788691860003</v>
      </c>
      <c r="BC75" s="93">
        <v>177.26660407420536</v>
      </c>
      <c r="BD75" s="93">
        <v>183.06793020752724</v>
      </c>
      <c r="BE75" s="93">
        <v>202.65145858744708</v>
      </c>
      <c r="BF75" s="93">
        <v>223.47994925086991</v>
      </c>
      <c r="BG75" s="93">
        <v>246.00565085660622</v>
      </c>
      <c r="BH75" s="93">
        <v>264.1332957812939</v>
      </c>
      <c r="BI75" s="93">
        <v>283.57917735652308</v>
      </c>
      <c r="BJ75" s="93">
        <v>309.78356146529154</v>
      </c>
      <c r="BK75" s="93">
        <v>343.83237222985861</v>
      </c>
      <c r="BL75" s="93">
        <v>367.9340376193901</v>
      </c>
      <c r="BM75" s="93">
        <v>376.47264199573391</v>
      </c>
      <c r="BN75" s="93">
        <v>375.71851279172512</v>
      </c>
      <c r="BO75" s="93">
        <v>343.93749105080605</v>
      </c>
      <c r="BP75" s="93">
        <v>315.67170873508729</v>
      </c>
      <c r="BQ75" s="93">
        <v>290.36405295430586</v>
      </c>
      <c r="BR75" s="93">
        <v>0</v>
      </c>
      <c r="BS75" s="93">
        <v>0</v>
      </c>
      <c r="BT75" s="93">
        <v>0</v>
      </c>
      <c r="BU75" s="93">
        <v>0</v>
      </c>
      <c r="BV75" s="93">
        <v>0</v>
      </c>
      <c r="BW75" s="93">
        <v>0</v>
      </c>
      <c r="BX75" s="33"/>
    </row>
    <row r="76" spans="1:76">
      <c r="A76" s="82"/>
      <c r="B76" s="38" t="s">
        <v>2</v>
      </c>
      <c r="C76" s="30"/>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93">
        <v>0</v>
      </c>
      <c r="AI76" s="93">
        <v>0</v>
      </c>
      <c r="AJ76" s="93">
        <v>0</v>
      </c>
      <c r="AK76" s="93">
        <v>0</v>
      </c>
      <c r="AL76" s="93">
        <v>0</v>
      </c>
      <c r="AM76" s="93">
        <v>0</v>
      </c>
      <c r="AN76" s="93">
        <v>0</v>
      </c>
      <c r="AO76" s="93">
        <v>0</v>
      </c>
      <c r="AP76" s="93">
        <v>0</v>
      </c>
      <c r="AQ76" s="93">
        <v>0</v>
      </c>
      <c r="AR76" s="93">
        <v>245.75829685022183</v>
      </c>
      <c r="AS76" s="93">
        <v>179.6927928796265</v>
      </c>
      <c r="AT76" s="93">
        <v>175.60361320370464</v>
      </c>
      <c r="AU76" s="93">
        <v>213.51826948018009</v>
      </c>
      <c r="AV76" s="93">
        <v>209.46532374583518</v>
      </c>
      <c r="AW76" s="93">
        <v>224.14560740971982</v>
      </c>
      <c r="AX76" s="93">
        <v>213.20539537921786</v>
      </c>
      <c r="AY76" s="93">
        <v>211.9896225296016</v>
      </c>
      <c r="AZ76" s="93">
        <v>198.82563376114888</v>
      </c>
      <c r="BA76" s="93">
        <v>186.67758346318683</v>
      </c>
      <c r="BB76" s="93">
        <v>203.76929891297925</v>
      </c>
      <c r="BC76" s="93">
        <v>183.14837182881664</v>
      </c>
      <c r="BD76" s="93">
        <v>174.58231752791178</v>
      </c>
      <c r="BE76" s="93">
        <v>185.29752763530797</v>
      </c>
      <c r="BF76" s="93">
        <v>179.92325697197742</v>
      </c>
      <c r="BG76" s="93">
        <v>201.49249864799157</v>
      </c>
      <c r="BH76" s="93">
        <v>202.83075978884719</v>
      </c>
      <c r="BI76" s="93">
        <v>234.01837487922873</v>
      </c>
      <c r="BJ76" s="93">
        <v>325.5049687768792</v>
      </c>
      <c r="BK76" s="93">
        <v>272.24502336039143</v>
      </c>
      <c r="BL76" s="93">
        <v>246.32460373486791</v>
      </c>
      <c r="BM76" s="93">
        <v>298.00166017042551</v>
      </c>
      <c r="BN76" s="93">
        <v>293.50550441535114</v>
      </c>
      <c r="BO76" s="93">
        <v>133.6614410828283</v>
      </c>
      <c r="BP76" s="93">
        <v>100.59325650803419</v>
      </c>
      <c r="BQ76" s="93">
        <v>-129.18444958387244</v>
      </c>
      <c r="BR76" s="93">
        <v>-110.90513542708987</v>
      </c>
      <c r="BS76" s="93">
        <v>0</v>
      </c>
      <c r="BT76" s="93">
        <v>0</v>
      </c>
      <c r="BU76" s="93">
        <v>0</v>
      </c>
      <c r="BV76" s="93">
        <v>0</v>
      </c>
      <c r="BW76" s="93">
        <v>0</v>
      </c>
      <c r="BX76" s="33"/>
    </row>
    <row r="77" spans="1:76">
      <c r="A77" s="82"/>
      <c r="B77" s="88" t="s">
        <v>338</v>
      </c>
      <c r="C77" s="30"/>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93">
        <v>0</v>
      </c>
      <c r="AI77" s="93">
        <v>0</v>
      </c>
      <c r="AJ77" s="93">
        <v>0</v>
      </c>
      <c r="AK77" s="93">
        <v>0</v>
      </c>
      <c r="AL77" s="93">
        <v>0</v>
      </c>
      <c r="AM77" s="93">
        <v>0</v>
      </c>
      <c r="AN77" s="93">
        <v>0</v>
      </c>
      <c r="AO77" s="93">
        <v>0</v>
      </c>
      <c r="AP77" s="93">
        <v>0</v>
      </c>
      <c r="AQ77" s="93">
        <v>0</v>
      </c>
      <c r="AR77" s="93">
        <v>0</v>
      </c>
      <c r="AS77" s="93">
        <v>0</v>
      </c>
      <c r="AT77" s="93">
        <v>0</v>
      </c>
      <c r="AU77" s="93">
        <v>0</v>
      </c>
      <c r="AV77" s="93">
        <v>0</v>
      </c>
      <c r="AW77" s="93">
        <v>0</v>
      </c>
      <c r="AX77" s="93">
        <v>0</v>
      </c>
      <c r="AY77" s="93">
        <v>0</v>
      </c>
      <c r="AZ77" s="93">
        <v>0</v>
      </c>
      <c r="BA77" s="93">
        <v>0</v>
      </c>
      <c r="BB77" s="93">
        <v>0</v>
      </c>
      <c r="BC77" s="93">
        <v>0</v>
      </c>
      <c r="BD77" s="93">
        <v>0</v>
      </c>
      <c r="BE77" s="93">
        <v>0</v>
      </c>
      <c r="BF77" s="93">
        <v>0</v>
      </c>
      <c r="BG77" s="93">
        <v>0</v>
      </c>
      <c r="BH77" s="93">
        <v>0</v>
      </c>
      <c r="BI77" s="93">
        <v>0</v>
      </c>
      <c r="BJ77" s="93">
        <v>23.834291267637312</v>
      </c>
      <c r="BK77" s="93">
        <v>20.3437148078884</v>
      </c>
      <c r="BL77" s="93">
        <v>16.805669464153237</v>
      </c>
      <c r="BM77" s="93">
        <v>16.936095840048321</v>
      </c>
      <c r="BN77" s="93">
        <v>16.59798818147231</v>
      </c>
      <c r="BO77" s="93">
        <v>10.412645595643802</v>
      </c>
      <c r="BP77" s="93">
        <v>8.3523179273460997</v>
      </c>
      <c r="BQ77" s="93">
        <v>-2.3553844341365888</v>
      </c>
      <c r="BR77" s="93">
        <v>-2.7702176959288556</v>
      </c>
      <c r="BS77" s="93">
        <v>0</v>
      </c>
      <c r="BT77" s="93">
        <v>0</v>
      </c>
      <c r="BU77" s="93">
        <v>0</v>
      </c>
      <c r="BV77" s="93">
        <v>0</v>
      </c>
      <c r="BW77" s="93">
        <v>0</v>
      </c>
      <c r="BX77" s="33"/>
    </row>
    <row r="78" spans="1:76">
      <c r="A78" s="82"/>
      <c r="B78" s="88" t="s">
        <v>337</v>
      </c>
      <c r="C78" s="30"/>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93">
        <v>0</v>
      </c>
      <c r="AI78" s="93">
        <v>0</v>
      </c>
      <c r="AJ78" s="93">
        <v>0</v>
      </c>
      <c r="AK78" s="93">
        <v>0</v>
      </c>
      <c r="AL78" s="93">
        <v>0</v>
      </c>
      <c r="AM78" s="93">
        <v>0</v>
      </c>
      <c r="AN78" s="93">
        <v>0</v>
      </c>
      <c r="AO78" s="93">
        <v>0</v>
      </c>
      <c r="AP78" s="93">
        <v>0</v>
      </c>
      <c r="AQ78" s="93">
        <v>0</v>
      </c>
      <c r="AR78" s="93">
        <v>0</v>
      </c>
      <c r="AS78" s="93">
        <v>0</v>
      </c>
      <c r="AT78" s="93">
        <v>0</v>
      </c>
      <c r="AU78" s="93">
        <v>0</v>
      </c>
      <c r="AV78" s="93">
        <v>0</v>
      </c>
      <c r="AW78" s="93">
        <v>0</v>
      </c>
      <c r="AX78" s="93">
        <v>0</v>
      </c>
      <c r="AY78" s="93">
        <v>0</v>
      </c>
      <c r="AZ78" s="93">
        <v>0</v>
      </c>
      <c r="BA78" s="93">
        <v>0</v>
      </c>
      <c r="BB78" s="93">
        <v>0</v>
      </c>
      <c r="BC78" s="93">
        <v>0</v>
      </c>
      <c r="BD78" s="93">
        <v>0</v>
      </c>
      <c r="BE78" s="93">
        <v>0</v>
      </c>
      <c r="BF78" s="93">
        <v>0</v>
      </c>
      <c r="BG78" s="93">
        <v>0</v>
      </c>
      <c r="BH78" s="93">
        <v>0</v>
      </c>
      <c r="BI78" s="93">
        <v>0</v>
      </c>
      <c r="BJ78" s="93">
        <v>301.67067750924184</v>
      </c>
      <c r="BK78" s="93">
        <v>251.90130855250305</v>
      </c>
      <c r="BL78" s="93">
        <v>229.51893427071465</v>
      </c>
      <c r="BM78" s="93">
        <v>281.06556433037713</v>
      </c>
      <c r="BN78" s="93">
        <v>276.90751623387894</v>
      </c>
      <c r="BO78" s="93">
        <v>123.24879548718451</v>
      </c>
      <c r="BP78" s="93">
        <v>92.240938580688081</v>
      </c>
      <c r="BQ78" s="93">
        <v>-126.82906514973585</v>
      </c>
      <c r="BR78" s="93">
        <v>-108.13491773116101</v>
      </c>
      <c r="BS78" s="93">
        <v>0</v>
      </c>
      <c r="BT78" s="93">
        <v>0</v>
      </c>
      <c r="BU78" s="93">
        <v>0</v>
      </c>
      <c r="BV78" s="93">
        <v>0</v>
      </c>
      <c r="BW78" s="93">
        <v>0</v>
      </c>
      <c r="BX78" s="33"/>
    </row>
    <row r="79" spans="1:76" ht="26.25" customHeight="1">
      <c r="A79" s="82"/>
      <c r="B79" s="38" t="s">
        <v>336</v>
      </c>
      <c r="C79" s="30"/>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v>5.9555943362087014</v>
      </c>
      <c r="BR79" s="93">
        <v>62.8402850031149</v>
      </c>
      <c r="BS79" s="93">
        <v>0</v>
      </c>
      <c r="BT79" s="93">
        <v>0</v>
      </c>
      <c r="BU79" s="93">
        <v>0</v>
      </c>
      <c r="BV79" s="93">
        <v>0</v>
      </c>
      <c r="BW79" s="93">
        <v>0</v>
      </c>
      <c r="BX79" s="33"/>
    </row>
    <row r="80" spans="1:76">
      <c r="A80" s="82"/>
      <c r="B80" s="38" t="s">
        <v>335</v>
      </c>
      <c r="C80" s="30"/>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v>0</v>
      </c>
      <c r="AI80" s="41">
        <v>0</v>
      </c>
      <c r="AJ80" s="41">
        <v>0</v>
      </c>
      <c r="AK80" s="41">
        <v>0</v>
      </c>
      <c r="AL80" s="41">
        <v>0</v>
      </c>
      <c r="AM80" s="41">
        <v>0</v>
      </c>
      <c r="AN80" s="41">
        <v>0</v>
      </c>
      <c r="AO80" s="41">
        <v>0</v>
      </c>
      <c r="AP80" s="41">
        <v>0</v>
      </c>
      <c r="AQ80" s="41">
        <v>0</v>
      </c>
      <c r="AR80" s="41">
        <v>0</v>
      </c>
      <c r="AS80" s="41">
        <v>0</v>
      </c>
      <c r="AT80" s="41">
        <v>0</v>
      </c>
      <c r="AU80" s="41">
        <v>0</v>
      </c>
      <c r="AV80" s="41">
        <v>0</v>
      </c>
      <c r="AW80" s="41">
        <v>0</v>
      </c>
      <c r="AX80" s="41">
        <v>0</v>
      </c>
      <c r="AY80" s="41">
        <v>0</v>
      </c>
      <c r="AZ80" s="41">
        <v>0</v>
      </c>
      <c r="BA80" s="41">
        <v>0</v>
      </c>
      <c r="BB80" s="41">
        <v>0</v>
      </c>
      <c r="BC80" s="41">
        <v>0</v>
      </c>
      <c r="BD80" s="41">
        <v>0</v>
      </c>
      <c r="BE80" s="41">
        <v>0</v>
      </c>
      <c r="BF80" s="41">
        <v>0</v>
      </c>
      <c r="BG80" s="41">
        <v>0</v>
      </c>
      <c r="BH80" s="41">
        <v>0</v>
      </c>
      <c r="BI80" s="41">
        <v>0</v>
      </c>
      <c r="BJ80" s="41">
        <v>0</v>
      </c>
      <c r="BK80" s="41">
        <v>0</v>
      </c>
      <c r="BL80" s="93">
        <v>0</v>
      </c>
      <c r="BM80" s="93">
        <v>0</v>
      </c>
      <c r="BN80" s="93">
        <v>0</v>
      </c>
      <c r="BO80" s="93">
        <v>0</v>
      </c>
      <c r="BP80" s="93">
        <v>0</v>
      </c>
      <c r="BQ80" s="93">
        <v>0</v>
      </c>
      <c r="BR80" s="93">
        <v>0</v>
      </c>
      <c r="BS80" s="93">
        <v>-0.27814519545207972</v>
      </c>
      <c r="BT80" s="93">
        <v>-58.626676863683315</v>
      </c>
      <c r="BU80" s="93">
        <v>42.396959772362621</v>
      </c>
      <c r="BV80" s="93">
        <v>219.05648222614988</v>
      </c>
      <c r="BW80" s="93">
        <v>223.10737684617621</v>
      </c>
      <c r="BX80" s="33"/>
    </row>
    <row r="81" spans="1:76">
      <c r="A81" s="82"/>
      <c r="B81" s="38" t="s">
        <v>201</v>
      </c>
      <c r="C81" s="30"/>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93">
        <v>0</v>
      </c>
      <c r="AI81" s="93">
        <v>0</v>
      </c>
      <c r="AJ81" s="93">
        <v>0</v>
      </c>
      <c r="AK81" s="93">
        <v>0</v>
      </c>
      <c r="AL81" s="93">
        <v>0</v>
      </c>
      <c r="AM81" s="93">
        <v>0</v>
      </c>
      <c r="AN81" s="93">
        <v>0</v>
      </c>
      <c r="AO81" s="93">
        <v>0</v>
      </c>
      <c r="AP81" s="93">
        <v>0</v>
      </c>
      <c r="AQ81" s="93">
        <v>0</v>
      </c>
      <c r="AR81" s="93">
        <v>70.540961985737397</v>
      </c>
      <c r="AS81" s="93">
        <v>49.488940903504016</v>
      </c>
      <c r="AT81" s="93">
        <v>19.150430622855229</v>
      </c>
      <c r="AU81" s="93">
        <v>7.182566601312466</v>
      </c>
      <c r="AV81" s="93">
        <v>3.6508654615900737</v>
      </c>
      <c r="AW81" s="93">
        <v>2.087381339270062</v>
      </c>
      <c r="AX81" s="93">
        <v>1.3351401779699192</v>
      </c>
      <c r="AY81" s="93">
        <v>2.4436932901984094</v>
      </c>
      <c r="AZ81" s="93">
        <v>0</v>
      </c>
      <c r="BA81" s="93">
        <v>0.32677581595208377</v>
      </c>
      <c r="BB81" s="93">
        <v>0.76629185382377796</v>
      </c>
      <c r="BC81" s="93">
        <v>0.30703478536219475</v>
      </c>
      <c r="BD81" s="93">
        <v>6.0858509845652622E-2</v>
      </c>
      <c r="BE81" s="93">
        <v>0.46596878272996561</v>
      </c>
      <c r="BF81" s="93">
        <v>0.45401977322100673</v>
      </c>
      <c r="BG81" s="93">
        <v>0.16523456962248451</v>
      </c>
      <c r="BH81" s="93">
        <v>0.10973233403993299</v>
      </c>
      <c r="BI81" s="93">
        <v>0</v>
      </c>
      <c r="BJ81" s="93">
        <v>0</v>
      </c>
      <c r="BK81" s="93">
        <v>0</v>
      </c>
      <c r="BL81" s="93">
        <v>0</v>
      </c>
      <c r="BM81" s="93">
        <v>0</v>
      </c>
      <c r="BN81" s="93">
        <v>0</v>
      </c>
      <c r="BO81" s="93">
        <v>0</v>
      </c>
      <c r="BP81" s="93">
        <v>0</v>
      </c>
      <c r="BQ81" s="93">
        <v>0</v>
      </c>
      <c r="BR81" s="93">
        <v>0</v>
      </c>
      <c r="BS81" s="93">
        <v>0</v>
      </c>
      <c r="BT81" s="93">
        <v>0</v>
      </c>
      <c r="BU81" s="93">
        <v>0</v>
      </c>
      <c r="BV81" s="93">
        <v>0</v>
      </c>
      <c r="BW81" s="93">
        <v>0</v>
      </c>
      <c r="BX81" s="33"/>
    </row>
    <row r="82" spans="1:76" ht="26.1" customHeight="1">
      <c r="A82" s="82"/>
      <c r="B82" s="35" t="s">
        <v>334</v>
      </c>
      <c r="C82" s="30"/>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207" t="str">
        <f>'Table 3a'!BH82</f>
        <v>Definition change -&gt;</v>
      </c>
      <c r="BI82" s="93"/>
      <c r="BJ82" s="93"/>
      <c r="BK82" s="93"/>
      <c r="BL82" s="207" t="str">
        <f>'Table 3a'!BL82</f>
        <v>Definition change -&gt;</v>
      </c>
      <c r="BM82" s="93"/>
      <c r="BN82" s="93"/>
      <c r="BO82" s="93"/>
      <c r="BP82" s="93"/>
      <c r="BQ82" s="93"/>
      <c r="BR82" s="93"/>
      <c r="BS82" s="93"/>
      <c r="BT82" s="93"/>
      <c r="BU82" s="93"/>
      <c r="BV82" s="93"/>
      <c r="BW82" s="93"/>
      <c r="BX82" s="33"/>
    </row>
    <row r="83" spans="1:76">
      <c r="A83" s="82"/>
      <c r="B83" s="38" t="s">
        <v>331</v>
      </c>
      <c r="C83" s="30"/>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93">
        <v>4962.3653617529053</v>
      </c>
      <c r="AI83" s="93">
        <v>4741.8246942285987</v>
      </c>
      <c r="AJ83" s="93">
        <v>4936.4364290654266</v>
      </c>
      <c r="AK83" s="93">
        <v>6389.9983314557103</v>
      </c>
      <c r="AL83" s="93">
        <v>6907.4149191334591</v>
      </c>
      <c r="AM83" s="93">
        <v>7390.3861912745579</v>
      </c>
      <c r="AN83" s="93">
        <v>8053.7118937349305</v>
      </c>
      <c r="AO83" s="93">
        <v>8562.4559445820487</v>
      </c>
      <c r="AP83" s="93">
        <v>8863.1270142690264</v>
      </c>
      <c r="AQ83" s="93">
        <v>8849.5292221223663</v>
      </c>
      <c r="AR83" s="93">
        <v>9234.9469940328854</v>
      </c>
      <c r="AS83" s="93">
        <v>9721.4461983985675</v>
      </c>
      <c r="AT83" s="93">
        <v>10334.240514425846</v>
      </c>
      <c r="AU83" s="93">
        <v>10116.36945371502</v>
      </c>
      <c r="AV83" s="93">
        <v>11933.98386926877</v>
      </c>
      <c r="AW83" s="93">
        <v>12947.031692357416</v>
      </c>
      <c r="AX83" s="93">
        <v>13231.626163096353</v>
      </c>
      <c r="AY83" s="93">
        <v>13088.01180329017</v>
      </c>
      <c r="AZ83" s="93">
        <v>12715.536302620934</v>
      </c>
      <c r="BA83" s="93">
        <v>12549.002667205899</v>
      </c>
      <c r="BB83" s="93">
        <v>12288.496969346221</v>
      </c>
      <c r="BC83" s="93">
        <v>12652.108892861906</v>
      </c>
      <c r="BD83" s="93">
        <v>13183.756519642804</v>
      </c>
      <c r="BE83" s="93">
        <v>14025.466565525914</v>
      </c>
      <c r="BF83" s="93">
        <v>14201.595150964411</v>
      </c>
      <c r="BG83" s="93">
        <v>14186.291940098987</v>
      </c>
      <c r="BH83" s="168">
        <v>15573.923541106638</v>
      </c>
      <c r="BI83" s="93">
        <v>15746.88327230661</v>
      </c>
      <c r="BJ83" s="93">
        <v>16430.749510995731</v>
      </c>
      <c r="BK83" s="93">
        <v>16661.159604247881</v>
      </c>
      <c r="BL83" s="168">
        <v>16476.31572269251</v>
      </c>
      <c r="BM83" s="93">
        <v>16860.179426915482</v>
      </c>
      <c r="BN83" s="93">
        <v>16671.856010459516</v>
      </c>
      <c r="BO83" s="93">
        <v>16367.804990621211</v>
      </c>
      <c r="BP83" s="93">
        <v>15718.192970210757</v>
      </c>
      <c r="BQ83" s="93">
        <v>13150.025384185068</v>
      </c>
      <c r="BR83" s="93">
        <v>12577.223940392319</v>
      </c>
      <c r="BS83" s="93">
        <v>11886.09087133582</v>
      </c>
      <c r="BT83" s="93">
        <v>11319.05091847211</v>
      </c>
      <c r="BU83" s="93">
        <v>10868.203639053512</v>
      </c>
      <c r="BV83" s="93">
        <v>10375.186991124723</v>
      </c>
      <c r="BW83" s="93">
        <v>9997.0573766540565</v>
      </c>
      <c r="BX83" s="33"/>
    </row>
    <row r="84" spans="1:76">
      <c r="A84" s="82"/>
      <c r="B84" s="38" t="s">
        <v>330</v>
      </c>
      <c r="C84" s="30"/>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93">
        <v>968.37942166793403</v>
      </c>
      <c r="AI84" s="93">
        <v>929.30232700962495</v>
      </c>
      <c r="AJ84" s="93">
        <v>959.86263898494406</v>
      </c>
      <c r="AK84" s="93">
        <v>1155.2615130355023</v>
      </c>
      <c r="AL84" s="93">
        <v>1390.6205314667195</v>
      </c>
      <c r="AM84" s="93">
        <v>1557.8846631015156</v>
      </c>
      <c r="AN84" s="93">
        <v>1682.055323330587</v>
      </c>
      <c r="AO84" s="93">
        <v>1856.2137780288824</v>
      </c>
      <c r="AP84" s="93">
        <v>2104.4653777931212</v>
      </c>
      <c r="AQ84" s="93">
        <v>2129.6608592259345</v>
      </c>
      <c r="AR84" s="93">
        <v>2240.8678873263725</v>
      </c>
      <c r="AS84" s="93">
        <v>2569.5401144908678</v>
      </c>
      <c r="AT84" s="93">
        <v>3013.5096926886031</v>
      </c>
      <c r="AU84" s="93">
        <v>3551.6704597431039</v>
      </c>
      <c r="AV84" s="93">
        <v>4697.0578627737759</v>
      </c>
      <c r="AW84" s="93">
        <v>5824.8336161236939</v>
      </c>
      <c r="AX84" s="93">
        <v>6891.7981523583003</v>
      </c>
      <c r="AY84" s="93">
        <v>7805.4697870989212</v>
      </c>
      <c r="AZ84" s="93">
        <v>8279.9140010577685</v>
      </c>
      <c r="BA84" s="93">
        <v>8682.7824728186897</v>
      </c>
      <c r="BB84" s="93">
        <v>9126.7444441038115</v>
      </c>
      <c r="BC84" s="93">
        <v>9626.9441543700887</v>
      </c>
      <c r="BD84" s="93">
        <v>10433.357316911519</v>
      </c>
      <c r="BE84" s="93">
        <v>11256.869585582504</v>
      </c>
      <c r="BF84" s="93">
        <v>11681.708175813148</v>
      </c>
      <c r="BG84" s="93">
        <v>11588.857679081901</v>
      </c>
      <c r="BH84" s="168">
        <v>11197.194593950608</v>
      </c>
      <c r="BI84" s="93">
        <v>11136.138538769494</v>
      </c>
      <c r="BJ84" s="93">
        <v>11229.179034744802</v>
      </c>
      <c r="BK84" s="93">
        <v>11812.781266959106</v>
      </c>
      <c r="BL84" s="168">
        <v>12350.089924891487</v>
      </c>
      <c r="BM84" s="93">
        <v>13363.504768134544</v>
      </c>
      <c r="BN84" s="93">
        <v>13667.252193952207</v>
      </c>
      <c r="BO84" s="93">
        <v>14154.354627159202</v>
      </c>
      <c r="BP84" s="93">
        <v>15010.800161777048</v>
      </c>
      <c r="BQ84" s="93">
        <v>14614.853744362557</v>
      </c>
      <c r="BR84" s="93">
        <v>15788.835531275912</v>
      </c>
      <c r="BS84" s="93">
        <v>16558.318559520594</v>
      </c>
      <c r="BT84" s="93">
        <v>16469.682502874293</v>
      </c>
      <c r="BU84" s="93">
        <v>16275.502698396247</v>
      </c>
      <c r="BV84" s="93">
        <v>16307.987071265474</v>
      </c>
      <c r="BW84" s="93">
        <v>16499.110199855859</v>
      </c>
      <c r="BX84" s="33"/>
    </row>
    <row r="85" spans="1:76">
      <c r="A85" s="82"/>
      <c r="B85" s="38" t="s">
        <v>329</v>
      </c>
      <c r="C85" s="30"/>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93">
        <v>2802.2269300288913</v>
      </c>
      <c r="AI85" s="93">
        <v>2610.6200969781098</v>
      </c>
      <c r="AJ85" s="93">
        <v>2794.8182358807544</v>
      </c>
      <c r="AK85" s="93">
        <v>3623.7704737361437</v>
      </c>
      <c r="AL85" s="93">
        <v>4478.6003866198134</v>
      </c>
      <c r="AM85" s="93">
        <v>5124.5259200172668</v>
      </c>
      <c r="AN85" s="93">
        <v>5453.4133654184707</v>
      </c>
      <c r="AO85" s="93">
        <v>5966.9097022971309</v>
      </c>
      <c r="AP85" s="93">
        <v>6385.035608670828</v>
      </c>
      <c r="AQ85" s="93">
        <v>6420.5941106009468</v>
      </c>
      <c r="AR85" s="93">
        <v>5661.9361377647238</v>
      </c>
      <c r="AS85" s="93">
        <v>5935.2095928893041</v>
      </c>
      <c r="AT85" s="93">
        <v>6519.1662274341843</v>
      </c>
      <c r="AU85" s="93">
        <v>7728.1805824202356</v>
      </c>
      <c r="AV85" s="93">
        <v>9380.5755590123354</v>
      </c>
      <c r="AW85" s="93">
        <v>10500.001060812419</v>
      </c>
      <c r="AX85" s="93">
        <v>11467.2080353241</v>
      </c>
      <c r="AY85" s="93">
        <v>12098.326386725588</v>
      </c>
      <c r="AZ85" s="93">
        <v>12229.458194946925</v>
      </c>
      <c r="BA85" s="93">
        <v>11977.887711017818</v>
      </c>
      <c r="BB85" s="93">
        <v>11805.418162421349</v>
      </c>
      <c r="BC85" s="93">
        <v>11473.985700395126</v>
      </c>
      <c r="BD85" s="93">
        <v>10257.71888285229</v>
      </c>
      <c r="BE85" s="93">
        <v>10414.430528649127</v>
      </c>
      <c r="BF85" s="93">
        <v>10548.148431096753</v>
      </c>
      <c r="BG85" s="93">
        <v>10904.75308368345</v>
      </c>
      <c r="BH85" s="168">
        <v>10593.938991197514</v>
      </c>
      <c r="BI85" s="93">
        <v>9936.8987892123023</v>
      </c>
      <c r="BJ85" s="93">
        <v>9442.7969027226591</v>
      </c>
      <c r="BK85" s="93">
        <v>9209.6275469366428</v>
      </c>
      <c r="BL85" s="168">
        <v>7902.5515437952517</v>
      </c>
      <c r="BM85" s="93">
        <v>7619.7176577220125</v>
      </c>
      <c r="BN85" s="93">
        <v>6924.9207694009629</v>
      </c>
      <c r="BO85" s="93">
        <v>6147.1778632981868</v>
      </c>
      <c r="BP85" s="93">
        <v>5553.7938905030178</v>
      </c>
      <c r="BQ85" s="93">
        <v>4536.2496070485395</v>
      </c>
      <c r="BR85" s="93">
        <v>4233.3726075084578</v>
      </c>
      <c r="BS85" s="93">
        <v>4205.6214016513204</v>
      </c>
      <c r="BT85" s="93">
        <v>4140.2154532129371</v>
      </c>
      <c r="BU85" s="93">
        <v>4068.6407079041196</v>
      </c>
      <c r="BV85" s="93">
        <v>4085.7484786382233</v>
      </c>
      <c r="BW85" s="93">
        <v>4063.1650534901587</v>
      </c>
      <c r="BX85" s="33"/>
    </row>
    <row r="86" spans="1:76">
      <c r="A86" s="82"/>
      <c r="B86" s="38" t="s">
        <v>328</v>
      </c>
      <c r="C86" s="30"/>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93">
        <v>3502.8461377079334</v>
      </c>
      <c r="AI86" s="93">
        <v>3149.3023304215067</v>
      </c>
      <c r="AJ86" s="93">
        <v>3839.4505559397762</v>
      </c>
      <c r="AK86" s="93">
        <v>6300.7170393269244</v>
      </c>
      <c r="AL86" s="93">
        <v>9328.8650437408069</v>
      </c>
      <c r="AM86" s="93">
        <v>11126.576251730297</v>
      </c>
      <c r="AN86" s="93">
        <v>11994.01046221288</v>
      </c>
      <c r="AO86" s="93">
        <v>12737.718957103709</v>
      </c>
      <c r="AP86" s="93">
        <v>12741.623896504678</v>
      </c>
      <c r="AQ86" s="93">
        <v>11385.580005475877</v>
      </c>
      <c r="AR86" s="93">
        <v>8530.7557521726067</v>
      </c>
      <c r="AS86" s="93">
        <v>7291.5002537865503</v>
      </c>
      <c r="AT86" s="93">
        <v>7695.4321697689074</v>
      </c>
      <c r="AU86" s="93">
        <v>10071.736738749156</v>
      </c>
      <c r="AV86" s="93">
        <v>13013.433501438016</v>
      </c>
      <c r="AW86" s="93">
        <v>13554.685888655977</v>
      </c>
      <c r="AX86" s="93">
        <v>12642.618647753381</v>
      </c>
      <c r="AY86" s="93">
        <v>11585.503298504418</v>
      </c>
      <c r="AZ86" s="93">
        <v>9950.3218648154889</v>
      </c>
      <c r="BA86" s="93">
        <v>7911.1913877443658</v>
      </c>
      <c r="BB86" s="93">
        <v>6812.5422741615612</v>
      </c>
      <c r="BC86" s="93">
        <v>6027.6163070514822</v>
      </c>
      <c r="BD86" s="93">
        <v>5182.8387426975378</v>
      </c>
      <c r="BE86" s="93">
        <v>4536.4206467499389</v>
      </c>
      <c r="BF86" s="93">
        <v>4448.7760827287511</v>
      </c>
      <c r="BG86" s="93">
        <v>4137.456537675268</v>
      </c>
      <c r="BH86" s="168">
        <v>3865.7490518361897</v>
      </c>
      <c r="BI86" s="93">
        <v>3958.6994160860554</v>
      </c>
      <c r="BJ86" s="93">
        <v>4122.0679447770608</v>
      </c>
      <c r="BK86" s="93">
        <v>3918.2070509987902</v>
      </c>
      <c r="BL86" s="168">
        <v>4624.1992646072586</v>
      </c>
      <c r="BM86" s="93">
        <v>7553.2116331396965</v>
      </c>
      <c r="BN86" s="93">
        <v>7840.9666847694843</v>
      </c>
      <c r="BO86" s="93">
        <v>8621.6458599133985</v>
      </c>
      <c r="BP86" s="93">
        <v>9107.9001988988402</v>
      </c>
      <c r="BQ86" s="93">
        <v>7173.3656213650047</v>
      </c>
      <c r="BR86" s="93">
        <v>5086.780725405235</v>
      </c>
      <c r="BS86" s="93">
        <v>3870.7357293073005</v>
      </c>
      <c r="BT86" s="93">
        <v>3735.3964598495181</v>
      </c>
      <c r="BU86" s="93">
        <v>3834.6153709638761</v>
      </c>
      <c r="BV86" s="93">
        <v>3874.5225110221591</v>
      </c>
      <c r="BW86" s="93">
        <v>3905.3797819634997</v>
      </c>
      <c r="BX86" s="33"/>
    </row>
    <row r="87" spans="1:76">
      <c r="A87" s="82"/>
      <c r="B87" s="38" t="s">
        <v>327</v>
      </c>
      <c r="C87" s="30"/>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93">
        <v>237.27977147428948</v>
      </c>
      <c r="AI87" s="93">
        <v>244.80030097026682</v>
      </c>
      <c r="AJ87" s="93">
        <v>278.74889034629592</v>
      </c>
      <c r="AK87" s="93">
        <v>384.22493064412288</v>
      </c>
      <c r="AL87" s="93">
        <v>501.36307719529771</v>
      </c>
      <c r="AM87" s="93">
        <v>625.9816785188533</v>
      </c>
      <c r="AN87" s="93">
        <v>677.9495873672181</v>
      </c>
      <c r="AO87" s="93">
        <v>673.56110991642993</v>
      </c>
      <c r="AP87" s="93">
        <v>783.73899118346924</v>
      </c>
      <c r="AQ87" s="93">
        <v>911.54175612808478</v>
      </c>
      <c r="AR87" s="93">
        <v>1614.7254390683556</v>
      </c>
      <c r="AS87" s="93">
        <v>1665.7001297888089</v>
      </c>
      <c r="AT87" s="93">
        <v>2138.2846391814824</v>
      </c>
      <c r="AU87" s="93">
        <v>2388.7972225689909</v>
      </c>
      <c r="AV87" s="93">
        <v>2587.4151110981179</v>
      </c>
      <c r="AW87" s="93">
        <v>3053.3066106487604</v>
      </c>
      <c r="AX87" s="93">
        <v>3530.2253206331388</v>
      </c>
      <c r="AY87" s="93">
        <v>4143.562727908823</v>
      </c>
      <c r="AZ87" s="93">
        <v>4420.8233277431018</v>
      </c>
      <c r="BA87" s="93">
        <v>4561.6784632044491</v>
      </c>
      <c r="BB87" s="93">
        <v>4306.1329917653411</v>
      </c>
      <c r="BC87" s="93">
        <v>3432.4947530705326</v>
      </c>
      <c r="BD87" s="93">
        <v>1956.8195733188345</v>
      </c>
      <c r="BE87" s="93">
        <v>1935.8725512339508</v>
      </c>
      <c r="BF87" s="93">
        <v>1945.371458157741</v>
      </c>
      <c r="BG87" s="93">
        <v>2209.5499136054391</v>
      </c>
      <c r="BH87" s="168">
        <v>2535.2378208529376</v>
      </c>
      <c r="BI87" s="93">
        <v>2599.1530816178529</v>
      </c>
      <c r="BJ87" s="93">
        <v>2978.555264559307</v>
      </c>
      <c r="BK87" s="93">
        <v>3109.6899065243283</v>
      </c>
      <c r="BL87" s="168">
        <v>4584.5831242582472</v>
      </c>
      <c r="BM87" s="93">
        <v>5606.7509003640143</v>
      </c>
      <c r="BN87" s="93">
        <v>6611.6125549599319</v>
      </c>
      <c r="BO87" s="93">
        <v>7166.9182190454485</v>
      </c>
      <c r="BP87" s="93">
        <v>7744.5406435767136</v>
      </c>
      <c r="BQ87" s="93">
        <v>7242.8839528441504</v>
      </c>
      <c r="BR87" s="93">
        <v>7607.1755256715423</v>
      </c>
      <c r="BS87" s="93">
        <v>7939.3959439439459</v>
      </c>
      <c r="BT87" s="93">
        <v>8047.4586557047114</v>
      </c>
      <c r="BU87" s="93">
        <v>8160.8217103552124</v>
      </c>
      <c r="BV87" s="93">
        <v>8228.0777278122096</v>
      </c>
      <c r="BW87" s="93">
        <v>8156.426212144821</v>
      </c>
      <c r="BX87" s="33"/>
    </row>
    <row r="88" spans="1:76" ht="24.75" customHeight="1">
      <c r="A88" s="82"/>
      <c r="B88" s="38" t="s">
        <v>326</v>
      </c>
      <c r="C88" s="30"/>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0"/>
      <c r="BI88" s="93"/>
      <c r="BJ88" s="93"/>
      <c r="BK88" s="93"/>
      <c r="BL88" s="90"/>
      <c r="BM88" s="93"/>
      <c r="BN88" s="93"/>
      <c r="BO88" s="93"/>
      <c r="BP88" s="93"/>
      <c r="BQ88" s="93">
        <v>5.9555943362087014</v>
      </c>
      <c r="BR88" s="93">
        <v>62.8402850031149</v>
      </c>
      <c r="BS88" s="93">
        <v>0</v>
      </c>
      <c r="BT88" s="93">
        <v>0</v>
      </c>
      <c r="BU88" s="93">
        <v>0</v>
      </c>
      <c r="BV88" s="93">
        <v>0</v>
      </c>
      <c r="BW88" s="93">
        <v>0</v>
      </c>
      <c r="BX88" s="33"/>
    </row>
    <row r="89" spans="1:76">
      <c r="A89" s="82"/>
      <c r="B89" s="38" t="s">
        <v>325</v>
      </c>
      <c r="C89" s="30"/>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93">
        <v>0</v>
      </c>
      <c r="AI89" s="93">
        <v>0</v>
      </c>
      <c r="AJ89" s="93">
        <v>0</v>
      </c>
      <c r="AK89" s="93">
        <v>0</v>
      </c>
      <c r="AL89" s="93">
        <v>0</v>
      </c>
      <c r="AM89" s="93">
        <v>0</v>
      </c>
      <c r="AN89" s="93">
        <v>0</v>
      </c>
      <c r="AO89" s="93">
        <v>0</v>
      </c>
      <c r="AP89" s="93">
        <v>0</v>
      </c>
      <c r="AQ89" s="93">
        <v>0</v>
      </c>
      <c r="AR89" s="93">
        <v>0</v>
      </c>
      <c r="AS89" s="93">
        <v>0</v>
      </c>
      <c r="AT89" s="93">
        <v>0</v>
      </c>
      <c r="AU89" s="93">
        <v>0</v>
      </c>
      <c r="AV89" s="93">
        <v>0</v>
      </c>
      <c r="AW89" s="93">
        <v>0</v>
      </c>
      <c r="AX89" s="93">
        <v>0</v>
      </c>
      <c r="AY89" s="93">
        <v>0</v>
      </c>
      <c r="AZ89" s="93">
        <v>0</v>
      </c>
      <c r="BA89" s="93">
        <v>0</v>
      </c>
      <c r="BB89" s="93">
        <v>0</v>
      </c>
      <c r="BC89" s="93">
        <v>0</v>
      </c>
      <c r="BD89" s="93">
        <v>0</v>
      </c>
      <c r="BE89" s="93">
        <v>0</v>
      </c>
      <c r="BF89" s="93">
        <v>0</v>
      </c>
      <c r="BG89" s="93">
        <v>0</v>
      </c>
      <c r="BH89" s="93">
        <v>0</v>
      </c>
      <c r="BI89" s="93">
        <v>0</v>
      </c>
      <c r="BJ89" s="93">
        <v>0</v>
      </c>
      <c r="BK89" s="93">
        <v>0</v>
      </c>
      <c r="BL89" s="93">
        <v>0</v>
      </c>
      <c r="BM89" s="93">
        <v>0</v>
      </c>
      <c r="BN89" s="93">
        <v>0</v>
      </c>
      <c r="BO89" s="93">
        <v>0</v>
      </c>
      <c r="BP89" s="93">
        <v>0</v>
      </c>
      <c r="BQ89" s="93">
        <v>0</v>
      </c>
      <c r="BR89" s="93">
        <v>0</v>
      </c>
      <c r="BS89" s="93">
        <v>-0.27814519545207972</v>
      </c>
      <c r="BT89" s="93">
        <v>-58.626676863683315</v>
      </c>
      <c r="BU89" s="93">
        <v>42.396959772362621</v>
      </c>
      <c r="BV89" s="93">
        <v>219.05648222614988</v>
      </c>
      <c r="BW89" s="93">
        <v>223.10737684617621</v>
      </c>
      <c r="BX89" s="33"/>
    </row>
    <row r="90" spans="1:76" ht="26.1" customHeight="1">
      <c r="A90" s="82"/>
      <c r="B90" s="107" t="s">
        <v>324</v>
      </c>
      <c r="C90" s="30"/>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93">
        <v>4962.3653617529053</v>
      </c>
      <c r="AI90" s="93">
        <v>4741.8246942285987</v>
      </c>
      <c r="AJ90" s="93">
        <v>4936.4364290654266</v>
      </c>
      <c r="AK90" s="93">
        <v>6389.9983314557103</v>
      </c>
      <c r="AL90" s="93">
        <v>6907.4149191334591</v>
      </c>
      <c r="AM90" s="93">
        <v>7390.3861912745579</v>
      </c>
      <c r="AN90" s="93">
        <v>8053.7118937349305</v>
      </c>
      <c r="AO90" s="93">
        <v>8562.4559445820487</v>
      </c>
      <c r="AP90" s="93">
        <v>8863.1270142690264</v>
      </c>
      <c r="AQ90" s="93">
        <v>8849.5292221223663</v>
      </c>
      <c r="AR90" s="93">
        <v>9234.9469940328854</v>
      </c>
      <c r="AS90" s="93">
        <v>9721.4461983985675</v>
      </c>
      <c r="AT90" s="93">
        <v>10334.240514425846</v>
      </c>
      <c r="AU90" s="93">
        <v>10116.36945371502</v>
      </c>
      <c r="AV90" s="93">
        <v>11933.98386926877</v>
      </c>
      <c r="AW90" s="93">
        <v>12947.031692357416</v>
      </c>
      <c r="AX90" s="93">
        <v>13231.626163096353</v>
      </c>
      <c r="AY90" s="93">
        <v>13088.01180329017</v>
      </c>
      <c r="AZ90" s="93">
        <v>12715.536302620934</v>
      </c>
      <c r="BA90" s="93">
        <v>12549.002667205899</v>
      </c>
      <c r="BB90" s="93">
        <v>12288.496969346221</v>
      </c>
      <c r="BC90" s="93">
        <v>12652.108892861906</v>
      </c>
      <c r="BD90" s="93">
        <v>13183.756519642804</v>
      </c>
      <c r="BE90" s="93">
        <v>14025.466565525914</v>
      </c>
      <c r="BF90" s="93">
        <v>14201.595150964411</v>
      </c>
      <c r="BG90" s="93">
        <v>14186.291940098987</v>
      </c>
      <c r="BH90" s="93">
        <v>15573.923541106638</v>
      </c>
      <c r="BI90" s="93">
        <v>15746.88327230661</v>
      </c>
      <c r="BJ90" s="93">
        <v>16430.749510995731</v>
      </c>
      <c r="BK90" s="93">
        <v>16661.159604247881</v>
      </c>
      <c r="BL90" s="93">
        <v>17419.443231808775</v>
      </c>
      <c r="BM90" s="93">
        <v>17820.826066971342</v>
      </c>
      <c r="BN90" s="93">
        <v>17698.844496005771</v>
      </c>
      <c r="BO90" s="93">
        <v>17441.523970001814</v>
      </c>
      <c r="BP90" s="93">
        <v>16695.965872785786</v>
      </c>
      <c r="BQ90" s="93">
        <v>13808.628014097454</v>
      </c>
      <c r="BR90" s="93">
        <v>13158.605611259085</v>
      </c>
      <c r="BS90" s="93">
        <v>12386.849078483003</v>
      </c>
      <c r="BT90" s="93">
        <v>11679.994251811015</v>
      </c>
      <c r="BU90" s="93">
        <v>11059.503434646884</v>
      </c>
      <c r="BV90" s="93">
        <v>10407.095881635891</v>
      </c>
      <c r="BW90" s="93">
        <v>9997.057376654062</v>
      </c>
      <c r="BX90" s="33"/>
    </row>
    <row r="91" spans="1:76">
      <c r="A91" s="82"/>
      <c r="B91" s="107" t="s">
        <v>323</v>
      </c>
      <c r="C91" s="30"/>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93">
        <v>7510.7322608790482</v>
      </c>
      <c r="AI91" s="93">
        <v>6934.0250553795086</v>
      </c>
      <c r="AJ91" s="93">
        <v>7872.8803211517707</v>
      </c>
      <c r="AK91" s="93">
        <v>11463.973956742693</v>
      </c>
      <c r="AL91" s="93">
        <v>15699.449039022638</v>
      </c>
      <c r="AM91" s="93">
        <v>18434.968513367934</v>
      </c>
      <c r="AN91" s="93">
        <v>19807.428738329156</v>
      </c>
      <c r="AO91" s="93">
        <v>21234.403547346152</v>
      </c>
      <c r="AP91" s="93">
        <v>22014.863874152095</v>
      </c>
      <c r="AQ91" s="93">
        <v>20847.376731430846</v>
      </c>
      <c r="AR91" s="93">
        <v>18048.28521633206</v>
      </c>
      <c r="AS91" s="93">
        <v>17461.950090955532</v>
      </c>
      <c r="AT91" s="93">
        <v>19366.392729073174</v>
      </c>
      <c r="AU91" s="93">
        <v>23740.38500348149</v>
      </c>
      <c r="AV91" s="93">
        <v>29678.482034322245</v>
      </c>
      <c r="AW91" s="93">
        <v>32932.827176240855</v>
      </c>
      <c r="AX91" s="93">
        <v>34531.850156068918</v>
      </c>
      <c r="AY91" s="93">
        <v>35632.862200237752</v>
      </c>
      <c r="AZ91" s="93">
        <v>34880.517388563283</v>
      </c>
      <c r="BA91" s="93">
        <v>33133.540034785328</v>
      </c>
      <c r="BB91" s="93">
        <v>32050.837872452059</v>
      </c>
      <c r="BC91" s="93">
        <v>30561.040914887235</v>
      </c>
      <c r="BD91" s="93">
        <v>27830.734515780183</v>
      </c>
      <c r="BE91" s="93">
        <v>28143.593312215518</v>
      </c>
      <c r="BF91" s="93">
        <v>28624.004147796393</v>
      </c>
      <c r="BG91" s="93">
        <v>28840.617214046059</v>
      </c>
      <c r="BH91" s="93">
        <v>28192.120457837253</v>
      </c>
      <c r="BI91" s="93">
        <v>27630.889825685703</v>
      </c>
      <c r="BJ91" s="93">
        <v>27772.599146803826</v>
      </c>
      <c r="BK91" s="93">
        <v>28050.305771418869</v>
      </c>
      <c r="BL91" s="93">
        <v>28518.296348435983</v>
      </c>
      <c r="BM91" s="93">
        <v>33182.538319304404</v>
      </c>
      <c r="BN91" s="93">
        <v>34017.76371753632</v>
      </c>
      <c r="BO91" s="93">
        <v>35016.377590035641</v>
      </c>
      <c r="BP91" s="93">
        <v>36439.261992180589</v>
      </c>
      <c r="BQ91" s="93">
        <v>32914.705890044075</v>
      </c>
      <c r="BR91" s="93">
        <v>32197.623003997502</v>
      </c>
      <c r="BS91" s="93">
        <v>32073.03528208052</v>
      </c>
      <c r="BT91" s="93">
        <v>31973.183061438871</v>
      </c>
      <c r="BU91" s="93">
        <v>32190.677651798447</v>
      </c>
      <c r="BV91" s="93">
        <v>32683.48338045305</v>
      </c>
      <c r="BW91" s="93">
        <v>32847.188624300506</v>
      </c>
      <c r="BX91" s="33"/>
    </row>
    <row r="92" spans="1:76" s="163" customFormat="1" ht="15.75">
      <c r="A92" s="85"/>
      <c r="B92" s="35" t="s">
        <v>81</v>
      </c>
      <c r="C92" s="35"/>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100">
        <f t="shared" ref="AH92:BW92" si="0">AH91+AH90</f>
        <v>12473.097622631954</v>
      </c>
      <c r="AI92" s="100">
        <f t="shared" si="0"/>
        <v>11675.849749608107</v>
      </c>
      <c r="AJ92" s="100">
        <f t="shared" si="0"/>
        <v>12809.316750217196</v>
      </c>
      <c r="AK92" s="100">
        <f t="shared" si="0"/>
        <v>17853.972288198405</v>
      </c>
      <c r="AL92" s="100">
        <f t="shared" si="0"/>
        <v>22606.863958156096</v>
      </c>
      <c r="AM92" s="100">
        <f t="shared" si="0"/>
        <v>25825.354704642494</v>
      </c>
      <c r="AN92" s="100">
        <f t="shared" si="0"/>
        <v>27861.140632064085</v>
      </c>
      <c r="AO92" s="100">
        <f t="shared" si="0"/>
        <v>29796.8594919282</v>
      </c>
      <c r="AP92" s="100">
        <f t="shared" si="0"/>
        <v>30877.990888421122</v>
      </c>
      <c r="AQ92" s="100">
        <f t="shared" si="0"/>
        <v>29696.905953553214</v>
      </c>
      <c r="AR92" s="100">
        <f t="shared" si="0"/>
        <v>27283.232210364946</v>
      </c>
      <c r="AS92" s="100">
        <f t="shared" si="0"/>
        <v>27183.396289354099</v>
      </c>
      <c r="AT92" s="100">
        <f t="shared" si="0"/>
        <v>29700.633243499018</v>
      </c>
      <c r="AU92" s="100">
        <f t="shared" si="0"/>
        <v>33856.754457196512</v>
      </c>
      <c r="AV92" s="100">
        <f t="shared" si="0"/>
        <v>41612.465903591015</v>
      </c>
      <c r="AW92" s="100">
        <f t="shared" si="0"/>
        <v>45879.858868598269</v>
      </c>
      <c r="AX92" s="100">
        <f t="shared" si="0"/>
        <v>47763.476319165275</v>
      </c>
      <c r="AY92" s="100">
        <f t="shared" si="0"/>
        <v>48720.874003527919</v>
      </c>
      <c r="AZ92" s="100">
        <f t="shared" si="0"/>
        <v>47596.053691184221</v>
      </c>
      <c r="BA92" s="100">
        <f t="shared" si="0"/>
        <v>45682.542701991231</v>
      </c>
      <c r="BB92" s="100">
        <f t="shared" si="0"/>
        <v>44339.334841798278</v>
      </c>
      <c r="BC92" s="100">
        <f t="shared" si="0"/>
        <v>43213.149807749141</v>
      </c>
      <c r="BD92" s="100">
        <f t="shared" si="0"/>
        <v>41014.491035422987</v>
      </c>
      <c r="BE92" s="100">
        <f t="shared" si="0"/>
        <v>42169.059877741434</v>
      </c>
      <c r="BF92" s="100">
        <f t="shared" si="0"/>
        <v>42825.599298760804</v>
      </c>
      <c r="BG92" s="100">
        <f t="shared" si="0"/>
        <v>43026.909154145047</v>
      </c>
      <c r="BH92" s="100">
        <f t="shared" si="0"/>
        <v>43766.043998943889</v>
      </c>
      <c r="BI92" s="100">
        <f t="shared" si="0"/>
        <v>43377.773097992314</v>
      </c>
      <c r="BJ92" s="100">
        <f t="shared" si="0"/>
        <v>44203.348657799557</v>
      </c>
      <c r="BK92" s="100">
        <f t="shared" si="0"/>
        <v>44711.465375666754</v>
      </c>
      <c r="BL92" s="100">
        <f t="shared" si="0"/>
        <v>45937.739580244757</v>
      </c>
      <c r="BM92" s="100">
        <f t="shared" si="0"/>
        <v>51003.364386275745</v>
      </c>
      <c r="BN92" s="100">
        <f t="shared" si="0"/>
        <v>51716.608213542087</v>
      </c>
      <c r="BO92" s="100">
        <f t="shared" si="0"/>
        <v>52457.901560037455</v>
      </c>
      <c r="BP92" s="100">
        <f t="shared" si="0"/>
        <v>53135.227864966379</v>
      </c>
      <c r="BQ92" s="100">
        <f t="shared" si="0"/>
        <v>46723.333904141531</v>
      </c>
      <c r="BR92" s="100">
        <f t="shared" si="0"/>
        <v>45356.228615256587</v>
      </c>
      <c r="BS92" s="100">
        <f t="shared" si="0"/>
        <v>44459.884360563519</v>
      </c>
      <c r="BT92" s="100">
        <f t="shared" si="0"/>
        <v>43653.177313249886</v>
      </c>
      <c r="BU92" s="100">
        <f t="shared" si="0"/>
        <v>43250.181086445329</v>
      </c>
      <c r="BV92" s="100">
        <f t="shared" si="0"/>
        <v>43090.579262088941</v>
      </c>
      <c r="BW92" s="100">
        <f t="shared" si="0"/>
        <v>42844.246000954568</v>
      </c>
      <c r="BX92" s="37"/>
    </row>
    <row r="93" spans="1:76" ht="26.1" customHeight="1">
      <c r="A93" s="82"/>
      <c r="B93" s="35" t="s">
        <v>333</v>
      </c>
      <c r="C93" s="30"/>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207" t="str">
        <f>'Table 3a'!BH93</f>
        <v>Definition change -&gt;</v>
      </c>
      <c r="BI93" s="93"/>
      <c r="BJ93" s="93"/>
      <c r="BK93" s="93"/>
      <c r="BL93" s="207" t="str">
        <f>'Table 3a'!BL93</f>
        <v>Definition change -&gt;</v>
      </c>
      <c r="BM93" s="93"/>
      <c r="BN93" s="93"/>
      <c r="BO93" s="93"/>
      <c r="BP93" s="93"/>
      <c r="BQ93" s="93"/>
      <c r="BR93" s="93"/>
      <c r="BS93" s="93"/>
      <c r="BT93" s="93"/>
      <c r="BU93" s="93"/>
      <c r="BV93" s="93"/>
      <c r="BW93" s="93"/>
      <c r="BX93" s="33"/>
    </row>
    <row r="94" spans="1:76">
      <c r="A94" s="82"/>
      <c r="B94" s="38" t="s">
        <v>331</v>
      </c>
      <c r="C94" s="30"/>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93">
        <v>4073.3866046078747</v>
      </c>
      <c r="AI94" s="93">
        <v>3835.2367672492437</v>
      </c>
      <c r="AJ94" s="93">
        <v>3898.5756134625599</v>
      </c>
      <c r="AK94" s="93">
        <v>4996.7804841171219</v>
      </c>
      <c r="AL94" s="93">
        <v>5286.3853199204195</v>
      </c>
      <c r="AM94" s="93">
        <v>5512.4217195368674</v>
      </c>
      <c r="AN94" s="93">
        <v>5904.0088096192085</v>
      </c>
      <c r="AO94" s="93">
        <v>6096.7603892537545</v>
      </c>
      <c r="AP94" s="93">
        <v>6032.4820622358511</v>
      </c>
      <c r="AQ94" s="93">
        <v>5783.0341941844936</v>
      </c>
      <c r="AR94" s="93">
        <v>6160.6868577620789</v>
      </c>
      <c r="AS94" s="93">
        <v>6176.3369782177178</v>
      </c>
      <c r="AT94" s="93">
        <v>6404.022580449393</v>
      </c>
      <c r="AU94" s="93">
        <v>6764.5617384952056</v>
      </c>
      <c r="AV94" s="93">
        <v>8132.8973805206006</v>
      </c>
      <c r="AW94" s="93">
        <v>8648.2641965114854</v>
      </c>
      <c r="AX94" s="93">
        <v>8918.3726977613806</v>
      </c>
      <c r="AY94" s="93">
        <v>9176.72294766909</v>
      </c>
      <c r="AZ94" s="93">
        <v>9009.1964025063044</v>
      </c>
      <c r="BA94" s="93">
        <v>9018.1948083543812</v>
      </c>
      <c r="BB94" s="93">
        <v>8914.9963187113372</v>
      </c>
      <c r="BC94" s="93">
        <v>9353.2762859281029</v>
      </c>
      <c r="BD94" s="93">
        <v>9905.2519180373602</v>
      </c>
      <c r="BE94" s="93">
        <v>10651.449826867183</v>
      </c>
      <c r="BF94" s="93">
        <v>11390.297404566034</v>
      </c>
      <c r="BG94" s="93">
        <v>11719.43032708005</v>
      </c>
      <c r="BH94" s="168">
        <v>13267.618095121539</v>
      </c>
      <c r="BI94" s="93">
        <v>13485.1351838674</v>
      </c>
      <c r="BJ94" s="93">
        <v>14036.740493116018</v>
      </c>
      <c r="BK94" s="93">
        <v>14285.731689327145</v>
      </c>
      <c r="BL94" s="168">
        <v>14266.592905530013</v>
      </c>
      <c r="BM94" s="93">
        <v>14645.282290380206</v>
      </c>
      <c r="BN94" s="93">
        <v>14487.886542282602</v>
      </c>
      <c r="BO94" s="93">
        <v>14275.782051542026</v>
      </c>
      <c r="BP94" s="93">
        <v>13723.481645568812</v>
      </c>
      <c r="BQ94" s="93">
        <v>13150.025384185068</v>
      </c>
      <c r="BR94" s="93">
        <v>12577.223940392319</v>
      </c>
      <c r="BS94" s="93">
        <v>11886.09087133582</v>
      </c>
      <c r="BT94" s="93">
        <v>11319.05091847211</v>
      </c>
      <c r="BU94" s="93">
        <v>10868.203639053512</v>
      </c>
      <c r="BV94" s="93">
        <v>10375.186991124723</v>
      </c>
      <c r="BW94" s="93">
        <v>9997.0573766540565</v>
      </c>
      <c r="BX94" s="33"/>
    </row>
    <row r="95" spans="1:76">
      <c r="A95" s="82"/>
      <c r="B95" s="38" t="s">
        <v>330</v>
      </c>
      <c r="C95" s="30"/>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93">
        <v>806.14589641603629</v>
      </c>
      <c r="AI95" s="93">
        <v>762.17722512001603</v>
      </c>
      <c r="AJ95" s="93">
        <v>773.881034797594</v>
      </c>
      <c r="AK95" s="93">
        <v>911.31521161799265</v>
      </c>
      <c r="AL95" s="93">
        <v>1108.9817498188354</v>
      </c>
      <c r="AM95" s="93">
        <v>1210.7531261554873</v>
      </c>
      <c r="AN95" s="93">
        <v>1271.7724198667649</v>
      </c>
      <c r="AO95" s="93">
        <v>1361.4314901524717</v>
      </c>
      <c r="AP95" s="93">
        <v>1512.5008004399358</v>
      </c>
      <c r="AQ95" s="93">
        <v>1466.4113470246443</v>
      </c>
      <c r="AR95" s="93">
        <v>1561.7674079421658</v>
      </c>
      <c r="AS95" s="93">
        <v>1712.3425177521128</v>
      </c>
      <c r="AT95" s="93">
        <v>2034.5709474511616</v>
      </c>
      <c r="AU95" s="93">
        <v>2444.2965200189151</v>
      </c>
      <c r="AV95" s="93">
        <v>3249.5639914662793</v>
      </c>
      <c r="AW95" s="93">
        <v>4063.3149684842906</v>
      </c>
      <c r="AX95" s="93">
        <v>5099.2056883637988</v>
      </c>
      <c r="AY95" s="93">
        <v>5904.9989662793305</v>
      </c>
      <c r="AZ95" s="93">
        <v>6309.1182654885069</v>
      </c>
      <c r="BA95" s="93">
        <v>6619.0609060666147</v>
      </c>
      <c r="BB95" s="93">
        <v>6986.9873017207474</v>
      </c>
      <c r="BC95" s="93">
        <v>7348.0041100023391</v>
      </c>
      <c r="BD95" s="93">
        <v>8013.794709834171</v>
      </c>
      <c r="BE95" s="93">
        <v>8628.6805355883043</v>
      </c>
      <c r="BF95" s="93">
        <v>9322.9470928327337</v>
      </c>
      <c r="BG95" s="93">
        <v>9146.1495137744569</v>
      </c>
      <c r="BH95" s="168">
        <v>9024.9134344756367</v>
      </c>
      <c r="BI95" s="93">
        <v>9107.9804796076205</v>
      </c>
      <c r="BJ95" s="93">
        <v>9391.5654726499506</v>
      </c>
      <c r="BK95" s="93">
        <v>10027.353822446454</v>
      </c>
      <c r="BL95" s="168">
        <v>10503.218781984022</v>
      </c>
      <c r="BM95" s="93">
        <v>11570.127588193212</v>
      </c>
      <c r="BN95" s="93">
        <v>11906.564394046301</v>
      </c>
      <c r="BO95" s="93">
        <v>12489.198117560043</v>
      </c>
      <c r="BP95" s="93">
        <v>13462.381894390694</v>
      </c>
      <c r="BQ95" s="93">
        <v>14303.583303258114</v>
      </c>
      <c r="BR95" s="93">
        <v>15782.597612233512</v>
      </c>
      <c r="BS95" s="93">
        <v>16556.001544545165</v>
      </c>
      <c r="BT95" s="93">
        <v>16469.313981632953</v>
      </c>
      <c r="BU95" s="93">
        <v>16275.502698396247</v>
      </c>
      <c r="BV95" s="93">
        <v>16307.987071265474</v>
      </c>
      <c r="BW95" s="93">
        <v>16499.110199855859</v>
      </c>
      <c r="BX95" s="33"/>
    </row>
    <row r="96" spans="1:76">
      <c r="A96" s="82"/>
      <c r="B96" s="38" t="s">
        <v>329</v>
      </c>
      <c r="C96" s="30"/>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93">
        <v>1482.3917344527731</v>
      </c>
      <c r="AI96" s="93">
        <v>1375.6615780747804</v>
      </c>
      <c r="AJ96" s="93">
        <v>1435.2797721741917</v>
      </c>
      <c r="AK96" s="93">
        <v>1990.7746301999321</v>
      </c>
      <c r="AL96" s="93">
        <v>2581.5401069684044</v>
      </c>
      <c r="AM96" s="93">
        <v>3074.5247292515915</v>
      </c>
      <c r="AN96" s="93">
        <v>3292.5190747471975</v>
      </c>
      <c r="AO96" s="93">
        <v>3642.7868334151503</v>
      </c>
      <c r="AP96" s="93">
        <v>3893.7145668405706</v>
      </c>
      <c r="AQ96" s="93">
        <v>3850.8665215292344</v>
      </c>
      <c r="AR96" s="93">
        <v>3291.8312817619367</v>
      </c>
      <c r="AS96" s="93">
        <v>3363.2136851266246</v>
      </c>
      <c r="AT96" s="93">
        <v>3923.755724718374</v>
      </c>
      <c r="AU96" s="93">
        <v>4913.1975194785209</v>
      </c>
      <c r="AV96" s="93">
        <v>5895.912634430113</v>
      </c>
      <c r="AW96" s="93">
        <v>6488.3791650708563</v>
      </c>
      <c r="AX96" s="93">
        <v>7396.612888289651</v>
      </c>
      <c r="AY96" s="93">
        <v>7788.1291390401348</v>
      </c>
      <c r="AZ96" s="93">
        <v>7774.3945917298925</v>
      </c>
      <c r="BA96" s="93">
        <v>7405.8217831846996</v>
      </c>
      <c r="BB96" s="93">
        <v>7135.895623443982</v>
      </c>
      <c r="BC96" s="93">
        <v>6951.5705328302856</v>
      </c>
      <c r="BD96" s="93">
        <v>6639.0674358083397</v>
      </c>
      <c r="BE96" s="93">
        <v>6521.4507186035707</v>
      </c>
      <c r="BF96" s="93">
        <v>6470.8171130991514</v>
      </c>
      <c r="BG96" s="93">
        <v>6719.4675257901481</v>
      </c>
      <c r="BH96" s="168">
        <v>6871.8848499294209</v>
      </c>
      <c r="BI96" s="93">
        <v>6906.2354478889129</v>
      </c>
      <c r="BJ96" s="93">
        <v>6920.281139660181</v>
      </c>
      <c r="BK96" s="93">
        <v>7051.9491270836152</v>
      </c>
      <c r="BL96" s="168">
        <v>6127.2509367126868</v>
      </c>
      <c r="BM96" s="93">
        <v>6391.0606213499077</v>
      </c>
      <c r="BN96" s="93">
        <v>5968.6792918644678</v>
      </c>
      <c r="BO96" s="93">
        <v>5406.9561102489115</v>
      </c>
      <c r="BP96" s="93">
        <v>4949.9266706314211</v>
      </c>
      <c r="BQ96" s="93">
        <v>4407.2289656279308</v>
      </c>
      <c r="BR96" s="93">
        <v>4135.6336632015073</v>
      </c>
      <c r="BS96" s="93">
        <v>4130.6934894972892</v>
      </c>
      <c r="BT96" s="93">
        <v>4080.6577657035282</v>
      </c>
      <c r="BU96" s="93">
        <v>4022.223800960699</v>
      </c>
      <c r="BV96" s="93">
        <v>4049.3239859852847</v>
      </c>
      <c r="BW96" s="93">
        <v>4034.5423308194027</v>
      </c>
      <c r="BX96" s="33"/>
    </row>
    <row r="97" spans="1:76">
      <c r="A97" s="82"/>
      <c r="B97" s="38" t="s">
        <v>328</v>
      </c>
      <c r="C97" s="30"/>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93">
        <v>2730.3941484945203</v>
      </c>
      <c r="AI97" s="93">
        <v>2434.0916850584817</v>
      </c>
      <c r="AJ97" s="93">
        <v>3007.7031538366518</v>
      </c>
      <c r="AK97" s="93">
        <v>5031.4479000555548</v>
      </c>
      <c r="AL97" s="93">
        <v>7724.6325589596272</v>
      </c>
      <c r="AM97" s="93">
        <v>9324.7343579565222</v>
      </c>
      <c r="AN97" s="93">
        <v>10025.28006539626</v>
      </c>
      <c r="AO97" s="93">
        <v>10684.317920226258</v>
      </c>
      <c r="AP97" s="93">
        <v>10680.333685074949</v>
      </c>
      <c r="AQ97" s="93">
        <v>9488.8354435666806</v>
      </c>
      <c r="AR97" s="93">
        <v>7162.5483852637144</v>
      </c>
      <c r="AS97" s="93">
        <v>6052.3436264851271</v>
      </c>
      <c r="AT97" s="93">
        <v>6357.9945449955458</v>
      </c>
      <c r="AU97" s="93">
        <v>8568.7270241654078</v>
      </c>
      <c r="AV97" s="93">
        <v>11047.385652373428</v>
      </c>
      <c r="AW97" s="93">
        <v>11709.985375740513</v>
      </c>
      <c r="AX97" s="93">
        <v>10736.188066396646</v>
      </c>
      <c r="AY97" s="93">
        <v>10003.272444615835</v>
      </c>
      <c r="AZ97" s="93">
        <v>8690.9889777018088</v>
      </c>
      <c r="BA97" s="93">
        <v>6974.532517127599</v>
      </c>
      <c r="BB97" s="93">
        <v>5989.3097931512921</v>
      </c>
      <c r="BC97" s="93">
        <v>5270.7389053832994</v>
      </c>
      <c r="BD97" s="93">
        <v>4448.2041362799018</v>
      </c>
      <c r="BE97" s="93">
        <v>3887.0497709986903</v>
      </c>
      <c r="BF97" s="93">
        <v>3809.0813765120615</v>
      </c>
      <c r="BG97" s="93">
        <v>3581.6393706016611</v>
      </c>
      <c r="BH97" s="168">
        <v>3410.7581596652958</v>
      </c>
      <c r="BI97" s="93">
        <v>3633.2230882493609</v>
      </c>
      <c r="BJ97" s="93">
        <v>3816.5677292169157</v>
      </c>
      <c r="BK97" s="93">
        <v>3636.6377172267489</v>
      </c>
      <c r="BL97" s="168">
        <v>4275.4379665000097</v>
      </c>
      <c r="BM97" s="93">
        <v>6984.2728038584355</v>
      </c>
      <c r="BN97" s="93">
        <v>7239.9123617538098</v>
      </c>
      <c r="BO97" s="93">
        <v>8000.9994825954946</v>
      </c>
      <c r="BP97" s="93">
        <v>8463.1255413323306</v>
      </c>
      <c r="BQ97" s="93">
        <v>7173.3656213650047</v>
      </c>
      <c r="BR97" s="93">
        <v>5086.780725405235</v>
      </c>
      <c r="BS97" s="93">
        <v>3870.7357293073005</v>
      </c>
      <c r="BT97" s="93">
        <v>3735.3964598495181</v>
      </c>
      <c r="BU97" s="93">
        <v>3834.6153709638761</v>
      </c>
      <c r="BV97" s="93">
        <v>3874.5225110221591</v>
      </c>
      <c r="BW97" s="93">
        <v>3905.3797819634997</v>
      </c>
      <c r="BX97" s="33"/>
    </row>
    <row r="98" spans="1:76">
      <c r="A98" s="82"/>
      <c r="B98" s="38" t="s">
        <v>327</v>
      </c>
      <c r="C98" s="30"/>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93">
        <v>148.95764849393561</v>
      </c>
      <c r="AI98" s="93">
        <v>154.80303973136409</v>
      </c>
      <c r="AJ98" s="93">
        <v>165.84470157488039</v>
      </c>
      <c r="AK98" s="93">
        <v>217.3669920796271</v>
      </c>
      <c r="AL98" s="93">
        <v>275.83358787494103</v>
      </c>
      <c r="AM98" s="93">
        <v>340.29414530885447</v>
      </c>
      <c r="AN98" s="93">
        <v>389.30287220405785</v>
      </c>
      <c r="AO98" s="93">
        <v>389.10206643694954</v>
      </c>
      <c r="AP98" s="93">
        <v>459.26806881528489</v>
      </c>
      <c r="AQ98" s="93">
        <v>573.57307627957402</v>
      </c>
      <c r="AR98" s="93">
        <v>856.79844504136531</v>
      </c>
      <c r="AS98" s="93">
        <v>879.42896009927938</v>
      </c>
      <c r="AT98" s="93">
        <v>1151.5257318026709</v>
      </c>
      <c r="AU98" s="93">
        <v>1443.5135198206881</v>
      </c>
      <c r="AV98" s="93">
        <v>1387.8098088345248</v>
      </c>
      <c r="AW98" s="93">
        <v>1658.1780975188935</v>
      </c>
      <c r="AX98" s="93">
        <v>1978.1316542438674</v>
      </c>
      <c r="AY98" s="93">
        <v>2323.9795729244993</v>
      </c>
      <c r="AZ98" s="93">
        <v>2357.5243571766273</v>
      </c>
      <c r="BA98" s="93">
        <v>2343.414737640222</v>
      </c>
      <c r="BB98" s="93">
        <v>2133.2709996263429</v>
      </c>
      <c r="BC98" s="93">
        <v>1729.6292245962056</v>
      </c>
      <c r="BD98" s="93">
        <v>1599.6689427881636</v>
      </c>
      <c r="BE98" s="93">
        <v>1595.8754246724056</v>
      </c>
      <c r="BF98" s="93">
        <v>1608.6464606889508</v>
      </c>
      <c r="BG98" s="93">
        <v>1805.2463750896188</v>
      </c>
      <c r="BH98" s="168">
        <v>2125.688413930925</v>
      </c>
      <c r="BI98" s="93">
        <v>2201.7279335890289</v>
      </c>
      <c r="BJ98" s="93">
        <v>2556.8130121648769</v>
      </c>
      <c r="BK98" s="93">
        <v>2675.6697037754629</v>
      </c>
      <c r="BL98" s="168">
        <v>3954.7045098998606</v>
      </c>
      <c r="BM98" s="93">
        <v>4883.3971646395685</v>
      </c>
      <c r="BN98" s="93">
        <v>5768.6476037707307</v>
      </c>
      <c r="BO98" s="93">
        <v>6275.7669830716459</v>
      </c>
      <c r="BP98" s="93">
        <v>6816.8916886692477</v>
      </c>
      <c r="BQ98" s="93">
        <v>7217.7520085860288</v>
      </c>
      <c r="BR98" s="93">
        <v>7589.8176893111713</v>
      </c>
      <c r="BS98" s="93">
        <v>7926.8602993429195</v>
      </c>
      <c r="BT98" s="93">
        <v>8038.404105241043</v>
      </c>
      <c r="BU98" s="93">
        <v>8154.0801163174037</v>
      </c>
      <c r="BV98" s="93">
        <v>8223.1248698789877</v>
      </c>
      <c r="BW98" s="93">
        <v>8152.8632352804971</v>
      </c>
      <c r="BX98" s="33"/>
    </row>
    <row r="99" spans="1:76" ht="26.25" customHeight="1">
      <c r="A99" s="82"/>
      <c r="B99" s="38" t="s">
        <v>326</v>
      </c>
      <c r="C99" s="30"/>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0"/>
      <c r="BI99" s="93"/>
      <c r="BJ99" s="93"/>
      <c r="BK99" s="93"/>
      <c r="BL99" s="90"/>
      <c r="BM99" s="93"/>
      <c r="BN99" s="93"/>
      <c r="BO99" s="93"/>
      <c r="BP99" s="93"/>
      <c r="BQ99" s="93">
        <v>5.9555943362087014</v>
      </c>
      <c r="BR99" s="93">
        <v>62.8402850031149</v>
      </c>
      <c r="BS99" s="93">
        <v>0</v>
      </c>
      <c r="BT99" s="93">
        <v>0</v>
      </c>
      <c r="BU99" s="93">
        <v>0</v>
      </c>
      <c r="BV99" s="93">
        <v>0</v>
      </c>
      <c r="BW99" s="93">
        <v>0</v>
      </c>
      <c r="BX99" s="33"/>
    </row>
    <row r="100" spans="1:76">
      <c r="A100" s="82"/>
      <c r="B100" s="38" t="s">
        <v>325</v>
      </c>
      <c r="C100" s="30"/>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93">
        <v>0</v>
      </c>
      <c r="AI100" s="93">
        <v>0</v>
      </c>
      <c r="AJ100" s="93">
        <v>0</v>
      </c>
      <c r="AK100" s="93">
        <v>0</v>
      </c>
      <c r="AL100" s="93">
        <v>0</v>
      </c>
      <c r="AM100" s="93">
        <v>0</v>
      </c>
      <c r="AN100" s="93">
        <v>0</v>
      </c>
      <c r="AO100" s="93">
        <v>0</v>
      </c>
      <c r="AP100" s="93">
        <v>0</v>
      </c>
      <c r="AQ100" s="93">
        <v>0</v>
      </c>
      <c r="AR100" s="93">
        <v>0</v>
      </c>
      <c r="AS100" s="93">
        <v>0</v>
      </c>
      <c r="AT100" s="93">
        <v>0</v>
      </c>
      <c r="AU100" s="93">
        <v>0</v>
      </c>
      <c r="AV100" s="93">
        <v>0</v>
      </c>
      <c r="AW100" s="93">
        <v>0</v>
      </c>
      <c r="AX100" s="93">
        <v>0</v>
      </c>
      <c r="AY100" s="93">
        <v>0</v>
      </c>
      <c r="AZ100" s="93">
        <v>0</v>
      </c>
      <c r="BA100" s="93">
        <v>0</v>
      </c>
      <c r="BB100" s="93">
        <v>0</v>
      </c>
      <c r="BC100" s="93">
        <v>0</v>
      </c>
      <c r="BD100" s="93">
        <v>0</v>
      </c>
      <c r="BE100" s="93">
        <v>0</v>
      </c>
      <c r="BF100" s="93">
        <v>0</v>
      </c>
      <c r="BG100" s="93">
        <v>0</v>
      </c>
      <c r="BH100" s="93">
        <v>0</v>
      </c>
      <c r="BI100" s="93">
        <v>0</v>
      </c>
      <c r="BJ100" s="93">
        <v>0</v>
      </c>
      <c r="BK100" s="93">
        <v>0</v>
      </c>
      <c r="BL100" s="93">
        <v>0</v>
      </c>
      <c r="BM100" s="93">
        <v>0</v>
      </c>
      <c r="BN100" s="93">
        <v>0</v>
      </c>
      <c r="BO100" s="93">
        <v>0</v>
      </c>
      <c r="BP100" s="93">
        <v>0</v>
      </c>
      <c r="BQ100" s="93">
        <v>0</v>
      </c>
      <c r="BR100" s="93">
        <v>0</v>
      </c>
      <c r="BS100" s="93">
        <v>-0.27814519545207972</v>
      </c>
      <c r="BT100" s="93">
        <v>-58.626676863683315</v>
      </c>
      <c r="BU100" s="93">
        <v>42.396959772362621</v>
      </c>
      <c r="BV100" s="93">
        <v>219.05648222614988</v>
      </c>
      <c r="BW100" s="93">
        <v>223.10737684617621</v>
      </c>
      <c r="BX100" s="33"/>
    </row>
    <row r="101" spans="1:76" ht="26.1" customHeight="1">
      <c r="A101" s="82"/>
      <c r="B101" s="107" t="s">
        <v>324</v>
      </c>
      <c r="C101" s="30"/>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93">
        <v>4949.3780423387761</v>
      </c>
      <c r="AI101" s="93">
        <v>4697.9862104166559</v>
      </c>
      <c r="AJ101" s="93">
        <v>4873.9792198398645</v>
      </c>
      <c r="AK101" s="93">
        <v>6325.1619625084404</v>
      </c>
      <c r="AL101" s="93">
        <v>6804.4766632772335</v>
      </c>
      <c r="AM101" s="93">
        <v>7152.0635554198807</v>
      </c>
      <c r="AN101" s="93">
        <v>7628.9495092143125</v>
      </c>
      <c r="AO101" s="93">
        <v>7876.3483799768765</v>
      </c>
      <c r="AP101" s="93">
        <v>7920.4277024079984</v>
      </c>
      <c r="AQ101" s="93">
        <v>7644.4074400493455</v>
      </c>
      <c r="AR101" s="93">
        <v>7744.0971508809034</v>
      </c>
      <c r="AS101" s="93">
        <v>7985.4245288036136</v>
      </c>
      <c r="AT101" s="93">
        <v>8477.9244520494904</v>
      </c>
      <c r="AU101" s="93">
        <v>7894.5003261877609</v>
      </c>
      <c r="AV101" s="93">
        <v>9323.33430899831</v>
      </c>
      <c r="AW101" s="93">
        <v>10158.812704223476</v>
      </c>
      <c r="AX101" s="93">
        <v>10461.631677211375</v>
      </c>
      <c r="AY101" s="93">
        <v>10704.420927593888</v>
      </c>
      <c r="AZ101" s="93">
        <v>10539.291283800663</v>
      </c>
      <c r="BA101" s="93">
        <v>10586.056498483818</v>
      </c>
      <c r="BB101" s="93">
        <v>10522.954896340936</v>
      </c>
      <c r="BC101" s="93">
        <v>10999.853626123648</v>
      </c>
      <c r="BD101" s="93">
        <v>11605.641482641471</v>
      </c>
      <c r="BE101" s="93">
        <v>12490.045093724573</v>
      </c>
      <c r="BF101" s="93">
        <v>13289.806921083829</v>
      </c>
      <c r="BG101" s="93">
        <v>13817.411191417512</v>
      </c>
      <c r="BH101" s="93">
        <v>15573.923541106638</v>
      </c>
      <c r="BI101" s="93">
        <v>15746.88327230661</v>
      </c>
      <c r="BJ101" s="93">
        <v>16430.749510995731</v>
      </c>
      <c r="BK101" s="93">
        <v>16661.159604247881</v>
      </c>
      <c r="BL101" s="93">
        <v>17419.443231808775</v>
      </c>
      <c r="BM101" s="93">
        <v>17820.826066971342</v>
      </c>
      <c r="BN101" s="93">
        <v>17698.844496005771</v>
      </c>
      <c r="BO101" s="93">
        <v>17441.523970001814</v>
      </c>
      <c r="BP101" s="93">
        <v>16695.965872785786</v>
      </c>
      <c r="BQ101" s="93">
        <v>13808.628014097454</v>
      </c>
      <c r="BR101" s="93">
        <v>13158.605611259085</v>
      </c>
      <c r="BS101" s="93">
        <v>12386.849078483003</v>
      </c>
      <c r="BT101" s="93">
        <v>11679.994251811015</v>
      </c>
      <c r="BU101" s="93">
        <v>11059.503434646884</v>
      </c>
      <c r="BV101" s="93">
        <v>10407.095881635891</v>
      </c>
      <c r="BW101" s="93">
        <v>9997.057376654062</v>
      </c>
      <c r="BX101" s="33"/>
    </row>
    <row r="102" spans="1:76">
      <c r="A102" s="82"/>
      <c r="B102" s="107" t="s">
        <v>323</v>
      </c>
      <c r="C102" s="30"/>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93">
        <v>5167.8894278572652</v>
      </c>
      <c r="AI102" s="93">
        <v>4726.733527984642</v>
      </c>
      <c r="AJ102" s="93">
        <v>5382.7086623833184</v>
      </c>
      <c r="AK102" s="93">
        <v>8150.9047339531062</v>
      </c>
      <c r="AL102" s="93">
        <v>11690.988003621807</v>
      </c>
      <c r="AM102" s="93">
        <v>13950.306358672455</v>
      </c>
      <c r="AN102" s="93">
        <v>14978.874432214281</v>
      </c>
      <c r="AO102" s="93">
        <v>16077.63831023083</v>
      </c>
      <c r="AP102" s="93">
        <v>16545.817121170741</v>
      </c>
      <c r="AQ102" s="93">
        <v>15379.686388400136</v>
      </c>
      <c r="AR102" s="93">
        <v>12872.945520009183</v>
      </c>
      <c r="AS102" s="93">
        <v>12007.328789463147</v>
      </c>
      <c r="AT102" s="93">
        <v>13467.846948967752</v>
      </c>
      <c r="AU102" s="93">
        <v>17369.734583483532</v>
      </c>
      <c r="AV102" s="93">
        <v>21580.672087104344</v>
      </c>
      <c r="AW102" s="93">
        <v>23919.857606814548</v>
      </c>
      <c r="AX102" s="93">
        <v>25210.138297293965</v>
      </c>
      <c r="AY102" s="93">
        <v>26020.380122859802</v>
      </c>
      <c r="AZ102" s="93">
        <v>25132.026192096833</v>
      </c>
      <c r="BA102" s="93">
        <v>23342.829944019137</v>
      </c>
      <c r="BB102" s="93">
        <v>22245.463717942366</v>
      </c>
      <c r="BC102" s="93">
        <v>21299.942772812134</v>
      </c>
      <c r="BD102" s="93">
        <v>20700.735224710577</v>
      </c>
      <c r="BE102" s="93">
        <v>20633.056449862972</v>
      </c>
      <c r="BF102" s="93">
        <v>21211.492043132901</v>
      </c>
      <c r="BG102" s="93">
        <v>21252.502785255885</v>
      </c>
      <c r="BH102" s="93">
        <v>21433.244858001282</v>
      </c>
      <c r="BI102" s="93">
        <v>21849.166949334925</v>
      </c>
      <c r="BJ102" s="93">
        <v>22685.227353691924</v>
      </c>
      <c r="BK102" s="93">
        <v>23391.610370532278</v>
      </c>
      <c r="BL102" s="93">
        <v>24156.600383251294</v>
      </c>
      <c r="BM102" s="93">
        <v>29125.325801364303</v>
      </c>
      <c r="BN102" s="93">
        <v>30114.028563787768</v>
      </c>
      <c r="BO102" s="93">
        <v>31357.010153070223</v>
      </c>
      <c r="BP102" s="93">
        <v>32938.342062271862</v>
      </c>
      <c r="BQ102" s="93">
        <v>32443.327268924691</v>
      </c>
      <c r="BR102" s="93">
        <v>32013.448019284664</v>
      </c>
      <c r="BS102" s="93">
        <v>31983.254710350036</v>
      </c>
      <c r="BT102" s="93">
        <v>31904.202302224458</v>
      </c>
      <c r="BU102" s="93">
        <v>32137.519150817221</v>
      </c>
      <c r="BV102" s="93">
        <v>32642.106029866885</v>
      </c>
      <c r="BW102" s="93">
        <v>32815.002924765424</v>
      </c>
      <c r="BX102" s="33"/>
    </row>
    <row r="103" spans="1:76" s="163" customFormat="1" ht="15.75">
      <c r="A103" s="95"/>
      <c r="B103" s="37" t="s">
        <v>81</v>
      </c>
      <c r="C103" s="37"/>
      <c r="D103" s="116"/>
      <c r="E103" s="116"/>
      <c r="F103" s="116"/>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55">
        <f t="shared" ref="AH103:BW103" si="1">AH102+AH101</f>
        <v>10117.267470196042</v>
      </c>
      <c r="AI103" s="55">
        <f t="shared" si="1"/>
        <v>9424.7197384012979</v>
      </c>
      <c r="AJ103" s="55">
        <f t="shared" si="1"/>
        <v>10256.687882223183</v>
      </c>
      <c r="AK103" s="55">
        <f t="shared" si="1"/>
        <v>14476.066696461547</v>
      </c>
      <c r="AL103" s="55">
        <f t="shared" si="1"/>
        <v>18495.464666899039</v>
      </c>
      <c r="AM103" s="55">
        <f t="shared" si="1"/>
        <v>21102.369914092335</v>
      </c>
      <c r="AN103" s="55">
        <f t="shared" si="1"/>
        <v>22607.823941428593</v>
      </c>
      <c r="AO103" s="55">
        <f t="shared" si="1"/>
        <v>23953.986690207705</v>
      </c>
      <c r="AP103" s="55">
        <f t="shared" si="1"/>
        <v>24466.244823578738</v>
      </c>
      <c r="AQ103" s="55">
        <f t="shared" si="1"/>
        <v>23024.09382844948</v>
      </c>
      <c r="AR103" s="55">
        <f t="shared" si="1"/>
        <v>20617.042670890085</v>
      </c>
      <c r="AS103" s="55">
        <f t="shared" si="1"/>
        <v>19992.753318266761</v>
      </c>
      <c r="AT103" s="55">
        <f t="shared" si="1"/>
        <v>21945.771401017242</v>
      </c>
      <c r="AU103" s="55">
        <f t="shared" si="1"/>
        <v>25264.234909671293</v>
      </c>
      <c r="AV103" s="55">
        <f t="shared" si="1"/>
        <v>30904.006396102654</v>
      </c>
      <c r="AW103" s="55">
        <f t="shared" si="1"/>
        <v>34078.670311038026</v>
      </c>
      <c r="AX103" s="55">
        <f t="shared" si="1"/>
        <v>35671.76997450534</v>
      </c>
      <c r="AY103" s="55">
        <f t="shared" si="1"/>
        <v>36724.801050453694</v>
      </c>
      <c r="AZ103" s="55">
        <f t="shared" si="1"/>
        <v>35671.317475897493</v>
      </c>
      <c r="BA103" s="55">
        <f t="shared" si="1"/>
        <v>33928.886442502953</v>
      </c>
      <c r="BB103" s="55">
        <f t="shared" si="1"/>
        <v>32768.418614283306</v>
      </c>
      <c r="BC103" s="55">
        <f t="shared" si="1"/>
        <v>32299.796398935781</v>
      </c>
      <c r="BD103" s="55">
        <f t="shared" si="1"/>
        <v>32306.37670735205</v>
      </c>
      <c r="BE103" s="55">
        <f t="shared" si="1"/>
        <v>33123.101543587545</v>
      </c>
      <c r="BF103" s="55">
        <f t="shared" si="1"/>
        <v>34501.29896421673</v>
      </c>
      <c r="BG103" s="55">
        <f t="shared" si="1"/>
        <v>35069.913976673401</v>
      </c>
      <c r="BH103" s="55">
        <f t="shared" si="1"/>
        <v>37007.168399107919</v>
      </c>
      <c r="BI103" s="55">
        <f t="shared" si="1"/>
        <v>37596.050221641533</v>
      </c>
      <c r="BJ103" s="55">
        <f t="shared" si="1"/>
        <v>39115.976864687655</v>
      </c>
      <c r="BK103" s="55">
        <f t="shared" si="1"/>
        <v>40052.76997478016</v>
      </c>
      <c r="BL103" s="55">
        <f t="shared" si="1"/>
        <v>41576.043615060073</v>
      </c>
      <c r="BM103" s="55">
        <f t="shared" si="1"/>
        <v>46946.151868335641</v>
      </c>
      <c r="BN103" s="55">
        <f t="shared" si="1"/>
        <v>47812.873059793536</v>
      </c>
      <c r="BO103" s="55">
        <f t="shared" si="1"/>
        <v>48798.534123072037</v>
      </c>
      <c r="BP103" s="55">
        <f t="shared" si="1"/>
        <v>49634.307935057644</v>
      </c>
      <c r="BQ103" s="55">
        <f t="shared" si="1"/>
        <v>46251.955283022144</v>
      </c>
      <c r="BR103" s="55">
        <f t="shared" si="1"/>
        <v>45172.053630543749</v>
      </c>
      <c r="BS103" s="55">
        <f t="shared" si="1"/>
        <v>44370.103788833039</v>
      </c>
      <c r="BT103" s="55">
        <f t="shared" si="1"/>
        <v>43584.196554035472</v>
      </c>
      <c r="BU103" s="55">
        <f t="shared" si="1"/>
        <v>43197.022585464103</v>
      </c>
      <c r="BV103" s="55">
        <f t="shared" si="1"/>
        <v>43049.20191150278</v>
      </c>
      <c r="BW103" s="55">
        <f t="shared" si="1"/>
        <v>42812.060301419486</v>
      </c>
      <c r="BX103" s="37"/>
    </row>
    <row r="104" spans="1:76" ht="15.75" thickBot="1">
      <c r="A104" s="80"/>
      <c r="B104" s="31"/>
      <c r="C104" s="31"/>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40"/>
      <c r="BU104" s="40"/>
      <c r="BV104" s="40"/>
      <c r="BW104" s="40"/>
      <c r="BX104" s="33"/>
    </row>
    <row r="105" spans="1:76">
      <c r="A105" s="82"/>
      <c r="B105" s="30"/>
      <c r="C105" s="30"/>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33"/>
    </row>
  </sheetData>
  <mergeCells count="3">
    <mergeCell ref="B36:C36"/>
    <mergeCell ref="A2:A4"/>
    <mergeCell ref="B2:C4"/>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6"/>
  <sheetViews>
    <sheetView zoomScale="85" zoomScaleNormal="85" workbookViewId="0">
      <pane xSplit="3" ySplit="4" topLeftCell="BN5" activePane="bottomRight" state="frozen"/>
      <selection pane="topRight"/>
      <selection pane="bottomLeft"/>
      <selection pane="bottomRight"/>
    </sheetView>
  </sheetViews>
  <sheetFormatPr defaultColWidth="9.140625" defaultRowHeight="15"/>
  <cols>
    <col min="1" max="1" width="20.7109375" style="125" customWidth="1"/>
    <col min="2" max="2" width="75.7109375" style="123" customWidth="1"/>
    <col min="3" max="3" width="25.7109375" style="123" customWidth="1"/>
    <col min="4" max="75" width="12.7109375" style="124" customWidth="1"/>
    <col min="76" max="76" width="12.7109375" style="180" customWidth="1"/>
    <col min="77" max="16384" width="9.140625" style="180"/>
  </cols>
  <sheetData>
    <row r="1" spans="1:76" s="201" customFormat="1" ht="24.95" customHeight="1" thickBot="1">
      <c r="A1" s="27" t="s">
        <v>79</v>
      </c>
      <c r="B1" s="153"/>
      <c r="C1" s="153"/>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202"/>
    </row>
    <row r="2" spans="1:76" ht="33" customHeight="1">
      <c r="A2" s="425" t="str">
        <f>'Benefit summary table'!A2</f>
        <v>Budget 2015</v>
      </c>
      <c r="B2" s="425" t="s">
        <v>375</v>
      </c>
      <c r="C2" s="428"/>
      <c r="D2" s="148" t="s">
        <v>162</v>
      </c>
      <c r="E2" s="148" t="s">
        <v>161</v>
      </c>
      <c r="F2" s="148" t="s">
        <v>160</v>
      </c>
      <c r="G2" s="148" t="s">
        <v>159</v>
      </c>
      <c r="H2" s="148" t="s">
        <v>158</v>
      </c>
      <c r="I2" s="148" t="s">
        <v>157</v>
      </c>
      <c r="J2" s="148" t="s">
        <v>156</v>
      </c>
      <c r="K2" s="148" t="s">
        <v>155</v>
      </c>
      <c r="L2" s="148" t="s">
        <v>154</v>
      </c>
      <c r="M2" s="148" t="s">
        <v>153</v>
      </c>
      <c r="N2" s="148" t="s">
        <v>152</v>
      </c>
      <c r="O2" s="148" t="s">
        <v>151</v>
      </c>
      <c r="P2" s="148" t="s">
        <v>150</v>
      </c>
      <c r="Q2" s="148" t="s">
        <v>149</v>
      </c>
      <c r="R2" s="148" t="s">
        <v>148</v>
      </c>
      <c r="S2" s="148" t="s">
        <v>147</v>
      </c>
      <c r="T2" s="148" t="s">
        <v>146</v>
      </c>
      <c r="U2" s="148" t="s">
        <v>145</v>
      </c>
      <c r="V2" s="148" t="s">
        <v>144</v>
      </c>
      <c r="W2" s="148" t="s">
        <v>143</v>
      </c>
      <c r="X2" s="148" t="s">
        <v>142</v>
      </c>
      <c r="Y2" s="148" t="s">
        <v>141</v>
      </c>
      <c r="Z2" s="148" t="s">
        <v>140</v>
      </c>
      <c r="AA2" s="148" t="s">
        <v>139</v>
      </c>
      <c r="AB2" s="148" t="s">
        <v>138</v>
      </c>
      <c r="AC2" s="148" t="s">
        <v>137</v>
      </c>
      <c r="AD2" s="148" t="s">
        <v>136</v>
      </c>
      <c r="AE2" s="148" t="s">
        <v>135</v>
      </c>
      <c r="AF2" s="148" t="s">
        <v>134</v>
      </c>
      <c r="AG2" s="148" t="s">
        <v>133</v>
      </c>
      <c r="AH2" s="148" t="s">
        <v>132</v>
      </c>
      <c r="AI2" s="148" t="s">
        <v>131</v>
      </c>
      <c r="AJ2" s="148" t="s">
        <v>130</v>
      </c>
      <c r="AK2" s="148" t="s">
        <v>129</v>
      </c>
      <c r="AL2" s="148" t="s">
        <v>128</v>
      </c>
      <c r="AM2" s="148" t="s">
        <v>127</v>
      </c>
      <c r="AN2" s="148" t="s">
        <v>126</v>
      </c>
      <c r="AO2" s="148" t="s">
        <v>125</v>
      </c>
      <c r="AP2" s="148" t="s">
        <v>124</v>
      </c>
      <c r="AQ2" s="148" t="s">
        <v>123</v>
      </c>
      <c r="AR2" s="148" t="s">
        <v>122</v>
      </c>
      <c r="AS2" s="148" t="s">
        <v>121</v>
      </c>
      <c r="AT2" s="148" t="s">
        <v>120</v>
      </c>
      <c r="AU2" s="148" t="s">
        <v>119</v>
      </c>
      <c r="AV2" s="148" t="s">
        <v>118</v>
      </c>
      <c r="AW2" s="148" t="s">
        <v>117</v>
      </c>
      <c r="AX2" s="148" t="s">
        <v>116</v>
      </c>
      <c r="AY2" s="148" t="s">
        <v>115</v>
      </c>
      <c r="AZ2" s="148" t="s">
        <v>114</v>
      </c>
      <c r="BA2" s="148" t="s">
        <v>113</v>
      </c>
      <c r="BB2" s="148" t="s">
        <v>112</v>
      </c>
      <c r="BC2" s="148" t="s">
        <v>111</v>
      </c>
      <c r="BD2" s="148" t="s">
        <v>110</v>
      </c>
      <c r="BE2" s="148" t="s">
        <v>109</v>
      </c>
      <c r="BF2" s="148" t="s">
        <v>108</v>
      </c>
      <c r="BG2" s="148" t="s">
        <v>107</v>
      </c>
      <c r="BH2" s="148" t="s">
        <v>106</v>
      </c>
      <c r="BI2" s="148" t="s">
        <v>105</v>
      </c>
      <c r="BJ2" s="148" t="s">
        <v>104</v>
      </c>
      <c r="BK2" s="148" t="s">
        <v>103</v>
      </c>
      <c r="BL2" s="148" t="s">
        <v>102</v>
      </c>
      <c r="BM2" s="148" t="s">
        <v>101</v>
      </c>
      <c r="BN2" s="148" t="s">
        <v>100</v>
      </c>
      <c r="BO2" s="148" t="s">
        <v>99</v>
      </c>
      <c r="BP2" s="148" t="s">
        <v>98</v>
      </c>
      <c r="BQ2" s="148" t="s">
        <v>97</v>
      </c>
      <c r="BR2" s="148" t="s">
        <v>96</v>
      </c>
      <c r="BS2" s="148" t="s">
        <v>95</v>
      </c>
      <c r="BT2" s="148" t="s">
        <v>94</v>
      </c>
      <c r="BU2" s="147" t="s">
        <v>93</v>
      </c>
      <c r="BV2" s="54" t="s">
        <v>92</v>
      </c>
      <c r="BW2" s="54" t="s">
        <v>91</v>
      </c>
      <c r="BX2" s="183"/>
    </row>
    <row r="3" spans="1:76" s="199" customFormat="1" ht="15.75">
      <c r="A3" s="426"/>
      <c r="B3" s="426"/>
      <c r="C3" s="429"/>
      <c r="D3" s="146" t="s">
        <v>90</v>
      </c>
      <c r="E3" s="146" t="s">
        <v>90</v>
      </c>
      <c r="F3" s="146" t="s">
        <v>90</v>
      </c>
      <c r="G3" s="146" t="s">
        <v>90</v>
      </c>
      <c r="H3" s="146" t="s">
        <v>90</v>
      </c>
      <c r="I3" s="146" t="s">
        <v>90</v>
      </c>
      <c r="J3" s="146" t="s">
        <v>90</v>
      </c>
      <c r="K3" s="146" t="s">
        <v>90</v>
      </c>
      <c r="L3" s="146" t="s">
        <v>90</v>
      </c>
      <c r="M3" s="146" t="s">
        <v>90</v>
      </c>
      <c r="N3" s="146" t="s">
        <v>90</v>
      </c>
      <c r="O3" s="146" t="s">
        <v>90</v>
      </c>
      <c r="P3" s="146" t="s">
        <v>90</v>
      </c>
      <c r="Q3" s="146" t="s">
        <v>90</v>
      </c>
      <c r="R3" s="146" t="s">
        <v>90</v>
      </c>
      <c r="S3" s="146" t="s">
        <v>90</v>
      </c>
      <c r="T3" s="146" t="s">
        <v>90</v>
      </c>
      <c r="U3" s="146" t="s">
        <v>90</v>
      </c>
      <c r="V3" s="146" t="s">
        <v>90</v>
      </c>
      <c r="W3" s="146" t="s">
        <v>90</v>
      </c>
      <c r="X3" s="146" t="s">
        <v>90</v>
      </c>
      <c r="Y3" s="146" t="s">
        <v>90</v>
      </c>
      <c r="Z3" s="146" t="s">
        <v>90</v>
      </c>
      <c r="AA3" s="146" t="s">
        <v>90</v>
      </c>
      <c r="AB3" s="146" t="s">
        <v>90</v>
      </c>
      <c r="AC3" s="146" t="s">
        <v>90</v>
      </c>
      <c r="AD3" s="146" t="s">
        <v>90</v>
      </c>
      <c r="AE3" s="146" t="s">
        <v>90</v>
      </c>
      <c r="AF3" s="146" t="s">
        <v>90</v>
      </c>
      <c r="AG3" s="146" t="s">
        <v>90</v>
      </c>
      <c r="AH3" s="146" t="s">
        <v>90</v>
      </c>
      <c r="AI3" s="146" t="s">
        <v>90</v>
      </c>
      <c r="AJ3" s="146" t="s">
        <v>90</v>
      </c>
      <c r="AK3" s="146" t="s">
        <v>90</v>
      </c>
      <c r="AL3" s="146" t="s">
        <v>90</v>
      </c>
      <c r="AM3" s="146" t="s">
        <v>90</v>
      </c>
      <c r="AN3" s="146" t="s">
        <v>90</v>
      </c>
      <c r="AO3" s="146" t="s">
        <v>90</v>
      </c>
      <c r="AP3" s="146" t="s">
        <v>90</v>
      </c>
      <c r="AQ3" s="146" t="s">
        <v>90</v>
      </c>
      <c r="AR3" s="146" t="s">
        <v>90</v>
      </c>
      <c r="AS3" s="146" t="s">
        <v>90</v>
      </c>
      <c r="AT3" s="146" t="s">
        <v>90</v>
      </c>
      <c r="AU3" s="146" t="s">
        <v>90</v>
      </c>
      <c r="AV3" s="146" t="s">
        <v>90</v>
      </c>
      <c r="AW3" s="146" t="s">
        <v>90</v>
      </c>
      <c r="AX3" s="146" t="s">
        <v>90</v>
      </c>
      <c r="AY3" s="146" t="s">
        <v>90</v>
      </c>
      <c r="AZ3" s="146" t="s">
        <v>90</v>
      </c>
      <c r="BA3" s="146" t="s">
        <v>90</v>
      </c>
      <c r="BB3" s="146" t="s">
        <v>90</v>
      </c>
      <c r="BC3" s="146" t="s">
        <v>90</v>
      </c>
      <c r="BD3" s="146" t="s">
        <v>90</v>
      </c>
      <c r="BE3" s="146" t="s">
        <v>90</v>
      </c>
      <c r="BF3" s="146" t="s">
        <v>90</v>
      </c>
      <c r="BG3" s="146" t="s">
        <v>90</v>
      </c>
      <c r="BH3" s="146" t="s">
        <v>90</v>
      </c>
      <c r="BI3" s="146" t="s">
        <v>90</v>
      </c>
      <c r="BJ3" s="146" t="s">
        <v>90</v>
      </c>
      <c r="BK3" s="146" t="s">
        <v>90</v>
      </c>
      <c r="BL3" s="146" t="s">
        <v>90</v>
      </c>
      <c r="BM3" s="146" t="s">
        <v>90</v>
      </c>
      <c r="BN3" s="146" t="s">
        <v>90</v>
      </c>
      <c r="BO3" s="146" t="s">
        <v>90</v>
      </c>
      <c r="BP3" s="53" t="s">
        <v>90</v>
      </c>
      <c r="BQ3" s="53" t="s">
        <v>90</v>
      </c>
      <c r="BR3" s="146" t="s">
        <v>89</v>
      </c>
      <c r="BS3" s="146" t="s">
        <v>89</v>
      </c>
      <c r="BT3" s="146" t="s">
        <v>89</v>
      </c>
      <c r="BU3" s="146" t="s">
        <v>89</v>
      </c>
      <c r="BV3" s="53" t="s">
        <v>89</v>
      </c>
      <c r="BW3" s="53" t="s">
        <v>89</v>
      </c>
      <c r="BX3" s="200"/>
    </row>
    <row r="4" spans="1:76">
      <c r="A4" s="427"/>
      <c r="B4" s="427"/>
      <c r="C4" s="430"/>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83"/>
    </row>
    <row r="5" spans="1:76" ht="25.5" customHeight="1">
      <c r="A5" s="136"/>
      <c r="B5" s="213" t="s">
        <v>362</v>
      </c>
      <c r="C5" s="137"/>
      <c r="D5" s="139"/>
      <c r="E5" s="139"/>
      <c r="F5" s="139"/>
      <c r="G5" s="139"/>
      <c r="H5" s="139"/>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207" t="s">
        <v>332</v>
      </c>
      <c r="BI5" s="139"/>
      <c r="BJ5" s="139"/>
      <c r="BK5" s="139"/>
      <c r="BL5" s="139"/>
      <c r="BM5" s="139"/>
      <c r="BN5" s="139"/>
      <c r="BO5" s="139"/>
      <c r="BP5" s="139"/>
      <c r="BQ5" s="139"/>
      <c r="BR5" s="139"/>
      <c r="BS5" s="139"/>
      <c r="BT5" s="139"/>
      <c r="BU5" s="139"/>
      <c r="BV5" s="209"/>
      <c r="BW5" s="209"/>
      <c r="BX5" s="183"/>
    </row>
    <row r="6" spans="1:76">
      <c r="A6" s="136"/>
      <c r="B6" s="214" t="s">
        <v>374</v>
      </c>
      <c r="C6" s="137"/>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c r="AH6" s="139">
        <v>0</v>
      </c>
      <c r="AI6" s="139">
        <v>1723</v>
      </c>
      <c r="AJ6" s="139">
        <v>1694</v>
      </c>
      <c r="AK6" s="139">
        <v>1738</v>
      </c>
      <c r="AL6" s="139">
        <v>1781</v>
      </c>
      <c r="AM6" s="139">
        <v>1651</v>
      </c>
      <c r="AN6" s="139">
        <v>1683</v>
      </c>
      <c r="AO6" s="139">
        <v>1717</v>
      </c>
      <c r="AP6" s="139">
        <v>1722</v>
      </c>
      <c r="AQ6" s="139">
        <v>1727</v>
      </c>
      <c r="AR6" s="139">
        <v>1719</v>
      </c>
      <c r="AS6" s="139">
        <v>1607</v>
      </c>
      <c r="AT6" s="139">
        <v>1675</v>
      </c>
      <c r="AU6" s="139">
        <v>1575</v>
      </c>
      <c r="AV6" s="139">
        <v>1643</v>
      </c>
      <c r="AW6" s="139">
        <v>1736</v>
      </c>
      <c r="AX6" s="139">
        <v>1765</v>
      </c>
      <c r="AY6" s="139">
        <v>1781</v>
      </c>
      <c r="AZ6" s="139">
        <v>1764</v>
      </c>
      <c r="BA6" s="139">
        <v>1705</v>
      </c>
      <c r="BB6" s="139">
        <v>1643</v>
      </c>
      <c r="BC6" s="139">
        <v>1620</v>
      </c>
      <c r="BD6" s="139">
        <v>1671</v>
      </c>
      <c r="BE6" s="139">
        <v>1750</v>
      </c>
      <c r="BF6" s="139">
        <v>1776</v>
      </c>
      <c r="BG6" s="193">
        <v>1979</v>
      </c>
      <c r="BH6" s="212">
        <v>2594</v>
      </c>
      <c r="BI6" s="193">
        <v>2700</v>
      </c>
      <c r="BJ6" s="193">
        <v>2729</v>
      </c>
      <c r="BK6" s="193">
        <v>2732</v>
      </c>
      <c r="BL6" s="193">
        <v>2724</v>
      </c>
      <c r="BM6" s="193">
        <v>2736</v>
      </c>
      <c r="BN6" s="193">
        <v>2718</v>
      </c>
      <c r="BO6" s="193">
        <v>2649</v>
      </c>
      <c r="BP6" s="193">
        <v>2505</v>
      </c>
      <c r="BQ6" s="193">
        <v>2380</v>
      </c>
      <c r="BR6" s="193">
        <v>2234</v>
      </c>
      <c r="BS6" s="193">
        <v>2098</v>
      </c>
      <c r="BT6" s="193">
        <v>2000</v>
      </c>
      <c r="BU6" s="193">
        <v>1903</v>
      </c>
      <c r="BV6" s="193">
        <v>1816</v>
      </c>
      <c r="BW6" s="193">
        <v>1759</v>
      </c>
      <c r="BX6" s="183"/>
    </row>
    <row r="7" spans="1:76">
      <c r="A7" s="136"/>
      <c r="B7" s="214" t="s">
        <v>373</v>
      </c>
      <c r="C7" s="137"/>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193">
        <v>0</v>
      </c>
      <c r="AI7" s="139">
        <v>207</v>
      </c>
      <c r="AJ7" s="139">
        <v>205</v>
      </c>
      <c r="AK7" s="139">
        <v>221</v>
      </c>
      <c r="AL7" s="139">
        <v>240</v>
      </c>
      <c r="AM7" s="139">
        <v>241</v>
      </c>
      <c r="AN7" s="139">
        <v>273</v>
      </c>
      <c r="AO7" s="139">
        <v>301</v>
      </c>
      <c r="AP7" s="139">
        <v>327</v>
      </c>
      <c r="AQ7" s="139">
        <v>352</v>
      </c>
      <c r="AR7" s="139">
        <v>247</v>
      </c>
      <c r="AS7" s="139">
        <v>290</v>
      </c>
      <c r="AT7" s="139">
        <v>330</v>
      </c>
      <c r="AU7" s="139">
        <v>375</v>
      </c>
      <c r="AV7" s="139">
        <v>425</v>
      </c>
      <c r="AW7" s="139">
        <v>527</v>
      </c>
      <c r="AX7" s="139">
        <v>618</v>
      </c>
      <c r="AY7" s="139">
        <v>739</v>
      </c>
      <c r="AZ7" s="139">
        <v>786</v>
      </c>
      <c r="BA7" s="139">
        <v>849</v>
      </c>
      <c r="BB7" s="139">
        <v>898</v>
      </c>
      <c r="BC7" s="139">
        <v>932</v>
      </c>
      <c r="BD7" s="139">
        <v>994</v>
      </c>
      <c r="BE7" s="139">
        <v>1048</v>
      </c>
      <c r="BF7" s="139">
        <v>1091</v>
      </c>
      <c r="BG7" s="139">
        <v>1121</v>
      </c>
      <c r="BH7" s="212">
        <v>1213</v>
      </c>
      <c r="BI7" s="193">
        <v>1198</v>
      </c>
      <c r="BJ7" s="193">
        <v>1196</v>
      </c>
      <c r="BK7" s="193">
        <v>1196</v>
      </c>
      <c r="BL7" s="193">
        <v>1313</v>
      </c>
      <c r="BM7" s="193">
        <v>1446</v>
      </c>
      <c r="BN7" s="193">
        <v>1548</v>
      </c>
      <c r="BO7" s="193">
        <v>1658</v>
      </c>
      <c r="BP7" s="193">
        <v>1895</v>
      </c>
      <c r="BQ7" s="193">
        <v>2174</v>
      </c>
      <c r="BR7" s="193">
        <v>2396</v>
      </c>
      <c r="BS7" s="193">
        <v>2457</v>
      </c>
      <c r="BT7" s="193">
        <v>2464</v>
      </c>
      <c r="BU7" s="193">
        <v>2441</v>
      </c>
      <c r="BV7" s="193">
        <v>2422</v>
      </c>
      <c r="BW7" s="193">
        <v>2441</v>
      </c>
      <c r="BX7" s="183"/>
    </row>
    <row r="8" spans="1:76">
      <c r="A8" s="136"/>
      <c r="B8" s="214" t="s">
        <v>372</v>
      </c>
      <c r="C8" s="137"/>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193">
        <v>0</v>
      </c>
      <c r="AI8" s="139">
        <v>306</v>
      </c>
      <c r="AJ8" s="139">
        <v>316</v>
      </c>
      <c r="AK8" s="139">
        <v>369</v>
      </c>
      <c r="AL8" s="139">
        <v>415</v>
      </c>
      <c r="AM8" s="139">
        <v>449</v>
      </c>
      <c r="AN8" s="139">
        <v>492</v>
      </c>
      <c r="AO8" s="139">
        <v>575</v>
      </c>
      <c r="AP8" s="139">
        <v>602</v>
      </c>
      <c r="AQ8" s="139">
        <v>629</v>
      </c>
      <c r="AR8" s="139">
        <v>694</v>
      </c>
      <c r="AS8" s="139">
        <v>756</v>
      </c>
      <c r="AT8" s="139">
        <v>793</v>
      </c>
      <c r="AU8" s="139">
        <v>871</v>
      </c>
      <c r="AV8" s="139">
        <v>957</v>
      </c>
      <c r="AW8" s="139">
        <v>1013</v>
      </c>
      <c r="AX8" s="139">
        <v>1039</v>
      </c>
      <c r="AY8" s="139">
        <v>1056</v>
      </c>
      <c r="AZ8" s="139">
        <v>1059</v>
      </c>
      <c r="BA8" s="139">
        <v>995</v>
      </c>
      <c r="BB8" s="139">
        <v>949</v>
      </c>
      <c r="BC8" s="139">
        <v>931</v>
      </c>
      <c r="BD8" s="139">
        <v>913</v>
      </c>
      <c r="BE8" s="139">
        <v>886</v>
      </c>
      <c r="BF8" s="139">
        <v>857</v>
      </c>
      <c r="BG8" s="139">
        <v>841</v>
      </c>
      <c r="BH8" s="212">
        <v>808</v>
      </c>
      <c r="BI8" s="193">
        <v>784</v>
      </c>
      <c r="BJ8" s="193">
        <v>776</v>
      </c>
      <c r="BK8" s="193">
        <v>753</v>
      </c>
      <c r="BL8" s="193">
        <v>737</v>
      </c>
      <c r="BM8" s="193">
        <v>706</v>
      </c>
      <c r="BN8" s="193">
        <v>653</v>
      </c>
      <c r="BO8" s="193">
        <v>589</v>
      </c>
      <c r="BP8" s="193">
        <v>534</v>
      </c>
      <c r="BQ8" s="193">
        <v>491</v>
      </c>
      <c r="BR8" s="193">
        <v>477</v>
      </c>
      <c r="BS8" s="193">
        <v>476</v>
      </c>
      <c r="BT8" s="193">
        <v>472</v>
      </c>
      <c r="BU8" s="193">
        <v>464</v>
      </c>
      <c r="BV8" s="193">
        <v>463</v>
      </c>
      <c r="BW8" s="193">
        <v>459</v>
      </c>
      <c r="BX8" s="183"/>
    </row>
    <row r="9" spans="1:76">
      <c r="A9" s="136"/>
      <c r="B9" s="214" t="s">
        <v>371</v>
      </c>
      <c r="C9" s="137"/>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c r="AH9" s="193">
        <v>0</v>
      </c>
      <c r="AI9" s="193">
        <v>551</v>
      </c>
      <c r="AJ9" s="193">
        <v>746</v>
      </c>
      <c r="AK9" s="193">
        <v>1179</v>
      </c>
      <c r="AL9" s="193">
        <v>1611</v>
      </c>
      <c r="AM9" s="193">
        <v>1813</v>
      </c>
      <c r="AN9" s="193">
        <v>1885</v>
      </c>
      <c r="AO9" s="193">
        <v>1892</v>
      </c>
      <c r="AP9" s="193">
        <v>1832</v>
      </c>
      <c r="AQ9" s="193">
        <v>1578</v>
      </c>
      <c r="AR9" s="193">
        <v>1249</v>
      </c>
      <c r="AS9" s="193">
        <v>1031</v>
      </c>
      <c r="AT9" s="193">
        <v>1007</v>
      </c>
      <c r="AU9" s="193">
        <v>1441</v>
      </c>
      <c r="AV9" s="193">
        <v>1753</v>
      </c>
      <c r="AW9" s="193">
        <v>1790</v>
      </c>
      <c r="AX9" s="193">
        <v>1800</v>
      </c>
      <c r="AY9" s="193">
        <v>1659</v>
      </c>
      <c r="AZ9" s="193">
        <v>1350</v>
      </c>
      <c r="BA9" s="193">
        <v>987</v>
      </c>
      <c r="BB9" s="193">
        <v>869</v>
      </c>
      <c r="BC9" s="193">
        <v>913</v>
      </c>
      <c r="BD9" s="193">
        <v>785</v>
      </c>
      <c r="BE9" s="193">
        <v>686</v>
      </c>
      <c r="BF9" s="193">
        <v>665</v>
      </c>
      <c r="BG9" s="193">
        <v>649</v>
      </c>
      <c r="BH9" s="212">
        <v>602</v>
      </c>
      <c r="BI9" s="193">
        <v>647</v>
      </c>
      <c r="BJ9" s="193">
        <v>706</v>
      </c>
      <c r="BK9" s="193">
        <v>622</v>
      </c>
      <c r="BL9" s="193">
        <v>716</v>
      </c>
      <c r="BM9" s="193">
        <v>1103</v>
      </c>
      <c r="BN9" s="193">
        <v>1091</v>
      </c>
      <c r="BO9" s="193">
        <v>1227</v>
      </c>
      <c r="BP9" s="193">
        <v>1260</v>
      </c>
      <c r="BQ9" s="193">
        <v>1058</v>
      </c>
      <c r="BR9" s="193">
        <v>731</v>
      </c>
      <c r="BS9" s="193">
        <v>570</v>
      </c>
      <c r="BT9" s="193">
        <v>558</v>
      </c>
      <c r="BU9" s="193">
        <v>579</v>
      </c>
      <c r="BV9" s="193">
        <v>585</v>
      </c>
      <c r="BW9" s="193">
        <v>590</v>
      </c>
      <c r="BX9" s="183"/>
    </row>
    <row r="10" spans="1:76">
      <c r="A10" s="136"/>
      <c r="B10" s="214" t="s">
        <v>370</v>
      </c>
      <c r="C10" s="137"/>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193">
        <v>0</v>
      </c>
      <c r="AI10" s="193">
        <v>51</v>
      </c>
      <c r="AJ10" s="193">
        <v>49</v>
      </c>
      <c r="AK10" s="193">
        <v>77</v>
      </c>
      <c r="AL10" s="193">
        <v>110</v>
      </c>
      <c r="AM10" s="193">
        <v>182</v>
      </c>
      <c r="AN10" s="193">
        <v>208</v>
      </c>
      <c r="AO10" s="193">
        <v>224</v>
      </c>
      <c r="AP10" s="193">
        <v>228</v>
      </c>
      <c r="AQ10" s="193">
        <v>231</v>
      </c>
      <c r="AR10" s="193">
        <v>180</v>
      </c>
      <c r="AS10" s="193">
        <v>293</v>
      </c>
      <c r="AT10" s="193">
        <v>319</v>
      </c>
      <c r="AU10" s="193">
        <v>331</v>
      </c>
      <c r="AV10" s="193">
        <v>401</v>
      </c>
      <c r="AW10" s="193">
        <v>446</v>
      </c>
      <c r="AX10" s="193">
        <v>425</v>
      </c>
      <c r="AY10" s="193">
        <v>422</v>
      </c>
      <c r="AZ10" s="193">
        <v>444</v>
      </c>
      <c r="BA10" s="193">
        <v>394</v>
      </c>
      <c r="BB10" s="193">
        <v>345</v>
      </c>
      <c r="BC10" s="193">
        <v>339</v>
      </c>
      <c r="BD10" s="193">
        <v>323</v>
      </c>
      <c r="BE10" s="193">
        <v>301</v>
      </c>
      <c r="BF10" s="193">
        <v>265</v>
      </c>
      <c r="BG10" s="193">
        <v>256</v>
      </c>
      <c r="BH10" s="212">
        <v>166</v>
      </c>
      <c r="BI10" s="193">
        <v>160</v>
      </c>
      <c r="BJ10" s="193">
        <v>162</v>
      </c>
      <c r="BK10" s="193">
        <v>169</v>
      </c>
      <c r="BL10" s="193">
        <v>174</v>
      </c>
      <c r="BM10" s="193">
        <v>174</v>
      </c>
      <c r="BN10" s="193">
        <v>180</v>
      </c>
      <c r="BO10" s="193">
        <v>182</v>
      </c>
      <c r="BP10" s="193">
        <v>189</v>
      </c>
      <c r="BQ10" s="193">
        <v>196</v>
      </c>
      <c r="BR10" s="193">
        <v>195</v>
      </c>
      <c r="BS10" s="193">
        <v>200</v>
      </c>
      <c r="BT10" s="193">
        <v>202</v>
      </c>
      <c r="BU10" s="193">
        <v>210</v>
      </c>
      <c r="BV10" s="193">
        <v>218</v>
      </c>
      <c r="BW10" s="193">
        <v>224</v>
      </c>
      <c r="BX10" s="183"/>
    </row>
    <row r="11" spans="1:76" ht="26.25" customHeight="1">
      <c r="A11" s="136"/>
      <c r="B11" s="189" t="s">
        <v>323</v>
      </c>
      <c r="C11" s="137"/>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139">
        <f t="shared" ref="AH11:BW11" si="0">SUM(AH7:AH10)</f>
        <v>0</v>
      </c>
      <c r="AI11" s="139">
        <f t="shared" si="0"/>
        <v>1115</v>
      </c>
      <c r="AJ11" s="139">
        <f t="shared" si="0"/>
        <v>1316</v>
      </c>
      <c r="AK11" s="139">
        <f t="shared" si="0"/>
        <v>1846</v>
      </c>
      <c r="AL11" s="139">
        <f t="shared" si="0"/>
        <v>2376</v>
      </c>
      <c r="AM11" s="139">
        <f t="shared" si="0"/>
        <v>2685</v>
      </c>
      <c r="AN11" s="139">
        <f t="shared" si="0"/>
        <v>2858</v>
      </c>
      <c r="AO11" s="139">
        <f t="shared" si="0"/>
        <v>2992</v>
      </c>
      <c r="AP11" s="139">
        <f t="shared" si="0"/>
        <v>2989</v>
      </c>
      <c r="AQ11" s="139">
        <f t="shared" si="0"/>
        <v>2790</v>
      </c>
      <c r="AR11" s="139">
        <f t="shared" si="0"/>
        <v>2370</v>
      </c>
      <c r="AS11" s="139">
        <f t="shared" si="0"/>
        <v>2370</v>
      </c>
      <c r="AT11" s="139">
        <f t="shared" si="0"/>
        <v>2449</v>
      </c>
      <c r="AU11" s="139">
        <f t="shared" si="0"/>
        <v>3018</v>
      </c>
      <c r="AV11" s="139">
        <f t="shared" si="0"/>
        <v>3536</v>
      </c>
      <c r="AW11" s="139">
        <f t="shared" si="0"/>
        <v>3776</v>
      </c>
      <c r="AX11" s="139">
        <f t="shared" si="0"/>
        <v>3882</v>
      </c>
      <c r="AY11" s="139">
        <f t="shared" si="0"/>
        <v>3876</v>
      </c>
      <c r="AZ11" s="139">
        <f t="shared" si="0"/>
        <v>3639</v>
      </c>
      <c r="BA11" s="139">
        <f t="shared" si="0"/>
        <v>3225</v>
      </c>
      <c r="BB11" s="139">
        <f t="shared" si="0"/>
        <v>3061</v>
      </c>
      <c r="BC11" s="139">
        <f t="shared" si="0"/>
        <v>3115</v>
      </c>
      <c r="BD11" s="139">
        <f t="shared" si="0"/>
        <v>3015</v>
      </c>
      <c r="BE11" s="139">
        <f t="shared" si="0"/>
        <v>2921</v>
      </c>
      <c r="BF11" s="139">
        <f t="shared" si="0"/>
        <v>2878</v>
      </c>
      <c r="BG11" s="139">
        <f t="shared" si="0"/>
        <v>2867</v>
      </c>
      <c r="BH11" s="212">
        <f t="shared" si="0"/>
        <v>2789</v>
      </c>
      <c r="BI11" s="193">
        <f t="shared" si="0"/>
        <v>2789</v>
      </c>
      <c r="BJ11" s="193">
        <f t="shared" si="0"/>
        <v>2840</v>
      </c>
      <c r="BK11" s="193">
        <f t="shared" si="0"/>
        <v>2740</v>
      </c>
      <c r="BL11" s="193">
        <f t="shared" si="0"/>
        <v>2940</v>
      </c>
      <c r="BM11" s="193">
        <f t="shared" si="0"/>
        <v>3429</v>
      </c>
      <c r="BN11" s="193">
        <f t="shared" si="0"/>
        <v>3472</v>
      </c>
      <c r="BO11" s="193">
        <f t="shared" si="0"/>
        <v>3656</v>
      </c>
      <c r="BP11" s="193">
        <f t="shared" si="0"/>
        <v>3878</v>
      </c>
      <c r="BQ11" s="193">
        <f t="shared" si="0"/>
        <v>3919</v>
      </c>
      <c r="BR11" s="193">
        <f t="shared" si="0"/>
        <v>3799</v>
      </c>
      <c r="BS11" s="193">
        <f t="shared" si="0"/>
        <v>3703</v>
      </c>
      <c r="BT11" s="193">
        <f t="shared" si="0"/>
        <v>3696</v>
      </c>
      <c r="BU11" s="193">
        <f t="shared" si="0"/>
        <v>3694</v>
      </c>
      <c r="BV11" s="193">
        <f t="shared" si="0"/>
        <v>3688</v>
      </c>
      <c r="BW11" s="193">
        <f t="shared" si="0"/>
        <v>3714</v>
      </c>
      <c r="BX11" s="183"/>
    </row>
    <row r="12" spans="1:76">
      <c r="A12" s="136"/>
      <c r="B12" s="214" t="s">
        <v>348</v>
      </c>
      <c r="C12" s="137"/>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139">
        <f t="shared" ref="AH12:BW12" si="1">AH11+AH6</f>
        <v>0</v>
      </c>
      <c r="AI12" s="139">
        <f t="shared" si="1"/>
        <v>2838</v>
      </c>
      <c r="AJ12" s="139">
        <f t="shared" si="1"/>
        <v>3010</v>
      </c>
      <c r="AK12" s="139">
        <f t="shared" si="1"/>
        <v>3584</v>
      </c>
      <c r="AL12" s="139">
        <f t="shared" si="1"/>
        <v>4157</v>
      </c>
      <c r="AM12" s="139">
        <f t="shared" si="1"/>
        <v>4336</v>
      </c>
      <c r="AN12" s="139">
        <f t="shared" si="1"/>
        <v>4541</v>
      </c>
      <c r="AO12" s="139">
        <f t="shared" si="1"/>
        <v>4709</v>
      </c>
      <c r="AP12" s="139">
        <f t="shared" si="1"/>
        <v>4711</v>
      </c>
      <c r="AQ12" s="139">
        <f t="shared" si="1"/>
        <v>4517</v>
      </c>
      <c r="AR12" s="139">
        <f t="shared" si="1"/>
        <v>4089</v>
      </c>
      <c r="AS12" s="139">
        <f t="shared" si="1"/>
        <v>3977</v>
      </c>
      <c r="AT12" s="139">
        <f t="shared" si="1"/>
        <v>4124</v>
      </c>
      <c r="AU12" s="139">
        <f t="shared" si="1"/>
        <v>4593</v>
      </c>
      <c r="AV12" s="139">
        <f t="shared" si="1"/>
        <v>5179</v>
      </c>
      <c r="AW12" s="139">
        <f t="shared" si="1"/>
        <v>5512</v>
      </c>
      <c r="AX12" s="139">
        <f t="shared" si="1"/>
        <v>5647</v>
      </c>
      <c r="AY12" s="139">
        <f t="shared" si="1"/>
        <v>5657</v>
      </c>
      <c r="AZ12" s="139">
        <f t="shared" si="1"/>
        <v>5403</v>
      </c>
      <c r="BA12" s="139">
        <f t="shared" si="1"/>
        <v>4930</v>
      </c>
      <c r="BB12" s="139">
        <f t="shared" si="1"/>
        <v>4704</v>
      </c>
      <c r="BC12" s="139">
        <f t="shared" si="1"/>
        <v>4735</v>
      </c>
      <c r="BD12" s="139">
        <f t="shared" si="1"/>
        <v>4686</v>
      </c>
      <c r="BE12" s="139">
        <f t="shared" si="1"/>
        <v>4671</v>
      </c>
      <c r="BF12" s="139">
        <f t="shared" si="1"/>
        <v>4654</v>
      </c>
      <c r="BG12" s="139">
        <f t="shared" si="1"/>
        <v>4846</v>
      </c>
      <c r="BH12" s="212">
        <f t="shared" si="1"/>
        <v>5383</v>
      </c>
      <c r="BI12" s="193">
        <f t="shared" si="1"/>
        <v>5489</v>
      </c>
      <c r="BJ12" s="193">
        <f t="shared" si="1"/>
        <v>5569</v>
      </c>
      <c r="BK12" s="193">
        <f t="shared" si="1"/>
        <v>5472</v>
      </c>
      <c r="BL12" s="193">
        <f t="shared" si="1"/>
        <v>5664</v>
      </c>
      <c r="BM12" s="193">
        <f t="shared" si="1"/>
        <v>6165</v>
      </c>
      <c r="BN12" s="193">
        <f t="shared" si="1"/>
        <v>6190</v>
      </c>
      <c r="BO12" s="193">
        <f t="shared" si="1"/>
        <v>6305</v>
      </c>
      <c r="BP12" s="193">
        <f t="shared" si="1"/>
        <v>6383</v>
      </c>
      <c r="BQ12" s="193">
        <f t="shared" si="1"/>
        <v>6299</v>
      </c>
      <c r="BR12" s="193">
        <f t="shared" si="1"/>
        <v>6033</v>
      </c>
      <c r="BS12" s="193">
        <f t="shared" si="1"/>
        <v>5801</v>
      </c>
      <c r="BT12" s="193">
        <f t="shared" si="1"/>
        <v>5696</v>
      </c>
      <c r="BU12" s="193">
        <f t="shared" si="1"/>
        <v>5597</v>
      </c>
      <c r="BV12" s="193">
        <f t="shared" si="1"/>
        <v>5504</v>
      </c>
      <c r="BW12" s="193">
        <f t="shared" si="1"/>
        <v>5473</v>
      </c>
      <c r="BX12" s="183"/>
    </row>
    <row r="13" spans="1:76" ht="26.25" customHeight="1">
      <c r="A13" s="136"/>
      <c r="B13" s="213" t="s">
        <v>361</v>
      </c>
      <c r="C13" s="137"/>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212"/>
      <c r="BI13" s="139"/>
      <c r="BJ13" s="139"/>
      <c r="BK13" s="139"/>
      <c r="BL13" s="139"/>
      <c r="BM13" s="139"/>
      <c r="BN13" s="139"/>
      <c r="BO13" s="139"/>
      <c r="BP13" s="139"/>
      <c r="BQ13" s="139"/>
      <c r="BR13" s="139"/>
      <c r="BS13" s="139"/>
      <c r="BT13" s="139"/>
      <c r="BU13" s="139"/>
      <c r="BV13" s="139"/>
      <c r="BW13" s="139"/>
      <c r="BX13" s="183"/>
    </row>
    <row r="14" spans="1:76">
      <c r="A14" s="136"/>
      <c r="B14" s="214" t="s">
        <v>374</v>
      </c>
      <c r="C14" s="137"/>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139">
        <v>0</v>
      </c>
      <c r="AI14" s="139">
        <v>0</v>
      </c>
      <c r="AJ14" s="139">
        <v>0</v>
      </c>
      <c r="AK14" s="139">
        <v>0</v>
      </c>
      <c r="AL14" s="139">
        <v>0</v>
      </c>
      <c r="AM14" s="139">
        <v>0</v>
      </c>
      <c r="AN14" s="139">
        <v>0</v>
      </c>
      <c r="AO14" s="139">
        <v>0</v>
      </c>
      <c r="AP14" s="139">
        <v>0</v>
      </c>
      <c r="AQ14" s="139">
        <v>0</v>
      </c>
      <c r="AR14" s="139">
        <v>0</v>
      </c>
      <c r="AS14" s="139">
        <v>0</v>
      </c>
      <c r="AT14" s="139">
        <v>0</v>
      </c>
      <c r="AU14" s="139">
        <v>0</v>
      </c>
      <c r="AV14" s="139">
        <v>0</v>
      </c>
      <c r="AW14" s="139">
        <v>0</v>
      </c>
      <c r="AX14" s="139">
        <v>0</v>
      </c>
      <c r="AY14" s="139">
        <v>0</v>
      </c>
      <c r="AZ14" s="139">
        <v>0</v>
      </c>
      <c r="BA14" s="139">
        <v>0</v>
      </c>
      <c r="BB14" s="139">
        <v>0</v>
      </c>
      <c r="BC14" s="139">
        <v>0</v>
      </c>
      <c r="BD14" s="139">
        <v>0</v>
      </c>
      <c r="BE14" s="139">
        <v>0</v>
      </c>
      <c r="BF14" s="139">
        <v>0</v>
      </c>
      <c r="BG14" s="139">
        <v>0</v>
      </c>
      <c r="BH14" s="212">
        <v>116</v>
      </c>
      <c r="BI14" s="139">
        <v>122</v>
      </c>
      <c r="BJ14" s="139">
        <v>121</v>
      </c>
      <c r="BK14" s="139">
        <v>120</v>
      </c>
      <c r="BL14" s="139">
        <v>118</v>
      </c>
      <c r="BM14" s="139">
        <v>121</v>
      </c>
      <c r="BN14" s="139">
        <v>119</v>
      </c>
      <c r="BO14" s="139">
        <v>111</v>
      </c>
      <c r="BP14" s="139">
        <v>99</v>
      </c>
      <c r="BQ14" s="139">
        <v>88</v>
      </c>
      <c r="BR14" s="139">
        <v>78</v>
      </c>
      <c r="BS14" s="139">
        <v>71</v>
      </c>
      <c r="BT14" s="139">
        <v>68</v>
      </c>
      <c r="BU14" s="139">
        <v>63</v>
      </c>
      <c r="BV14" s="139">
        <v>59</v>
      </c>
      <c r="BW14" s="139">
        <v>55</v>
      </c>
      <c r="BX14" s="183"/>
    </row>
    <row r="15" spans="1:76">
      <c r="A15" s="136"/>
      <c r="B15" s="214" t="s">
        <v>373</v>
      </c>
      <c r="C15" s="137"/>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139">
        <v>0</v>
      </c>
      <c r="AI15" s="139">
        <v>0</v>
      </c>
      <c r="AJ15" s="139">
        <v>0</v>
      </c>
      <c r="AK15" s="139">
        <v>0</v>
      </c>
      <c r="AL15" s="139">
        <v>0</v>
      </c>
      <c r="AM15" s="139">
        <v>0</v>
      </c>
      <c r="AN15" s="139">
        <v>0</v>
      </c>
      <c r="AO15" s="139">
        <v>0</v>
      </c>
      <c r="AP15" s="139">
        <v>0</v>
      </c>
      <c r="AQ15" s="139">
        <v>0</v>
      </c>
      <c r="AR15" s="139">
        <v>0</v>
      </c>
      <c r="AS15" s="139">
        <v>0</v>
      </c>
      <c r="AT15" s="139">
        <v>0</v>
      </c>
      <c r="AU15" s="139">
        <v>0</v>
      </c>
      <c r="AV15" s="139">
        <v>0</v>
      </c>
      <c r="AW15" s="139">
        <v>0</v>
      </c>
      <c r="AX15" s="139">
        <v>0</v>
      </c>
      <c r="AY15" s="139">
        <v>0</v>
      </c>
      <c r="AZ15" s="139">
        <v>0</v>
      </c>
      <c r="BA15" s="139">
        <v>0</v>
      </c>
      <c r="BB15" s="139">
        <v>0</v>
      </c>
      <c r="BC15" s="139">
        <v>0</v>
      </c>
      <c r="BD15" s="139">
        <v>0</v>
      </c>
      <c r="BE15" s="139">
        <v>0</v>
      </c>
      <c r="BF15" s="139">
        <v>0</v>
      </c>
      <c r="BG15" s="139">
        <v>0</v>
      </c>
      <c r="BH15" s="212">
        <v>70</v>
      </c>
      <c r="BI15" s="139">
        <v>66</v>
      </c>
      <c r="BJ15" s="139">
        <v>61</v>
      </c>
      <c r="BK15" s="139">
        <v>57</v>
      </c>
      <c r="BL15" s="139">
        <v>53</v>
      </c>
      <c r="BM15" s="139">
        <v>58</v>
      </c>
      <c r="BN15" s="139">
        <v>65</v>
      </c>
      <c r="BO15" s="139">
        <v>61</v>
      </c>
      <c r="BP15" s="139">
        <v>60</v>
      </c>
      <c r="BQ15" s="139">
        <v>56</v>
      </c>
      <c r="BR15" s="139">
        <v>53</v>
      </c>
      <c r="BS15" s="139">
        <v>56</v>
      </c>
      <c r="BT15" s="139">
        <v>59</v>
      </c>
      <c r="BU15" s="139">
        <v>57</v>
      </c>
      <c r="BV15" s="139">
        <v>56</v>
      </c>
      <c r="BW15" s="139">
        <v>57</v>
      </c>
      <c r="BX15" s="183"/>
    </row>
    <row r="16" spans="1:76">
      <c r="A16" s="136"/>
      <c r="B16" s="214" t="s">
        <v>372</v>
      </c>
      <c r="C16" s="137"/>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139"/>
      <c r="AF16" s="139"/>
      <c r="AG16" s="139"/>
      <c r="AH16" s="139">
        <v>0</v>
      </c>
      <c r="AI16" s="139">
        <v>0</v>
      </c>
      <c r="AJ16" s="139">
        <v>0</v>
      </c>
      <c r="AK16" s="139">
        <v>0</v>
      </c>
      <c r="AL16" s="139">
        <v>0</v>
      </c>
      <c r="AM16" s="139">
        <v>0</v>
      </c>
      <c r="AN16" s="139">
        <v>0</v>
      </c>
      <c r="AO16" s="139">
        <v>0</v>
      </c>
      <c r="AP16" s="139">
        <v>0</v>
      </c>
      <c r="AQ16" s="139">
        <v>0</v>
      </c>
      <c r="AR16" s="139">
        <v>0</v>
      </c>
      <c r="AS16" s="139">
        <v>0</v>
      </c>
      <c r="AT16" s="139">
        <v>0</v>
      </c>
      <c r="AU16" s="139">
        <v>0</v>
      </c>
      <c r="AV16" s="139">
        <v>0</v>
      </c>
      <c r="AW16" s="139">
        <v>0</v>
      </c>
      <c r="AX16" s="139">
        <v>0</v>
      </c>
      <c r="AY16" s="139">
        <v>0</v>
      </c>
      <c r="AZ16" s="139">
        <v>0</v>
      </c>
      <c r="BA16" s="139">
        <v>0</v>
      </c>
      <c r="BB16" s="139">
        <v>0</v>
      </c>
      <c r="BC16" s="139">
        <v>0</v>
      </c>
      <c r="BD16" s="139">
        <v>0</v>
      </c>
      <c r="BE16" s="139">
        <v>0</v>
      </c>
      <c r="BF16" s="139">
        <v>0</v>
      </c>
      <c r="BG16" s="139">
        <v>0</v>
      </c>
      <c r="BH16" s="212">
        <v>28</v>
      </c>
      <c r="BI16" s="139">
        <v>25</v>
      </c>
      <c r="BJ16" s="139">
        <v>23</v>
      </c>
      <c r="BK16" s="139">
        <v>19</v>
      </c>
      <c r="BL16" s="139">
        <v>17</v>
      </c>
      <c r="BM16" s="139">
        <v>17</v>
      </c>
      <c r="BN16" s="139">
        <v>16</v>
      </c>
      <c r="BO16" s="139">
        <v>15</v>
      </c>
      <c r="BP16" s="139">
        <v>11</v>
      </c>
      <c r="BQ16" s="139">
        <v>8</v>
      </c>
      <c r="BR16" s="139">
        <v>9</v>
      </c>
      <c r="BS16" s="139">
        <v>11</v>
      </c>
      <c r="BT16" s="139">
        <v>12</v>
      </c>
      <c r="BU16" s="139">
        <v>12</v>
      </c>
      <c r="BV16" s="139">
        <v>13</v>
      </c>
      <c r="BW16" s="139">
        <v>13</v>
      </c>
      <c r="BX16" s="183"/>
    </row>
    <row r="17" spans="1:76">
      <c r="A17" s="136"/>
      <c r="B17" s="214" t="s">
        <v>371</v>
      </c>
      <c r="C17" s="137"/>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139">
        <v>0</v>
      </c>
      <c r="AI17" s="139">
        <v>0</v>
      </c>
      <c r="AJ17" s="139">
        <v>0</v>
      </c>
      <c r="AK17" s="139">
        <v>0</v>
      </c>
      <c r="AL17" s="139">
        <v>0</v>
      </c>
      <c r="AM17" s="139">
        <v>0</v>
      </c>
      <c r="AN17" s="139">
        <v>0</v>
      </c>
      <c r="AO17" s="139">
        <v>0</v>
      </c>
      <c r="AP17" s="139">
        <v>0</v>
      </c>
      <c r="AQ17" s="139">
        <v>0</v>
      </c>
      <c r="AR17" s="139">
        <v>0</v>
      </c>
      <c r="AS17" s="139">
        <v>0</v>
      </c>
      <c r="AT17" s="139">
        <v>0</v>
      </c>
      <c r="AU17" s="139">
        <v>0</v>
      </c>
      <c r="AV17" s="139">
        <v>0</v>
      </c>
      <c r="AW17" s="139">
        <v>0</v>
      </c>
      <c r="AX17" s="139">
        <v>0</v>
      </c>
      <c r="AY17" s="139">
        <v>0</v>
      </c>
      <c r="AZ17" s="139">
        <v>0</v>
      </c>
      <c r="BA17" s="139">
        <v>0</v>
      </c>
      <c r="BB17" s="139">
        <v>0</v>
      </c>
      <c r="BC17" s="139">
        <v>0</v>
      </c>
      <c r="BD17" s="139">
        <v>0</v>
      </c>
      <c r="BE17" s="139">
        <v>0</v>
      </c>
      <c r="BF17" s="139">
        <v>0</v>
      </c>
      <c r="BG17" s="139">
        <v>0</v>
      </c>
      <c r="BH17" s="212">
        <v>12</v>
      </c>
      <c r="BI17" s="139">
        <v>10</v>
      </c>
      <c r="BJ17" s="139">
        <v>10</v>
      </c>
      <c r="BK17" s="139">
        <v>8</v>
      </c>
      <c r="BL17" s="139">
        <v>9</v>
      </c>
      <c r="BM17" s="139">
        <v>29</v>
      </c>
      <c r="BN17" s="139">
        <v>33</v>
      </c>
      <c r="BO17" s="139">
        <v>28</v>
      </c>
      <c r="BP17" s="139">
        <v>24</v>
      </c>
      <c r="BQ17" s="139">
        <v>20</v>
      </c>
      <c r="BR17" s="139">
        <v>15</v>
      </c>
      <c r="BS17" s="139">
        <v>16</v>
      </c>
      <c r="BT17" s="139">
        <v>14</v>
      </c>
      <c r="BU17" s="139">
        <v>12</v>
      </c>
      <c r="BV17" s="139">
        <v>12</v>
      </c>
      <c r="BW17" s="139">
        <v>13</v>
      </c>
      <c r="BX17" s="183"/>
    </row>
    <row r="18" spans="1:76">
      <c r="A18" s="136"/>
      <c r="B18" s="214" t="s">
        <v>370</v>
      </c>
      <c r="C18" s="137"/>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139">
        <v>0</v>
      </c>
      <c r="AI18" s="139">
        <v>0</v>
      </c>
      <c r="AJ18" s="139">
        <v>0</v>
      </c>
      <c r="AK18" s="139">
        <v>0</v>
      </c>
      <c r="AL18" s="139">
        <v>0</v>
      </c>
      <c r="AM18" s="139">
        <v>0</v>
      </c>
      <c r="AN18" s="139">
        <v>0</v>
      </c>
      <c r="AO18" s="139">
        <v>0</v>
      </c>
      <c r="AP18" s="139">
        <v>0</v>
      </c>
      <c r="AQ18" s="139">
        <v>0</v>
      </c>
      <c r="AR18" s="139">
        <v>0</v>
      </c>
      <c r="AS18" s="139">
        <v>0</v>
      </c>
      <c r="AT18" s="139">
        <v>0</v>
      </c>
      <c r="AU18" s="139">
        <v>0</v>
      </c>
      <c r="AV18" s="139">
        <v>0</v>
      </c>
      <c r="AW18" s="139">
        <v>0</v>
      </c>
      <c r="AX18" s="139">
        <v>0</v>
      </c>
      <c r="AY18" s="139">
        <v>0</v>
      </c>
      <c r="AZ18" s="139">
        <v>0</v>
      </c>
      <c r="BA18" s="139">
        <v>0</v>
      </c>
      <c r="BB18" s="139">
        <v>0</v>
      </c>
      <c r="BC18" s="139">
        <v>0</v>
      </c>
      <c r="BD18" s="139">
        <v>0</v>
      </c>
      <c r="BE18" s="139">
        <v>0</v>
      </c>
      <c r="BF18" s="139">
        <v>0</v>
      </c>
      <c r="BG18" s="139">
        <v>0</v>
      </c>
      <c r="BH18" s="212">
        <v>11</v>
      </c>
      <c r="BI18" s="139">
        <v>10</v>
      </c>
      <c r="BJ18" s="139">
        <v>10</v>
      </c>
      <c r="BK18" s="139">
        <v>10</v>
      </c>
      <c r="BL18" s="139">
        <v>10</v>
      </c>
      <c r="BM18" s="139">
        <v>10</v>
      </c>
      <c r="BN18" s="139">
        <v>8</v>
      </c>
      <c r="BO18" s="139">
        <v>8</v>
      </c>
      <c r="BP18" s="139">
        <v>9</v>
      </c>
      <c r="BQ18" s="139">
        <v>9</v>
      </c>
      <c r="BR18" s="139">
        <v>9</v>
      </c>
      <c r="BS18" s="139">
        <v>13</v>
      </c>
      <c r="BT18" s="139">
        <v>15</v>
      </c>
      <c r="BU18" s="139">
        <v>17</v>
      </c>
      <c r="BV18" s="139">
        <v>20</v>
      </c>
      <c r="BW18" s="139">
        <v>22</v>
      </c>
      <c r="BX18" s="183"/>
    </row>
    <row r="19" spans="1:76" ht="26.25" customHeight="1">
      <c r="A19" s="136"/>
      <c r="B19" s="189" t="s">
        <v>323</v>
      </c>
      <c r="C19" s="137"/>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139">
        <f t="shared" ref="AH19:BW19" si="2">SUM(AH15:AH18)</f>
        <v>0</v>
      </c>
      <c r="AI19" s="139">
        <f t="shared" si="2"/>
        <v>0</v>
      </c>
      <c r="AJ19" s="139">
        <f t="shared" si="2"/>
        <v>0</v>
      </c>
      <c r="AK19" s="139">
        <f t="shared" si="2"/>
        <v>0</v>
      </c>
      <c r="AL19" s="139">
        <f t="shared" si="2"/>
        <v>0</v>
      </c>
      <c r="AM19" s="139">
        <f t="shared" si="2"/>
        <v>0</v>
      </c>
      <c r="AN19" s="139">
        <f t="shared" si="2"/>
        <v>0</v>
      </c>
      <c r="AO19" s="139">
        <f t="shared" si="2"/>
        <v>0</v>
      </c>
      <c r="AP19" s="139">
        <f t="shared" si="2"/>
        <v>0</v>
      </c>
      <c r="AQ19" s="139">
        <f t="shared" si="2"/>
        <v>0</v>
      </c>
      <c r="AR19" s="139">
        <f t="shared" si="2"/>
        <v>0</v>
      </c>
      <c r="AS19" s="139">
        <f t="shared" si="2"/>
        <v>0</v>
      </c>
      <c r="AT19" s="139">
        <f t="shared" si="2"/>
        <v>0</v>
      </c>
      <c r="AU19" s="139">
        <f t="shared" si="2"/>
        <v>0</v>
      </c>
      <c r="AV19" s="139">
        <f t="shared" si="2"/>
        <v>0</v>
      </c>
      <c r="AW19" s="139">
        <f t="shared" si="2"/>
        <v>0</v>
      </c>
      <c r="AX19" s="139">
        <f t="shared" si="2"/>
        <v>0</v>
      </c>
      <c r="AY19" s="139">
        <f t="shared" si="2"/>
        <v>0</v>
      </c>
      <c r="AZ19" s="139">
        <f t="shared" si="2"/>
        <v>0</v>
      </c>
      <c r="BA19" s="139">
        <f t="shared" si="2"/>
        <v>0</v>
      </c>
      <c r="BB19" s="139">
        <f t="shared" si="2"/>
        <v>0</v>
      </c>
      <c r="BC19" s="139">
        <f t="shared" si="2"/>
        <v>0</v>
      </c>
      <c r="BD19" s="139">
        <f t="shared" si="2"/>
        <v>0</v>
      </c>
      <c r="BE19" s="139">
        <f t="shared" si="2"/>
        <v>0</v>
      </c>
      <c r="BF19" s="139">
        <f t="shared" si="2"/>
        <v>0</v>
      </c>
      <c r="BG19" s="139">
        <f t="shared" si="2"/>
        <v>0</v>
      </c>
      <c r="BH19" s="212">
        <f t="shared" si="2"/>
        <v>121</v>
      </c>
      <c r="BI19" s="193">
        <f t="shared" si="2"/>
        <v>111</v>
      </c>
      <c r="BJ19" s="193">
        <f t="shared" si="2"/>
        <v>104</v>
      </c>
      <c r="BK19" s="193">
        <f t="shared" si="2"/>
        <v>94</v>
      </c>
      <c r="BL19" s="193">
        <f t="shared" si="2"/>
        <v>89</v>
      </c>
      <c r="BM19" s="193">
        <f t="shared" si="2"/>
        <v>114</v>
      </c>
      <c r="BN19" s="193">
        <f t="shared" si="2"/>
        <v>122</v>
      </c>
      <c r="BO19" s="193">
        <f t="shared" si="2"/>
        <v>112</v>
      </c>
      <c r="BP19" s="193">
        <f t="shared" si="2"/>
        <v>104</v>
      </c>
      <c r="BQ19" s="193">
        <f t="shared" si="2"/>
        <v>93</v>
      </c>
      <c r="BR19" s="193">
        <f t="shared" si="2"/>
        <v>86</v>
      </c>
      <c r="BS19" s="193">
        <f t="shared" si="2"/>
        <v>96</v>
      </c>
      <c r="BT19" s="193">
        <f t="shared" si="2"/>
        <v>100</v>
      </c>
      <c r="BU19" s="193">
        <f t="shared" si="2"/>
        <v>98</v>
      </c>
      <c r="BV19" s="193">
        <f t="shared" si="2"/>
        <v>101</v>
      </c>
      <c r="BW19" s="193">
        <f t="shared" si="2"/>
        <v>105</v>
      </c>
      <c r="BX19" s="183"/>
    </row>
    <row r="20" spans="1:76">
      <c r="A20" s="136"/>
      <c r="B20" s="214" t="s">
        <v>348</v>
      </c>
      <c r="C20" s="137"/>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139">
        <f t="shared" ref="AH20:BW20" si="3">AH19+AH14</f>
        <v>0</v>
      </c>
      <c r="AI20" s="139">
        <f t="shared" si="3"/>
        <v>0</v>
      </c>
      <c r="AJ20" s="139">
        <f t="shared" si="3"/>
        <v>0</v>
      </c>
      <c r="AK20" s="139">
        <f t="shared" si="3"/>
        <v>0</v>
      </c>
      <c r="AL20" s="139">
        <f t="shared" si="3"/>
        <v>0</v>
      </c>
      <c r="AM20" s="139">
        <f t="shared" si="3"/>
        <v>0</v>
      </c>
      <c r="AN20" s="139">
        <f t="shared" si="3"/>
        <v>0</v>
      </c>
      <c r="AO20" s="139">
        <f t="shared" si="3"/>
        <v>0</v>
      </c>
      <c r="AP20" s="139">
        <f t="shared" si="3"/>
        <v>0</v>
      </c>
      <c r="AQ20" s="139">
        <f t="shared" si="3"/>
        <v>0</v>
      </c>
      <c r="AR20" s="139">
        <f t="shared" si="3"/>
        <v>0</v>
      </c>
      <c r="AS20" s="139">
        <f t="shared" si="3"/>
        <v>0</v>
      </c>
      <c r="AT20" s="139">
        <f t="shared" si="3"/>
        <v>0</v>
      </c>
      <c r="AU20" s="139">
        <f t="shared" si="3"/>
        <v>0</v>
      </c>
      <c r="AV20" s="139">
        <f t="shared" si="3"/>
        <v>0</v>
      </c>
      <c r="AW20" s="139">
        <f t="shared" si="3"/>
        <v>0</v>
      </c>
      <c r="AX20" s="139">
        <f t="shared" si="3"/>
        <v>0</v>
      </c>
      <c r="AY20" s="139">
        <f t="shared" si="3"/>
        <v>0</v>
      </c>
      <c r="AZ20" s="139">
        <f t="shared" si="3"/>
        <v>0</v>
      </c>
      <c r="BA20" s="139">
        <f t="shared" si="3"/>
        <v>0</v>
      </c>
      <c r="BB20" s="139">
        <f t="shared" si="3"/>
        <v>0</v>
      </c>
      <c r="BC20" s="139">
        <f t="shared" si="3"/>
        <v>0</v>
      </c>
      <c r="BD20" s="139">
        <f t="shared" si="3"/>
        <v>0</v>
      </c>
      <c r="BE20" s="139">
        <f t="shared" si="3"/>
        <v>0</v>
      </c>
      <c r="BF20" s="139">
        <f t="shared" si="3"/>
        <v>0</v>
      </c>
      <c r="BG20" s="139">
        <f t="shared" si="3"/>
        <v>0</v>
      </c>
      <c r="BH20" s="212">
        <f t="shared" si="3"/>
        <v>237</v>
      </c>
      <c r="BI20" s="193">
        <f t="shared" si="3"/>
        <v>233</v>
      </c>
      <c r="BJ20" s="193">
        <f t="shared" si="3"/>
        <v>225</v>
      </c>
      <c r="BK20" s="193">
        <f t="shared" si="3"/>
        <v>214</v>
      </c>
      <c r="BL20" s="193">
        <f t="shared" si="3"/>
        <v>207</v>
      </c>
      <c r="BM20" s="193">
        <f t="shared" si="3"/>
        <v>235</v>
      </c>
      <c r="BN20" s="193">
        <f t="shared" si="3"/>
        <v>241</v>
      </c>
      <c r="BO20" s="193">
        <f t="shared" si="3"/>
        <v>223</v>
      </c>
      <c r="BP20" s="193">
        <f t="shared" si="3"/>
        <v>203</v>
      </c>
      <c r="BQ20" s="193">
        <f t="shared" si="3"/>
        <v>181</v>
      </c>
      <c r="BR20" s="193">
        <f t="shared" si="3"/>
        <v>164</v>
      </c>
      <c r="BS20" s="193">
        <f t="shared" si="3"/>
        <v>167</v>
      </c>
      <c r="BT20" s="193">
        <f t="shared" si="3"/>
        <v>168</v>
      </c>
      <c r="BU20" s="193">
        <f t="shared" si="3"/>
        <v>161</v>
      </c>
      <c r="BV20" s="193">
        <f t="shared" si="3"/>
        <v>160</v>
      </c>
      <c r="BW20" s="193">
        <f t="shared" si="3"/>
        <v>160</v>
      </c>
      <c r="BX20" s="183"/>
    </row>
    <row r="21" spans="1:76" ht="26.25" customHeight="1">
      <c r="A21" s="136"/>
      <c r="B21" s="213" t="s">
        <v>347</v>
      </c>
      <c r="C21" s="137"/>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93"/>
      <c r="BI21" s="139"/>
      <c r="BJ21" s="139"/>
      <c r="BK21" s="139"/>
      <c r="BL21" s="139"/>
      <c r="BM21" s="139"/>
      <c r="BN21" s="139"/>
      <c r="BO21" s="139"/>
      <c r="BP21" s="139"/>
      <c r="BQ21" s="139"/>
      <c r="BR21" s="139"/>
      <c r="BS21" s="139"/>
      <c r="BT21" s="139"/>
      <c r="BU21" s="139"/>
      <c r="BV21" s="139"/>
      <c r="BW21" s="139"/>
      <c r="BX21" s="183"/>
    </row>
    <row r="22" spans="1:76">
      <c r="A22" s="136"/>
      <c r="B22" s="214" t="s">
        <v>369</v>
      </c>
      <c r="C22" s="137"/>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139">
        <v>0</v>
      </c>
      <c r="AI22" s="139">
        <v>0</v>
      </c>
      <c r="AJ22" s="139">
        <v>96</v>
      </c>
      <c r="AK22" s="139">
        <v>124</v>
      </c>
      <c r="AL22" s="139">
        <v>165</v>
      </c>
      <c r="AM22" s="139">
        <v>195</v>
      </c>
      <c r="AN22" s="139">
        <v>201</v>
      </c>
      <c r="AO22" s="139">
        <v>200</v>
      </c>
      <c r="AP22" s="139">
        <v>210</v>
      </c>
      <c r="AQ22" s="139">
        <v>217</v>
      </c>
      <c r="AR22" s="139">
        <v>277</v>
      </c>
      <c r="AS22" s="139">
        <v>308</v>
      </c>
      <c r="AT22" s="139">
        <v>327</v>
      </c>
      <c r="AU22" s="139">
        <v>365</v>
      </c>
      <c r="AV22" s="139">
        <v>431</v>
      </c>
      <c r="AW22" s="139">
        <v>512</v>
      </c>
      <c r="AX22" s="139">
        <v>575</v>
      </c>
      <c r="AY22" s="139">
        <v>638</v>
      </c>
      <c r="AZ22" s="139">
        <v>714</v>
      </c>
      <c r="BA22" s="139">
        <v>758</v>
      </c>
      <c r="BB22" s="139">
        <v>782</v>
      </c>
      <c r="BC22" s="139">
        <v>537</v>
      </c>
      <c r="BD22" s="139">
        <v>0</v>
      </c>
      <c r="BE22" s="139">
        <v>0</v>
      </c>
      <c r="BF22" s="139">
        <v>0</v>
      </c>
      <c r="BG22" s="139">
        <v>0</v>
      </c>
      <c r="BH22" s="139">
        <v>0</v>
      </c>
      <c r="BI22" s="139">
        <v>0</v>
      </c>
      <c r="BJ22" s="139">
        <v>0</v>
      </c>
      <c r="BK22" s="139">
        <v>0</v>
      </c>
      <c r="BL22" s="139">
        <v>0</v>
      </c>
      <c r="BM22" s="139">
        <v>0</v>
      </c>
      <c r="BN22" s="139">
        <v>0</v>
      </c>
      <c r="BO22" s="139">
        <v>0</v>
      </c>
      <c r="BP22" s="139">
        <v>0</v>
      </c>
      <c r="BQ22" s="139">
        <v>0</v>
      </c>
      <c r="BR22" s="139">
        <v>0</v>
      </c>
      <c r="BS22" s="139">
        <v>0</v>
      </c>
      <c r="BT22" s="139">
        <v>0</v>
      </c>
      <c r="BU22" s="139">
        <v>0</v>
      </c>
      <c r="BV22" s="139">
        <v>0</v>
      </c>
      <c r="BW22" s="139">
        <v>0</v>
      </c>
      <c r="BX22" s="183"/>
    </row>
    <row r="23" spans="1:76">
      <c r="A23" s="136"/>
      <c r="B23" s="214" t="s">
        <v>368</v>
      </c>
      <c r="C23" s="137"/>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139">
        <v>0</v>
      </c>
      <c r="AI23" s="139">
        <v>0</v>
      </c>
      <c r="AJ23" s="139">
        <v>51</v>
      </c>
      <c r="AK23" s="139">
        <v>60</v>
      </c>
      <c r="AL23" s="139">
        <v>72</v>
      </c>
      <c r="AM23" s="139">
        <v>80</v>
      </c>
      <c r="AN23" s="139">
        <v>82</v>
      </c>
      <c r="AO23" s="139">
        <v>82</v>
      </c>
      <c r="AP23" s="139">
        <v>87</v>
      </c>
      <c r="AQ23" s="139">
        <v>94</v>
      </c>
      <c r="AR23" s="139">
        <v>89</v>
      </c>
      <c r="AS23" s="139">
        <v>117</v>
      </c>
      <c r="AT23" s="139">
        <v>126</v>
      </c>
      <c r="AU23" s="139">
        <v>142</v>
      </c>
      <c r="AV23" s="139">
        <v>178</v>
      </c>
      <c r="AW23" s="139">
        <v>218</v>
      </c>
      <c r="AX23" s="139">
        <v>249</v>
      </c>
      <c r="AY23" s="139">
        <v>283</v>
      </c>
      <c r="AZ23" s="139">
        <v>320</v>
      </c>
      <c r="BA23" s="139">
        <v>357</v>
      </c>
      <c r="BB23" s="139">
        <v>392</v>
      </c>
      <c r="BC23" s="139">
        <v>277</v>
      </c>
      <c r="BD23" s="139">
        <v>0</v>
      </c>
      <c r="BE23" s="139">
        <v>0</v>
      </c>
      <c r="BF23" s="139">
        <v>0</v>
      </c>
      <c r="BG23" s="139">
        <v>0</v>
      </c>
      <c r="BH23" s="139">
        <v>0</v>
      </c>
      <c r="BI23" s="139">
        <v>0</v>
      </c>
      <c r="BJ23" s="139">
        <v>0</v>
      </c>
      <c r="BK23" s="139">
        <v>0</v>
      </c>
      <c r="BL23" s="139">
        <v>0</v>
      </c>
      <c r="BM23" s="139">
        <v>0</v>
      </c>
      <c r="BN23" s="139">
        <v>0</v>
      </c>
      <c r="BO23" s="139">
        <v>0</v>
      </c>
      <c r="BP23" s="139">
        <v>0</v>
      </c>
      <c r="BQ23" s="139">
        <v>0</v>
      </c>
      <c r="BR23" s="139">
        <v>0</v>
      </c>
      <c r="BS23" s="139">
        <v>0</v>
      </c>
      <c r="BT23" s="139">
        <v>0</v>
      </c>
      <c r="BU23" s="139">
        <v>0</v>
      </c>
      <c r="BV23" s="139">
        <v>0</v>
      </c>
      <c r="BW23" s="139">
        <v>0</v>
      </c>
      <c r="BX23" s="183"/>
    </row>
    <row r="24" spans="1:76">
      <c r="A24" s="136"/>
      <c r="B24" s="214" t="s">
        <v>367</v>
      </c>
      <c r="C24" s="137"/>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139">
        <v>0</v>
      </c>
      <c r="AI24" s="139">
        <v>0</v>
      </c>
      <c r="AJ24" s="139">
        <v>45</v>
      </c>
      <c r="AK24" s="139">
        <v>64</v>
      </c>
      <c r="AL24" s="139">
        <v>93</v>
      </c>
      <c r="AM24" s="139">
        <v>115</v>
      </c>
      <c r="AN24" s="139">
        <v>120</v>
      </c>
      <c r="AO24" s="139">
        <v>118</v>
      </c>
      <c r="AP24" s="139">
        <v>123</v>
      </c>
      <c r="AQ24" s="139">
        <v>123</v>
      </c>
      <c r="AR24" s="139">
        <v>188</v>
      </c>
      <c r="AS24" s="139">
        <v>190</v>
      </c>
      <c r="AT24" s="139">
        <v>201</v>
      </c>
      <c r="AU24" s="139">
        <v>223</v>
      </c>
      <c r="AV24" s="139">
        <v>253</v>
      </c>
      <c r="AW24" s="139">
        <v>294</v>
      </c>
      <c r="AX24" s="139">
        <v>326</v>
      </c>
      <c r="AY24" s="139">
        <v>355</v>
      </c>
      <c r="AZ24" s="139">
        <v>394</v>
      </c>
      <c r="BA24" s="139">
        <v>401</v>
      </c>
      <c r="BB24" s="139">
        <v>390</v>
      </c>
      <c r="BC24" s="139">
        <v>260</v>
      </c>
      <c r="BD24" s="139">
        <v>0</v>
      </c>
      <c r="BE24" s="139">
        <v>0</v>
      </c>
      <c r="BF24" s="139">
        <v>0</v>
      </c>
      <c r="BG24" s="139">
        <v>0</v>
      </c>
      <c r="BH24" s="139">
        <v>0</v>
      </c>
      <c r="BI24" s="139">
        <v>0</v>
      </c>
      <c r="BJ24" s="139">
        <v>0</v>
      </c>
      <c r="BK24" s="139">
        <v>0</v>
      </c>
      <c r="BL24" s="139">
        <v>0</v>
      </c>
      <c r="BM24" s="139">
        <v>0</v>
      </c>
      <c r="BN24" s="139">
        <v>0</v>
      </c>
      <c r="BO24" s="139">
        <v>0</v>
      </c>
      <c r="BP24" s="139">
        <v>0</v>
      </c>
      <c r="BQ24" s="139">
        <v>0</v>
      </c>
      <c r="BR24" s="139">
        <v>0</v>
      </c>
      <c r="BS24" s="139">
        <v>0</v>
      </c>
      <c r="BT24" s="139">
        <v>0</v>
      </c>
      <c r="BU24" s="139">
        <v>0</v>
      </c>
      <c r="BV24" s="139">
        <v>0</v>
      </c>
      <c r="BW24" s="139">
        <v>0</v>
      </c>
      <c r="BX24" s="183"/>
    </row>
    <row r="25" spans="1:76">
      <c r="A25" s="136"/>
      <c r="B25" s="214" t="s">
        <v>366</v>
      </c>
      <c r="C25" s="137"/>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139">
        <v>0</v>
      </c>
      <c r="AI25" s="139">
        <v>0</v>
      </c>
      <c r="AJ25" s="139">
        <v>0</v>
      </c>
      <c r="AK25" s="139">
        <v>0</v>
      </c>
      <c r="AL25" s="139">
        <v>0</v>
      </c>
      <c r="AM25" s="139">
        <v>0</v>
      </c>
      <c r="AN25" s="139">
        <v>0</v>
      </c>
      <c r="AO25" s="139">
        <v>0</v>
      </c>
      <c r="AP25" s="139">
        <v>0</v>
      </c>
      <c r="AQ25" s="139">
        <v>0</v>
      </c>
      <c r="AR25" s="139">
        <v>0</v>
      </c>
      <c r="AS25" s="139">
        <v>0</v>
      </c>
      <c r="AT25" s="139">
        <v>0</v>
      </c>
      <c r="AU25" s="139">
        <v>0</v>
      </c>
      <c r="AV25" s="139">
        <v>1</v>
      </c>
      <c r="AW25" s="139">
        <v>3</v>
      </c>
      <c r="AX25" s="139">
        <v>5</v>
      </c>
      <c r="AY25" s="139">
        <v>7</v>
      </c>
      <c r="AZ25" s="139">
        <v>11</v>
      </c>
      <c r="BA25" s="139">
        <v>14</v>
      </c>
      <c r="BB25" s="139">
        <v>16</v>
      </c>
      <c r="BC25" s="139">
        <v>13</v>
      </c>
      <c r="BD25" s="139">
        <v>0</v>
      </c>
      <c r="BE25" s="139">
        <v>0</v>
      </c>
      <c r="BF25" s="139">
        <v>0</v>
      </c>
      <c r="BG25" s="139">
        <v>0</v>
      </c>
      <c r="BH25" s="139">
        <v>0</v>
      </c>
      <c r="BI25" s="139">
        <v>0</v>
      </c>
      <c r="BJ25" s="139">
        <v>0</v>
      </c>
      <c r="BK25" s="139">
        <v>0</v>
      </c>
      <c r="BL25" s="139">
        <v>0</v>
      </c>
      <c r="BM25" s="139">
        <v>0</v>
      </c>
      <c r="BN25" s="139">
        <v>0</v>
      </c>
      <c r="BO25" s="139">
        <v>0</v>
      </c>
      <c r="BP25" s="139">
        <v>0</v>
      </c>
      <c r="BQ25" s="139">
        <v>0</v>
      </c>
      <c r="BR25" s="139">
        <v>0</v>
      </c>
      <c r="BS25" s="139">
        <v>0</v>
      </c>
      <c r="BT25" s="139">
        <v>0</v>
      </c>
      <c r="BU25" s="139">
        <v>0</v>
      </c>
      <c r="BV25" s="139">
        <v>0</v>
      </c>
      <c r="BW25" s="139">
        <v>0</v>
      </c>
      <c r="BX25" s="183"/>
    </row>
    <row r="26" spans="1:76">
      <c r="A26" s="136"/>
      <c r="B26" s="214" t="s">
        <v>365</v>
      </c>
      <c r="C26" s="137"/>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139">
        <v>0</v>
      </c>
      <c r="AI26" s="139">
        <v>0</v>
      </c>
      <c r="AJ26" s="139">
        <v>0</v>
      </c>
      <c r="AK26" s="139">
        <v>0</v>
      </c>
      <c r="AL26" s="139">
        <v>0</v>
      </c>
      <c r="AM26" s="139">
        <v>0</v>
      </c>
      <c r="AN26" s="139">
        <v>0</v>
      </c>
      <c r="AO26" s="139">
        <v>0</v>
      </c>
      <c r="AP26" s="139">
        <v>0</v>
      </c>
      <c r="AQ26" s="139">
        <v>0</v>
      </c>
      <c r="AR26" s="139">
        <v>0</v>
      </c>
      <c r="AS26" s="139">
        <v>0</v>
      </c>
      <c r="AT26" s="139">
        <v>0</v>
      </c>
      <c r="AU26" s="139">
        <v>0</v>
      </c>
      <c r="AV26" s="139">
        <v>0</v>
      </c>
      <c r="AW26" s="139">
        <v>0</v>
      </c>
      <c r="AX26" s="139">
        <v>0</v>
      </c>
      <c r="AY26" s="139">
        <v>0</v>
      </c>
      <c r="AZ26" s="139">
        <v>0</v>
      </c>
      <c r="BA26" s="139">
        <v>0</v>
      </c>
      <c r="BB26" s="139">
        <v>0</v>
      </c>
      <c r="BC26" s="139">
        <v>0</v>
      </c>
      <c r="BD26" s="139">
        <v>0</v>
      </c>
      <c r="BE26" s="139">
        <v>0</v>
      </c>
      <c r="BF26" s="139">
        <v>0</v>
      </c>
      <c r="BG26" s="139">
        <v>0</v>
      </c>
      <c r="BH26" s="139">
        <v>0</v>
      </c>
      <c r="BI26" s="139">
        <v>0</v>
      </c>
      <c r="BJ26" s="139">
        <v>0</v>
      </c>
      <c r="BK26" s="139">
        <v>0</v>
      </c>
      <c r="BL26" s="139">
        <v>65</v>
      </c>
      <c r="BM26" s="139">
        <v>54</v>
      </c>
      <c r="BN26" s="139">
        <v>65</v>
      </c>
      <c r="BO26" s="139">
        <v>59</v>
      </c>
      <c r="BP26" s="139">
        <v>61</v>
      </c>
      <c r="BQ26" s="139">
        <v>31</v>
      </c>
      <c r="BR26" s="139">
        <v>0</v>
      </c>
      <c r="BS26" s="139">
        <v>0</v>
      </c>
      <c r="BT26" s="139">
        <v>0</v>
      </c>
      <c r="BU26" s="139">
        <v>0</v>
      </c>
      <c r="BV26" s="139">
        <v>0</v>
      </c>
      <c r="BW26" s="139">
        <v>0</v>
      </c>
      <c r="BX26" s="183"/>
    </row>
    <row r="27" spans="1:76" ht="26.25" customHeight="1">
      <c r="A27" s="136"/>
      <c r="B27" s="213" t="s">
        <v>340</v>
      </c>
      <c r="C27" s="137"/>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93"/>
      <c r="BL27" s="207" t="s">
        <v>332</v>
      </c>
      <c r="BM27" s="193"/>
      <c r="BN27" s="193"/>
      <c r="BO27" s="193"/>
      <c r="BP27" s="139"/>
      <c r="BQ27" s="139"/>
      <c r="BR27" s="139"/>
      <c r="BS27" s="139"/>
      <c r="BT27" s="139"/>
      <c r="BU27" s="139"/>
      <c r="BV27" s="139"/>
      <c r="BW27" s="139"/>
      <c r="BX27" s="183"/>
    </row>
    <row r="28" spans="1:76">
      <c r="A28" s="136"/>
      <c r="B28" s="140" t="s">
        <v>339</v>
      </c>
      <c r="C28" s="137"/>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193">
        <v>0</v>
      </c>
      <c r="AI28" s="193">
        <v>0</v>
      </c>
      <c r="AJ28" s="193">
        <v>0</v>
      </c>
      <c r="AK28" s="193">
        <v>0</v>
      </c>
      <c r="AL28" s="193">
        <v>0</v>
      </c>
      <c r="AM28" s="193">
        <v>0</v>
      </c>
      <c r="AN28" s="193">
        <v>0</v>
      </c>
      <c r="AO28" s="193">
        <v>0</v>
      </c>
      <c r="AP28" s="193">
        <v>0</v>
      </c>
      <c r="AQ28" s="193">
        <v>0</v>
      </c>
      <c r="AR28" s="193">
        <v>3013</v>
      </c>
      <c r="AS28" s="193">
        <v>2979</v>
      </c>
      <c r="AT28" s="193">
        <v>3735</v>
      </c>
      <c r="AU28" s="193">
        <v>3159</v>
      </c>
      <c r="AV28" s="193">
        <v>2996</v>
      </c>
      <c r="AW28" s="193">
        <v>2838</v>
      </c>
      <c r="AX28" s="193">
        <v>2801</v>
      </c>
      <c r="AY28" s="193">
        <v>2769</v>
      </c>
      <c r="AZ28" s="193">
        <v>2692</v>
      </c>
      <c r="BA28" s="193">
        <v>2623</v>
      </c>
      <c r="BB28" s="193">
        <v>2567</v>
      </c>
      <c r="BC28" s="193">
        <v>2471</v>
      </c>
      <c r="BD28" s="193">
        <v>2387</v>
      </c>
      <c r="BE28" s="193">
        <v>2371</v>
      </c>
      <c r="BF28" s="193">
        <v>2357</v>
      </c>
      <c r="BG28" s="193">
        <v>2335</v>
      </c>
      <c r="BH28" s="193">
        <v>2442</v>
      </c>
      <c r="BI28" s="193">
        <v>2426</v>
      </c>
      <c r="BJ28" s="193">
        <v>2510</v>
      </c>
      <c r="BK28" s="193">
        <v>2535</v>
      </c>
      <c r="BL28" s="212">
        <v>2361</v>
      </c>
      <c r="BM28" s="193">
        <v>2384</v>
      </c>
      <c r="BN28" s="193">
        <v>2390</v>
      </c>
      <c r="BO28" s="193">
        <v>2360</v>
      </c>
      <c r="BP28" s="193">
        <v>2313</v>
      </c>
      <c r="BQ28" s="193">
        <v>0</v>
      </c>
      <c r="BR28" s="193">
        <v>0</v>
      </c>
      <c r="BS28" s="193">
        <v>0</v>
      </c>
      <c r="BT28" s="193">
        <v>0</v>
      </c>
      <c r="BU28" s="193">
        <v>0</v>
      </c>
      <c r="BV28" s="193">
        <v>0</v>
      </c>
      <c r="BW28" s="193">
        <v>0</v>
      </c>
      <c r="BX28" s="183"/>
    </row>
    <row r="29" spans="1:76">
      <c r="A29" s="136"/>
      <c r="B29" s="140" t="s">
        <v>330</v>
      </c>
      <c r="C29" s="137"/>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193">
        <v>0</v>
      </c>
      <c r="AI29" s="193">
        <v>0</v>
      </c>
      <c r="AJ29" s="193">
        <v>0</v>
      </c>
      <c r="AK29" s="193">
        <v>0</v>
      </c>
      <c r="AL29" s="193">
        <v>0</v>
      </c>
      <c r="AM29" s="193">
        <v>0</v>
      </c>
      <c r="AN29" s="193">
        <v>0</v>
      </c>
      <c r="AO29" s="193">
        <v>0</v>
      </c>
      <c r="AP29" s="193">
        <v>0</v>
      </c>
      <c r="AQ29" s="193">
        <v>0</v>
      </c>
      <c r="AR29" s="193">
        <v>301</v>
      </c>
      <c r="AS29" s="193">
        <v>324</v>
      </c>
      <c r="AT29" s="193">
        <v>477</v>
      </c>
      <c r="AU29" s="193">
        <v>486</v>
      </c>
      <c r="AV29" s="193">
        <v>546</v>
      </c>
      <c r="AW29" s="193">
        <v>517</v>
      </c>
      <c r="AX29" s="193">
        <v>618</v>
      </c>
      <c r="AY29" s="193">
        <v>682</v>
      </c>
      <c r="AZ29" s="193">
        <v>718</v>
      </c>
      <c r="BA29" s="193">
        <v>766</v>
      </c>
      <c r="BB29" s="193">
        <v>810</v>
      </c>
      <c r="BC29" s="193">
        <v>828</v>
      </c>
      <c r="BD29" s="193">
        <v>843</v>
      </c>
      <c r="BE29" s="193">
        <v>870</v>
      </c>
      <c r="BF29" s="193">
        <v>898</v>
      </c>
      <c r="BG29" s="193">
        <v>952</v>
      </c>
      <c r="BH29" s="193">
        <v>1023</v>
      </c>
      <c r="BI29" s="193">
        <v>1085</v>
      </c>
      <c r="BJ29" s="193">
        <v>1065</v>
      </c>
      <c r="BK29" s="193">
        <v>1039</v>
      </c>
      <c r="BL29" s="212">
        <v>1147</v>
      </c>
      <c r="BM29" s="193">
        <v>1215</v>
      </c>
      <c r="BN29" s="193">
        <v>1266</v>
      </c>
      <c r="BO29" s="193">
        <v>1286</v>
      </c>
      <c r="BP29" s="193">
        <v>1294</v>
      </c>
      <c r="BQ29" s="193">
        <v>0</v>
      </c>
      <c r="BR29" s="193">
        <v>0</v>
      </c>
      <c r="BS29" s="193">
        <v>0</v>
      </c>
      <c r="BT29" s="193">
        <v>0</v>
      </c>
      <c r="BU29" s="193">
        <v>0</v>
      </c>
      <c r="BV29" s="193">
        <v>0</v>
      </c>
      <c r="BW29" s="193">
        <v>0</v>
      </c>
      <c r="BX29" s="183"/>
    </row>
    <row r="30" spans="1:76">
      <c r="A30" s="136"/>
      <c r="B30" s="140" t="s">
        <v>329</v>
      </c>
      <c r="C30" s="137"/>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193">
        <v>0</v>
      </c>
      <c r="AI30" s="193">
        <v>0</v>
      </c>
      <c r="AJ30" s="193">
        <v>0</v>
      </c>
      <c r="AK30" s="193">
        <v>0</v>
      </c>
      <c r="AL30" s="193">
        <v>0</v>
      </c>
      <c r="AM30" s="193">
        <v>0</v>
      </c>
      <c r="AN30" s="193">
        <v>0</v>
      </c>
      <c r="AO30" s="193">
        <v>0</v>
      </c>
      <c r="AP30" s="193">
        <v>0</v>
      </c>
      <c r="AQ30" s="193">
        <v>0</v>
      </c>
      <c r="AR30" s="193">
        <v>653</v>
      </c>
      <c r="AS30" s="193">
        <v>651</v>
      </c>
      <c r="AT30" s="193">
        <v>753</v>
      </c>
      <c r="AU30" s="193">
        <v>828</v>
      </c>
      <c r="AV30" s="193">
        <v>911</v>
      </c>
      <c r="AW30" s="193">
        <v>820</v>
      </c>
      <c r="AX30" s="193">
        <v>894</v>
      </c>
      <c r="AY30" s="193">
        <v>950</v>
      </c>
      <c r="AZ30" s="193">
        <v>942</v>
      </c>
      <c r="BA30" s="193">
        <v>928</v>
      </c>
      <c r="BB30" s="193">
        <v>915</v>
      </c>
      <c r="BC30" s="193">
        <v>877</v>
      </c>
      <c r="BD30" s="193">
        <v>797</v>
      </c>
      <c r="BE30" s="193">
        <v>766</v>
      </c>
      <c r="BF30" s="193">
        <v>742</v>
      </c>
      <c r="BG30" s="193">
        <v>769</v>
      </c>
      <c r="BH30" s="193">
        <v>811</v>
      </c>
      <c r="BI30" s="193">
        <v>848</v>
      </c>
      <c r="BJ30" s="193">
        <v>835</v>
      </c>
      <c r="BK30" s="193">
        <v>811</v>
      </c>
      <c r="BL30" s="212">
        <v>647</v>
      </c>
      <c r="BM30" s="193">
        <v>625</v>
      </c>
      <c r="BN30" s="193">
        <v>581</v>
      </c>
      <c r="BO30" s="193">
        <v>517</v>
      </c>
      <c r="BP30" s="193">
        <v>468</v>
      </c>
      <c r="BQ30" s="193">
        <v>0</v>
      </c>
      <c r="BR30" s="193">
        <v>0</v>
      </c>
      <c r="BS30" s="193">
        <v>0</v>
      </c>
      <c r="BT30" s="193">
        <v>0</v>
      </c>
      <c r="BU30" s="193">
        <v>0</v>
      </c>
      <c r="BV30" s="193">
        <v>0</v>
      </c>
      <c r="BW30" s="193">
        <v>0</v>
      </c>
      <c r="BX30" s="183"/>
    </row>
    <row r="31" spans="1:76">
      <c r="A31" s="136"/>
      <c r="B31" s="140" t="s">
        <v>328</v>
      </c>
      <c r="C31" s="137"/>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193">
        <v>0</v>
      </c>
      <c r="AI31" s="193">
        <v>0</v>
      </c>
      <c r="AJ31" s="193">
        <v>0</v>
      </c>
      <c r="AK31" s="193">
        <v>0</v>
      </c>
      <c r="AL31" s="193">
        <v>0</v>
      </c>
      <c r="AM31" s="193">
        <v>0</v>
      </c>
      <c r="AN31" s="193">
        <v>0</v>
      </c>
      <c r="AO31" s="193">
        <v>0</v>
      </c>
      <c r="AP31" s="193">
        <v>0</v>
      </c>
      <c r="AQ31" s="193">
        <v>0</v>
      </c>
      <c r="AR31" s="193">
        <v>797</v>
      </c>
      <c r="AS31" s="193">
        <v>822</v>
      </c>
      <c r="AT31" s="193">
        <v>1005</v>
      </c>
      <c r="AU31" s="193">
        <v>1344</v>
      </c>
      <c r="AV31" s="193">
        <v>1720</v>
      </c>
      <c r="AW31" s="193">
        <v>885</v>
      </c>
      <c r="AX31" s="193">
        <v>874</v>
      </c>
      <c r="AY31" s="193">
        <v>815</v>
      </c>
      <c r="AZ31" s="193">
        <v>758</v>
      </c>
      <c r="BA31" s="193">
        <v>625</v>
      </c>
      <c r="BB31" s="193">
        <v>513</v>
      </c>
      <c r="BC31" s="193">
        <v>431</v>
      </c>
      <c r="BD31" s="193">
        <v>361</v>
      </c>
      <c r="BE31" s="193">
        <v>312</v>
      </c>
      <c r="BF31" s="193">
        <v>290</v>
      </c>
      <c r="BG31" s="193">
        <v>297</v>
      </c>
      <c r="BH31" s="193">
        <v>288</v>
      </c>
      <c r="BI31" s="193">
        <v>304</v>
      </c>
      <c r="BJ31" s="193">
        <v>306</v>
      </c>
      <c r="BK31" s="193">
        <v>299</v>
      </c>
      <c r="BL31" s="212">
        <v>368</v>
      </c>
      <c r="BM31" s="193">
        <v>597</v>
      </c>
      <c r="BN31" s="193">
        <v>647</v>
      </c>
      <c r="BO31" s="193">
        <v>691</v>
      </c>
      <c r="BP31" s="193">
        <v>733</v>
      </c>
      <c r="BQ31" s="193">
        <v>0</v>
      </c>
      <c r="BR31" s="193">
        <v>0</v>
      </c>
      <c r="BS31" s="193">
        <v>0</v>
      </c>
      <c r="BT31" s="193">
        <v>0</v>
      </c>
      <c r="BU31" s="193">
        <v>0</v>
      </c>
      <c r="BV31" s="193">
        <v>0</v>
      </c>
      <c r="BW31" s="193">
        <v>0</v>
      </c>
      <c r="BX31" s="183"/>
    </row>
    <row r="32" spans="1:76">
      <c r="A32" s="136"/>
      <c r="B32" s="140" t="s">
        <v>327</v>
      </c>
      <c r="C32" s="137"/>
      <c r="D32" s="209"/>
      <c r="E32" s="209"/>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193">
        <v>0</v>
      </c>
      <c r="AI32" s="193">
        <v>0</v>
      </c>
      <c r="AJ32" s="193">
        <v>0</v>
      </c>
      <c r="AK32" s="193">
        <v>0</v>
      </c>
      <c r="AL32" s="193">
        <v>0</v>
      </c>
      <c r="AM32" s="193">
        <v>0</v>
      </c>
      <c r="AN32" s="193">
        <v>0</v>
      </c>
      <c r="AO32" s="193">
        <v>0</v>
      </c>
      <c r="AP32" s="193">
        <v>0</v>
      </c>
      <c r="AQ32" s="193">
        <v>0</v>
      </c>
      <c r="AR32" s="193">
        <v>380</v>
      </c>
      <c r="AS32" s="193">
        <v>424</v>
      </c>
      <c r="AT32" s="193">
        <v>755</v>
      </c>
      <c r="AU32" s="193">
        <v>550</v>
      </c>
      <c r="AV32" s="193">
        <v>530</v>
      </c>
      <c r="AW32" s="193">
        <v>407</v>
      </c>
      <c r="AX32" s="193">
        <v>427</v>
      </c>
      <c r="AY32" s="193">
        <v>474</v>
      </c>
      <c r="AZ32" s="193">
        <v>508</v>
      </c>
      <c r="BA32" s="193">
        <v>537</v>
      </c>
      <c r="BB32" s="193">
        <v>502</v>
      </c>
      <c r="BC32" s="193">
        <v>444</v>
      </c>
      <c r="BD32" s="193">
        <v>373</v>
      </c>
      <c r="BE32" s="193">
        <v>345</v>
      </c>
      <c r="BF32" s="193">
        <v>338</v>
      </c>
      <c r="BG32" s="193">
        <v>340</v>
      </c>
      <c r="BH32" s="193">
        <v>351</v>
      </c>
      <c r="BI32" s="193">
        <v>366</v>
      </c>
      <c r="BJ32" s="193">
        <v>364</v>
      </c>
      <c r="BK32" s="193">
        <v>385</v>
      </c>
      <c r="BL32" s="212">
        <v>635</v>
      </c>
      <c r="BM32" s="193">
        <v>751</v>
      </c>
      <c r="BN32" s="193">
        <v>921</v>
      </c>
      <c r="BO32" s="193">
        <v>1019</v>
      </c>
      <c r="BP32" s="193">
        <v>1102</v>
      </c>
      <c r="BQ32" s="193">
        <v>0</v>
      </c>
      <c r="BR32" s="193">
        <v>0</v>
      </c>
      <c r="BS32" s="193">
        <v>0</v>
      </c>
      <c r="BT32" s="193">
        <v>0</v>
      </c>
      <c r="BU32" s="193">
        <v>0</v>
      </c>
      <c r="BV32" s="193">
        <v>0</v>
      </c>
      <c r="BW32" s="193">
        <v>0</v>
      </c>
      <c r="BX32" s="183"/>
    </row>
    <row r="33" spans="1:76" ht="26.25" customHeight="1">
      <c r="A33" s="136"/>
      <c r="B33" s="140" t="s">
        <v>324</v>
      </c>
      <c r="C33" s="137"/>
      <c r="D33" s="209"/>
      <c r="E33" s="209"/>
      <c r="F33" s="209"/>
      <c r="G33" s="209"/>
      <c r="H33" s="209"/>
      <c r="I33" s="209"/>
      <c r="J33" s="209"/>
      <c r="K33" s="209"/>
      <c r="L33" s="209"/>
      <c r="M33" s="209"/>
      <c r="N33" s="209"/>
      <c r="O33" s="209"/>
      <c r="P33" s="209"/>
      <c r="Q33" s="209"/>
      <c r="R33" s="209"/>
      <c r="S33" s="209"/>
      <c r="T33" s="209"/>
      <c r="U33" s="209"/>
      <c r="V33" s="209"/>
      <c r="W33" s="209"/>
      <c r="X33" s="209"/>
      <c r="Y33" s="209"/>
      <c r="Z33" s="209"/>
      <c r="AA33" s="209"/>
      <c r="AB33" s="209"/>
      <c r="AC33" s="209"/>
      <c r="AD33" s="209"/>
      <c r="AE33" s="209"/>
      <c r="AF33" s="209"/>
      <c r="AG33" s="209"/>
      <c r="AH33" s="139">
        <f t="shared" ref="AH33:BK33" si="4">AH28</f>
        <v>0</v>
      </c>
      <c r="AI33" s="139">
        <f t="shared" si="4"/>
        <v>0</v>
      </c>
      <c r="AJ33" s="139">
        <f t="shared" si="4"/>
        <v>0</v>
      </c>
      <c r="AK33" s="139">
        <f t="shared" si="4"/>
        <v>0</v>
      </c>
      <c r="AL33" s="139">
        <f t="shared" si="4"/>
        <v>0</v>
      </c>
      <c r="AM33" s="139">
        <f t="shared" si="4"/>
        <v>0</v>
      </c>
      <c r="AN33" s="139">
        <f t="shared" si="4"/>
        <v>0</v>
      </c>
      <c r="AO33" s="139">
        <f t="shared" si="4"/>
        <v>0</v>
      </c>
      <c r="AP33" s="139">
        <f t="shared" si="4"/>
        <v>0</v>
      </c>
      <c r="AQ33" s="139">
        <f t="shared" si="4"/>
        <v>0</v>
      </c>
      <c r="AR33" s="139">
        <f t="shared" si="4"/>
        <v>3013</v>
      </c>
      <c r="AS33" s="139">
        <f t="shared" si="4"/>
        <v>2979</v>
      </c>
      <c r="AT33" s="139">
        <f t="shared" si="4"/>
        <v>3735</v>
      </c>
      <c r="AU33" s="139">
        <f t="shared" si="4"/>
        <v>3159</v>
      </c>
      <c r="AV33" s="139">
        <f t="shared" si="4"/>
        <v>2996</v>
      </c>
      <c r="AW33" s="139">
        <f t="shared" si="4"/>
        <v>2838</v>
      </c>
      <c r="AX33" s="139">
        <f t="shared" si="4"/>
        <v>2801</v>
      </c>
      <c r="AY33" s="139">
        <f t="shared" si="4"/>
        <v>2769</v>
      </c>
      <c r="AZ33" s="139">
        <f t="shared" si="4"/>
        <v>2692</v>
      </c>
      <c r="BA33" s="139">
        <f t="shared" si="4"/>
        <v>2623</v>
      </c>
      <c r="BB33" s="139">
        <f t="shared" si="4"/>
        <v>2567</v>
      </c>
      <c r="BC33" s="139">
        <f t="shared" si="4"/>
        <v>2471</v>
      </c>
      <c r="BD33" s="139">
        <f t="shared" si="4"/>
        <v>2387</v>
      </c>
      <c r="BE33" s="139">
        <f t="shared" si="4"/>
        <v>2371</v>
      </c>
      <c r="BF33" s="139">
        <f t="shared" si="4"/>
        <v>2357</v>
      </c>
      <c r="BG33" s="139">
        <f t="shared" si="4"/>
        <v>2335</v>
      </c>
      <c r="BH33" s="139">
        <f t="shared" si="4"/>
        <v>2442</v>
      </c>
      <c r="BI33" s="139">
        <f t="shared" si="4"/>
        <v>2426</v>
      </c>
      <c r="BJ33" s="139">
        <f t="shared" si="4"/>
        <v>2510</v>
      </c>
      <c r="BK33" s="139">
        <f t="shared" si="4"/>
        <v>2535</v>
      </c>
      <c r="BL33" s="193">
        <v>2592</v>
      </c>
      <c r="BM33" s="193">
        <v>2631</v>
      </c>
      <c r="BN33" s="193">
        <v>2633</v>
      </c>
      <c r="BO33" s="193">
        <v>2620</v>
      </c>
      <c r="BP33" s="193">
        <v>2544</v>
      </c>
      <c r="BQ33" s="193">
        <v>0</v>
      </c>
      <c r="BR33" s="193">
        <v>0</v>
      </c>
      <c r="BS33" s="193">
        <v>0</v>
      </c>
      <c r="BT33" s="193">
        <v>0</v>
      </c>
      <c r="BU33" s="193">
        <v>0</v>
      </c>
      <c r="BV33" s="193">
        <v>0</v>
      </c>
      <c r="BW33" s="193">
        <v>0</v>
      </c>
      <c r="BX33" s="183"/>
    </row>
    <row r="34" spans="1:76">
      <c r="A34" s="136"/>
      <c r="B34" s="140" t="s">
        <v>323</v>
      </c>
      <c r="C34" s="137"/>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139">
        <f t="shared" ref="AH34:BK34" si="5">SUM(AH29:AH32)</f>
        <v>0</v>
      </c>
      <c r="AI34" s="139">
        <f t="shared" si="5"/>
        <v>0</v>
      </c>
      <c r="AJ34" s="139">
        <f t="shared" si="5"/>
        <v>0</v>
      </c>
      <c r="AK34" s="139">
        <f t="shared" si="5"/>
        <v>0</v>
      </c>
      <c r="AL34" s="139">
        <f t="shared" si="5"/>
        <v>0</v>
      </c>
      <c r="AM34" s="139">
        <f t="shared" si="5"/>
        <v>0</v>
      </c>
      <c r="AN34" s="139">
        <f t="shared" si="5"/>
        <v>0</v>
      </c>
      <c r="AO34" s="139">
        <f t="shared" si="5"/>
        <v>0</v>
      </c>
      <c r="AP34" s="139">
        <f t="shared" si="5"/>
        <v>0</v>
      </c>
      <c r="AQ34" s="139">
        <f t="shared" si="5"/>
        <v>0</v>
      </c>
      <c r="AR34" s="139">
        <f t="shared" si="5"/>
        <v>2131</v>
      </c>
      <c r="AS34" s="139">
        <f t="shared" si="5"/>
        <v>2221</v>
      </c>
      <c r="AT34" s="139">
        <f t="shared" si="5"/>
        <v>2990</v>
      </c>
      <c r="AU34" s="139">
        <f t="shared" si="5"/>
        <v>3208</v>
      </c>
      <c r="AV34" s="139">
        <f t="shared" si="5"/>
        <v>3707</v>
      </c>
      <c r="AW34" s="139">
        <f t="shared" si="5"/>
        <v>2629</v>
      </c>
      <c r="AX34" s="139">
        <f t="shared" si="5"/>
        <v>2813</v>
      </c>
      <c r="AY34" s="139">
        <f t="shared" si="5"/>
        <v>2921</v>
      </c>
      <c r="AZ34" s="139">
        <f t="shared" si="5"/>
        <v>2926</v>
      </c>
      <c r="BA34" s="139">
        <f t="shared" si="5"/>
        <v>2856</v>
      </c>
      <c r="BB34" s="139">
        <f t="shared" si="5"/>
        <v>2740</v>
      </c>
      <c r="BC34" s="139">
        <f t="shared" si="5"/>
        <v>2580</v>
      </c>
      <c r="BD34" s="139">
        <f t="shared" si="5"/>
        <v>2374</v>
      </c>
      <c r="BE34" s="139">
        <f t="shared" si="5"/>
        <v>2293</v>
      </c>
      <c r="BF34" s="139">
        <f t="shared" si="5"/>
        <v>2268</v>
      </c>
      <c r="BG34" s="139">
        <f t="shared" si="5"/>
        <v>2358</v>
      </c>
      <c r="BH34" s="139">
        <f t="shared" si="5"/>
        <v>2473</v>
      </c>
      <c r="BI34" s="139">
        <f t="shared" si="5"/>
        <v>2603</v>
      </c>
      <c r="BJ34" s="139">
        <f t="shared" si="5"/>
        <v>2570</v>
      </c>
      <c r="BK34" s="139">
        <f t="shared" si="5"/>
        <v>2534</v>
      </c>
      <c r="BL34" s="193">
        <v>2566</v>
      </c>
      <c r="BM34" s="193">
        <v>2940</v>
      </c>
      <c r="BN34" s="193">
        <v>3172</v>
      </c>
      <c r="BO34" s="193">
        <v>3254</v>
      </c>
      <c r="BP34" s="139">
        <v>3368</v>
      </c>
      <c r="BQ34" s="139">
        <v>0</v>
      </c>
      <c r="BR34" s="139">
        <v>0</v>
      </c>
      <c r="BS34" s="139">
        <v>0</v>
      </c>
      <c r="BT34" s="139">
        <v>0</v>
      </c>
      <c r="BU34" s="139">
        <v>0</v>
      </c>
      <c r="BV34" s="139">
        <v>0</v>
      </c>
      <c r="BW34" s="139">
        <v>0</v>
      </c>
      <c r="BX34" s="183"/>
    </row>
    <row r="35" spans="1:76">
      <c r="A35" s="136"/>
      <c r="B35" s="140" t="s">
        <v>81</v>
      </c>
      <c r="C35" s="137"/>
      <c r="D35" s="209"/>
      <c r="E35" s="209"/>
      <c r="F35" s="209"/>
      <c r="G35" s="209"/>
      <c r="H35" s="20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139">
        <f t="shared" ref="AH35:BK35" si="6">AH34+AH33</f>
        <v>0</v>
      </c>
      <c r="AI35" s="139">
        <f t="shared" si="6"/>
        <v>0</v>
      </c>
      <c r="AJ35" s="139">
        <f t="shared" si="6"/>
        <v>0</v>
      </c>
      <c r="AK35" s="139">
        <f t="shared" si="6"/>
        <v>0</v>
      </c>
      <c r="AL35" s="139">
        <f t="shared" si="6"/>
        <v>0</v>
      </c>
      <c r="AM35" s="139">
        <f t="shared" si="6"/>
        <v>0</v>
      </c>
      <c r="AN35" s="139">
        <f t="shared" si="6"/>
        <v>0</v>
      </c>
      <c r="AO35" s="139">
        <f t="shared" si="6"/>
        <v>0</v>
      </c>
      <c r="AP35" s="139">
        <f t="shared" si="6"/>
        <v>0</v>
      </c>
      <c r="AQ35" s="139">
        <f t="shared" si="6"/>
        <v>0</v>
      </c>
      <c r="AR35" s="139">
        <f t="shared" si="6"/>
        <v>5144</v>
      </c>
      <c r="AS35" s="139">
        <f t="shared" si="6"/>
        <v>5200</v>
      </c>
      <c r="AT35" s="139">
        <f t="shared" si="6"/>
        <v>6725</v>
      </c>
      <c r="AU35" s="139">
        <f t="shared" si="6"/>
        <v>6367</v>
      </c>
      <c r="AV35" s="139">
        <f t="shared" si="6"/>
        <v>6703</v>
      </c>
      <c r="AW35" s="139">
        <f t="shared" si="6"/>
        <v>5467</v>
      </c>
      <c r="AX35" s="139">
        <f t="shared" si="6"/>
        <v>5614</v>
      </c>
      <c r="AY35" s="139">
        <f t="shared" si="6"/>
        <v>5690</v>
      </c>
      <c r="AZ35" s="139">
        <f t="shared" si="6"/>
        <v>5618</v>
      </c>
      <c r="BA35" s="139">
        <f t="shared" si="6"/>
        <v>5479</v>
      </c>
      <c r="BB35" s="139">
        <f t="shared" si="6"/>
        <v>5307</v>
      </c>
      <c r="BC35" s="139">
        <f t="shared" si="6"/>
        <v>5051</v>
      </c>
      <c r="BD35" s="139">
        <f t="shared" si="6"/>
        <v>4761</v>
      </c>
      <c r="BE35" s="139">
        <f t="shared" si="6"/>
        <v>4664</v>
      </c>
      <c r="BF35" s="139">
        <f t="shared" si="6"/>
        <v>4625</v>
      </c>
      <c r="BG35" s="139">
        <f t="shared" si="6"/>
        <v>4693</v>
      </c>
      <c r="BH35" s="139">
        <f t="shared" si="6"/>
        <v>4915</v>
      </c>
      <c r="BI35" s="139">
        <f t="shared" si="6"/>
        <v>5029</v>
      </c>
      <c r="BJ35" s="139">
        <f t="shared" si="6"/>
        <v>5080</v>
      </c>
      <c r="BK35" s="139">
        <f t="shared" si="6"/>
        <v>5069</v>
      </c>
      <c r="BL35" s="193">
        <v>5158</v>
      </c>
      <c r="BM35" s="193">
        <v>5571</v>
      </c>
      <c r="BN35" s="193">
        <v>5805</v>
      </c>
      <c r="BO35" s="193">
        <v>5874</v>
      </c>
      <c r="BP35" s="139">
        <v>5911</v>
      </c>
      <c r="BQ35" s="139">
        <v>0</v>
      </c>
      <c r="BR35" s="139">
        <v>0</v>
      </c>
      <c r="BS35" s="139">
        <v>0</v>
      </c>
      <c r="BT35" s="139">
        <v>0</v>
      </c>
      <c r="BU35" s="139">
        <v>0</v>
      </c>
      <c r="BV35" s="139">
        <v>0</v>
      </c>
      <c r="BW35" s="139">
        <v>0</v>
      </c>
      <c r="BX35" s="183"/>
    </row>
    <row r="36" spans="1:76" ht="25.5" customHeight="1">
      <c r="A36" s="136"/>
      <c r="B36" s="213" t="s">
        <v>8</v>
      </c>
      <c r="C36" s="137"/>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93"/>
      <c r="BL36" s="207" t="s">
        <v>332</v>
      </c>
      <c r="BM36" s="193"/>
      <c r="BN36" s="193"/>
      <c r="BO36" s="193"/>
      <c r="BP36" s="139"/>
      <c r="BQ36" s="139"/>
      <c r="BR36" s="139"/>
      <c r="BS36" s="139"/>
      <c r="BT36" s="139"/>
      <c r="BU36" s="139"/>
      <c r="BV36" s="139"/>
      <c r="BW36" s="139"/>
      <c r="BX36" s="183"/>
    </row>
    <row r="37" spans="1:76">
      <c r="A37" s="136"/>
      <c r="B37" s="140" t="s">
        <v>339</v>
      </c>
      <c r="C37" s="137"/>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193">
        <v>0</v>
      </c>
      <c r="AI37" s="193">
        <v>0</v>
      </c>
      <c r="AJ37" s="193">
        <v>0</v>
      </c>
      <c r="AK37" s="193">
        <v>0</v>
      </c>
      <c r="AL37" s="193">
        <v>0</v>
      </c>
      <c r="AM37" s="193">
        <v>0</v>
      </c>
      <c r="AN37" s="193">
        <v>0</v>
      </c>
      <c r="AO37" s="193">
        <v>0</v>
      </c>
      <c r="AP37" s="193">
        <v>0</v>
      </c>
      <c r="AQ37" s="193">
        <v>0</v>
      </c>
      <c r="AR37" s="193">
        <v>2178</v>
      </c>
      <c r="AS37" s="193">
        <v>2116</v>
      </c>
      <c r="AT37" s="193">
        <v>2076</v>
      </c>
      <c r="AU37" s="193">
        <v>1981</v>
      </c>
      <c r="AV37" s="193">
        <v>1929</v>
      </c>
      <c r="AW37" s="193">
        <v>1955</v>
      </c>
      <c r="AX37" s="193">
        <v>1937</v>
      </c>
      <c r="AY37" s="193">
        <v>1917</v>
      </c>
      <c r="AZ37" s="193">
        <v>1886</v>
      </c>
      <c r="BA37" s="193">
        <v>1844</v>
      </c>
      <c r="BB37" s="193">
        <v>1798</v>
      </c>
      <c r="BC37" s="193">
        <v>1726</v>
      </c>
      <c r="BD37" s="193">
        <v>1664</v>
      </c>
      <c r="BE37" s="193">
        <v>1637</v>
      </c>
      <c r="BF37" s="193">
        <v>1612</v>
      </c>
      <c r="BG37" s="193">
        <v>1546</v>
      </c>
      <c r="BH37" s="193">
        <v>1554</v>
      </c>
      <c r="BI37" s="193">
        <v>1491</v>
      </c>
      <c r="BJ37" s="193">
        <v>1503</v>
      </c>
      <c r="BK37" s="193">
        <v>1509</v>
      </c>
      <c r="BL37" s="212">
        <v>1389</v>
      </c>
      <c r="BM37" s="193">
        <v>1397</v>
      </c>
      <c r="BN37" s="193">
        <v>1401</v>
      </c>
      <c r="BO37" s="193">
        <v>1394</v>
      </c>
      <c r="BP37" s="193">
        <v>1387</v>
      </c>
      <c r="BQ37" s="193">
        <v>1365</v>
      </c>
      <c r="BR37" s="193">
        <v>1340</v>
      </c>
      <c r="BS37" s="193">
        <v>1292</v>
      </c>
      <c r="BT37" s="193">
        <v>1253</v>
      </c>
      <c r="BU37" s="193">
        <v>1206</v>
      </c>
      <c r="BV37" s="193">
        <v>1170</v>
      </c>
      <c r="BW37" s="193">
        <v>1128</v>
      </c>
      <c r="BX37" s="183"/>
    </row>
    <row r="38" spans="1:76">
      <c r="A38" s="136"/>
      <c r="B38" s="140" t="s">
        <v>330</v>
      </c>
      <c r="C38" s="137"/>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193">
        <v>0</v>
      </c>
      <c r="AI38" s="193">
        <v>0</v>
      </c>
      <c r="AJ38" s="193">
        <v>0</v>
      </c>
      <c r="AK38" s="193">
        <v>0</v>
      </c>
      <c r="AL38" s="193">
        <v>0</v>
      </c>
      <c r="AM38" s="193">
        <v>0</v>
      </c>
      <c r="AN38" s="193">
        <v>0</v>
      </c>
      <c r="AO38" s="193">
        <v>0</v>
      </c>
      <c r="AP38" s="193">
        <v>0</v>
      </c>
      <c r="AQ38" s="193">
        <v>0</v>
      </c>
      <c r="AR38" s="193">
        <v>239</v>
      </c>
      <c r="AS38" s="193">
        <v>267</v>
      </c>
      <c r="AT38" s="193">
        <v>311</v>
      </c>
      <c r="AU38" s="193">
        <v>359</v>
      </c>
      <c r="AV38" s="193">
        <v>416</v>
      </c>
      <c r="AW38" s="193">
        <v>491</v>
      </c>
      <c r="AX38" s="193">
        <v>568</v>
      </c>
      <c r="AY38" s="193">
        <v>626</v>
      </c>
      <c r="AZ38" s="193">
        <v>655</v>
      </c>
      <c r="BA38" s="193">
        <v>693</v>
      </c>
      <c r="BB38" s="193">
        <v>735</v>
      </c>
      <c r="BC38" s="193">
        <v>759</v>
      </c>
      <c r="BD38" s="193">
        <v>771</v>
      </c>
      <c r="BE38" s="193">
        <v>798</v>
      </c>
      <c r="BF38" s="193">
        <v>837</v>
      </c>
      <c r="BG38" s="193">
        <v>899</v>
      </c>
      <c r="BH38" s="193">
        <v>956</v>
      </c>
      <c r="BI38" s="193">
        <v>1007</v>
      </c>
      <c r="BJ38" s="193">
        <v>1014</v>
      </c>
      <c r="BK38" s="193">
        <v>1003</v>
      </c>
      <c r="BL38" s="212">
        <v>1095</v>
      </c>
      <c r="BM38" s="193">
        <v>1161</v>
      </c>
      <c r="BN38" s="193">
        <v>1211</v>
      </c>
      <c r="BO38" s="193">
        <v>1240</v>
      </c>
      <c r="BP38" s="193">
        <v>1257</v>
      </c>
      <c r="BQ38" s="193">
        <v>1274</v>
      </c>
      <c r="BR38" s="193">
        <v>1344</v>
      </c>
      <c r="BS38" s="193">
        <v>1393</v>
      </c>
      <c r="BT38" s="193">
        <v>1411</v>
      </c>
      <c r="BU38" s="193">
        <v>1420</v>
      </c>
      <c r="BV38" s="193">
        <v>1432</v>
      </c>
      <c r="BW38" s="193">
        <v>1444</v>
      </c>
      <c r="BX38" s="183"/>
    </row>
    <row r="39" spans="1:76">
      <c r="A39" s="136"/>
      <c r="B39" s="140" t="s">
        <v>329</v>
      </c>
      <c r="C39" s="137"/>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193">
        <v>0</v>
      </c>
      <c r="AI39" s="193">
        <v>0</v>
      </c>
      <c r="AJ39" s="193">
        <v>0</v>
      </c>
      <c r="AK39" s="193">
        <v>0</v>
      </c>
      <c r="AL39" s="193">
        <v>0</v>
      </c>
      <c r="AM39" s="193">
        <v>0</v>
      </c>
      <c r="AN39" s="193">
        <v>0</v>
      </c>
      <c r="AO39" s="193">
        <v>0</v>
      </c>
      <c r="AP39" s="193">
        <v>0</v>
      </c>
      <c r="AQ39" s="193">
        <v>0</v>
      </c>
      <c r="AR39" s="193">
        <v>551</v>
      </c>
      <c r="AS39" s="193">
        <v>558</v>
      </c>
      <c r="AT39" s="193">
        <v>602</v>
      </c>
      <c r="AU39" s="193">
        <v>692</v>
      </c>
      <c r="AV39" s="193">
        <v>770</v>
      </c>
      <c r="AW39" s="193">
        <v>817</v>
      </c>
      <c r="AX39" s="193">
        <v>858</v>
      </c>
      <c r="AY39" s="193">
        <v>895</v>
      </c>
      <c r="AZ39" s="193">
        <v>911</v>
      </c>
      <c r="BA39" s="193">
        <v>911</v>
      </c>
      <c r="BB39" s="193">
        <v>902</v>
      </c>
      <c r="BC39" s="193">
        <v>875</v>
      </c>
      <c r="BD39" s="193">
        <v>811</v>
      </c>
      <c r="BE39" s="193">
        <v>781</v>
      </c>
      <c r="BF39" s="193">
        <v>763</v>
      </c>
      <c r="BG39" s="193">
        <v>776</v>
      </c>
      <c r="BH39" s="193">
        <v>813</v>
      </c>
      <c r="BI39" s="193">
        <v>845</v>
      </c>
      <c r="BJ39" s="193">
        <v>845</v>
      </c>
      <c r="BK39" s="193">
        <v>851</v>
      </c>
      <c r="BL39" s="212">
        <v>628</v>
      </c>
      <c r="BM39" s="193">
        <v>606</v>
      </c>
      <c r="BN39" s="193">
        <v>566</v>
      </c>
      <c r="BO39" s="193">
        <v>506</v>
      </c>
      <c r="BP39" s="193">
        <v>461</v>
      </c>
      <c r="BQ39" s="193">
        <v>422</v>
      </c>
      <c r="BR39" s="193">
        <v>404</v>
      </c>
      <c r="BS39" s="193">
        <v>400</v>
      </c>
      <c r="BT39" s="193">
        <v>397</v>
      </c>
      <c r="BU39" s="193">
        <v>390</v>
      </c>
      <c r="BV39" s="193">
        <v>390</v>
      </c>
      <c r="BW39" s="193">
        <v>387</v>
      </c>
      <c r="BX39" s="183"/>
    </row>
    <row r="40" spans="1:76">
      <c r="A40" s="136"/>
      <c r="B40" s="140" t="s">
        <v>328</v>
      </c>
      <c r="C40" s="137"/>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193">
        <v>0</v>
      </c>
      <c r="AI40" s="193">
        <v>0</v>
      </c>
      <c r="AJ40" s="193">
        <v>0</v>
      </c>
      <c r="AK40" s="193">
        <v>0</v>
      </c>
      <c r="AL40" s="193">
        <v>0</v>
      </c>
      <c r="AM40" s="193">
        <v>0</v>
      </c>
      <c r="AN40" s="193">
        <v>0</v>
      </c>
      <c r="AO40" s="193">
        <v>0</v>
      </c>
      <c r="AP40" s="193">
        <v>0</v>
      </c>
      <c r="AQ40" s="193">
        <v>0</v>
      </c>
      <c r="AR40" s="193">
        <v>704</v>
      </c>
      <c r="AS40" s="193">
        <v>639</v>
      </c>
      <c r="AT40" s="193">
        <v>626</v>
      </c>
      <c r="AU40" s="193">
        <v>778</v>
      </c>
      <c r="AV40" s="193">
        <v>951</v>
      </c>
      <c r="AW40" s="193">
        <v>979</v>
      </c>
      <c r="AX40" s="193">
        <v>947</v>
      </c>
      <c r="AY40" s="193">
        <v>875</v>
      </c>
      <c r="AZ40" s="193">
        <v>791</v>
      </c>
      <c r="BA40" s="193">
        <v>626</v>
      </c>
      <c r="BB40" s="193">
        <v>514</v>
      </c>
      <c r="BC40" s="193">
        <v>425</v>
      </c>
      <c r="BD40" s="193">
        <v>354</v>
      </c>
      <c r="BE40" s="193">
        <v>308</v>
      </c>
      <c r="BF40" s="193">
        <v>285</v>
      </c>
      <c r="BG40" s="193">
        <v>284</v>
      </c>
      <c r="BH40" s="193">
        <v>290</v>
      </c>
      <c r="BI40" s="193">
        <v>300</v>
      </c>
      <c r="BJ40" s="193">
        <v>314</v>
      </c>
      <c r="BK40" s="193">
        <v>303</v>
      </c>
      <c r="BL40" s="212">
        <v>370</v>
      </c>
      <c r="BM40" s="193">
        <v>580</v>
      </c>
      <c r="BN40" s="193">
        <v>643</v>
      </c>
      <c r="BO40" s="193">
        <v>696</v>
      </c>
      <c r="BP40" s="193">
        <v>744</v>
      </c>
      <c r="BQ40" s="193">
        <v>661</v>
      </c>
      <c r="BR40" s="193">
        <v>483</v>
      </c>
      <c r="BS40" s="193">
        <v>362</v>
      </c>
      <c r="BT40" s="193">
        <v>343</v>
      </c>
      <c r="BU40" s="193">
        <v>350</v>
      </c>
      <c r="BV40" s="193">
        <v>355</v>
      </c>
      <c r="BW40" s="193">
        <v>359</v>
      </c>
      <c r="BX40" s="183"/>
    </row>
    <row r="41" spans="1:76">
      <c r="A41" s="136"/>
      <c r="B41" s="140" t="s">
        <v>327</v>
      </c>
      <c r="C41" s="137"/>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193">
        <v>0</v>
      </c>
      <c r="AI41" s="193">
        <v>0</v>
      </c>
      <c r="AJ41" s="193">
        <v>0</v>
      </c>
      <c r="AK41" s="193">
        <v>0</v>
      </c>
      <c r="AL41" s="193">
        <v>0</v>
      </c>
      <c r="AM41" s="193">
        <v>0</v>
      </c>
      <c r="AN41" s="193">
        <v>0</v>
      </c>
      <c r="AO41" s="193">
        <v>0</v>
      </c>
      <c r="AP41" s="193">
        <v>0</v>
      </c>
      <c r="AQ41" s="193">
        <v>0</v>
      </c>
      <c r="AR41" s="193">
        <v>323</v>
      </c>
      <c r="AS41" s="193">
        <v>306</v>
      </c>
      <c r="AT41" s="193">
        <v>335</v>
      </c>
      <c r="AU41" s="193">
        <v>310</v>
      </c>
      <c r="AV41" s="193">
        <v>313</v>
      </c>
      <c r="AW41" s="193">
        <v>358</v>
      </c>
      <c r="AX41" s="193">
        <v>383</v>
      </c>
      <c r="AY41" s="193">
        <v>444</v>
      </c>
      <c r="AZ41" s="193">
        <v>496</v>
      </c>
      <c r="BA41" s="193">
        <v>514</v>
      </c>
      <c r="BB41" s="193">
        <v>474</v>
      </c>
      <c r="BC41" s="193">
        <v>402</v>
      </c>
      <c r="BD41" s="193">
        <v>347</v>
      </c>
      <c r="BE41" s="193">
        <v>323</v>
      </c>
      <c r="BF41" s="193">
        <v>309</v>
      </c>
      <c r="BG41" s="193">
        <v>307</v>
      </c>
      <c r="BH41" s="193">
        <v>327</v>
      </c>
      <c r="BI41" s="193">
        <v>342</v>
      </c>
      <c r="BJ41" s="193">
        <v>345</v>
      </c>
      <c r="BK41" s="193">
        <v>370</v>
      </c>
      <c r="BL41" s="212">
        <v>684</v>
      </c>
      <c r="BM41" s="193">
        <v>803</v>
      </c>
      <c r="BN41" s="193">
        <v>977</v>
      </c>
      <c r="BO41" s="193">
        <v>1097</v>
      </c>
      <c r="BP41" s="193">
        <v>1204</v>
      </c>
      <c r="BQ41" s="193">
        <v>1303</v>
      </c>
      <c r="BR41" s="193">
        <v>1367</v>
      </c>
      <c r="BS41" s="193">
        <v>1437</v>
      </c>
      <c r="BT41" s="193">
        <v>1499</v>
      </c>
      <c r="BU41" s="193">
        <v>1553</v>
      </c>
      <c r="BV41" s="193">
        <v>1588</v>
      </c>
      <c r="BW41" s="193">
        <v>1600</v>
      </c>
      <c r="BX41" s="183"/>
    </row>
    <row r="42" spans="1:76" ht="26.25" customHeight="1">
      <c r="A42" s="136"/>
      <c r="B42" s="140" t="s">
        <v>324</v>
      </c>
      <c r="C42" s="137"/>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139">
        <f t="shared" ref="AH42:BK42" si="7">AH37</f>
        <v>0</v>
      </c>
      <c r="AI42" s="139">
        <f t="shared" si="7"/>
        <v>0</v>
      </c>
      <c r="AJ42" s="139">
        <f t="shared" si="7"/>
        <v>0</v>
      </c>
      <c r="AK42" s="139">
        <f t="shared" si="7"/>
        <v>0</v>
      </c>
      <c r="AL42" s="139">
        <f t="shared" si="7"/>
        <v>0</v>
      </c>
      <c r="AM42" s="139">
        <f t="shared" si="7"/>
        <v>0</v>
      </c>
      <c r="AN42" s="139">
        <f t="shared" si="7"/>
        <v>0</v>
      </c>
      <c r="AO42" s="139">
        <f t="shared" si="7"/>
        <v>0</v>
      </c>
      <c r="AP42" s="139">
        <f t="shared" si="7"/>
        <v>0</v>
      </c>
      <c r="AQ42" s="139">
        <f t="shared" si="7"/>
        <v>0</v>
      </c>
      <c r="AR42" s="139">
        <f t="shared" si="7"/>
        <v>2178</v>
      </c>
      <c r="AS42" s="139">
        <f t="shared" si="7"/>
        <v>2116</v>
      </c>
      <c r="AT42" s="139">
        <f t="shared" si="7"/>
        <v>2076</v>
      </c>
      <c r="AU42" s="139">
        <f t="shared" si="7"/>
        <v>1981</v>
      </c>
      <c r="AV42" s="139">
        <f t="shared" si="7"/>
        <v>1929</v>
      </c>
      <c r="AW42" s="139">
        <f t="shared" si="7"/>
        <v>1955</v>
      </c>
      <c r="AX42" s="139">
        <f t="shared" si="7"/>
        <v>1937</v>
      </c>
      <c r="AY42" s="139">
        <f t="shared" si="7"/>
        <v>1917</v>
      </c>
      <c r="AZ42" s="139">
        <f t="shared" si="7"/>
        <v>1886</v>
      </c>
      <c r="BA42" s="139">
        <f t="shared" si="7"/>
        <v>1844</v>
      </c>
      <c r="BB42" s="139">
        <f t="shared" si="7"/>
        <v>1798</v>
      </c>
      <c r="BC42" s="139">
        <f t="shared" si="7"/>
        <v>1726</v>
      </c>
      <c r="BD42" s="139">
        <f t="shared" si="7"/>
        <v>1664</v>
      </c>
      <c r="BE42" s="139">
        <f t="shared" si="7"/>
        <v>1637</v>
      </c>
      <c r="BF42" s="139">
        <f t="shared" si="7"/>
        <v>1612</v>
      </c>
      <c r="BG42" s="139">
        <f t="shared" si="7"/>
        <v>1546</v>
      </c>
      <c r="BH42" s="139">
        <f t="shared" si="7"/>
        <v>1554</v>
      </c>
      <c r="BI42" s="139">
        <f t="shared" si="7"/>
        <v>1491</v>
      </c>
      <c r="BJ42" s="139">
        <f t="shared" si="7"/>
        <v>1503</v>
      </c>
      <c r="BK42" s="139">
        <f t="shared" si="7"/>
        <v>1509</v>
      </c>
      <c r="BL42" s="193">
        <v>1541</v>
      </c>
      <c r="BM42" s="193">
        <v>1566</v>
      </c>
      <c r="BN42" s="193">
        <v>1574</v>
      </c>
      <c r="BO42" s="193">
        <v>1576</v>
      </c>
      <c r="BP42" s="193">
        <v>1551</v>
      </c>
      <c r="BQ42" s="193">
        <v>1505</v>
      </c>
      <c r="BR42" s="193">
        <v>1461</v>
      </c>
      <c r="BS42" s="193">
        <v>1395</v>
      </c>
      <c r="BT42" s="193">
        <v>1328</v>
      </c>
      <c r="BU42" s="193">
        <v>1246</v>
      </c>
      <c r="BV42" s="193">
        <v>1177</v>
      </c>
      <c r="BW42" s="193">
        <v>1128</v>
      </c>
      <c r="BX42" s="183"/>
    </row>
    <row r="43" spans="1:76">
      <c r="A43" s="136"/>
      <c r="B43" s="140" t="s">
        <v>323</v>
      </c>
      <c r="C43" s="137"/>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c r="AE43" s="209"/>
      <c r="AF43" s="209"/>
      <c r="AG43" s="209"/>
      <c r="AH43" s="139">
        <f t="shared" ref="AH43:BK43" si="8">SUM(AH38:AH41)</f>
        <v>0</v>
      </c>
      <c r="AI43" s="139">
        <f t="shared" si="8"/>
        <v>0</v>
      </c>
      <c r="AJ43" s="139">
        <f t="shared" si="8"/>
        <v>0</v>
      </c>
      <c r="AK43" s="139">
        <f t="shared" si="8"/>
        <v>0</v>
      </c>
      <c r="AL43" s="139">
        <f t="shared" si="8"/>
        <v>0</v>
      </c>
      <c r="AM43" s="139">
        <f t="shared" si="8"/>
        <v>0</v>
      </c>
      <c r="AN43" s="139">
        <f t="shared" si="8"/>
        <v>0</v>
      </c>
      <c r="AO43" s="139">
        <f t="shared" si="8"/>
        <v>0</v>
      </c>
      <c r="AP43" s="139">
        <f t="shared" si="8"/>
        <v>0</v>
      </c>
      <c r="AQ43" s="139">
        <f t="shared" si="8"/>
        <v>0</v>
      </c>
      <c r="AR43" s="139">
        <f t="shared" si="8"/>
        <v>1817</v>
      </c>
      <c r="AS43" s="139">
        <f t="shared" si="8"/>
        <v>1770</v>
      </c>
      <c r="AT43" s="139">
        <f t="shared" si="8"/>
        <v>1874</v>
      </c>
      <c r="AU43" s="139">
        <f t="shared" si="8"/>
        <v>2139</v>
      </c>
      <c r="AV43" s="139">
        <f t="shared" si="8"/>
        <v>2450</v>
      </c>
      <c r="AW43" s="139">
        <f t="shared" si="8"/>
        <v>2645</v>
      </c>
      <c r="AX43" s="139">
        <f t="shared" si="8"/>
        <v>2756</v>
      </c>
      <c r="AY43" s="139">
        <f t="shared" si="8"/>
        <v>2840</v>
      </c>
      <c r="AZ43" s="139">
        <f t="shared" si="8"/>
        <v>2853</v>
      </c>
      <c r="BA43" s="139">
        <f t="shared" si="8"/>
        <v>2744</v>
      </c>
      <c r="BB43" s="139">
        <f t="shared" si="8"/>
        <v>2625</v>
      </c>
      <c r="BC43" s="139">
        <f t="shared" si="8"/>
        <v>2461</v>
      </c>
      <c r="BD43" s="139">
        <f t="shared" si="8"/>
        <v>2283</v>
      </c>
      <c r="BE43" s="139">
        <f t="shared" si="8"/>
        <v>2210</v>
      </c>
      <c r="BF43" s="139">
        <f t="shared" si="8"/>
        <v>2194</v>
      </c>
      <c r="BG43" s="139">
        <f t="shared" si="8"/>
        <v>2266</v>
      </c>
      <c r="BH43" s="139">
        <f t="shared" si="8"/>
        <v>2386</v>
      </c>
      <c r="BI43" s="139">
        <f t="shared" si="8"/>
        <v>2494</v>
      </c>
      <c r="BJ43" s="139">
        <f t="shared" si="8"/>
        <v>2518</v>
      </c>
      <c r="BK43" s="139">
        <f t="shared" si="8"/>
        <v>2527</v>
      </c>
      <c r="BL43" s="193">
        <v>2625</v>
      </c>
      <c r="BM43" s="139">
        <v>2981</v>
      </c>
      <c r="BN43" s="139">
        <v>3224</v>
      </c>
      <c r="BO43" s="139">
        <v>3356</v>
      </c>
      <c r="BP43" s="139">
        <v>3502</v>
      </c>
      <c r="BQ43" s="139">
        <v>3520</v>
      </c>
      <c r="BR43" s="139">
        <v>3478</v>
      </c>
      <c r="BS43" s="139">
        <v>3489</v>
      </c>
      <c r="BT43" s="139">
        <v>3575</v>
      </c>
      <c r="BU43" s="139">
        <v>3673</v>
      </c>
      <c r="BV43" s="139">
        <v>3759</v>
      </c>
      <c r="BW43" s="139">
        <v>3790</v>
      </c>
      <c r="BX43" s="183"/>
    </row>
    <row r="44" spans="1:76">
      <c r="A44" s="136"/>
      <c r="B44" s="140" t="s">
        <v>81</v>
      </c>
      <c r="C44" s="137"/>
      <c r="D44" s="209"/>
      <c r="E44" s="209"/>
      <c r="F44" s="209"/>
      <c r="G44" s="209"/>
      <c r="H44" s="209"/>
      <c r="I44" s="209"/>
      <c r="J44" s="209"/>
      <c r="K44" s="209"/>
      <c r="L44" s="209"/>
      <c r="M44" s="209"/>
      <c r="N44" s="209"/>
      <c r="O44" s="209"/>
      <c r="P44" s="209"/>
      <c r="Q44" s="209"/>
      <c r="R44" s="209"/>
      <c r="S44" s="209"/>
      <c r="T44" s="209"/>
      <c r="U44" s="209"/>
      <c r="V44" s="209"/>
      <c r="W44" s="209"/>
      <c r="X44" s="209"/>
      <c r="Y44" s="209"/>
      <c r="Z44" s="209"/>
      <c r="AA44" s="209"/>
      <c r="AB44" s="209"/>
      <c r="AC44" s="209"/>
      <c r="AD44" s="209"/>
      <c r="AE44" s="209"/>
      <c r="AF44" s="209"/>
      <c r="AG44" s="209"/>
      <c r="AH44" s="139">
        <f t="shared" ref="AH44:BW44" si="9">AH43+AH42</f>
        <v>0</v>
      </c>
      <c r="AI44" s="139">
        <f t="shared" si="9"/>
        <v>0</v>
      </c>
      <c r="AJ44" s="139">
        <f t="shared" si="9"/>
        <v>0</v>
      </c>
      <c r="AK44" s="139">
        <f t="shared" si="9"/>
        <v>0</v>
      </c>
      <c r="AL44" s="139">
        <f t="shared" si="9"/>
        <v>0</v>
      </c>
      <c r="AM44" s="139">
        <f t="shared" si="9"/>
        <v>0</v>
      </c>
      <c r="AN44" s="139">
        <f t="shared" si="9"/>
        <v>0</v>
      </c>
      <c r="AO44" s="139">
        <f t="shared" si="9"/>
        <v>0</v>
      </c>
      <c r="AP44" s="139">
        <f t="shared" si="9"/>
        <v>0</v>
      </c>
      <c r="AQ44" s="139">
        <f t="shared" si="9"/>
        <v>0</v>
      </c>
      <c r="AR44" s="139">
        <f t="shared" si="9"/>
        <v>3995</v>
      </c>
      <c r="AS44" s="139">
        <f t="shared" si="9"/>
        <v>3886</v>
      </c>
      <c r="AT44" s="139">
        <f t="shared" si="9"/>
        <v>3950</v>
      </c>
      <c r="AU44" s="139">
        <f t="shared" si="9"/>
        <v>4120</v>
      </c>
      <c r="AV44" s="139">
        <f t="shared" si="9"/>
        <v>4379</v>
      </c>
      <c r="AW44" s="139">
        <f t="shared" si="9"/>
        <v>4600</v>
      </c>
      <c r="AX44" s="139">
        <f t="shared" si="9"/>
        <v>4693</v>
      </c>
      <c r="AY44" s="139">
        <f t="shared" si="9"/>
        <v>4757</v>
      </c>
      <c r="AZ44" s="139">
        <f t="shared" si="9"/>
        <v>4739</v>
      </c>
      <c r="BA44" s="139">
        <f t="shared" si="9"/>
        <v>4588</v>
      </c>
      <c r="BB44" s="139">
        <f t="shared" si="9"/>
        <v>4423</v>
      </c>
      <c r="BC44" s="139">
        <f t="shared" si="9"/>
        <v>4187</v>
      </c>
      <c r="BD44" s="139">
        <f t="shared" si="9"/>
        <v>3947</v>
      </c>
      <c r="BE44" s="139">
        <f t="shared" si="9"/>
        <v>3847</v>
      </c>
      <c r="BF44" s="139">
        <f t="shared" si="9"/>
        <v>3806</v>
      </c>
      <c r="BG44" s="139">
        <f t="shared" si="9"/>
        <v>3812</v>
      </c>
      <c r="BH44" s="139">
        <f t="shared" si="9"/>
        <v>3940</v>
      </c>
      <c r="BI44" s="139">
        <f t="shared" si="9"/>
        <v>3985</v>
      </c>
      <c r="BJ44" s="139">
        <f t="shared" si="9"/>
        <v>4021</v>
      </c>
      <c r="BK44" s="139">
        <f t="shared" si="9"/>
        <v>4036</v>
      </c>
      <c r="BL44" s="193">
        <f t="shared" si="9"/>
        <v>4166</v>
      </c>
      <c r="BM44" s="139">
        <f t="shared" si="9"/>
        <v>4547</v>
      </c>
      <c r="BN44" s="139">
        <f t="shared" si="9"/>
        <v>4798</v>
      </c>
      <c r="BO44" s="139">
        <f t="shared" si="9"/>
        <v>4932</v>
      </c>
      <c r="BP44" s="139">
        <f t="shared" si="9"/>
        <v>5053</v>
      </c>
      <c r="BQ44" s="139">
        <f t="shared" si="9"/>
        <v>5025</v>
      </c>
      <c r="BR44" s="139">
        <f t="shared" si="9"/>
        <v>4939</v>
      </c>
      <c r="BS44" s="139">
        <f t="shared" si="9"/>
        <v>4884</v>
      </c>
      <c r="BT44" s="139">
        <f t="shared" si="9"/>
        <v>4903</v>
      </c>
      <c r="BU44" s="139">
        <f t="shared" si="9"/>
        <v>4919</v>
      </c>
      <c r="BV44" s="139">
        <f t="shared" si="9"/>
        <v>4936</v>
      </c>
      <c r="BW44" s="139">
        <f t="shared" si="9"/>
        <v>4918</v>
      </c>
      <c r="BX44" s="183"/>
    </row>
    <row r="45" spans="1:76" ht="15.75" thickBot="1">
      <c r="A45" s="186"/>
      <c r="B45" s="211"/>
      <c r="C45" s="185"/>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210"/>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3"/>
    </row>
    <row r="46" spans="1:76">
      <c r="A46" s="136"/>
      <c r="B46" s="137"/>
      <c r="C46" s="137"/>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209"/>
      <c r="AE46" s="209"/>
      <c r="AF46" s="209"/>
      <c r="AG46" s="209"/>
      <c r="AH46" s="139"/>
      <c r="AI46" s="139"/>
      <c r="AJ46" s="139"/>
      <c r="AK46" s="139"/>
      <c r="AL46" s="139"/>
      <c r="AM46" s="139"/>
      <c r="AN46" s="139"/>
      <c r="AO46" s="139"/>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209"/>
      <c r="BW46" s="209"/>
      <c r="BX46" s="183"/>
    </row>
  </sheetData>
  <mergeCells count="2">
    <mergeCell ref="A2:A4"/>
    <mergeCell ref="B2:C4"/>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5"/>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33" width="12.7109375" style="217" customWidth="1"/>
    <col min="34" max="75" width="12.7109375" style="216" customWidth="1"/>
    <col min="76" max="76" width="12.7109375" style="215" customWidth="1"/>
    <col min="77" max="16384" width="9.140625" style="215"/>
  </cols>
  <sheetData>
    <row r="1" spans="1:76" s="265" customFormat="1" ht="24.95" customHeight="1" thickBot="1">
      <c r="A1" s="27" t="s">
        <v>79</v>
      </c>
      <c r="B1" s="60"/>
      <c r="C1" s="270"/>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7"/>
      <c r="BW1" s="267"/>
      <c r="BX1" s="266"/>
    </row>
    <row r="2" spans="1:76" ht="15.75">
      <c r="A2" s="419" t="str">
        <f>'Benefit summary table'!A2</f>
        <v>Budget 2015</v>
      </c>
      <c r="B2" s="419" t="s">
        <v>402</v>
      </c>
      <c r="C2" s="435"/>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33"/>
      <c r="B3" s="433"/>
      <c r="C3" s="436"/>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31" customFormat="1" ht="25.5" customHeight="1">
      <c r="A4" s="261"/>
      <c r="B4" s="235" t="s">
        <v>81</v>
      </c>
      <c r="C4" s="106"/>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3">
        <f t="shared" ref="AH4:BW4" si="0">AH5+AH12+SUM(AH15:AH16)</f>
        <v>2111.5062637963429</v>
      </c>
      <c r="AI4" s="233">
        <f t="shared" si="0"/>
        <v>3161.0804560000001</v>
      </c>
      <c r="AJ4" s="233">
        <f t="shared" si="0"/>
        <v>3444.8856461538462</v>
      </c>
      <c r="AK4" s="233">
        <f t="shared" si="0"/>
        <v>4080.3645305</v>
      </c>
      <c r="AL4" s="233">
        <f t="shared" si="0"/>
        <v>4602.4666057499999</v>
      </c>
      <c r="AM4" s="233">
        <f t="shared" si="0"/>
        <v>5102.9625655</v>
      </c>
      <c r="AN4" s="233">
        <f t="shared" si="0"/>
        <v>5544.77059775</v>
      </c>
      <c r="AO4" s="233">
        <f t="shared" si="0"/>
        <v>5905.1197127142859</v>
      </c>
      <c r="AP4" s="233">
        <f t="shared" si="0"/>
        <v>6069.5755610666665</v>
      </c>
      <c r="AQ4" s="233">
        <f t="shared" si="0"/>
        <v>6232.6336330000004</v>
      </c>
      <c r="AR4" s="233">
        <f t="shared" si="0"/>
        <v>6411.6289533333329</v>
      </c>
      <c r="AS4" s="233">
        <f t="shared" si="0"/>
        <v>6580.5892833333328</v>
      </c>
      <c r="AT4" s="233">
        <f t="shared" si="0"/>
        <v>6916.8506243333341</v>
      </c>
      <c r="AU4" s="233">
        <f t="shared" si="0"/>
        <v>8149.3117297970839</v>
      </c>
      <c r="AV4" s="233">
        <f t="shared" si="0"/>
        <v>9475.6990103333337</v>
      </c>
      <c r="AW4" s="233">
        <f t="shared" si="0"/>
        <v>10419.255622000001</v>
      </c>
      <c r="AX4" s="233">
        <f t="shared" si="0"/>
        <v>10642.777</v>
      </c>
      <c r="AY4" s="233">
        <f t="shared" si="0"/>
        <v>11147.022000000001</v>
      </c>
      <c r="AZ4" s="233">
        <f t="shared" si="0"/>
        <v>11713.101000000001</v>
      </c>
      <c r="BA4" s="233">
        <f t="shared" si="0"/>
        <v>11942.684000000001</v>
      </c>
      <c r="BB4" s="233">
        <f t="shared" si="0"/>
        <v>12240.063999999998</v>
      </c>
      <c r="BC4" s="233">
        <f t="shared" si="0"/>
        <v>13943.945950556819</v>
      </c>
      <c r="BD4" s="233">
        <f t="shared" si="0"/>
        <v>16210.604790365282</v>
      </c>
      <c r="BE4" s="233">
        <f t="shared" si="0"/>
        <v>17861.120389863565</v>
      </c>
      <c r="BF4" s="233">
        <f t="shared" si="0"/>
        <v>19283.975570154427</v>
      </c>
      <c r="BG4" s="233">
        <f t="shared" si="0"/>
        <v>26073.602158742797</v>
      </c>
      <c r="BH4" s="233">
        <f t="shared" si="0"/>
        <v>28027.043433736624</v>
      </c>
      <c r="BI4" s="233">
        <f t="shared" si="0"/>
        <v>29144.840167593447</v>
      </c>
      <c r="BJ4" s="233">
        <f t="shared" si="0"/>
        <v>30165.291914545149</v>
      </c>
      <c r="BK4" s="233">
        <f t="shared" si="0"/>
        <v>31545.342675754706</v>
      </c>
      <c r="BL4" s="233">
        <f t="shared" si="0"/>
        <v>35909.956965708428</v>
      </c>
      <c r="BM4" s="233">
        <f t="shared" si="0"/>
        <v>39477.195042457155</v>
      </c>
      <c r="BN4" s="233">
        <f t="shared" si="0"/>
        <v>40711.690256266229</v>
      </c>
      <c r="BO4" s="233">
        <f t="shared" si="0"/>
        <v>41102.66949811473</v>
      </c>
      <c r="BP4" s="233">
        <f t="shared" si="0"/>
        <v>40900.623986790772</v>
      </c>
      <c r="BQ4" s="233">
        <f t="shared" si="0"/>
        <v>39892.909194839005</v>
      </c>
      <c r="BR4" s="233">
        <f t="shared" si="0"/>
        <v>39967.213600142299</v>
      </c>
      <c r="BS4" s="233">
        <f t="shared" si="0"/>
        <v>39821.437022505663</v>
      </c>
      <c r="BT4" s="233">
        <f t="shared" si="0"/>
        <v>40027.570299721789</v>
      </c>
      <c r="BU4" s="233">
        <f t="shared" si="0"/>
        <v>40837.271564643132</v>
      </c>
      <c r="BV4" s="233">
        <f t="shared" si="0"/>
        <v>42030.648205706428</v>
      </c>
      <c r="BW4" s="233">
        <f t="shared" si="0"/>
        <v>42860.645055364163</v>
      </c>
      <c r="BX4" s="232"/>
    </row>
    <row r="5" spans="1:76" s="226" customFormat="1" ht="25.5" customHeight="1">
      <c r="A5" s="229"/>
      <c r="B5" s="235" t="s">
        <v>399</v>
      </c>
      <c r="C5" s="254"/>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33">
        <f t="shared" ref="AH5:BW5" si="1">SUM(AH6:AH11)</f>
        <v>311.50626379634298</v>
      </c>
      <c r="AI5" s="233">
        <f t="shared" si="1"/>
        <v>329.08045600000003</v>
      </c>
      <c r="AJ5" s="233">
        <f t="shared" si="1"/>
        <v>437.88564615384615</v>
      </c>
      <c r="AK5" s="233">
        <f t="shared" si="1"/>
        <v>630.3645305</v>
      </c>
      <c r="AL5" s="233">
        <f t="shared" si="1"/>
        <v>849.4666057500001</v>
      </c>
      <c r="AM5" s="233">
        <f t="shared" si="1"/>
        <v>1005.9625654999999</v>
      </c>
      <c r="AN5" s="233">
        <f t="shared" si="1"/>
        <v>1146.77059775</v>
      </c>
      <c r="AO5" s="233">
        <f t="shared" si="1"/>
        <v>1302.1197127142857</v>
      </c>
      <c r="AP5" s="233">
        <f t="shared" si="1"/>
        <v>1406.5755610666668</v>
      </c>
      <c r="AQ5" s="233">
        <f t="shared" si="1"/>
        <v>1470.9986329999999</v>
      </c>
      <c r="AR5" s="233">
        <f t="shared" si="1"/>
        <v>1716.6079533333336</v>
      </c>
      <c r="AS5" s="233">
        <f t="shared" si="1"/>
        <v>1842.417283333333</v>
      </c>
      <c r="AT5" s="233">
        <f t="shared" si="1"/>
        <v>2095.6676243333332</v>
      </c>
      <c r="AU5" s="233">
        <f t="shared" si="1"/>
        <v>2710.3011549999997</v>
      </c>
      <c r="AV5" s="233">
        <f t="shared" si="1"/>
        <v>3520.5180103333332</v>
      </c>
      <c r="AW5" s="233">
        <f t="shared" si="1"/>
        <v>4086.8566219999993</v>
      </c>
      <c r="AX5" s="233">
        <f t="shared" si="1"/>
        <v>4238.0829999999996</v>
      </c>
      <c r="AY5" s="233">
        <f t="shared" si="1"/>
        <v>4503.076</v>
      </c>
      <c r="AZ5" s="233">
        <f t="shared" si="1"/>
        <v>4770.2340000000004</v>
      </c>
      <c r="BA5" s="233">
        <f t="shared" si="1"/>
        <v>4852.8389999999999</v>
      </c>
      <c r="BB5" s="233">
        <f t="shared" si="1"/>
        <v>4943.3379999999997</v>
      </c>
      <c r="BC5" s="233">
        <f t="shared" si="1"/>
        <v>5659.2429505568198</v>
      </c>
      <c r="BD5" s="233">
        <f t="shared" si="1"/>
        <v>7549.6077903652822</v>
      </c>
      <c r="BE5" s="233">
        <f t="shared" si="1"/>
        <v>9064.2876641951043</v>
      </c>
      <c r="BF5" s="233">
        <f t="shared" si="1"/>
        <v>10337.278440494429</v>
      </c>
      <c r="BG5" s="233">
        <f t="shared" si="1"/>
        <v>16958.946968295455</v>
      </c>
      <c r="BH5" s="233">
        <f t="shared" si="1"/>
        <v>18748.567681119741</v>
      </c>
      <c r="BI5" s="233">
        <f t="shared" si="1"/>
        <v>19262.425548777454</v>
      </c>
      <c r="BJ5" s="233">
        <f t="shared" si="1"/>
        <v>20093.035981705547</v>
      </c>
      <c r="BK5" s="233">
        <f t="shared" si="1"/>
        <v>21080.123790563062</v>
      </c>
      <c r="BL5" s="233">
        <f t="shared" si="1"/>
        <v>24724.50828017875</v>
      </c>
      <c r="BM5" s="233">
        <f t="shared" si="1"/>
        <v>27528.875527765325</v>
      </c>
      <c r="BN5" s="233">
        <f t="shared" si="1"/>
        <v>28511.41036584723</v>
      </c>
      <c r="BO5" s="233">
        <f t="shared" si="1"/>
        <v>29233.207774117411</v>
      </c>
      <c r="BP5" s="233">
        <f t="shared" si="1"/>
        <v>29124.12004915754</v>
      </c>
      <c r="BQ5" s="233">
        <f t="shared" si="1"/>
        <v>28832.172930268836</v>
      </c>
      <c r="BR5" s="233">
        <f t="shared" si="1"/>
        <v>28771.931325667756</v>
      </c>
      <c r="BS5" s="233">
        <f t="shared" si="1"/>
        <v>28537.548045642427</v>
      </c>
      <c r="BT5" s="233">
        <f t="shared" si="1"/>
        <v>28794.252618157589</v>
      </c>
      <c r="BU5" s="233">
        <f t="shared" si="1"/>
        <v>29522.254430996774</v>
      </c>
      <c r="BV5" s="233">
        <f t="shared" si="1"/>
        <v>30570.315305641554</v>
      </c>
      <c r="BW5" s="233">
        <f t="shared" si="1"/>
        <v>31213.358202965737</v>
      </c>
      <c r="BX5" s="227"/>
    </row>
    <row r="6" spans="1:76" s="226" customFormat="1">
      <c r="A6" s="229"/>
      <c r="B6" s="230" t="s">
        <v>398</v>
      </c>
      <c r="C6" s="23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93">
        <v>0</v>
      </c>
      <c r="AI6" s="93">
        <v>0</v>
      </c>
      <c r="AJ6" s="93">
        <v>0</v>
      </c>
      <c r="AK6" s="93">
        <v>0</v>
      </c>
      <c r="AL6" s="93">
        <v>0</v>
      </c>
      <c r="AM6" s="93">
        <v>0</v>
      </c>
      <c r="AN6" s="93">
        <v>0</v>
      </c>
      <c r="AO6" s="93">
        <v>0</v>
      </c>
      <c r="AP6" s="93">
        <v>0</v>
      </c>
      <c r="AQ6" s="93">
        <v>0</v>
      </c>
      <c r="AR6" s="93">
        <v>0</v>
      </c>
      <c r="AS6" s="93">
        <v>0</v>
      </c>
      <c r="AT6" s="93">
        <v>0</v>
      </c>
      <c r="AU6" s="93">
        <v>0</v>
      </c>
      <c r="AV6" s="93">
        <v>2.8769999999999998</v>
      </c>
      <c r="AW6" s="93">
        <v>7.2039999999999997</v>
      </c>
      <c r="AX6" s="93">
        <v>11.369</v>
      </c>
      <c r="AY6" s="93">
        <v>19.163</v>
      </c>
      <c r="AZ6" s="93">
        <v>34.027000000000001</v>
      </c>
      <c r="BA6" s="93">
        <v>42.026000000000003</v>
      </c>
      <c r="BB6" s="93">
        <v>48.832000000000001</v>
      </c>
      <c r="BC6" s="93">
        <v>39.287999999999997</v>
      </c>
      <c r="BD6" s="93">
        <v>-6.0999999999999999E-2</v>
      </c>
      <c r="BE6" s="93">
        <v>-8.6436562195121955E-2</v>
      </c>
      <c r="BF6" s="93">
        <v>-0.14737339999999999</v>
      </c>
      <c r="BG6" s="93">
        <v>8.5208560000000017E-2</v>
      </c>
      <c r="BH6" s="93">
        <v>-2.9000000000000001E-2</v>
      </c>
      <c r="BI6" s="93">
        <v>0</v>
      </c>
      <c r="BJ6" s="93">
        <v>0</v>
      </c>
      <c r="BK6" s="93">
        <v>0</v>
      </c>
      <c r="BL6" s="93">
        <v>0</v>
      </c>
      <c r="BM6" s="93">
        <v>0</v>
      </c>
      <c r="BN6" s="93">
        <v>0</v>
      </c>
      <c r="BO6" s="93">
        <v>0</v>
      </c>
      <c r="BP6" s="93">
        <v>0</v>
      </c>
      <c r="BQ6" s="93">
        <v>0</v>
      </c>
      <c r="BR6" s="93">
        <v>0</v>
      </c>
      <c r="BS6" s="93">
        <v>0</v>
      </c>
      <c r="BT6" s="93">
        <v>0</v>
      </c>
      <c r="BU6" s="93">
        <v>0</v>
      </c>
      <c r="BV6" s="135">
        <v>0</v>
      </c>
      <c r="BW6" s="135">
        <v>0</v>
      </c>
      <c r="BX6" s="227"/>
    </row>
    <row r="7" spans="1:76" s="226" customFormat="1">
      <c r="A7" s="229"/>
      <c r="B7" s="230" t="s">
        <v>397</v>
      </c>
      <c r="C7" s="107"/>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93">
        <v>24</v>
      </c>
      <c r="AI7" s="93">
        <v>27</v>
      </c>
      <c r="AJ7" s="93">
        <v>42</v>
      </c>
      <c r="AK7" s="93">
        <v>66</v>
      </c>
      <c r="AL7" s="93">
        <v>94</v>
      </c>
      <c r="AM7" s="93">
        <v>123</v>
      </c>
      <c r="AN7" s="93">
        <v>126</v>
      </c>
      <c r="AO7" s="93">
        <v>130</v>
      </c>
      <c r="AP7" s="93">
        <v>161</v>
      </c>
      <c r="AQ7" s="93">
        <v>179.708</v>
      </c>
      <c r="AR7" s="93">
        <v>394.245</v>
      </c>
      <c r="AS7" s="93">
        <v>425.16500000000002</v>
      </c>
      <c r="AT7" s="93">
        <v>494.35300000000001</v>
      </c>
      <c r="AU7" s="93">
        <v>626.245</v>
      </c>
      <c r="AV7" s="93">
        <v>928.67899999999997</v>
      </c>
      <c r="AW7" s="93">
        <v>1207.7750000000001</v>
      </c>
      <c r="AX7" s="93">
        <v>1440.797</v>
      </c>
      <c r="AY7" s="93">
        <v>1739.5630000000001</v>
      </c>
      <c r="AZ7" s="93">
        <v>2083.6799999999998</v>
      </c>
      <c r="BA7" s="93">
        <v>2326.3319999999999</v>
      </c>
      <c r="BB7" s="93">
        <v>2428.9789999999998</v>
      </c>
      <c r="BC7" s="93">
        <v>1895.7190000000001</v>
      </c>
      <c r="BD7" s="93">
        <v>1.71</v>
      </c>
      <c r="BE7" s="93">
        <v>-0.81900222</v>
      </c>
      <c r="BF7" s="93">
        <v>-0.73990369000000011</v>
      </c>
      <c r="BG7" s="93">
        <v>8.5208560000000017E-2</v>
      </c>
      <c r="BH7" s="93">
        <v>-2.9000000000000001E-2</v>
      </c>
      <c r="BI7" s="93">
        <v>0</v>
      </c>
      <c r="BJ7" s="93">
        <v>0</v>
      </c>
      <c r="BK7" s="93">
        <v>0</v>
      </c>
      <c r="BL7" s="93">
        <v>0</v>
      </c>
      <c r="BM7" s="93">
        <v>0</v>
      </c>
      <c r="BN7" s="93">
        <v>0</v>
      </c>
      <c r="BO7" s="93">
        <v>0</v>
      </c>
      <c r="BP7" s="93">
        <v>0</v>
      </c>
      <c r="BQ7" s="93">
        <v>0</v>
      </c>
      <c r="BR7" s="93">
        <v>0</v>
      </c>
      <c r="BS7" s="93">
        <v>0</v>
      </c>
      <c r="BT7" s="93">
        <v>0</v>
      </c>
      <c r="BU7" s="93">
        <v>0</v>
      </c>
      <c r="BV7" s="135">
        <v>0</v>
      </c>
      <c r="BW7" s="135">
        <v>0</v>
      </c>
      <c r="BX7" s="227"/>
    </row>
    <row r="8" spans="1:76" s="226" customFormat="1">
      <c r="A8" s="229"/>
      <c r="B8" s="107" t="s">
        <v>396</v>
      </c>
      <c r="C8" s="107"/>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93">
        <f>+'Income Support'!AH29</f>
        <v>287.50626379634298</v>
      </c>
      <c r="AI8" s="93">
        <f>+'Income Support'!AI29</f>
        <v>302.08045600000003</v>
      </c>
      <c r="AJ8" s="93">
        <f>+'Income Support'!AJ29</f>
        <v>395.88564615384615</v>
      </c>
      <c r="AK8" s="93">
        <f>+'Income Support'!AK29</f>
        <v>564.3645305</v>
      </c>
      <c r="AL8" s="93">
        <f>+'Income Support'!AL29</f>
        <v>755.4666057500001</v>
      </c>
      <c r="AM8" s="93">
        <f>+'Income Support'!AM29</f>
        <v>882.96256549999987</v>
      </c>
      <c r="AN8" s="93">
        <f>+'Income Support'!AN29</f>
        <v>1020.7705977499999</v>
      </c>
      <c r="AO8" s="93">
        <f>+'Income Support'!AO29</f>
        <v>1172.1197127142857</v>
      </c>
      <c r="AP8" s="93">
        <f>+'Income Support'!AP29</f>
        <v>1245.5755610666668</v>
      </c>
      <c r="AQ8" s="93">
        <f>+'Income Support'!AQ29</f>
        <v>1291.2906329999998</v>
      </c>
      <c r="AR8" s="93">
        <f>+'Income Support'!AR29</f>
        <v>1322.3629533333335</v>
      </c>
      <c r="AS8" s="93">
        <f>+'Income Support'!AS29</f>
        <v>1417.252283333333</v>
      </c>
      <c r="AT8" s="93">
        <f>+'Income Support'!AT29</f>
        <v>1601.3146243333333</v>
      </c>
      <c r="AU8" s="93">
        <f>+'Income Support'!AU29</f>
        <v>2084.0561549999998</v>
      </c>
      <c r="AV8" s="93">
        <f>+'Income Support'!AV29</f>
        <v>2588.9620103333332</v>
      </c>
      <c r="AW8" s="93">
        <f>+'Income Support'!AW29</f>
        <v>2871.8776219999995</v>
      </c>
      <c r="AX8" s="93">
        <f>+'Income Support'!AX29</f>
        <v>2785.9169999999999</v>
      </c>
      <c r="AY8" s="93">
        <f>+'Income Support'!AY29</f>
        <v>2744.35</v>
      </c>
      <c r="AZ8" s="93">
        <f>+'Income Support'!AZ29</f>
        <v>2438.2424801734269</v>
      </c>
      <c r="BA8" s="93">
        <f>+'Income Support'!BA29</f>
        <v>2154.4810000000002</v>
      </c>
      <c r="BB8" s="93">
        <f>+'Income Support'!BB29</f>
        <v>2160.527</v>
      </c>
      <c r="BC8" s="93">
        <f>+'Income Support'!BC29</f>
        <v>2384.0059999999999</v>
      </c>
      <c r="BD8" s="93">
        <f>+'Income Support'!BD29</f>
        <v>2944.4639999999999</v>
      </c>
      <c r="BE8" s="93">
        <f>+'Income Support'!BE29</f>
        <v>3325.067</v>
      </c>
      <c r="BF8" s="93">
        <f>+'Income Support'!BF29</f>
        <v>3655.0069999999996</v>
      </c>
      <c r="BG8" s="93">
        <f>+'Income Support'!BG29</f>
        <v>3752.7889999999998</v>
      </c>
      <c r="BH8" s="93">
        <f>+'Income Support'!BH29</f>
        <v>3278.0000000000005</v>
      </c>
      <c r="BI8" s="93">
        <f>+'Income Support'!BI29</f>
        <v>2525.9999999999995</v>
      </c>
      <c r="BJ8" s="93">
        <f>+'Income Support'!BJ29</f>
        <v>2050</v>
      </c>
      <c r="BK8" s="93">
        <f>+'Income Support'!BK29</f>
        <v>1737.5119804834528</v>
      </c>
      <c r="BL8" s="93">
        <f>+'Income Support'!BL29</f>
        <v>1455.6900798477316</v>
      </c>
      <c r="BM8" s="93">
        <f>+'Income Support'!BM29</f>
        <v>877.14850322825873</v>
      </c>
      <c r="BN8" s="93">
        <f>+'Income Support'!BN10</f>
        <v>633.219714059539</v>
      </c>
      <c r="BO8" s="93">
        <f>+'Income Support'!BO10</f>
        <v>451.05771460709826</v>
      </c>
      <c r="BP8" s="93">
        <f>+'Income Support'!BP10</f>
        <v>292.27523465753882</v>
      </c>
      <c r="BQ8" s="93">
        <f>+'Income Support'!BQ10</f>
        <v>172.17469324246858</v>
      </c>
      <c r="BR8" s="93">
        <f>+'Income Support'!BR10</f>
        <v>121.33469970972095</v>
      </c>
      <c r="BS8" s="93">
        <f>+'Income Support'!BS10</f>
        <v>91.060306652508046</v>
      </c>
      <c r="BT8" s="93">
        <f>+'Income Support'!BT10</f>
        <v>70.777991485328599</v>
      </c>
      <c r="BU8" s="93">
        <f>+'Income Support'!BU10</f>
        <v>55.411142775136156</v>
      </c>
      <c r="BV8" s="93">
        <f>+'Income Support'!BV10</f>
        <v>44.016869660347488</v>
      </c>
      <c r="BW8" s="93">
        <f>+'Income Support'!BW10</f>
        <v>35.135079946609913</v>
      </c>
      <c r="BX8" s="227"/>
    </row>
    <row r="9" spans="1:76" s="226" customFormat="1">
      <c r="A9" s="229"/>
      <c r="B9" s="107" t="s">
        <v>395</v>
      </c>
      <c r="C9" s="107"/>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93">
        <v>0</v>
      </c>
      <c r="AI9" s="93">
        <v>0</v>
      </c>
      <c r="AJ9" s="93">
        <v>0</v>
      </c>
      <c r="AK9" s="93">
        <v>0</v>
      </c>
      <c r="AL9" s="93">
        <v>0</v>
      </c>
      <c r="AM9" s="93">
        <v>0</v>
      </c>
      <c r="AN9" s="93">
        <v>0</v>
      </c>
      <c r="AO9" s="93">
        <v>0</v>
      </c>
      <c r="AP9" s="93">
        <v>0</v>
      </c>
      <c r="AQ9" s="93">
        <v>0</v>
      </c>
      <c r="AR9" s="93">
        <v>0</v>
      </c>
      <c r="AS9" s="93">
        <v>0</v>
      </c>
      <c r="AT9" s="93">
        <v>0</v>
      </c>
      <c r="AU9" s="93">
        <v>0</v>
      </c>
      <c r="AV9" s="93">
        <v>0</v>
      </c>
      <c r="AW9" s="93">
        <v>0</v>
      </c>
      <c r="AX9" s="93">
        <v>0</v>
      </c>
      <c r="AY9" s="93">
        <v>0</v>
      </c>
      <c r="AZ9" s="93">
        <v>214.28451982657336</v>
      </c>
      <c r="BA9" s="93">
        <v>330</v>
      </c>
      <c r="BB9" s="93">
        <v>305</v>
      </c>
      <c r="BC9" s="93">
        <v>285</v>
      </c>
      <c r="BD9" s="93">
        <v>305</v>
      </c>
      <c r="BE9" s="93">
        <v>284</v>
      </c>
      <c r="BF9" s="93">
        <v>289.81299999999999</v>
      </c>
      <c r="BG9" s="93">
        <v>255.8872903330878</v>
      </c>
      <c r="BH9" s="93">
        <v>142.881</v>
      </c>
      <c r="BI9" s="93">
        <v>24.123565300067376</v>
      </c>
      <c r="BJ9" s="93">
        <v>12.22461096189574</v>
      </c>
      <c r="BK9" s="93">
        <v>0</v>
      </c>
      <c r="BL9" s="93">
        <v>0</v>
      </c>
      <c r="BM9" s="93">
        <v>0</v>
      </c>
      <c r="BN9" s="93">
        <v>0</v>
      </c>
      <c r="BO9" s="93">
        <v>0</v>
      </c>
      <c r="BP9" s="93">
        <v>0</v>
      </c>
      <c r="BQ9" s="93">
        <v>0</v>
      </c>
      <c r="BR9" s="93">
        <v>0</v>
      </c>
      <c r="BS9" s="93">
        <v>0</v>
      </c>
      <c r="BT9" s="93">
        <v>0</v>
      </c>
      <c r="BU9" s="93">
        <v>0</v>
      </c>
      <c r="BV9" s="135">
        <v>0</v>
      </c>
      <c r="BW9" s="135">
        <v>0</v>
      </c>
      <c r="BX9" s="227"/>
    </row>
    <row r="10" spans="1:76" s="226" customFormat="1">
      <c r="A10" s="229"/>
      <c r="B10" s="107" t="s">
        <v>394</v>
      </c>
      <c r="C10" s="107"/>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93">
        <v>0</v>
      </c>
      <c r="AI10" s="93">
        <v>0</v>
      </c>
      <c r="AJ10" s="93">
        <v>0</v>
      </c>
      <c r="AK10" s="93">
        <v>0</v>
      </c>
      <c r="AL10" s="93">
        <v>0</v>
      </c>
      <c r="AM10" s="93">
        <v>0</v>
      </c>
      <c r="AN10" s="93">
        <v>0</v>
      </c>
      <c r="AO10" s="93">
        <v>0</v>
      </c>
      <c r="AP10" s="93">
        <v>0</v>
      </c>
      <c r="AQ10" s="93">
        <v>0</v>
      </c>
      <c r="AR10" s="93">
        <v>0</v>
      </c>
      <c r="AS10" s="93">
        <v>0</v>
      </c>
      <c r="AT10" s="93">
        <v>0</v>
      </c>
      <c r="AU10" s="93">
        <v>0</v>
      </c>
      <c r="AV10" s="93">
        <v>0</v>
      </c>
      <c r="AW10" s="93">
        <v>0</v>
      </c>
      <c r="AX10" s="93">
        <v>0</v>
      </c>
      <c r="AY10" s="93">
        <v>0</v>
      </c>
      <c r="AZ10" s="93">
        <v>0</v>
      </c>
      <c r="BA10" s="93">
        <v>0</v>
      </c>
      <c r="BB10" s="93">
        <v>0</v>
      </c>
      <c r="BC10" s="93">
        <v>0</v>
      </c>
      <c r="BD10" s="93">
        <v>0</v>
      </c>
      <c r="BE10" s="93">
        <v>0</v>
      </c>
      <c r="BF10" s="93">
        <v>0</v>
      </c>
      <c r="BG10" s="93">
        <v>12874.12400085073</v>
      </c>
      <c r="BH10" s="93">
        <v>15327.744681119742</v>
      </c>
      <c r="BI10" s="93">
        <v>16712.301983477388</v>
      </c>
      <c r="BJ10" s="93">
        <v>18030.81137074365</v>
      </c>
      <c r="BK10" s="93">
        <v>19342.611810079608</v>
      </c>
      <c r="BL10" s="93">
        <v>23268.818200331018</v>
      </c>
      <c r="BM10" s="93">
        <v>26651.727024537067</v>
      </c>
      <c r="BN10" s="93">
        <v>27878.190651787692</v>
      </c>
      <c r="BO10" s="93">
        <v>28782.150059510313</v>
      </c>
      <c r="BP10" s="93">
        <v>28831.8448145</v>
      </c>
      <c r="BQ10" s="93">
        <v>28659.998237026368</v>
      </c>
      <c r="BR10" s="93">
        <v>28650.596625958035</v>
      </c>
      <c r="BS10" s="93">
        <v>28446.487738989919</v>
      </c>
      <c r="BT10" s="93">
        <v>28723.474626672261</v>
      </c>
      <c r="BU10" s="93">
        <v>29466.843288221637</v>
      </c>
      <c r="BV10" s="135">
        <v>30526.298435981207</v>
      </c>
      <c r="BW10" s="135">
        <v>31178.223123019128</v>
      </c>
      <c r="BX10" s="227"/>
    </row>
    <row r="11" spans="1:76" s="226" customFormat="1">
      <c r="A11" s="229"/>
      <c r="B11" s="107" t="s">
        <v>393</v>
      </c>
      <c r="C11" s="107"/>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93">
        <v>0</v>
      </c>
      <c r="AI11" s="93">
        <v>0</v>
      </c>
      <c r="AJ11" s="93">
        <v>0</v>
      </c>
      <c r="AK11" s="93">
        <v>0</v>
      </c>
      <c r="AL11" s="93">
        <v>0</v>
      </c>
      <c r="AM11" s="93">
        <v>0</v>
      </c>
      <c r="AN11" s="93">
        <v>0</v>
      </c>
      <c r="AO11" s="93">
        <v>0</v>
      </c>
      <c r="AP11" s="93">
        <v>0</v>
      </c>
      <c r="AQ11" s="93">
        <v>0</v>
      </c>
      <c r="AR11" s="93">
        <v>0</v>
      </c>
      <c r="AS11" s="93">
        <v>0</v>
      </c>
      <c r="AT11" s="93">
        <v>0</v>
      </c>
      <c r="AU11" s="93">
        <v>0</v>
      </c>
      <c r="AV11" s="93">
        <v>0</v>
      </c>
      <c r="AW11" s="93">
        <v>0</v>
      </c>
      <c r="AX11" s="93">
        <v>0</v>
      </c>
      <c r="AY11" s="93">
        <v>0</v>
      </c>
      <c r="AZ11" s="93">
        <v>0</v>
      </c>
      <c r="BA11" s="93">
        <v>0</v>
      </c>
      <c r="BB11" s="93">
        <v>0</v>
      </c>
      <c r="BC11" s="93">
        <v>1055.2299505568199</v>
      </c>
      <c r="BD11" s="93">
        <v>4298.4947903652828</v>
      </c>
      <c r="BE11" s="93">
        <v>5456.1261029772995</v>
      </c>
      <c r="BF11" s="93">
        <v>6393.3457175844296</v>
      </c>
      <c r="BG11" s="93">
        <v>75.976259991636823</v>
      </c>
      <c r="BH11" s="93">
        <v>0</v>
      </c>
      <c r="BI11" s="93">
        <v>0</v>
      </c>
      <c r="BJ11" s="93">
        <v>0</v>
      </c>
      <c r="BK11" s="93">
        <v>0</v>
      </c>
      <c r="BL11" s="93">
        <v>0</v>
      </c>
      <c r="BM11" s="93">
        <v>0</v>
      </c>
      <c r="BN11" s="93">
        <v>0</v>
      </c>
      <c r="BO11" s="93">
        <v>0</v>
      </c>
      <c r="BP11" s="93">
        <v>0</v>
      </c>
      <c r="BQ11" s="93">
        <v>0</v>
      </c>
      <c r="BR11" s="93">
        <v>0</v>
      </c>
      <c r="BS11" s="93">
        <v>0</v>
      </c>
      <c r="BT11" s="93">
        <v>0</v>
      </c>
      <c r="BU11" s="93">
        <v>0</v>
      </c>
      <c r="BV11" s="135">
        <v>0</v>
      </c>
      <c r="BW11" s="135">
        <v>0</v>
      </c>
      <c r="BX11" s="227"/>
    </row>
    <row r="12" spans="1:76" s="226" customFormat="1" ht="25.5" customHeight="1">
      <c r="A12" s="229"/>
      <c r="B12" s="254" t="s">
        <v>392</v>
      </c>
      <c r="C12" s="252"/>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100">
        <f t="shared" ref="AH12:BW12" si="2">AH13+AH14</f>
        <v>1800</v>
      </c>
      <c r="AI12" s="100">
        <f t="shared" si="2"/>
        <v>2832</v>
      </c>
      <c r="AJ12" s="100">
        <f t="shared" si="2"/>
        <v>3007</v>
      </c>
      <c r="AK12" s="100">
        <f t="shared" si="2"/>
        <v>3450</v>
      </c>
      <c r="AL12" s="100">
        <f t="shared" si="2"/>
        <v>3753</v>
      </c>
      <c r="AM12" s="100">
        <f t="shared" si="2"/>
        <v>4097</v>
      </c>
      <c r="AN12" s="100">
        <f t="shared" si="2"/>
        <v>4398</v>
      </c>
      <c r="AO12" s="100">
        <f t="shared" si="2"/>
        <v>4603</v>
      </c>
      <c r="AP12" s="100">
        <f t="shared" si="2"/>
        <v>4663</v>
      </c>
      <c r="AQ12" s="100">
        <f t="shared" si="2"/>
        <v>4761.6350000000002</v>
      </c>
      <c r="AR12" s="100">
        <f t="shared" si="2"/>
        <v>4695.0209999999997</v>
      </c>
      <c r="AS12" s="100">
        <f t="shared" si="2"/>
        <v>4738.1719999999996</v>
      </c>
      <c r="AT12" s="100">
        <f t="shared" si="2"/>
        <v>4821.1830000000009</v>
      </c>
      <c r="AU12" s="100">
        <f t="shared" si="2"/>
        <v>5439.0105747970838</v>
      </c>
      <c r="AV12" s="100">
        <f t="shared" si="2"/>
        <v>5955.1810000000005</v>
      </c>
      <c r="AW12" s="100">
        <f t="shared" si="2"/>
        <v>6332.3990000000003</v>
      </c>
      <c r="AX12" s="100">
        <f t="shared" si="2"/>
        <v>6404.6940000000004</v>
      </c>
      <c r="AY12" s="100">
        <f t="shared" si="2"/>
        <v>6643.9459999999999</v>
      </c>
      <c r="AZ12" s="100">
        <f t="shared" si="2"/>
        <v>6942.8670000000002</v>
      </c>
      <c r="BA12" s="100">
        <f t="shared" si="2"/>
        <v>7089.8450000000003</v>
      </c>
      <c r="BB12" s="100">
        <f t="shared" si="2"/>
        <v>7296.7259999999997</v>
      </c>
      <c r="BC12" s="100">
        <f t="shared" si="2"/>
        <v>8284.7029999999995</v>
      </c>
      <c r="BD12" s="100">
        <f t="shared" si="2"/>
        <v>8660.9969999999994</v>
      </c>
      <c r="BE12" s="100">
        <f t="shared" si="2"/>
        <v>8796.8327256684606</v>
      </c>
      <c r="BF12" s="100">
        <f t="shared" si="2"/>
        <v>8946.6971296600004</v>
      </c>
      <c r="BG12" s="100">
        <f t="shared" si="2"/>
        <v>9114.6551904473417</v>
      </c>
      <c r="BH12" s="100">
        <f t="shared" si="2"/>
        <v>9278.4757526168814</v>
      </c>
      <c r="BI12" s="100">
        <f t="shared" si="2"/>
        <v>9452.2916174868951</v>
      </c>
      <c r="BJ12" s="100">
        <f t="shared" si="2"/>
        <v>9824.2132661729338</v>
      </c>
      <c r="BK12" s="100">
        <f t="shared" si="2"/>
        <v>10259.807845191646</v>
      </c>
      <c r="BL12" s="100">
        <f t="shared" si="2"/>
        <v>10898.648365529678</v>
      </c>
      <c r="BM12" s="100">
        <f t="shared" si="2"/>
        <v>11444.043737294875</v>
      </c>
      <c r="BN12" s="100">
        <f t="shared" si="2"/>
        <v>11769.228328714855</v>
      </c>
      <c r="BO12" s="100">
        <f t="shared" si="2"/>
        <v>11786.136457734005</v>
      </c>
      <c r="BP12" s="100">
        <f t="shared" si="2"/>
        <v>11776.503937633235</v>
      </c>
      <c r="BQ12" s="100">
        <f t="shared" si="2"/>
        <v>11060.736264570169</v>
      </c>
      <c r="BR12" s="100">
        <f t="shared" si="2"/>
        <v>11195.282274474541</v>
      </c>
      <c r="BS12" s="100">
        <f t="shared" si="2"/>
        <v>11283.88897686324</v>
      </c>
      <c r="BT12" s="100">
        <f t="shared" si="2"/>
        <v>11233.317681564196</v>
      </c>
      <c r="BU12" s="100">
        <f t="shared" si="2"/>
        <v>11315.017133646354</v>
      </c>
      <c r="BV12" s="233">
        <f t="shared" si="2"/>
        <v>11460.332900064874</v>
      </c>
      <c r="BW12" s="233">
        <f t="shared" si="2"/>
        <v>11647.286852398427</v>
      </c>
      <c r="BX12" s="227"/>
    </row>
    <row r="13" spans="1:76" s="226" customFormat="1" ht="15.75">
      <c r="A13" s="229"/>
      <c r="B13" s="107" t="s">
        <v>391</v>
      </c>
      <c r="C13" s="252"/>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93">
        <v>1800</v>
      </c>
      <c r="AI13" s="93">
        <v>2832</v>
      </c>
      <c r="AJ13" s="93">
        <v>3007</v>
      </c>
      <c r="AK13" s="93">
        <v>3450</v>
      </c>
      <c r="AL13" s="93">
        <v>3753</v>
      </c>
      <c r="AM13" s="93">
        <v>4097</v>
      </c>
      <c r="AN13" s="93">
        <v>4398</v>
      </c>
      <c r="AO13" s="93">
        <v>4603</v>
      </c>
      <c r="AP13" s="93">
        <v>4663</v>
      </c>
      <c r="AQ13" s="93">
        <v>4761.6350000000002</v>
      </c>
      <c r="AR13" s="93">
        <v>4695.0209999999997</v>
      </c>
      <c r="AS13" s="93">
        <v>4738.1719999999996</v>
      </c>
      <c r="AT13" s="93">
        <v>4821.1830000000009</v>
      </c>
      <c r="AU13" s="93">
        <v>5439.0105747970838</v>
      </c>
      <c r="AV13" s="93">
        <v>5955.1810000000005</v>
      </c>
      <c r="AW13" s="93">
        <v>6332.3990000000003</v>
      </c>
      <c r="AX13" s="93">
        <v>6404.6940000000004</v>
      </c>
      <c r="AY13" s="93">
        <v>6643.9459999999999</v>
      </c>
      <c r="AZ13" s="93">
        <v>6942.8670000000002</v>
      </c>
      <c r="BA13" s="93">
        <v>7089.8450000000003</v>
      </c>
      <c r="BB13" s="93">
        <v>7296.7259999999997</v>
      </c>
      <c r="BC13" s="93">
        <v>8284.7029999999995</v>
      </c>
      <c r="BD13" s="93">
        <v>8660.9969999999994</v>
      </c>
      <c r="BE13" s="93">
        <v>8796.8327256684606</v>
      </c>
      <c r="BF13" s="93">
        <v>8946.6971296600004</v>
      </c>
      <c r="BG13" s="93">
        <v>0</v>
      </c>
      <c r="BH13" s="93">
        <v>0</v>
      </c>
      <c r="BI13" s="93">
        <v>0</v>
      </c>
      <c r="BJ13" s="93">
        <v>0</v>
      </c>
      <c r="BK13" s="93">
        <v>0</v>
      </c>
      <c r="BL13" s="93">
        <v>0</v>
      </c>
      <c r="BM13" s="93">
        <v>0</v>
      </c>
      <c r="BN13" s="93">
        <v>0</v>
      </c>
      <c r="BO13" s="93">
        <v>0</v>
      </c>
      <c r="BP13" s="93">
        <v>0</v>
      </c>
      <c r="BQ13" s="93">
        <v>0</v>
      </c>
      <c r="BR13" s="93">
        <v>0</v>
      </c>
      <c r="BS13" s="93">
        <v>0</v>
      </c>
      <c r="BT13" s="93">
        <v>0</v>
      </c>
      <c r="BU13" s="93">
        <v>0</v>
      </c>
      <c r="BV13" s="93">
        <v>0</v>
      </c>
      <c r="BW13" s="93">
        <v>0</v>
      </c>
      <c r="BX13" s="227"/>
    </row>
    <row r="14" spans="1:76" s="226" customFormat="1" ht="15.75" customHeight="1">
      <c r="A14" s="229"/>
      <c r="B14" s="253" t="s">
        <v>390</v>
      </c>
      <c r="C14" s="252"/>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93">
        <v>0</v>
      </c>
      <c r="AI14" s="93">
        <v>0</v>
      </c>
      <c r="AJ14" s="93">
        <v>0</v>
      </c>
      <c r="AK14" s="93">
        <v>0</v>
      </c>
      <c r="AL14" s="93">
        <v>0</v>
      </c>
      <c r="AM14" s="93">
        <v>0</v>
      </c>
      <c r="AN14" s="93">
        <v>0</v>
      </c>
      <c r="AO14" s="93">
        <v>0</v>
      </c>
      <c r="AP14" s="93">
        <v>0</v>
      </c>
      <c r="AQ14" s="93">
        <v>0</v>
      </c>
      <c r="AR14" s="93">
        <v>0</v>
      </c>
      <c r="AS14" s="93">
        <v>0</v>
      </c>
      <c r="AT14" s="93">
        <v>0</v>
      </c>
      <c r="AU14" s="93">
        <v>0</v>
      </c>
      <c r="AV14" s="93">
        <v>0</v>
      </c>
      <c r="AW14" s="93">
        <v>0</v>
      </c>
      <c r="AX14" s="93">
        <v>0</v>
      </c>
      <c r="AY14" s="93">
        <v>0</v>
      </c>
      <c r="AZ14" s="93">
        <v>0</v>
      </c>
      <c r="BA14" s="93">
        <v>0</v>
      </c>
      <c r="BB14" s="93">
        <v>0</v>
      </c>
      <c r="BC14" s="93">
        <v>0</v>
      </c>
      <c r="BD14" s="93">
        <v>0</v>
      </c>
      <c r="BE14" s="93">
        <v>0</v>
      </c>
      <c r="BF14" s="93">
        <v>0</v>
      </c>
      <c r="BG14" s="93">
        <v>9114.6551904473417</v>
      </c>
      <c r="BH14" s="93">
        <v>9278.4757526168814</v>
      </c>
      <c r="BI14" s="93">
        <v>9452.2916174868951</v>
      </c>
      <c r="BJ14" s="93">
        <v>9824.2132661729338</v>
      </c>
      <c r="BK14" s="93">
        <v>10259.807845191646</v>
      </c>
      <c r="BL14" s="93">
        <v>10898.648365529678</v>
      </c>
      <c r="BM14" s="93">
        <v>11444.043737294875</v>
      </c>
      <c r="BN14" s="93">
        <v>11769.228328714855</v>
      </c>
      <c r="BO14" s="93">
        <v>11786.136457734005</v>
      </c>
      <c r="BP14" s="93">
        <v>11776.503937633235</v>
      </c>
      <c r="BQ14" s="93">
        <v>11060.736264570169</v>
      </c>
      <c r="BR14" s="93">
        <v>11195.282274474541</v>
      </c>
      <c r="BS14" s="93">
        <v>11283.88897686324</v>
      </c>
      <c r="BT14" s="93">
        <v>11233.317681564196</v>
      </c>
      <c r="BU14" s="93">
        <v>11315.017133646354</v>
      </c>
      <c r="BV14" s="93">
        <v>11460.332900064874</v>
      </c>
      <c r="BW14" s="93">
        <v>11647.286852398427</v>
      </c>
      <c r="BX14" s="227"/>
    </row>
    <row r="15" spans="1:76" s="226" customFormat="1" ht="25.5" customHeight="1">
      <c r="A15" s="229"/>
      <c r="B15" s="230" t="s">
        <v>389</v>
      </c>
      <c r="C15" s="23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93">
        <v>0</v>
      </c>
      <c r="AI15" s="93">
        <v>0</v>
      </c>
      <c r="AJ15" s="93">
        <v>0</v>
      </c>
      <c r="AK15" s="93">
        <v>0</v>
      </c>
      <c r="AL15" s="93">
        <v>0</v>
      </c>
      <c r="AM15" s="93">
        <v>0</v>
      </c>
      <c r="AN15" s="93">
        <v>0</v>
      </c>
      <c r="AO15" s="93">
        <v>0</v>
      </c>
      <c r="AP15" s="93">
        <v>0</v>
      </c>
      <c r="AQ15" s="93">
        <v>0</v>
      </c>
      <c r="AR15" s="93">
        <v>0</v>
      </c>
      <c r="AS15" s="93">
        <v>0</v>
      </c>
      <c r="AT15" s="93">
        <v>0</v>
      </c>
      <c r="AU15" s="93">
        <v>0</v>
      </c>
      <c r="AV15" s="93">
        <v>0</v>
      </c>
      <c r="AW15" s="93">
        <v>0</v>
      </c>
      <c r="AX15" s="93">
        <v>0</v>
      </c>
      <c r="AY15" s="93">
        <v>0</v>
      </c>
      <c r="AZ15" s="93">
        <v>0</v>
      </c>
      <c r="BA15" s="93">
        <v>0</v>
      </c>
      <c r="BB15" s="93">
        <v>0</v>
      </c>
      <c r="BC15" s="93">
        <v>0</v>
      </c>
      <c r="BD15" s="93">
        <v>0</v>
      </c>
      <c r="BE15" s="93">
        <v>0</v>
      </c>
      <c r="BF15" s="93">
        <v>0</v>
      </c>
      <c r="BG15" s="93">
        <v>0</v>
      </c>
      <c r="BH15" s="93">
        <v>0</v>
      </c>
      <c r="BI15" s="93">
        <v>430.12300132909712</v>
      </c>
      <c r="BJ15" s="93">
        <v>248.04266666666666</v>
      </c>
      <c r="BK15" s="93">
        <v>205.41104000000001</v>
      </c>
      <c r="BL15" s="93">
        <v>286.80032</v>
      </c>
      <c r="BM15" s="93">
        <v>374.97</v>
      </c>
      <c r="BN15" s="93">
        <v>330.3943697184859</v>
      </c>
      <c r="BO15" s="93">
        <v>83.325266263313168</v>
      </c>
      <c r="BP15" s="93">
        <v>0</v>
      </c>
      <c r="BQ15" s="93">
        <v>0</v>
      </c>
      <c r="BR15" s="93">
        <v>0</v>
      </c>
      <c r="BS15" s="93">
        <v>0</v>
      </c>
      <c r="BT15" s="93">
        <v>0</v>
      </c>
      <c r="BU15" s="93">
        <v>0</v>
      </c>
      <c r="BV15" s="135">
        <v>0</v>
      </c>
      <c r="BW15" s="135">
        <v>0</v>
      </c>
      <c r="BX15" s="227"/>
    </row>
    <row r="16" spans="1:76" s="244" customFormat="1" ht="25.5" customHeight="1" thickBot="1">
      <c r="A16" s="249"/>
      <c r="B16" s="14" t="s">
        <v>388</v>
      </c>
      <c r="C16" s="248"/>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6">
        <v>0</v>
      </c>
      <c r="AI16" s="246">
        <v>0</v>
      </c>
      <c r="AJ16" s="246">
        <v>0</v>
      </c>
      <c r="AK16" s="246">
        <v>0</v>
      </c>
      <c r="AL16" s="246">
        <v>0</v>
      </c>
      <c r="AM16" s="246">
        <v>0</v>
      </c>
      <c r="AN16" s="246">
        <v>0</v>
      </c>
      <c r="AO16" s="246">
        <v>0</v>
      </c>
      <c r="AP16" s="246">
        <v>0</v>
      </c>
      <c r="AQ16" s="246">
        <v>0</v>
      </c>
      <c r="AR16" s="246">
        <v>0</v>
      </c>
      <c r="AS16" s="246">
        <v>0</v>
      </c>
      <c r="AT16" s="246">
        <v>0</v>
      </c>
      <c r="AU16" s="246">
        <v>0</v>
      </c>
      <c r="AV16" s="246">
        <v>0</v>
      </c>
      <c r="AW16" s="246">
        <v>0</v>
      </c>
      <c r="AX16" s="246">
        <v>0</v>
      </c>
      <c r="AY16" s="246">
        <v>0</v>
      </c>
      <c r="AZ16" s="246">
        <v>0</v>
      </c>
      <c r="BA16" s="246">
        <v>0</v>
      </c>
      <c r="BB16" s="246">
        <v>0</v>
      </c>
      <c r="BC16" s="246">
        <v>0</v>
      </c>
      <c r="BD16" s="246">
        <v>0</v>
      </c>
      <c r="BE16" s="246">
        <v>0</v>
      </c>
      <c r="BF16" s="246">
        <v>0</v>
      </c>
      <c r="BG16" s="246">
        <v>0</v>
      </c>
      <c r="BH16" s="246">
        <v>0</v>
      </c>
      <c r="BI16" s="246">
        <v>0</v>
      </c>
      <c r="BJ16" s="246">
        <v>0</v>
      </c>
      <c r="BK16" s="246">
        <v>0</v>
      </c>
      <c r="BL16" s="246">
        <v>0</v>
      </c>
      <c r="BM16" s="246">
        <v>129.30577739695983</v>
      </c>
      <c r="BN16" s="246">
        <v>100.65719198565735</v>
      </c>
      <c r="BO16" s="246">
        <v>0</v>
      </c>
      <c r="BP16" s="246">
        <v>0</v>
      </c>
      <c r="BQ16" s="246">
        <v>0</v>
      </c>
      <c r="BR16" s="246">
        <v>0</v>
      </c>
      <c r="BS16" s="246">
        <v>0</v>
      </c>
      <c r="BT16" s="246">
        <v>0</v>
      </c>
      <c r="BU16" s="246">
        <v>0</v>
      </c>
      <c r="BV16" s="246">
        <v>0</v>
      </c>
      <c r="BW16" s="246">
        <v>0</v>
      </c>
      <c r="BX16" s="245"/>
    </row>
    <row r="17" spans="1:76" s="226" customFormat="1" ht="26.1" customHeight="1">
      <c r="A17" s="434"/>
      <c r="B17" s="242" t="s">
        <v>401</v>
      </c>
      <c r="C17" s="260"/>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118" t="s">
        <v>132</v>
      </c>
      <c r="AI17" s="118" t="s">
        <v>131</v>
      </c>
      <c r="AJ17" s="118" t="s">
        <v>130</v>
      </c>
      <c r="AK17" s="118" t="s">
        <v>129</v>
      </c>
      <c r="AL17" s="118" t="s">
        <v>128</v>
      </c>
      <c r="AM17" s="118" t="s">
        <v>127</v>
      </c>
      <c r="AN17" s="118" t="s">
        <v>126</v>
      </c>
      <c r="AO17" s="118" t="s">
        <v>125</v>
      </c>
      <c r="AP17" s="118" t="s">
        <v>124</v>
      </c>
      <c r="AQ17" s="118" t="s">
        <v>123</v>
      </c>
      <c r="AR17" s="118" t="s">
        <v>122</v>
      </c>
      <c r="AS17" s="118" t="s">
        <v>121</v>
      </c>
      <c r="AT17" s="118" t="s">
        <v>120</v>
      </c>
      <c r="AU17" s="118" t="s">
        <v>119</v>
      </c>
      <c r="AV17" s="118" t="s">
        <v>118</v>
      </c>
      <c r="AW17" s="118" t="s">
        <v>117</v>
      </c>
      <c r="AX17" s="118" t="s">
        <v>116</v>
      </c>
      <c r="AY17" s="118" t="s">
        <v>115</v>
      </c>
      <c r="AZ17" s="118" t="s">
        <v>114</v>
      </c>
      <c r="BA17" s="118" t="s">
        <v>113</v>
      </c>
      <c r="BB17" s="118" t="s">
        <v>112</v>
      </c>
      <c r="BC17" s="118" t="s">
        <v>111</v>
      </c>
      <c r="BD17" s="118" t="s">
        <v>110</v>
      </c>
      <c r="BE17" s="118" t="s">
        <v>109</v>
      </c>
      <c r="BF17" s="118" t="s">
        <v>108</v>
      </c>
      <c r="BG17" s="118" t="s">
        <v>107</v>
      </c>
      <c r="BH17" s="118" t="s">
        <v>106</v>
      </c>
      <c r="BI17" s="118" t="s">
        <v>105</v>
      </c>
      <c r="BJ17" s="118" t="s">
        <v>104</v>
      </c>
      <c r="BK17" s="118" t="s">
        <v>103</v>
      </c>
      <c r="BL17" s="118" t="s">
        <v>102</v>
      </c>
      <c r="BM17" s="118" t="s">
        <v>101</v>
      </c>
      <c r="BN17" s="118" t="s">
        <v>100</v>
      </c>
      <c r="BO17" s="118" t="s">
        <v>99</v>
      </c>
      <c r="BP17" s="118" t="s">
        <v>98</v>
      </c>
      <c r="BQ17" s="118" t="s">
        <v>97</v>
      </c>
      <c r="BR17" s="118" t="s">
        <v>96</v>
      </c>
      <c r="BS17" s="118" t="s">
        <v>95</v>
      </c>
      <c r="BT17" s="118" t="s">
        <v>94</v>
      </c>
      <c r="BU17" s="258" t="s">
        <v>93</v>
      </c>
      <c r="BV17" s="258" t="s">
        <v>92</v>
      </c>
      <c r="BW17" s="258" t="s">
        <v>91</v>
      </c>
      <c r="BX17" s="227"/>
    </row>
    <row r="18" spans="1:76" s="226" customFormat="1" ht="15.75">
      <c r="A18" s="434"/>
      <c r="B18" s="240" t="s">
        <v>400</v>
      </c>
      <c r="C18" s="257"/>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37" t="s">
        <v>90</v>
      </c>
      <c r="AI18" s="237" t="s">
        <v>90</v>
      </c>
      <c r="AJ18" s="237" t="s">
        <v>90</v>
      </c>
      <c r="AK18" s="237" t="s">
        <v>90</v>
      </c>
      <c r="AL18" s="237" t="s">
        <v>90</v>
      </c>
      <c r="AM18" s="237" t="s">
        <v>90</v>
      </c>
      <c r="AN18" s="237" t="s">
        <v>90</v>
      </c>
      <c r="AO18" s="237" t="s">
        <v>90</v>
      </c>
      <c r="AP18" s="237" t="s">
        <v>90</v>
      </c>
      <c r="AQ18" s="237" t="s">
        <v>90</v>
      </c>
      <c r="AR18" s="237" t="s">
        <v>90</v>
      </c>
      <c r="AS18" s="237" t="s">
        <v>90</v>
      </c>
      <c r="AT18" s="237" t="s">
        <v>90</v>
      </c>
      <c r="AU18" s="237" t="s">
        <v>90</v>
      </c>
      <c r="AV18" s="237" t="s">
        <v>90</v>
      </c>
      <c r="AW18" s="237" t="s">
        <v>90</v>
      </c>
      <c r="AX18" s="237" t="s">
        <v>90</v>
      </c>
      <c r="AY18" s="237" t="s">
        <v>90</v>
      </c>
      <c r="AZ18" s="237" t="s">
        <v>90</v>
      </c>
      <c r="BA18" s="237" t="s">
        <v>90</v>
      </c>
      <c r="BB18" s="237" t="s">
        <v>90</v>
      </c>
      <c r="BC18" s="237" t="s">
        <v>90</v>
      </c>
      <c r="BD18" s="237" t="s">
        <v>90</v>
      </c>
      <c r="BE18" s="237" t="s">
        <v>90</v>
      </c>
      <c r="BF18" s="237" t="s">
        <v>90</v>
      </c>
      <c r="BG18" s="237" t="s">
        <v>90</v>
      </c>
      <c r="BH18" s="237" t="s">
        <v>90</v>
      </c>
      <c r="BI18" s="237" t="s">
        <v>90</v>
      </c>
      <c r="BJ18" s="237" t="s">
        <v>90</v>
      </c>
      <c r="BK18" s="237" t="s">
        <v>90</v>
      </c>
      <c r="BL18" s="237" t="s">
        <v>90</v>
      </c>
      <c r="BM18" s="237" t="s">
        <v>90</v>
      </c>
      <c r="BN18" s="237" t="s">
        <v>90</v>
      </c>
      <c r="BO18" s="237" t="s">
        <v>90</v>
      </c>
      <c r="BP18" s="237" t="s">
        <v>90</v>
      </c>
      <c r="BQ18" s="237" t="s">
        <v>90</v>
      </c>
      <c r="BR18" s="237" t="s">
        <v>89</v>
      </c>
      <c r="BS18" s="237" t="s">
        <v>89</v>
      </c>
      <c r="BT18" s="237" t="s">
        <v>89</v>
      </c>
      <c r="BU18" s="237" t="s">
        <v>89</v>
      </c>
      <c r="BV18" s="237" t="s">
        <v>89</v>
      </c>
      <c r="BW18" s="237" t="s">
        <v>89</v>
      </c>
      <c r="BX18" s="227"/>
    </row>
    <row r="19" spans="1:76" s="231" customFormat="1" ht="25.5" customHeight="1">
      <c r="A19" s="236"/>
      <c r="B19" s="235" t="s">
        <v>81</v>
      </c>
      <c r="C19" s="106"/>
      <c r="D19" s="234"/>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3">
        <v>9783.4412181020216</v>
      </c>
      <c r="AI19" s="233">
        <v>12553.843690707035</v>
      </c>
      <c r="AJ19" s="233">
        <v>11521.313684036881</v>
      </c>
      <c r="AK19" s="233">
        <v>12437.699475572101</v>
      </c>
      <c r="AL19" s="233">
        <v>13142.268084899166</v>
      </c>
      <c r="AM19" s="233">
        <v>13947.065117848444</v>
      </c>
      <c r="AN19" s="233">
        <v>14326.591245149475</v>
      </c>
      <c r="AO19" s="233">
        <v>14384.730408989781</v>
      </c>
      <c r="AP19" s="233">
        <v>14224.066398846391</v>
      </c>
      <c r="AQ19" s="233">
        <v>13840.871635135807</v>
      </c>
      <c r="AR19" s="233">
        <v>13353.483149209918</v>
      </c>
      <c r="AS19" s="233">
        <v>12714.886743181789</v>
      </c>
      <c r="AT19" s="233">
        <v>12343.739447390586</v>
      </c>
      <c r="AU19" s="233">
        <v>13736.910174636107</v>
      </c>
      <c r="AV19" s="233">
        <v>15576.092859634944</v>
      </c>
      <c r="AW19" s="233">
        <v>16717.109726708288</v>
      </c>
      <c r="AX19" s="233">
        <v>16876.00852479117</v>
      </c>
      <c r="AY19" s="233">
        <v>17175.222488709995</v>
      </c>
      <c r="AZ19" s="233">
        <v>17314.335746874443</v>
      </c>
      <c r="BA19" s="233">
        <v>17344.801372257312</v>
      </c>
      <c r="BB19" s="233">
        <v>17498.995025152399</v>
      </c>
      <c r="BC19" s="233">
        <v>19729.384571572613</v>
      </c>
      <c r="BD19" s="233">
        <v>22421.664800873386</v>
      </c>
      <c r="BE19" s="233">
        <v>24335.45183116402</v>
      </c>
      <c r="BF19" s="233">
        <v>25600.310570646048</v>
      </c>
      <c r="BG19" s="233">
        <v>33923.310481950779</v>
      </c>
      <c r="BH19" s="233">
        <v>35350.263128994229</v>
      </c>
      <c r="BI19" s="233">
        <v>35761.097996744407</v>
      </c>
      <c r="BJ19" s="233">
        <v>36036.02666946617</v>
      </c>
      <c r="BK19" s="233">
        <v>36613.499973023499</v>
      </c>
      <c r="BL19" s="233">
        <v>40658.711221136211</v>
      </c>
      <c r="BM19" s="233">
        <v>43571.046368263655</v>
      </c>
      <c r="BN19" s="233">
        <v>43723.732595621128</v>
      </c>
      <c r="BO19" s="233">
        <v>43367.187425752883</v>
      </c>
      <c r="BP19" s="233">
        <v>42468.718298515669</v>
      </c>
      <c r="BQ19" s="233">
        <v>40561.197555681589</v>
      </c>
      <c r="BR19" s="233">
        <v>39967.213600142299</v>
      </c>
      <c r="BS19" s="233">
        <v>39261.798191096408</v>
      </c>
      <c r="BT19" s="233">
        <v>39011.169020747853</v>
      </c>
      <c r="BU19" s="233">
        <v>39177.104672778099</v>
      </c>
      <c r="BV19" s="233">
        <v>39510.235043765642</v>
      </c>
      <c r="BW19" s="233">
        <v>39262.749529186447</v>
      </c>
      <c r="BX19" s="232"/>
    </row>
    <row r="20" spans="1:76" s="226" customFormat="1" ht="25.5" customHeight="1">
      <c r="A20" s="229"/>
      <c r="B20" s="235" t="s">
        <v>399</v>
      </c>
      <c r="C20" s="254"/>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33">
        <v>1443.3313664164664</v>
      </c>
      <c r="AI20" s="233">
        <v>1306.902707411062</v>
      </c>
      <c r="AJ20" s="233">
        <v>1464.4950240099588</v>
      </c>
      <c r="AK20" s="233">
        <v>1921.4667051961583</v>
      </c>
      <c r="AL20" s="233">
        <v>2425.6379933291491</v>
      </c>
      <c r="AM20" s="233">
        <v>2749.4274604328134</v>
      </c>
      <c r="AN20" s="233">
        <v>2963.0285538930675</v>
      </c>
      <c r="AO20" s="233">
        <v>3171.9324821302721</v>
      </c>
      <c r="AP20" s="233">
        <v>3296.3135517981455</v>
      </c>
      <c r="AQ20" s="233">
        <v>3266.6613270854587</v>
      </c>
      <c r="AR20" s="233">
        <v>3575.1749743283485</v>
      </c>
      <c r="AS20" s="233">
        <v>3559.8828741060292</v>
      </c>
      <c r="AT20" s="233">
        <v>3739.9065742576954</v>
      </c>
      <c r="AU20" s="233">
        <v>4568.6267438163804</v>
      </c>
      <c r="AV20" s="233">
        <v>5787.0047775019239</v>
      </c>
      <c r="AW20" s="233">
        <v>6557.131628774081</v>
      </c>
      <c r="AX20" s="233">
        <v>6720.2314618423861</v>
      </c>
      <c r="AY20" s="233">
        <v>6938.2954643464636</v>
      </c>
      <c r="AZ20" s="233">
        <v>7051.3720548602687</v>
      </c>
      <c r="BA20" s="233">
        <v>7047.9574395959735</v>
      </c>
      <c r="BB20" s="233">
        <v>7067.2381345103113</v>
      </c>
      <c r="BC20" s="233">
        <v>8007.30158818768</v>
      </c>
      <c r="BD20" s="233">
        <v>10442.224546380938</v>
      </c>
      <c r="BE20" s="233">
        <v>12349.927161401276</v>
      </c>
      <c r="BF20" s="233">
        <v>13723.183664548782</v>
      </c>
      <c r="BG20" s="233">
        <v>22064.600815408172</v>
      </c>
      <c r="BH20" s="233">
        <v>23647.403351206016</v>
      </c>
      <c r="BI20" s="233">
        <v>23635.246710694282</v>
      </c>
      <c r="BJ20" s="233">
        <v>24003.519759016479</v>
      </c>
      <c r="BK20" s="233">
        <v>24466.911637968042</v>
      </c>
      <c r="BL20" s="233">
        <v>27994.092090066839</v>
      </c>
      <c r="BM20" s="233">
        <v>30383.666083581102</v>
      </c>
      <c r="BN20" s="233">
        <v>30620.818612866304</v>
      </c>
      <c r="BO20" s="233">
        <v>30843.787424908616</v>
      </c>
      <c r="BP20" s="233">
        <v>30240.713453645119</v>
      </c>
      <c r="BQ20" s="233">
        <v>29315.171186750769</v>
      </c>
      <c r="BR20" s="233">
        <v>28771.931325667756</v>
      </c>
      <c r="BS20" s="233">
        <v>28136.48969030174</v>
      </c>
      <c r="BT20" s="233">
        <v>28063.09369521898</v>
      </c>
      <c r="BU20" s="233">
        <v>28322.079504962025</v>
      </c>
      <c r="BV20" s="233">
        <v>28737.133369357311</v>
      </c>
      <c r="BW20" s="233">
        <v>28593.182942178853</v>
      </c>
      <c r="BX20" s="227"/>
    </row>
    <row r="21" spans="1:76" s="226" customFormat="1">
      <c r="A21" s="229"/>
      <c r="B21" s="230" t="s">
        <v>398</v>
      </c>
      <c r="C21" s="23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93">
        <v>0</v>
      </c>
      <c r="AI21" s="93">
        <v>0</v>
      </c>
      <c r="AJ21" s="93">
        <v>0</v>
      </c>
      <c r="AK21" s="93">
        <v>0</v>
      </c>
      <c r="AL21" s="93">
        <v>0</v>
      </c>
      <c r="AM21" s="93">
        <v>0</v>
      </c>
      <c r="AN21" s="93">
        <v>0</v>
      </c>
      <c r="AO21" s="93">
        <v>0</v>
      </c>
      <c r="AP21" s="93">
        <v>0</v>
      </c>
      <c r="AQ21" s="93">
        <v>0</v>
      </c>
      <c r="AR21" s="93">
        <v>0</v>
      </c>
      <c r="AS21" s="93">
        <v>0</v>
      </c>
      <c r="AT21" s="93">
        <v>0</v>
      </c>
      <c r="AU21" s="93">
        <v>0</v>
      </c>
      <c r="AV21" s="93">
        <v>4.7291940265621975</v>
      </c>
      <c r="AW21" s="93">
        <v>11.558412888625307</v>
      </c>
      <c r="AX21" s="93">
        <v>18.027563756935884</v>
      </c>
      <c r="AY21" s="93">
        <v>29.526163001306504</v>
      </c>
      <c r="AZ21" s="93">
        <v>50.298798111524583</v>
      </c>
      <c r="BA21" s="93">
        <v>61.035913072010104</v>
      </c>
      <c r="BB21" s="93">
        <v>69.812619040900614</v>
      </c>
      <c r="BC21" s="93">
        <v>55.588860125852094</v>
      </c>
      <c r="BD21" s="93">
        <v>-8.4372025013291135E-2</v>
      </c>
      <c r="BE21" s="93">
        <v>-0.11776824464743844</v>
      </c>
      <c r="BF21" s="93">
        <v>-0.1956445545228325</v>
      </c>
      <c r="BG21" s="93">
        <v>0.11086141527363505</v>
      </c>
      <c r="BH21" s="93">
        <v>-3.6577444679977665E-2</v>
      </c>
      <c r="BI21" s="93">
        <v>0</v>
      </c>
      <c r="BJ21" s="93">
        <v>0</v>
      </c>
      <c r="BK21" s="93">
        <v>0</v>
      </c>
      <c r="BL21" s="93">
        <v>0</v>
      </c>
      <c r="BM21" s="93">
        <v>0</v>
      </c>
      <c r="BN21" s="93">
        <v>0</v>
      </c>
      <c r="BO21" s="93">
        <v>0</v>
      </c>
      <c r="BP21" s="93">
        <v>0</v>
      </c>
      <c r="BQ21" s="93">
        <v>0</v>
      </c>
      <c r="BR21" s="93">
        <v>0</v>
      </c>
      <c r="BS21" s="93">
        <v>0</v>
      </c>
      <c r="BT21" s="93">
        <v>0</v>
      </c>
      <c r="BU21" s="93">
        <v>0</v>
      </c>
      <c r="BV21" s="135">
        <v>0</v>
      </c>
      <c r="BW21" s="135">
        <v>0</v>
      </c>
      <c r="BX21" s="227"/>
    </row>
    <row r="22" spans="1:76" s="226" customFormat="1">
      <c r="A22" s="229"/>
      <c r="B22" s="230" t="s">
        <v>397</v>
      </c>
      <c r="C22" s="107"/>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93">
        <v>111.20146468914075</v>
      </c>
      <c r="AI22" s="93">
        <v>107.22719157803364</v>
      </c>
      <c r="AJ22" s="93">
        <v>140.46770326608939</v>
      </c>
      <c r="AK22" s="93">
        <v>201.18010517240936</v>
      </c>
      <c r="AL22" s="93">
        <v>268.41546192581444</v>
      </c>
      <c r="AM22" s="93">
        <v>336.17511151137967</v>
      </c>
      <c r="AN22" s="93">
        <v>325.55909483817817</v>
      </c>
      <c r="AO22" s="93">
        <v>316.67689126476995</v>
      </c>
      <c r="AP22" s="93">
        <v>377.30392630812088</v>
      </c>
      <c r="AQ22" s="93">
        <v>399.07934691321611</v>
      </c>
      <c r="AR22" s="93">
        <v>821.0930486586077</v>
      </c>
      <c r="AS22" s="93">
        <v>821.49555144802582</v>
      </c>
      <c r="AT22" s="93">
        <v>882.21720526515242</v>
      </c>
      <c r="AU22" s="93">
        <v>1055.6316407507452</v>
      </c>
      <c r="AV22" s="93">
        <v>1526.5565448014445</v>
      </c>
      <c r="AW22" s="93">
        <v>1937.807069205918</v>
      </c>
      <c r="AX22" s="93">
        <v>2284.6389109246152</v>
      </c>
      <c r="AY22" s="93">
        <v>2680.3016588760502</v>
      </c>
      <c r="AZ22" s="93">
        <v>3080.1010858736158</v>
      </c>
      <c r="BA22" s="93">
        <v>3378.6179443353017</v>
      </c>
      <c r="BB22" s="93">
        <v>3472.5873522556458</v>
      </c>
      <c r="BC22" s="93">
        <v>2682.2657892720481</v>
      </c>
      <c r="BD22" s="93">
        <v>2.365182996274227</v>
      </c>
      <c r="BE22" s="93">
        <v>-1.1158756359840338</v>
      </c>
      <c r="BF22" s="93">
        <v>-0.9822541097637022</v>
      </c>
      <c r="BG22" s="93">
        <v>0.11086141527363505</v>
      </c>
      <c r="BH22" s="93">
        <v>-3.6577444679977665E-2</v>
      </c>
      <c r="BI22" s="93">
        <v>0</v>
      </c>
      <c r="BJ22" s="93">
        <v>0</v>
      </c>
      <c r="BK22" s="93">
        <v>0</v>
      </c>
      <c r="BL22" s="93">
        <v>0</v>
      </c>
      <c r="BM22" s="93">
        <v>0</v>
      </c>
      <c r="BN22" s="93">
        <v>0</v>
      </c>
      <c r="BO22" s="93">
        <v>0</v>
      </c>
      <c r="BP22" s="93">
        <v>0</v>
      </c>
      <c r="BQ22" s="93">
        <v>0</v>
      </c>
      <c r="BR22" s="93">
        <v>0</v>
      </c>
      <c r="BS22" s="93">
        <v>0</v>
      </c>
      <c r="BT22" s="93">
        <v>0</v>
      </c>
      <c r="BU22" s="93">
        <v>0</v>
      </c>
      <c r="BV22" s="135">
        <v>0</v>
      </c>
      <c r="BW22" s="135">
        <v>0</v>
      </c>
      <c r="BX22" s="227"/>
    </row>
    <row r="23" spans="1:76" s="226" customFormat="1">
      <c r="A23" s="229"/>
      <c r="B23" s="107" t="s">
        <v>396</v>
      </c>
      <c r="C23" s="107"/>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93">
        <v>1332.1299017273257</v>
      </c>
      <c r="AI23" s="93">
        <v>1199.6755158330284</v>
      </c>
      <c r="AJ23" s="93">
        <v>1324.0273207438695</v>
      </c>
      <c r="AK23" s="93">
        <v>1720.2866000237489</v>
      </c>
      <c r="AL23" s="93">
        <v>2157.2225314033344</v>
      </c>
      <c r="AM23" s="93">
        <v>2413.2523489214336</v>
      </c>
      <c r="AN23" s="93">
        <v>2637.4694590548888</v>
      </c>
      <c r="AO23" s="93">
        <v>2855.2555908655022</v>
      </c>
      <c r="AP23" s="93">
        <v>2919.0096254900245</v>
      </c>
      <c r="AQ23" s="93">
        <v>2867.5819801722423</v>
      </c>
      <c r="AR23" s="93">
        <v>2754.0819256697409</v>
      </c>
      <c r="AS23" s="93">
        <v>2738.3873226580035</v>
      </c>
      <c r="AT23" s="93">
        <v>2857.6893689925432</v>
      </c>
      <c r="AU23" s="93">
        <v>3512.9951030656357</v>
      </c>
      <c r="AV23" s="93">
        <v>4255.7190386739167</v>
      </c>
      <c r="AW23" s="93">
        <v>4607.7661466795389</v>
      </c>
      <c r="AX23" s="93">
        <v>4417.5649871608357</v>
      </c>
      <c r="AY23" s="93">
        <v>4228.467642469107</v>
      </c>
      <c r="AZ23" s="93">
        <v>3604.2162476029675</v>
      </c>
      <c r="BA23" s="93">
        <v>3129.0323854589396</v>
      </c>
      <c r="BB23" s="93">
        <v>3088.7952240043387</v>
      </c>
      <c r="BC23" s="93">
        <v>3373.1464078902504</v>
      </c>
      <c r="BD23" s="93">
        <v>4072.6293485038568</v>
      </c>
      <c r="BE23" s="93">
        <v>4530.3433406011072</v>
      </c>
      <c r="BF23" s="93">
        <v>4852.1796762023159</v>
      </c>
      <c r="BG23" s="93">
        <v>4882.6021677086137</v>
      </c>
      <c r="BH23" s="93">
        <v>4134.5125400333382</v>
      </c>
      <c r="BI23" s="93">
        <v>3099.4348577769301</v>
      </c>
      <c r="BJ23" s="93">
        <v>2448.9686651029901</v>
      </c>
      <c r="BK23" s="93">
        <v>2016.6652017209992</v>
      </c>
      <c r="BL23" s="93">
        <v>1648.191409433342</v>
      </c>
      <c r="BM23" s="93">
        <v>968.11027391658183</v>
      </c>
      <c r="BN23" s="93">
        <v>680.06828695975094</v>
      </c>
      <c r="BO23" s="93">
        <v>475.90837013870839</v>
      </c>
      <c r="BP23" s="93">
        <v>303.48081267201025</v>
      </c>
      <c r="BQ23" s="93">
        <v>175.05897382886587</v>
      </c>
      <c r="BR23" s="93">
        <v>121.33469970972095</v>
      </c>
      <c r="BS23" s="93">
        <v>89.780571730486599</v>
      </c>
      <c r="BT23" s="93">
        <v>68.980759214415713</v>
      </c>
      <c r="BU23" s="93">
        <v>53.158500981228116</v>
      </c>
      <c r="BV23" s="93">
        <v>41.377350586161299</v>
      </c>
      <c r="BW23" s="93">
        <v>32.185699535080545</v>
      </c>
      <c r="BX23" s="227"/>
    </row>
    <row r="24" spans="1:76" s="226" customFormat="1">
      <c r="A24" s="229"/>
      <c r="B24" s="107" t="s">
        <v>395</v>
      </c>
      <c r="C24" s="107"/>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93">
        <v>0</v>
      </c>
      <c r="AI24" s="93">
        <v>0</v>
      </c>
      <c r="AJ24" s="93">
        <v>0</v>
      </c>
      <c r="AK24" s="93">
        <v>0</v>
      </c>
      <c r="AL24" s="93">
        <v>0</v>
      </c>
      <c r="AM24" s="93">
        <v>0</v>
      </c>
      <c r="AN24" s="93">
        <v>0</v>
      </c>
      <c r="AO24" s="93">
        <v>0</v>
      </c>
      <c r="AP24" s="93">
        <v>0</v>
      </c>
      <c r="AQ24" s="93">
        <v>0</v>
      </c>
      <c r="AR24" s="93">
        <v>0</v>
      </c>
      <c r="AS24" s="93">
        <v>0</v>
      </c>
      <c r="AT24" s="93">
        <v>0</v>
      </c>
      <c r="AU24" s="93">
        <v>0</v>
      </c>
      <c r="AV24" s="93">
        <v>0</v>
      </c>
      <c r="AW24" s="93">
        <v>0</v>
      </c>
      <c r="AX24" s="93">
        <v>0</v>
      </c>
      <c r="AY24" s="93">
        <v>0</v>
      </c>
      <c r="AZ24" s="93">
        <v>316.75592327216032</v>
      </c>
      <c r="BA24" s="93">
        <v>479.27119672972282</v>
      </c>
      <c r="BB24" s="93">
        <v>436.04293920942587</v>
      </c>
      <c r="BC24" s="93">
        <v>403.2484508213156</v>
      </c>
      <c r="BD24" s="93">
        <v>421.86012506645568</v>
      </c>
      <c r="BE24" s="93">
        <v>386.94483712079017</v>
      </c>
      <c r="BF24" s="93">
        <v>384.73927642251357</v>
      </c>
      <c r="BG24" s="93">
        <v>332.92461645709847</v>
      </c>
      <c r="BH24" s="93">
        <v>180.21454735585823</v>
      </c>
      <c r="BI24" s="93">
        <v>29.599928418403337</v>
      </c>
      <c r="BJ24" s="93">
        <v>14.603750823783995</v>
      </c>
      <c r="BK24" s="93">
        <v>0</v>
      </c>
      <c r="BL24" s="93">
        <v>0</v>
      </c>
      <c r="BM24" s="93">
        <v>0</v>
      </c>
      <c r="BN24" s="93">
        <v>0</v>
      </c>
      <c r="BO24" s="93">
        <v>0</v>
      </c>
      <c r="BP24" s="93">
        <v>0</v>
      </c>
      <c r="BQ24" s="93">
        <v>0</v>
      </c>
      <c r="BR24" s="93">
        <v>0</v>
      </c>
      <c r="BS24" s="93">
        <v>0</v>
      </c>
      <c r="BT24" s="93">
        <v>0</v>
      </c>
      <c r="BU24" s="93">
        <v>0</v>
      </c>
      <c r="BV24" s="135">
        <v>0</v>
      </c>
      <c r="BW24" s="135">
        <v>0</v>
      </c>
      <c r="BX24" s="227"/>
    </row>
    <row r="25" spans="1:76" s="226" customFormat="1">
      <c r="A25" s="229"/>
      <c r="B25" s="107" t="s">
        <v>394</v>
      </c>
      <c r="C25" s="107"/>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93">
        <v>0</v>
      </c>
      <c r="AI25" s="93">
        <v>0</v>
      </c>
      <c r="AJ25" s="93">
        <v>0</v>
      </c>
      <c r="AK25" s="93">
        <v>0</v>
      </c>
      <c r="AL25" s="93">
        <v>0</v>
      </c>
      <c r="AM25" s="93">
        <v>0</v>
      </c>
      <c r="AN25" s="93">
        <v>0</v>
      </c>
      <c r="AO25" s="93">
        <v>0</v>
      </c>
      <c r="AP25" s="93">
        <v>0</v>
      </c>
      <c r="AQ25" s="93">
        <v>0</v>
      </c>
      <c r="AR25" s="93">
        <v>0</v>
      </c>
      <c r="AS25" s="93">
        <v>0</v>
      </c>
      <c r="AT25" s="93">
        <v>0</v>
      </c>
      <c r="AU25" s="93">
        <v>0</v>
      </c>
      <c r="AV25" s="93">
        <v>0</v>
      </c>
      <c r="AW25" s="93">
        <v>0</v>
      </c>
      <c r="AX25" s="93">
        <v>0</v>
      </c>
      <c r="AY25" s="93">
        <v>0</v>
      </c>
      <c r="AZ25" s="93">
        <v>0</v>
      </c>
      <c r="BA25" s="93">
        <v>0</v>
      </c>
      <c r="BB25" s="93">
        <v>0</v>
      </c>
      <c r="BC25" s="93">
        <v>0</v>
      </c>
      <c r="BD25" s="93">
        <v>0</v>
      </c>
      <c r="BE25" s="93">
        <v>0</v>
      </c>
      <c r="BF25" s="93">
        <v>0</v>
      </c>
      <c r="BG25" s="93">
        <v>16750.002665724951</v>
      </c>
      <c r="BH25" s="93">
        <v>19332.749418706182</v>
      </c>
      <c r="BI25" s="93">
        <v>20506.211924498952</v>
      </c>
      <c r="BJ25" s="93">
        <v>21539.947343089701</v>
      </c>
      <c r="BK25" s="93">
        <v>22450.246436247042</v>
      </c>
      <c r="BL25" s="93">
        <v>26345.900680633495</v>
      </c>
      <c r="BM25" s="93">
        <v>29415.555809664522</v>
      </c>
      <c r="BN25" s="93">
        <v>29940.750325906556</v>
      </c>
      <c r="BO25" s="93">
        <v>30367.87905476991</v>
      </c>
      <c r="BP25" s="93">
        <v>29937.232640973107</v>
      </c>
      <c r="BQ25" s="93">
        <v>29140.112212921904</v>
      </c>
      <c r="BR25" s="93">
        <v>28650.596625958035</v>
      </c>
      <c r="BS25" s="93">
        <v>28046.709118571256</v>
      </c>
      <c r="BT25" s="93">
        <v>27994.112936004567</v>
      </c>
      <c r="BU25" s="93">
        <v>28268.921003980795</v>
      </c>
      <c r="BV25" s="135">
        <v>28695.75601877115</v>
      </c>
      <c r="BW25" s="135">
        <v>28560.997242643774</v>
      </c>
      <c r="BX25" s="227"/>
    </row>
    <row r="26" spans="1:76" s="226" customFormat="1">
      <c r="A26" s="229"/>
      <c r="B26" s="107" t="s">
        <v>393</v>
      </c>
      <c r="C26" s="107"/>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93">
        <v>0</v>
      </c>
      <c r="AI26" s="93">
        <v>0</v>
      </c>
      <c r="AJ26" s="93">
        <v>0</v>
      </c>
      <c r="AK26" s="93">
        <v>0</v>
      </c>
      <c r="AL26" s="93">
        <v>0</v>
      </c>
      <c r="AM26" s="93">
        <v>0</v>
      </c>
      <c r="AN26" s="93">
        <v>0</v>
      </c>
      <c r="AO26" s="93">
        <v>0</v>
      </c>
      <c r="AP26" s="93">
        <v>0</v>
      </c>
      <c r="AQ26" s="93">
        <v>0</v>
      </c>
      <c r="AR26" s="93">
        <v>0</v>
      </c>
      <c r="AS26" s="93">
        <v>0</v>
      </c>
      <c r="AT26" s="93">
        <v>0</v>
      </c>
      <c r="AU26" s="93">
        <v>0</v>
      </c>
      <c r="AV26" s="93">
        <v>0</v>
      </c>
      <c r="AW26" s="93">
        <v>0</v>
      </c>
      <c r="AX26" s="93">
        <v>0</v>
      </c>
      <c r="AY26" s="93">
        <v>0</v>
      </c>
      <c r="AZ26" s="93">
        <v>0</v>
      </c>
      <c r="BA26" s="93">
        <v>0</v>
      </c>
      <c r="BB26" s="93">
        <v>0</v>
      </c>
      <c r="BC26" s="93">
        <v>1493.0520800782144</v>
      </c>
      <c r="BD26" s="93">
        <v>5945.4542618393652</v>
      </c>
      <c r="BE26" s="93">
        <v>7433.8726275600102</v>
      </c>
      <c r="BF26" s="93">
        <v>8487.4426105882394</v>
      </c>
      <c r="BG26" s="93">
        <v>98.849642686961403</v>
      </c>
      <c r="BH26" s="93">
        <v>0</v>
      </c>
      <c r="BI26" s="93">
        <v>0</v>
      </c>
      <c r="BJ26" s="93">
        <v>0</v>
      </c>
      <c r="BK26" s="93">
        <v>0</v>
      </c>
      <c r="BL26" s="93">
        <v>0</v>
      </c>
      <c r="BM26" s="93">
        <v>0</v>
      </c>
      <c r="BN26" s="93">
        <v>0</v>
      </c>
      <c r="BO26" s="93">
        <v>0</v>
      </c>
      <c r="BP26" s="93">
        <v>0</v>
      </c>
      <c r="BQ26" s="93">
        <v>0</v>
      </c>
      <c r="BR26" s="93">
        <v>0</v>
      </c>
      <c r="BS26" s="93">
        <v>0</v>
      </c>
      <c r="BT26" s="93">
        <v>0</v>
      </c>
      <c r="BU26" s="93">
        <v>0</v>
      </c>
      <c r="BV26" s="135">
        <v>0</v>
      </c>
      <c r="BW26" s="135">
        <v>0</v>
      </c>
      <c r="BX26" s="227"/>
    </row>
    <row r="27" spans="1:76" s="226" customFormat="1" ht="25.5" customHeight="1">
      <c r="A27" s="229"/>
      <c r="B27" s="254" t="s">
        <v>392</v>
      </c>
      <c r="C27" s="252"/>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100">
        <v>8340.1098516855564</v>
      </c>
      <c r="AI27" s="100">
        <v>11246.940983295974</v>
      </c>
      <c r="AJ27" s="100">
        <v>10056.818660026922</v>
      </c>
      <c r="AK27" s="100">
        <v>10516.232770375944</v>
      </c>
      <c r="AL27" s="100">
        <v>10716.630091570018</v>
      </c>
      <c r="AM27" s="100">
        <v>11197.637657415631</v>
      </c>
      <c r="AN27" s="100">
        <v>11363.562691256409</v>
      </c>
      <c r="AO27" s="100">
        <v>11212.797926859508</v>
      </c>
      <c r="AP27" s="100">
        <v>10927.752847048247</v>
      </c>
      <c r="AQ27" s="100">
        <v>10574.210308050348</v>
      </c>
      <c r="AR27" s="100">
        <v>9778.3081748815694</v>
      </c>
      <c r="AS27" s="100">
        <v>9155.0038690757592</v>
      </c>
      <c r="AT27" s="100">
        <v>8603.8328731328911</v>
      </c>
      <c r="AU27" s="100">
        <v>9168.2834308197253</v>
      </c>
      <c r="AV27" s="100">
        <v>9789.0880821330211</v>
      </c>
      <c r="AW27" s="100">
        <v>10159.978097934205</v>
      </c>
      <c r="AX27" s="100">
        <v>10155.777062948782</v>
      </c>
      <c r="AY27" s="100">
        <v>10236.927024363531</v>
      </c>
      <c r="AZ27" s="100">
        <v>10262.963692014175</v>
      </c>
      <c r="BA27" s="100">
        <v>10296.843932661339</v>
      </c>
      <c r="BB27" s="100">
        <v>10431.756890642089</v>
      </c>
      <c r="BC27" s="100">
        <v>11722.082983384933</v>
      </c>
      <c r="BD27" s="100">
        <v>11979.440254492451</v>
      </c>
      <c r="BE27" s="100">
        <v>11985.524669762744</v>
      </c>
      <c r="BF27" s="100">
        <v>11877.126906097268</v>
      </c>
      <c r="BG27" s="100">
        <v>11858.709666542607</v>
      </c>
      <c r="BH27" s="100">
        <v>11702.859777788211</v>
      </c>
      <c r="BI27" s="100">
        <v>11598.084768452718</v>
      </c>
      <c r="BJ27" s="100">
        <v>11736.190462510544</v>
      </c>
      <c r="BK27" s="100">
        <v>11908.175419881169</v>
      </c>
      <c r="BL27" s="100">
        <v>12339.892164669916</v>
      </c>
      <c r="BM27" s="100">
        <v>12630.810263541875</v>
      </c>
      <c r="BN27" s="100">
        <v>12639.971198993202</v>
      </c>
      <c r="BO27" s="100">
        <v>12435.483997249718</v>
      </c>
      <c r="BP27" s="100">
        <v>12228.004844870555</v>
      </c>
      <c r="BQ27" s="100">
        <v>11246.026368930821</v>
      </c>
      <c r="BR27" s="100">
        <v>11195.282274474541</v>
      </c>
      <c r="BS27" s="100">
        <v>11125.30850079467</v>
      </c>
      <c r="BT27" s="100">
        <v>10948.075325528867</v>
      </c>
      <c r="BU27" s="100">
        <v>10855.025167816071</v>
      </c>
      <c r="BV27" s="233">
        <v>10773.101674408334</v>
      </c>
      <c r="BW27" s="233">
        <v>10669.566587007597</v>
      </c>
      <c r="BX27" s="227"/>
    </row>
    <row r="28" spans="1:76" s="226" customFormat="1" ht="15.75">
      <c r="A28" s="229"/>
      <c r="B28" s="107" t="s">
        <v>391</v>
      </c>
      <c r="C28" s="252"/>
      <c r="D28" s="251"/>
      <c r="E28" s="251"/>
      <c r="F28" s="251"/>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93">
        <v>8340.1098516855564</v>
      </c>
      <c r="AI28" s="93">
        <v>11246.940983295974</v>
      </c>
      <c r="AJ28" s="93">
        <v>10056.818660026922</v>
      </c>
      <c r="AK28" s="93">
        <v>10516.232770375944</v>
      </c>
      <c r="AL28" s="93">
        <v>10716.630091570018</v>
      </c>
      <c r="AM28" s="93">
        <v>11197.637657415631</v>
      </c>
      <c r="AN28" s="93">
        <v>11363.562691256409</v>
      </c>
      <c r="AO28" s="93">
        <v>11212.797926859508</v>
      </c>
      <c r="AP28" s="93">
        <v>10927.752847048247</v>
      </c>
      <c r="AQ28" s="93">
        <v>10574.210308050348</v>
      </c>
      <c r="AR28" s="93">
        <v>9778.3081748815694</v>
      </c>
      <c r="AS28" s="93">
        <v>9155.0038690757592</v>
      </c>
      <c r="AT28" s="93">
        <v>8603.8328731328911</v>
      </c>
      <c r="AU28" s="93">
        <v>9168.2834308197253</v>
      </c>
      <c r="AV28" s="93">
        <v>9789.0880821330211</v>
      </c>
      <c r="AW28" s="93">
        <v>10159.978097934205</v>
      </c>
      <c r="AX28" s="93">
        <v>10155.777062948782</v>
      </c>
      <c r="AY28" s="93">
        <v>10236.927024363531</v>
      </c>
      <c r="AZ28" s="93">
        <v>10262.963692014175</v>
      </c>
      <c r="BA28" s="93">
        <v>10296.843932661339</v>
      </c>
      <c r="BB28" s="93">
        <v>10431.756890642089</v>
      </c>
      <c r="BC28" s="93">
        <v>11722.082983384933</v>
      </c>
      <c r="BD28" s="93">
        <v>11979.440254492451</v>
      </c>
      <c r="BE28" s="93">
        <v>11985.524669762744</v>
      </c>
      <c r="BF28" s="93">
        <v>11877.126906097268</v>
      </c>
      <c r="BG28" s="93">
        <v>0</v>
      </c>
      <c r="BH28" s="93">
        <v>0</v>
      </c>
      <c r="BI28" s="93">
        <v>0</v>
      </c>
      <c r="BJ28" s="93">
        <v>0</v>
      </c>
      <c r="BK28" s="93">
        <v>0</v>
      </c>
      <c r="BL28" s="93">
        <v>0</v>
      </c>
      <c r="BM28" s="93">
        <v>0</v>
      </c>
      <c r="BN28" s="93">
        <v>0</v>
      </c>
      <c r="BO28" s="93">
        <v>0</v>
      </c>
      <c r="BP28" s="93">
        <v>0</v>
      </c>
      <c r="BQ28" s="93">
        <v>0</v>
      </c>
      <c r="BR28" s="93">
        <v>0</v>
      </c>
      <c r="BS28" s="93">
        <v>0</v>
      </c>
      <c r="BT28" s="93">
        <v>0</v>
      </c>
      <c r="BU28" s="93">
        <v>0</v>
      </c>
      <c r="BV28" s="135">
        <v>0</v>
      </c>
      <c r="BW28" s="135">
        <v>0</v>
      </c>
      <c r="BX28" s="227"/>
    </row>
    <row r="29" spans="1:76" s="226" customFormat="1" ht="15.75">
      <c r="A29" s="229"/>
      <c r="B29" s="253" t="s">
        <v>390</v>
      </c>
      <c r="C29" s="252"/>
      <c r="D29" s="251"/>
      <c r="E29" s="251"/>
      <c r="F29" s="251"/>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93">
        <v>0</v>
      </c>
      <c r="AI29" s="93">
        <v>0</v>
      </c>
      <c r="AJ29" s="93">
        <v>0</v>
      </c>
      <c r="AK29" s="93">
        <v>0</v>
      </c>
      <c r="AL29" s="93">
        <v>0</v>
      </c>
      <c r="AM29" s="93">
        <v>0</v>
      </c>
      <c r="AN29" s="93">
        <v>0</v>
      </c>
      <c r="AO29" s="93">
        <v>0</v>
      </c>
      <c r="AP29" s="93">
        <v>0</v>
      </c>
      <c r="AQ29" s="93">
        <v>0</v>
      </c>
      <c r="AR29" s="93">
        <v>0</v>
      </c>
      <c r="AS29" s="93">
        <v>0</v>
      </c>
      <c r="AT29" s="93">
        <v>0</v>
      </c>
      <c r="AU29" s="93">
        <v>0</v>
      </c>
      <c r="AV29" s="93">
        <v>0</v>
      </c>
      <c r="AW29" s="93">
        <v>0</v>
      </c>
      <c r="AX29" s="93">
        <v>0</v>
      </c>
      <c r="AY29" s="93">
        <v>0</v>
      </c>
      <c r="AZ29" s="93">
        <v>0</v>
      </c>
      <c r="BA29" s="93">
        <v>0</v>
      </c>
      <c r="BB29" s="93">
        <v>0</v>
      </c>
      <c r="BC29" s="93">
        <v>0</v>
      </c>
      <c r="BD29" s="93">
        <v>0</v>
      </c>
      <c r="BE29" s="93">
        <v>0</v>
      </c>
      <c r="BF29" s="93">
        <v>0</v>
      </c>
      <c r="BG29" s="93">
        <v>11858.709666542607</v>
      </c>
      <c r="BH29" s="93">
        <v>11702.859777788211</v>
      </c>
      <c r="BI29" s="93">
        <v>11598.084768452718</v>
      </c>
      <c r="BJ29" s="93">
        <v>11736.190462510544</v>
      </c>
      <c r="BK29" s="93">
        <v>11908.175419881169</v>
      </c>
      <c r="BL29" s="93">
        <v>12339.892164669916</v>
      </c>
      <c r="BM29" s="93">
        <v>12630.810263541875</v>
      </c>
      <c r="BN29" s="93">
        <v>12639.971198993202</v>
      </c>
      <c r="BO29" s="93">
        <v>12435.483997249718</v>
      </c>
      <c r="BP29" s="93">
        <v>12228.004844870555</v>
      </c>
      <c r="BQ29" s="93">
        <v>11246.026368930821</v>
      </c>
      <c r="BR29" s="93">
        <v>11195.282274474541</v>
      </c>
      <c r="BS29" s="93">
        <v>11125.30850079467</v>
      </c>
      <c r="BT29" s="93">
        <v>10948.075325528867</v>
      </c>
      <c r="BU29" s="93">
        <v>10855.025167816071</v>
      </c>
      <c r="BV29" s="135">
        <v>10773.101674408334</v>
      </c>
      <c r="BW29" s="135">
        <v>10669.566587007597</v>
      </c>
      <c r="BX29" s="227"/>
    </row>
    <row r="30" spans="1:76" s="226" customFormat="1" ht="25.5" customHeight="1">
      <c r="A30" s="229"/>
      <c r="B30" s="230" t="s">
        <v>389</v>
      </c>
      <c r="C30" s="230"/>
      <c r="D30" s="250"/>
      <c r="E30" s="250"/>
      <c r="F30" s="250"/>
      <c r="G30" s="250"/>
      <c r="H30" s="250"/>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93">
        <v>0</v>
      </c>
      <c r="AI30" s="93">
        <v>0</v>
      </c>
      <c r="AJ30" s="93">
        <v>0</v>
      </c>
      <c r="AK30" s="93">
        <v>0</v>
      </c>
      <c r="AL30" s="93">
        <v>0</v>
      </c>
      <c r="AM30" s="93">
        <v>0</v>
      </c>
      <c r="AN30" s="93">
        <v>0</v>
      </c>
      <c r="AO30" s="93">
        <v>0</v>
      </c>
      <c r="AP30" s="93">
        <v>0</v>
      </c>
      <c r="AQ30" s="93">
        <v>0</v>
      </c>
      <c r="AR30" s="93">
        <v>0</v>
      </c>
      <c r="AS30" s="93">
        <v>0</v>
      </c>
      <c r="AT30" s="93">
        <v>0</v>
      </c>
      <c r="AU30" s="93">
        <v>0</v>
      </c>
      <c r="AV30" s="93">
        <v>0</v>
      </c>
      <c r="AW30" s="93">
        <v>0</v>
      </c>
      <c r="AX30" s="93">
        <v>0</v>
      </c>
      <c r="AY30" s="93">
        <v>0</v>
      </c>
      <c r="AZ30" s="93">
        <v>0</v>
      </c>
      <c r="BA30" s="93">
        <v>0</v>
      </c>
      <c r="BB30" s="93">
        <v>0</v>
      </c>
      <c r="BC30" s="93">
        <v>0</v>
      </c>
      <c r="BD30" s="93">
        <v>0</v>
      </c>
      <c r="BE30" s="93">
        <v>0</v>
      </c>
      <c r="BF30" s="93">
        <v>0</v>
      </c>
      <c r="BG30" s="93">
        <v>0</v>
      </c>
      <c r="BH30" s="93">
        <v>0</v>
      </c>
      <c r="BI30" s="93">
        <v>527.76651759740173</v>
      </c>
      <c r="BJ30" s="93">
        <v>296.31644793914762</v>
      </c>
      <c r="BK30" s="93">
        <v>238.41291517429357</v>
      </c>
      <c r="BL30" s="93">
        <v>324.72696639945445</v>
      </c>
      <c r="BM30" s="93">
        <v>413.85501779284766</v>
      </c>
      <c r="BN30" s="93">
        <v>354.83849925504779</v>
      </c>
      <c r="BO30" s="93">
        <v>87.916003594550261</v>
      </c>
      <c r="BP30" s="93">
        <v>0</v>
      </c>
      <c r="BQ30" s="93">
        <v>0</v>
      </c>
      <c r="BR30" s="93">
        <v>0</v>
      </c>
      <c r="BS30" s="93">
        <v>0</v>
      </c>
      <c r="BT30" s="93">
        <v>0</v>
      </c>
      <c r="BU30" s="93">
        <v>0</v>
      </c>
      <c r="BV30" s="135">
        <v>0</v>
      </c>
      <c r="BW30" s="135">
        <v>0</v>
      </c>
      <c r="BX30" s="227"/>
    </row>
    <row r="31" spans="1:76" s="244" customFormat="1" ht="25.5" customHeight="1" thickBot="1">
      <c r="A31" s="249"/>
      <c r="B31" s="14" t="s">
        <v>388</v>
      </c>
      <c r="C31" s="248"/>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6">
        <v>0</v>
      </c>
      <c r="AI31" s="246">
        <v>0</v>
      </c>
      <c r="AJ31" s="246">
        <v>0</v>
      </c>
      <c r="AK31" s="246">
        <v>0</v>
      </c>
      <c r="AL31" s="246">
        <v>0</v>
      </c>
      <c r="AM31" s="246">
        <v>0</v>
      </c>
      <c r="AN31" s="246">
        <v>0</v>
      </c>
      <c r="AO31" s="246">
        <v>0</v>
      </c>
      <c r="AP31" s="246">
        <v>0</v>
      </c>
      <c r="AQ31" s="246">
        <v>0</v>
      </c>
      <c r="AR31" s="246">
        <v>0</v>
      </c>
      <c r="AS31" s="246">
        <v>0</v>
      </c>
      <c r="AT31" s="246">
        <v>0</v>
      </c>
      <c r="AU31" s="246">
        <v>0</v>
      </c>
      <c r="AV31" s="246">
        <v>0</v>
      </c>
      <c r="AW31" s="246">
        <v>0</v>
      </c>
      <c r="AX31" s="246">
        <v>0</v>
      </c>
      <c r="AY31" s="246">
        <v>0</v>
      </c>
      <c r="AZ31" s="246">
        <v>0</v>
      </c>
      <c r="BA31" s="246">
        <v>0</v>
      </c>
      <c r="BB31" s="246">
        <v>0</v>
      </c>
      <c r="BC31" s="246">
        <v>0</v>
      </c>
      <c r="BD31" s="246">
        <v>0</v>
      </c>
      <c r="BE31" s="246">
        <v>0</v>
      </c>
      <c r="BF31" s="246">
        <v>0</v>
      </c>
      <c r="BG31" s="246">
        <v>0</v>
      </c>
      <c r="BH31" s="246">
        <v>0</v>
      </c>
      <c r="BI31" s="246">
        <v>0</v>
      </c>
      <c r="BJ31" s="246">
        <v>0</v>
      </c>
      <c r="BK31" s="246">
        <v>0</v>
      </c>
      <c r="BL31" s="246">
        <v>0</v>
      </c>
      <c r="BM31" s="246">
        <v>142.71500334783263</v>
      </c>
      <c r="BN31" s="246">
        <v>108.10428450657545</v>
      </c>
      <c r="BO31" s="246">
        <v>0</v>
      </c>
      <c r="BP31" s="246">
        <v>0</v>
      </c>
      <c r="BQ31" s="246">
        <v>0</v>
      </c>
      <c r="BR31" s="246">
        <v>0</v>
      </c>
      <c r="BS31" s="246">
        <v>0</v>
      </c>
      <c r="BT31" s="246">
        <v>0</v>
      </c>
      <c r="BU31" s="246">
        <v>0</v>
      </c>
      <c r="BV31" s="246">
        <v>0</v>
      </c>
      <c r="BW31" s="246">
        <v>0</v>
      </c>
      <c r="BX31" s="245"/>
    </row>
    <row r="32" spans="1:76" s="226" customFormat="1" ht="26.1" customHeight="1">
      <c r="A32" s="243"/>
      <c r="B32" s="242" t="s">
        <v>387</v>
      </c>
      <c r="C32" s="229"/>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t="s">
        <v>111</v>
      </c>
      <c r="BD32" s="233" t="s">
        <v>110</v>
      </c>
      <c r="BE32" s="233" t="s">
        <v>109</v>
      </c>
      <c r="BF32" s="233" t="s">
        <v>108</v>
      </c>
      <c r="BG32" s="233" t="s">
        <v>107</v>
      </c>
      <c r="BH32" s="233" t="s">
        <v>106</v>
      </c>
      <c r="BI32" s="233" t="s">
        <v>105</v>
      </c>
      <c r="BJ32" s="233" t="s">
        <v>104</v>
      </c>
      <c r="BK32" s="233" t="s">
        <v>103</v>
      </c>
      <c r="BL32" s="233" t="s">
        <v>102</v>
      </c>
      <c r="BM32" s="233" t="s">
        <v>101</v>
      </c>
      <c r="BN32" s="233" t="s">
        <v>100</v>
      </c>
      <c r="BO32" s="233" t="s">
        <v>99</v>
      </c>
      <c r="BP32" s="233" t="s">
        <v>98</v>
      </c>
      <c r="BQ32" s="233" t="s">
        <v>97</v>
      </c>
      <c r="BR32" s="233" t="s">
        <v>96</v>
      </c>
      <c r="BS32" s="233" t="s">
        <v>95</v>
      </c>
      <c r="BT32" s="233" t="s">
        <v>94</v>
      </c>
      <c r="BU32" s="241" t="s">
        <v>93</v>
      </c>
      <c r="BV32" s="241" t="s">
        <v>92</v>
      </c>
      <c r="BW32" s="241" t="s">
        <v>91</v>
      </c>
      <c r="BX32" s="227"/>
    </row>
    <row r="33" spans="1:76" s="226" customFormat="1" ht="15.75">
      <c r="A33" s="229"/>
      <c r="B33" s="240" t="s">
        <v>386</v>
      </c>
      <c r="C33" s="239"/>
      <c r="D33" s="238"/>
      <c r="E33" s="238"/>
      <c r="F33" s="238"/>
      <c r="G33" s="238"/>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t="s">
        <v>90</v>
      </c>
      <c r="BD33" s="237" t="s">
        <v>90</v>
      </c>
      <c r="BE33" s="237" t="s">
        <v>90</v>
      </c>
      <c r="BF33" s="237" t="s">
        <v>90</v>
      </c>
      <c r="BG33" s="237" t="s">
        <v>90</v>
      </c>
      <c r="BH33" s="237" t="s">
        <v>90</v>
      </c>
      <c r="BI33" s="237" t="s">
        <v>90</v>
      </c>
      <c r="BJ33" s="237" t="s">
        <v>90</v>
      </c>
      <c r="BK33" s="237" t="s">
        <v>90</v>
      </c>
      <c r="BL33" s="237" t="s">
        <v>90</v>
      </c>
      <c r="BM33" s="237" t="s">
        <v>90</v>
      </c>
      <c r="BN33" s="237" t="s">
        <v>90</v>
      </c>
      <c r="BO33" s="237" t="s">
        <v>90</v>
      </c>
      <c r="BP33" s="237" t="s">
        <v>90</v>
      </c>
      <c r="BQ33" s="237" t="s">
        <v>90</v>
      </c>
      <c r="BR33" s="237" t="s">
        <v>89</v>
      </c>
      <c r="BS33" s="237" t="s">
        <v>89</v>
      </c>
      <c r="BT33" s="237" t="s">
        <v>89</v>
      </c>
      <c r="BU33" s="237" t="s">
        <v>89</v>
      </c>
      <c r="BV33" s="237" t="s">
        <v>89</v>
      </c>
      <c r="BW33" s="237" t="s">
        <v>89</v>
      </c>
      <c r="BX33" s="227"/>
    </row>
    <row r="34" spans="1:76" s="231" customFormat="1" ht="25.5" customHeight="1">
      <c r="A34" s="236"/>
      <c r="B34" s="235" t="s">
        <v>385</v>
      </c>
      <c r="C34" s="106"/>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f t="shared" ref="BC34:BW34" si="3">SUM(BC35,BC36,BC39:BC41)</f>
        <v>1097</v>
      </c>
      <c r="BD34" s="233">
        <f t="shared" si="3"/>
        <v>4469</v>
      </c>
      <c r="BE34" s="233">
        <f t="shared" si="3"/>
        <v>5673</v>
      </c>
      <c r="BF34" s="233">
        <f t="shared" si="3"/>
        <v>6648</v>
      </c>
      <c r="BG34" s="233">
        <f t="shared" si="3"/>
        <v>22865.058816981473</v>
      </c>
      <c r="BH34" s="233">
        <f t="shared" si="3"/>
        <v>25489.053493243082</v>
      </c>
      <c r="BI34" s="233">
        <f t="shared" si="3"/>
        <v>27545.970534899239</v>
      </c>
      <c r="BJ34" s="233">
        <f t="shared" si="3"/>
        <v>29096.060819001679</v>
      </c>
      <c r="BK34" s="233">
        <f t="shared" si="3"/>
        <v>30845.061995511111</v>
      </c>
      <c r="BL34" s="233">
        <f t="shared" si="3"/>
        <v>35657.194611390332</v>
      </c>
      <c r="BM34" s="233">
        <f t="shared" si="3"/>
        <v>39945.635269999999</v>
      </c>
      <c r="BN34" s="233">
        <f t="shared" si="3"/>
        <v>41484.414883978978</v>
      </c>
      <c r="BO34" s="233">
        <f t="shared" si="3"/>
        <v>42093.417566250006</v>
      </c>
      <c r="BP34" s="233">
        <f t="shared" si="3"/>
        <v>42055.223097399998</v>
      </c>
      <c r="BQ34" s="233">
        <f t="shared" si="3"/>
        <v>41147.623135291135</v>
      </c>
      <c r="BR34" s="233">
        <f t="shared" si="3"/>
        <v>41277.008932091085</v>
      </c>
      <c r="BS34" s="233">
        <f t="shared" si="3"/>
        <v>41157.049216150393</v>
      </c>
      <c r="BT34" s="233">
        <f t="shared" si="3"/>
        <v>41391.888630700319</v>
      </c>
      <c r="BU34" s="233">
        <f t="shared" si="3"/>
        <v>42246.974851500418</v>
      </c>
      <c r="BV34" s="233">
        <f t="shared" si="3"/>
        <v>43495.512056257423</v>
      </c>
      <c r="BW34" s="233">
        <f t="shared" si="3"/>
        <v>44364.646195898182</v>
      </c>
      <c r="BX34" s="232"/>
    </row>
    <row r="35" spans="1:76" s="226" customFormat="1">
      <c r="A35" s="229"/>
      <c r="B35" s="107" t="s">
        <v>380</v>
      </c>
      <c r="C35" s="229"/>
      <c r="D35" s="228"/>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93"/>
      <c r="AI35" s="93"/>
      <c r="AJ35" s="93"/>
      <c r="AK35" s="93"/>
      <c r="AL35" s="93"/>
      <c r="AM35" s="93"/>
      <c r="AN35" s="93"/>
      <c r="AO35" s="93"/>
      <c r="AP35" s="93"/>
      <c r="AQ35" s="93"/>
      <c r="AR35" s="93"/>
      <c r="AS35" s="93"/>
      <c r="AT35" s="93"/>
      <c r="AU35" s="93"/>
      <c r="AV35" s="93"/>
      <c r="AW35" s="93"/>
      <c r="AX35" s="93"/>
      <c r="AY35" s="93"/>
      <c r="AZ35" s="93"/>
      <c r="BA35" s="93"/>
      <c r="BB35" s="93"/>
      <c r="BC35" s="93">
        <v>0</v>
      </c>
      <c r="BD35" s="93">
        <v>0</v>
      </c>
      <c r="BE35" s="93">
        <v>0</v>
      </c>
      <c r="BF35" s="93">
        <v>0</v>
      </c>
      <c r="BG35" s="93">
        <v>13361</v>
      </c>
      <c r="BH35" s="93">
        <v>15896</v>
      </c>
      <c r="BI35" s="93">
        <v>17332</v>
      </c>
      <c r="BJ35" s="93">
        <v>18684</v>
      </c>
      <c r="BK35" s="93">
        <v>20030</v>
      </c>
      <c r="BL35" s="93">
        <v>24099.162181390333</v>
      </c>
      <c r="BM35" s="93">
        <v>27601</v>
      </c>
      <c r="BN35" s="93">
        <v>28879.49392832</v>
      </c>
      <c r="BO35" s="93">
        <v>29830.088114480001</v>
      </c>
      <c r="BP35" s="93">
        <v>29887.8448145</v>
      </c>
      <c r="BQ35" s="93">
        <v>29709.964027239999</v>
      </c>
      <c r="BR35" s="93">
        <v>29700.217985934338</v>
      </c>
      <c r="BS35" s="93">
        <v>29488.631521786254</v>
      </c>
      <c r="BT35" s="93">
        <v>29775.765889381153</v>
      </c>
      <c r="BU35" s="93">
        <v>30546.368037049011</v>
      </c>
      <c r="BV35" s="93">
        <v>31644.636573846972</v>
      </c>
      <c r="BW35" s="93">
        <v>32320.444675444953</v>
      </c>
      <c r="BX35" s="227"/>
    </row>
    <row r="36" spans="1:76" s="226" customFormat="1">
      <c r="A36" s="229"/>
      <c r="B36" s="106" t="s">
        <v>379</v>
      </c>
      <c r="C36" s="229"/>
      <c r="D36" s="228"/>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93"/>
      <c r="AI36" s="93"/>
      <c r="AJ36" s="93"/>
      <c r="AK36" s="93"/>
      <c r="AL36" s="93"/>
      <c r="AM36" s="93"/>
      <c r="AN36" s="93"/>
      <c r="AO36" s="93"/>
      <c r="AP36" s="93"/>
      <c r="AQ36" s="93"/>
      <c r="AR36" s="93"/>
      <c r="AS36" s="93"/>
      <c r="AT36" s="93"/>
      <c r="AU36" s="93"/>
      <c r="AV36" s="93"/>
      <c r="AW36" s="93"/>
      <c r="AX36" s="93"/>
      <c r="AY36" s="93"/>
      <c r="AZ36" s="93"/>
      <c r="BA36" s="93"/>
      <c r="BB36" s="93"/>
      <c r="BC36" s="93">
        <f t="shared" ref="BC36:BW36" si="4">BC37+BC38</f>
        <v>1097</v>
      </c>
      <c r="BD36" s="93">
        <f t="shared" si="4"/>
        <v>4469</v>
      </c>
      <c r="BE36" s="93">
        <f t="shared" si="4"/>
        <v>5673</v>
      </c>
      <c r="BF36" s="93">
        <f t="shared" si="4"/>
        <v>6648</v>
      </c>
      <c r="BG36" s="93">
        <f t="shared" si="4"/>
        <v>79</v>
      </c>
      <c r="BH36" s="93">
        <f t="shared" si="4"/>
        <v>0</v>
      </c>
      <c r="BI36" s="93">
        <f t="shared" si="4"/>
        <v>0</v>
      </c>
      <c r="BJ36" s="93">
        <f t="shared" si="4"/>
        <v>0</v>
      </c>
      <c r="BK36" s="93">
        <f t="shared" si="4"/>
        <v>0</v>
      </c>
      <c r="BL36" s="93">
        <f t="shared" si="4"/>
        <v>0</v>
      </c>
      <c r="BM36" s="93">
        <f t="shared" si="4"/>
        <v>0</v>
      </c>
      <c r="BN36" s="93">
        <f t="shared" si="4"/>
        <v>0</v>
      </c>
      <c r="BO36" s="93">
        <f t="shared" si="4"/>
        <v>0</v>
      </c>
      <c r="BP36" s="93">
        <f t="shared" si="4"/>
        <v>0</v>
      </c>
      <c r="BQ36" s="93">
        <f t="shared" si="4"/>
        <v>0</v>
      </c>
      <c r="BR36" s="93">
        <f t="shared" si="4"/>
        <v>0</v>
      </c>
      <c r="BS36" s="93">
        <f t="shared" si="4"/>
        <v>0</v>
      </c>
      <c r="BT36" s="93">
        <f t="shared" si="4"/>
        <v>0</v>
      </c>
      <c r="BU36" s="93">
        <f t="shared" si="4"/>
        <v>0</v>
      </c>
      <c r="BV36" s="93">
        <f t="shared" si="4"/>
        <v>0</v>
      </c>
      <c r="BW36" s="93">
        <f t="shared" si="4"/>
        <v>0</v>
      </c>
      <c r="BX36" s="227"/>
    </row>
    <row r="37" spans="1:76" s="226" customFormat="1">
      <c r="A37" s="229"/>
      <c r="B37" s="38" t="s">
        <v>384</v>
      </c>
      <c r="C37" s="229"/>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93"/>
      <c r="AI37" s="93"/>
      <c r="AJ37" s="93"/>
      <c r="AK37" s="93"/>
      <c r="AL37" s="93"/>
      <c r="AM37" s="93"/>
      <c r="AN37" s="93"/>
      <c r="AO37" s="93"/>
      <c r="AP37" s="93"/>
      <c r="AQ37" s="93"/>
      <c r="AR37" s="93"/>
      <c r="AS37" s="93"/>
      <c r="AT37" s="93"/>
      <c r="AU37" s="93"/>
      <c r="AV37" s="93"/>
      <c r="AW37" s="93"/>
      <c r="AX37" s="93"/>
      <c r="AY37" s="93"/>
      <c r="AZ37" s="93"/>
      <c r="BA37" s="93"/>
      <c r="BB37" s="93"/>
      <c r="BC37" s="93">
        <v>924</v>
      </c>
      <c r="BD37" s="93">
        <v>3695</v>
      </c>
      <c r="BE37" s="93">
        <v>4969</v>
      </c>
      <c r="BF37" s="93">
        <v>5834</v>
      </c>
      <c r="BG37" s="93">
        <v>79</v>
      </c>
      <c r="BH37" s="93">
        <v>0</v>
      </c>
      <c r="BI37" s="93">
        <v>0</v>
      </c>
      <c r="BJ37" s="93">
        <v>0</v>
      </c>
      <c r="BK37" s="93">
        <v>0</v>
      </c>
      <c r="BL37" s="93">
        <v>0</v>
      </c>
      <c r="BM37" s="93">
        <v>0</v>
      </c>
      <c r="BN37" s="93">
        <v>0</v>
      </c>
      <c r="BO37" s="93">
        <v>0</v>
      </c>
      <c r="BP37" s="93">
        <v>0</v>
      </c>
      <c r="BQ37" s="93">
        <v>0</v>
      </c>
      <c r="BR37" s="93">
        <v>0</v>
      </c>
      <c r="BS37" s="93">
        <v>0</v>
      </c>
      <c r="BT37" s="93">
        <v>0</v>
      </c>
      <c r="BU37" s="93">
        <v>0</v>
      </c>
      <c r="BV37" s="93">
        <v>0</v>
      </c>
      <c r="BW37" s="93">
        <v>0</v>
      </c>
      <c r="BX37" s="227"/>
    </row>
    <row r="38" spans="1:76" s="226" customFormat="1">
      <c r="A38" s="229"/>
      <c r="B38" s="38" t="s">
        <v>383</v>
      </c>
      <c r="C38" s="229"/>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93"/>
      <c r="AI38" s="93"/>
      <c r="AJ38" s="93"/>
      <c r="AK38" s="93"/>
      <c r="AL38" s="93"/>
      <c r="AM38" s="93"/>
      <c r="AN38" s="93"/>
      <c r="AO38" s="93"/>
      <c r="AP38" s="93"/>
      <c r="AQ38" s="93"/>
      <c r="AR38" s="93"/>
      <c r="AS38" s="93"/>
      <c r="AT38" s="93"/>
      <c r="AU38" s="93"/>
      <c r="AV38" s="93"/>
      <c r="AW38" s="93"/>
      <c r="AX38" s="93"/>
      <c r="AY38" s="93"/>
      <c r="AZ38" s="93"/>
      <c r="BA38" s="93"/>
      <c r="BB38" s="93"/>
      <c r="BC38" s="93">
        <v>173</v>
      </c>
      <c r="BD38" s="93">
        <v>774</v>
      </c>
      <c r="BE38" s="93">
        <v>704</v>
      </c>
      <c r="BF38" s="93">
        <v>814</v>
      </c>
      <c r="BG38" s="93">
        <v>0</v>
      </c>
      <c r="BH38" s="93">
        <v>0</v>
      </c>
      <c r="BI38" s="93">
        <v>0</v>
      </c>
      <c r="BJ38" s="93">
        <v>0</v>
      </c>
      <c r="BK38" s="93">
        <v>0</v>
      </c>
      <c r="BL38" s="93">
        <v>0</v>
      </c>
      <c r="BM38" s="93">
        <v>0</v>
      </c>
      <c r="BN38" s="93">
        <v>0</v>
      </c>
      <c r="BO38" s="93">
        <v>0</v>
      </c>
      <c r="BP38" s="93">
        <v>0</v>
      </c>
      <c r="BQ38" s="93">
        <v>0</v>
      </c>
      <c r="BR38" s="93">
        <v>0</v>
      </c>
      <c r="BS38" s="93">
        <v>0</v>
      </c>
      <c r="BT38" s="93">
        <v>0</v>
      </c>
      <c r="BU38" s="93">
        <v>0</v>
      </c>
      <c r="BV38" s="93">
        <v>0</v>
      </c>
      <c r="BW38" s="93">
        <v>0</v>
      </c>
      <c r="BX38" s="227"/>
    </row>
    <row r="39" spans="1:76" s="226" customFormat="1" ht="25.5" customHeight="1">
      <c r="A39" s="229"/>
      <c r="B39" s="230" t="s">
        <v>378</v>
      </c>
      <c r="C39" s="229"/>
      <c r="D39" s="228"/>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93"/>
      <c r="AI39" s="93"/>
      <c r="AJ39" s="93"/>
      <c r="AK39" s="93"/>
      <c r="AL39" s="93"/>
      <c r="AM39" s="93"/>
      <c r="AN39" s="93"/>
      <c r="AO39" s="93"/>
      <c r="AP39" s="93"/>
      <c r="AQ39" s="93"/>
      <c r="AR39" s="93"/>
      <c r="AS39" s="93"/>
      <c r="AT39" s="93"/>
      <c r="AU39" s="93"/>
      <c r="AV39" s="93"/>
      <c r="AW39" s="93"/>
      <c r="AX39" s="93"/>
      <c r="AY39" s="93"/>
      <c r="AZ39" s="93"/>
      <c r="BA39" s="93"/>
      <c r="BB39" s="93"/>
      <c r="BC39" s="93">
        <v>0</v>
      </c>
      <c r="BD39" s="93">
        <v>0</v>
      </c>
      <c r="BE39" s="93">
        <v>0</v>
      </c>
      <c r="BF39" s="93">
        <v>0</v>
      </c>
      <c r="BG39" s="93">
        <v>9425.0588169814746</v>
      </c>
      <c r="BH39" s="93">
        <v>9593.0534932430837</v>
      </c>
      <c r="BI39" s="93">
        <v>9770.0525348992396</v>
      </c>
      <c r="BJ39" s="93">
        <v>10156.060819001677</v>
      </c>
      <c r="BK39" s="93">
        <v>10603.061995511112</v>
      </c>
      <c r="BL39" s="93">
        <v>11262.032430000001</v>
      </c>
      <c r="BM39" s="93">
        <v>11824.03527</v>
      </c>
      <c r="BN39" s="93">
        <v>12159.920955658979</v>
      </c>
      <c r="BO39" s="93">
        <v>12177.329451770001</v>
      </c>
      <c r="BP39" s="93">
        <v>12167.378282900001</v>
      </c>
      <c r="BQ39" s="93">
        <v>11437.659108051133</v>
      </c>
      <c r="BR39" s="93">
        <v>11576.790946156749</v>
      </c>
      <c r="BS39" s="93">
        <v>11668.417694364138</v>
      </c>
      <c r="BT39" s="93">
        <v>11616.122741319165</v>
      </c>
      <c r="BU39" s="93">
        <v>11700.606814451405</v>
      </c>
      <c r="BV39" s="93">
        <v>11850.875482410453</v>
      </c>
      <c r="BW39" s="93">
        <v>12044.201520453233</v>
      </c>
      <c r="BX39" s="227"/>
    </row>
    <row r="40" spans="1:76" s="226" customFormat="1">
      <c r="A40" s="229"/>
      <c r="B40" s="230" t="s">
        <v>377</v>
      </c>
      <c r="C40" s="229"/>
      <c r="D40" s="228"/>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93"/>
      <c r="AI40" s="93"/>
      <c r="AJ40" s="93"/>
      <c r="AK40" s="93"/>
      <c r="AL40" s="93"/>
      <c r="AM40" s="93"/>
      <c r="AN40" s="93"/>
      <c r="AO40" s="93"/>
      <c r="AP40" s="93"/>
      <c r="AQ40" s="93"/>
      <c r="AR40" s="93"/>
      <c r="AS40" s="93"/>
      <c r="AT40" s="93"/>
      <c r="AU40" s="93"/>
      <c r="AV40" s="93"/>
      <c r="AW40" s="93"/>
      <c r="AX40" s="93"/>
      <c r="AY40" s="93"/>
      <c r="AZ40" s="93"/>
      <c r="BA40" s="93"/>
      <c r="BB40" s="93"/>
      <c r="BC40" s="93">
        <v>0</v>
      </c>
      <c r="BD40" s="93">
        <v>0</v>
      </c>
      <c r="BE40" s="93">
        <v>0</v>
      </c>
      <c r="BF40" s="93">
        <v>0</v>
      </c>
      <c r="BG40" s="93">
        <v>0</v>
      </c>
      <c r="BH40" s="93">
        <v>0</v>
      </c>
      <c r="BI40" s="93">
        <v>443.91800000000001</v>
      </c>
      <c r="BJ40" s="93">
        <v>256</v>
      </c>
      <c r="BK40" s="93">
        <v>212</v>
      </c>
      <c r="BL40" s="93">
        <v>296</v>
      </c>
      <c r="BM40" s="93">
        <v>387</v>
      </c>
      <c r="BN40" s="93">
        <v>341</v>
      </c>
      <c r="BO40" s="93">
        <v>86</v>
      </c>
      <c r="BP40" s="93">
        <v>0</v>
      </c>
      <c r="BQ40" s="93">
        <v>0</v>
      </c>
      <c r="BR40" s="93">
        <v>0</v>
      </c>
      <c r="BS40" s="93">
        <v>0</v>
      </c>
      <c r="BT40" s="93">
        <v>0</v>
      </c>
      <c r="BU40" s="93">
        <v>0</v>
      </c>
      <c r="BV40" s="93">
        <v>0</v>
      </c>
      <c r="BW40" s="93">
        <v>0</v>
      </c>
      <c r="BX40" s="227"/>
    </row>
    <row r="41" spans="1:76" s="226" customFormat="1">
      <c r="A41" s="229"/>
      <c r="B41" s="230" t="s">
        <v>376</v>
      </c>
      <c r="C41" s="229"/>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93"/>
      <c r="AI41" s="93"/>
      <c r="AJ41" s="93"/>
      <c r="AK41" s="93"/>
      <c r="AL41" s="93"/>
      <c r="AM41" s="93"/>
      <c r="AN41" s="93"/>
      <c r="AO41" s="93"/>
      <c r="AP41" s="93"/>
      <c r="AQ41" s="93"/>
      <c r="AR41" s="93"/>
      <c r="AS41" s="93"/>
      <c r="AT41" s="93"/>
      <c r="AU41" s="93"/>
      <c r="AV41" s="93"/>
      <c r="AW41" s="93"/>
      <c r="AX41" s="93"/>
      <c r="AY41" s="93"/>
      <c r="AZ41" s="93"/>
      <c r="BA41" s="93"/>
      <c r="BB41" s="93"/>
      <c r="BC41" s="93">
        <v>0</v>
      </c>
      <c r="BD41" s="93">
        <v>0</v>
      </c>
      <c r="BE41" s="93">
        <v>0</v>
      </c>
      <c r="BF41" s="93">
        <v>0</v>
      </c>
      <c r="BG41" s="93">
        <v>0</v>
      </c>
      <c r="BH41" s="93">
        <v>0</v>
      </c>
      <c r="BI41" s="93">
        <v>0</v>
      </c>
      <c r="BJ41" s="93">
        <v>0</v>
      </c>
      <c r="BK41" s="93">
        <v>0</v>
      </c>
      <c r="BL41" s="93">
        <v>0</v>
      </c>
      <c r="BM41" s="93">
        <v>133.6</v>
      </c>
      <c r="BN41" s="93">
        <v>104</v>
      </c>
      <c r="BO41" s="93">
        <v>0</v>
      </c>
      <c r="BP41" s="93">
        <v>0</v>
      </c>
      <c r="BQ41" s="93">
        <v>0</v>
      </c>
      <c r="BR41" s="93">
        <v>0</v>
      </c>
      <c r="BS41" s="93">
        <v>0</v>
      </c>
      <c r="BT41" s="93">
        <v>0</v>
      </c>
      <c r="BU41" s="93">
        <v>0</v>
      </c>
      <c r="BV41" s="93">
        <v>0</v>
      </c>
      <c r="BW41" s="93">
        <v>0</v>
      </c>
      <c r="BX41" s="227"/>
    </row>
    <row r="42" spans="1:76" s="231" customFormat="1" ht="25.5" customHeight="1">
      <c r="A42" s="236"/>
      <c r="B42" s="235" t="s">
        <v>382</v>
      </c>
      <c r="C42" s="106"/>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f t="shared" ref="BC42:BW42" si="5">SUM(BC43:BC47)</f>
        <v>1055.2299505568199</v>
      </c>
      <c r="BD42" s="233">
        <f t="shared" si="5"/>
        <v>4298.4947903652828</v>
      </c>
      <c r="BE42" s="233">
        <f t="shared" si="5"/>
        <v>5456.1261029772995</v>
      </c>
      <c r="BF42" s="233">
        <f t="shared" si="5"/>
        <v>6393.3457175844296</v>
      </c>
      <c r="BG42" s="233">
        <f t="shared" si="5"/>
        <v>22064.755451289711</v>
      </c>
      <c r="BH42" s="233">
        <f t="shared" si="5"/>
        <v>24606.220433736624</v>
      </c>
      <c r="BI42" s="233">
        <f t="shared" si="5"/>
        <v>26594.716602293382</v>
      </c>
      <c r="BJ42" s="233">
        <f t="shared" si="5"/>
        <v>28103.067303583251</v>
      </c>
      <c r="BK42" s="233">
        <f t="shared" si="5"/>
        <v>29807.830695271252</v>
      </c>
      <c r="BL42" s="233">
        <f t="shared" si="5"/>
        <v>34454.266885860699</v>
      </c>
      <c r="BM42" s="233">
        <f t="shared" si="5"/>
        <v>38600.046539228904</v>
      </c>
      <c r="BN42" s="233">
        <f t="shared" si="5"/>
        <v>40078.470542206691</v>
      </c>
      <c r="BO42" s="233">
        <f t="shared" si="5"/>
        <v>40651.611783507637</v>
      </c>
      <c r="BP42" s="233">
        <f t="shared" si="5"/>
        <v>40608.348752133235</v>
      </c>
      <c r="BQ42" s="233">
        <f t="shared" si="5"/>
        <v>39720.73450159654</v>
      </c>
      <c r="BR42" s="233">
        <f t="shared" si="5"/>
        <v>39845.878900432574</v>
      </c>
      <c r="BS42" s="233">
        <f t="shared" si="5"/>
        <v>39730.376715853155</v>
      </c>
      <c r="BT42" s="233">
        <f t="shared" si="5"/>
        <v>39956.792308236458</v>
      </c>
      <c r="BU42" s="233">
        <f t="shared" si="5"/>
        <v>40781.86042186799</v>
      </c>
      <c r="BV42" s="233">
        <f t="shared" si="5"/>
        <v>41986.631336046077</v>
      </c>
      <c r="BW42" s="233">
        <f t="shared" si="5"/>
        <v>42825.509975417554</v>
      </c>
      <c r="BX42" s="232"/>
    </row>
    <row r="43" spans="1:76" s="226" customFormat="1">
      <c r="A43" s="229"/>
      <c r="B43" s="107" t="s">
        <v>380</v>
      </c>
      <c r="C43" s="229"/>
      <c r="D43" s="228"/>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93"/>
      <c r="AI43" s="93"/>
      <c r="AJ43" s="93"/>
      <c r="AK43" s="93"/>
      <c r="AL43" s="93"/>
      <c r="AM43" s="93"/>
      <c r="AN43" s="93"/>
      <c r="AO43" s="93"/>
      <c r="AP43" s="93"/>
      <c r="AQ43" s="93"/>
      <c r="AR43" s="93"/>
      <c r="AS43" s="93"/>
      <c r="AT43" s="93"/>
      <c r="AU43" s="93"/>
      <c r="AV43" s="93"/>
      <c r="AW43" s="93"/>
      <c r="AX43" s="93"/>
      <c r="AY43" s="93"/>
      <c r="AZ43" s="93"/>
      <c r="BA43" s="93"/>
      <c r="BB43" s="93"/>
      <c r="BC43" s="93">
        <v>0</v>
      </c>
      <c r="BD43" s="93">
        <v>0</v>
      </c>
      <c r="BE43" s="93">
        <v>0</v>
      </c>
      <c r="BF43" s="93">
        <v>0</v>
      </c>
      <c r="BG43" s="93">
        <v>12874.12400085073</v>
      </c>
      <c r="BH43" s="93">
        <v>15327.744681119742</v>
      </c>
      <c r="BI43" s="93">
        <v>16712.301983477388</v>
      </c>
      <c r="BJ43" s="93">
        <v>18030.81137074365</v>
      </c>
      <c r="BK43" s="93">
        <v>19342.611810079608</v>
      </c>
      <c r="BL43" s="93">
        <v>23268.818200331018</v>
      </c>
      <c r="BM43" s="93">
        <v>26651.727024537067</v>
      </c>
      <c r="BN43" s="93">
        <v>27878.190651787692</v>
      </c>
      <c r="BO43" s="93">
        <v>28782.150059510313</v>
      </c>
      <c r="BP43" s="93">
        <v>28831.8448145</v>
      </c>
      <c r="BQ43" s="93">
        <v>28659.998237026368</v>
      </c>
      <c r="BR43" s="93">
        <v>28650.596625958035</v>
      </c>
      <c r="BS43" s="93">
        <v>28446.487738989919</v>
      </c>
      <c r="BT43" s="93">
        <v>28723.474626672261</v>
      </c>
      <c r="BU43" s="93">
        <v>29466.843288221637</v>
      </c>
      <c r="BV43" s="93">
        <v>30526.298435981207</v>
      </c>
      <c r="BW43" s="93">
        <v>31178.223123019128</v>
      </c>
      <c r="BX43" s="227"/>
    </row>
    <row r="44" spans="1:76" s="226" customFormat="1">
      <c r="A44" s="229"/>
      <c r="B44" s="107" t="s">
        <v>379</v>
      </c>
      <c r="C44" s="229"/>
      <c r="D44" s="228"/>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93"/>
      <c r="AI44" s="93"/>
      <c r="AJ44" s="93"/>
      <c r="AK44" s="93"/>
      <c r="AL44" s="93"/>
      <c r="AM44" s="93"/>
      <c r="AN44" s="93"/>
      <c r="AO44" s="93"/>
      <c r="AP44" s="93"/>
      <c r="AQ44" s="93"/>
      <c r="AR44" s="93"/>
      <c r="AS44" s="93"/>
      <c r="AT44" s="93"/>
      <c r="AU44" s="93"/>
      <c r="AV44" s="93"/>
      <c r="AW44" s="93"/>
      <c r="AX44" s="93"/>
      <c r="AY44" s="93"/>
      <c r="AZ44" s="93"/>
      <c r="BA44" s="93"/>
      <c r="BB44" s="93"/>
      <c r="BC44" s="93">
        <v>1055.2299505568199</v>
      </c>
      <c r="BD44" s="93">
        <v>4298.4947903652828</v>
      </c>
      <c r="BE44" s="93">
        <v>5456.1261029772995</v>
      </c>
      <c r="BF44" s="93">
        <v>6393.3457175844296</v>
      </c>
      <c r="BG44" s="93">
        <v>75.976259991636823</v>
      </c>
      <c r="BH44" s="93">
        <v>0</v>
      </c>
      <c r="BI44" s="93">
        <v>0</v>
      </c>
      <c r="BJ44" s="93">
        <v>0</v>
      </c>
      <c r="BK44" s="93">
        <v>0</v>
      </c>
      <c r="BL44" s="93">
        <v>0</v>
      </c>
      <c r="BM44" s="93">
        <v>0</v>
      </c>
      <c r="BN44" s="93">
        <v>0</v>
      </c>
      <c r="BO44" s="93">
        <v>0</v>
      </c>
      <c r="BP44" s="93">
        <v>0</v>
      </c>
      <c r="BQ44" s="93">
        <v>0</v>
      </c>
      <c r="BR44" s="93">
        <v>0</v>
      </c>
      <c r="BS44" s="93">
        <v>0</v>
      </c>
      <c r="BT44" s="93">
        <v>0</v>
      </c>
      <c r="BU44" s="93">
        <v>0</v>
      </c>
      <c r="BV44" s="93">
        <v>0</v>
      </c>
      <c r="BW44" s="93">
        <v>0</v>
      </c>
      <c r="BX44" s="227"/>
    </row>
    <row r="45" spans="1:76" s="226" customFormat="1">
      <c r="A45" s="229"/>
      <c r="B45" s="230" t="s">
        <v>378</v>
      </c>
      <c r="C45" s="229"/>
      <c r="D45" s="228"/>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93"/>
      <c r="AI45" s="93"/>
      <c r="AJ45" s="93"/>
      <c r="AK45" s="93"/>
      <c r="AL45" s="93"/>
      <c r="AM45" s="93"/>
      <c r="AN45" s="93"/>
      <c r="AO45" s="93"/>
      <c r="AP45" s="93"/>
      <c r="AQ45" s="93"/>
      <c r="AR45" s="93"/>
      <c r="AS45" s="93"/>
      <c r="AT45" s="93"/>
      <c r="AU45" s="93"/>
      <c r="AV45" s="93"/>
      <c r="AW45" s="93"/>
      <c r="AX45" s="93"/>
      <c r="AY45" s="93"/>
      <c r="AZ45" s="93"/>
      <c r="BA45" s="93"/>
      <c r="BB45" s="93"/>
      <c r="BC45" s="93">
        <v>0</v>
      </c>
      <c r="BD45" s="93">
        <v>0</v>
      </c>
      <c r="BE45" s="93">
        <v>0</v>
      </c>
      <c r="BF45" s="93">
        <v>0</v>
      </c>
      <c r="BG45" s="93">
        <v>9114.6551904473417</v>
      </c>
      <c r="BH45" s="93">
        <v>9278.4757526168814</v>
      </c>
      <c r="BI45" s="93">
        <v>9452.2916174868951</v>
      </c>
      <c r="BJ45" s="93">
        <v>9824.2132661729338</v>
      </c>
      <c r="BK45" s="93">
        <v>10259.807845191646</v>
      </c>
      <c r="BL45" s="93">
        <v>10898.648365529678</v>
      </c>
      <c r="BM45" s="93">
        <v>11444.043737294875</v>
      </c>
      <c r="BN45" s="93">
        <v>11769.228328714855</v>
      </c>
      <c r="BO45" s="93">
        <v>11786.136457734005</v>
      </c>
      <c r="BP45" s="93">
        <v>11776.503937633235</v>
      </c>
      <c r="BQ45" s="93">
        <v>11060.736264570169</v>
      </c>
      <c r="BR45" s="93">
        <v>11195.282274474541</v>
      </c>
      <c r="BS45" s="93">
        <v>11283.88897686324</v>
      </c>
      <c r="BT45" s="93">
        <v>11233.317681564196</v>
      </c>
      <c r="BU45" s="93">
        <v>11315.017133646354</v>
      </c>
      <c r="BV45" s="93">
        <v>11460.332900064874</v>
      </c>
      <c r="BW45" s="93">
        <v>11647.286852398427</v>
      </c>
      <c r="BX45" s="227"/>
    </row>
    <row r="46" spans="1:76" s="226" customFormat="1">
      <c r="A46" s="229"/>
      <c r="B46" s="230" t="s">
        <v>377</v>
      </c>
      <c r="C46" s="229"/>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93"/>
      <c r="AI46" s="93"/>
      <c r="AJ46" s="93"/>
      <c r="AK46" s="93"/>
      <c r="AL46" s="93"/>
      <c r="AM46" s="93"/>
      <c r="AN46" s="93"/>
      <c r="AO46" s="93"/>
      <c r="AP46" s="93"/>
      <c r="AQ46" s="93"/>
      <c r="AR46" s="93"/>
      <c r="AS46" s="93"/>
      <c r="AT46" s="93"/>
      <c r="AU46" s="93"/>
      <c r="AV46" s="93"/>
      <c r="AW46" s="93"/>
      <c r="AX46" s="93"/>
      <c r="AY46" s="93"/>
      <c r="AZ46" s="93"/>
      <c r="BA46" s="93"/>
      <c r="BB46" s="93"/>
      <c r="BC46" s="93">
        <v>0</v>
      </c>
      <c r="BD46" s="93">
        <v>0</v>
      </c>
      <c r="BE46" s="93">
        <v>0</v>
      </c>
      <c r="BF46" s="93">
        <v>0</v>
      </c>
      <c r="BG46" s="93">
        <v>0</v>
      </c>
      <c r="BH46" s="93">
        <v>0</v>
      </c>
      <c r="BI46" s="93">
        <v>430.12300132909712</v>
      </c>
      <c r="BJ46" s="93">
        <v>248.04266666666666</v>
      </c>
      <c r="BK46" s="93">
        <v>205.41104000000001</v>
      </c>
      <c r="BL46" s="93">
        <v>286.80032</v>
      </c>
      <c r="BM46" s="93">
        <v>374.97</v>
      </c>
      <c r="BN46" s="93">
        <v>330.3943697184859</v>
      </c>
      <c r="BO46" s="93">
        <v>83.325266263313168</v>
      </c>
      <c r="BP46" s="93">
        <v>0</v>
      </c>
      <c r="BQ46" s="93">
        <v>0</v>
      </c>
      <c r="BR46" s="93">
        <v>0</v>
      </c>
      <c r="BS46" s="93">
        <v>0</v>
      </c>
      <c r="BT46" s="93">
        <v>0</v>
      </c>
      <c r="BU46" s="93">
        <v>0</v>
      </c>
      <c r="BV46" s="93">
        <v>0</v>
      </c>
      <c r="BW46" s="93">
        <v>0</v>
      </c>
      <c r="BX46" s="227"/>
    </row>
    <row r="47" spans="1:76" s="226" customFormat="1">
      <c r="A47" s="229"/>
      <c r="B47" s="230" t="s">
        <v>376</v>
      </c>
      <c r="C47" s="229"/>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93"/>
      <c r="AI47" s="93"/>
      <c r="AJ47" s="93"/>
      <c r="AK47" s="93"/>
      <c r="AL47" s="93"/>
      <c r="AM47" s="93"/>
      <c r="AN47" s="93"/>
      <c r="AO47" s="93"/>
      <c r="AP47" s="93"/>
      <c r="AQ47" s="93"/>
      <c r="AR47" s="93"/>
      <c r="AS47" s="93"/>
      <c r="AT47" s="93"/>
      <c r="AU47" s="93"/>
      <c r="AV47" s="93"/>
      <c r="AW47" s="93"/>
      <c r="AX47" s="93"/>
      <c r="AY47" s="93"/>
      <c r="AZ47" s="93"/>
      <c r="BA47" s="93"/>
      <c r="BB47" s="93"/>
      <c r="BC47" s="93">
        <v>0</v>
      </c>
      <c r="BD47" s="93">
        <v>0</v>
      </c>
      <c r="BE47" s="93">
        <v>0</v>
      </c>
      <c r="BF47" s="93">
        <v>0</v>
      </c>
      <c r="BG47" s="93">
        <v>0</v>
      </c>
      <c r="BH47" s="93">
        <v>0</v>
      </c>
      <c r="BI47" s="93">
        <v>0</v>
      </c>
      <c r="BJ47" s="93">
        <v>0</v>
      </c>
      <c r="BK47" s="93">
        <v>0</v>
      </c>
      <c r="BL47" s="93">
        <v>0</v>
      </c>
      <c r="BM47" s="93">
        <v>129.30577739695983</v>
      </c>
      <c r="BN47" s="93">
        <v>100.65719198565735</v>
      </c>
      <c r="BO47" s="93">
        <v>0</v>
      </c>
      <c r="BP47" s="93">
        <v>0</v>
      </c>
      <c r="BQ47" s="93">
        <v>0</v>
      </c>
      <c r="BR47" s="93">
        <v>0</v>
      </c>
      <c r="BS47" s="93">
        <v>0</v>
      </c>
      <c r="BT47" s="93">
        <v>0</v>
      </c>
      <c r="BU47" s="93">
        <v>0</v>
      </c>
      <c r="BV47" s="93">
        <v>0</v>
      </c>
      <c r="BW47" s="93">
        <v>0</v>
      </c>
      <c r="BX47" s="227"/>
    </row>
    <row r="48" spans="1:76" s="231" customFormat="1" ht="25.5" customHeight="1">
      <c r="A48" s="236"/>
      <c r="B48" s="235" t="s">
        <v>381</v>
      </c>
      <c r="C48" s="106"/>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234"/>
      <c r="AB48" s="234"/>
      <c r="AC48" s="234"/>
      <c r="AD48" s="234"/>
      <c r="AE48" s="234"/>
      <c r="AF48" s="234"/>
      <c r="AG48" s="234"/>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f t="shared" ref="BC48:BW48" si="6">SUM(BC49:BC53)</f>
        <v>41.770049443180113</v>
      </c>
      <c r="BD48" s="233">
        <f t="shared" si="6"/>
        <v>170.50520963471732</v>
      </c>
      <c r="BE48" s="233">
        <f t="shared" si="6"/>
        <v>216.87389702270028</v>
      </c>
      <c r="BF48" s="233">
        <f t="shared" si="6"/>
        <v>254.65428241557058</v>
      </c>
      <c r="BG48" s="233">
        <f t="shared" si="6"/>
        <v>800.30336569176529</v>
      </c>
      <c r="BH48" s="233">
        <f t="shared" si="6"/>
        <v>882.83305950645934</v>
      </c>
      <c r="BI48" s="233">
        <f t="shared" si="6"/>
        <v>951.25393260585952</v>
      </c>
      <c r="BJ48" s="233">
        <f t="shared" si="6"/>
        <v>992.99351541842839</v>
      </c>
      <c r="BK48" s="233">
        <f t="shared" si="6"/>
        <v>1037.231300239858</v>
      </c>
      <c r="BL48" s="233">
        <f t="shared" si="6"/>
        <v>1202.9277255296395</v>
      </c>
      <c r="BM48" s="233">
        <f t="shared" si="6"/>
        <v>1345.5887307710975</v>
      </c>
      <c r="BN48" s="233">
        <f t="shared" si="6"/>
        <v>1405.9443417722885</v>
      </c>
      <c r="BO48" s="233">
        <f t="shared" si="6"/>
        <v>1441.8057827423693</v>
      </c>
      <c r="BP48" s="233">
        <f t="shared" si="6"/>
        <v>1446.8743452667666</v>
      </c>
      <c r="BQ48" s="233">
        <f t="shared" si="6"/>
        <v>1426.8886336945961</v>
      </c>
      <c r="BR48" s="233">
        <f t="shared" si="6"/>
        <v>1431.1300316585096</v>
      </c>
      <c r="BS48" s="233">
        <f t="shared" si="6"/>
        <v>1426.6725002972325</v>
      </c>
      <c r="BT48" s="233">
        <f t="shared" si="6"/>
        <v>1435.096322463861</v>
      </c>
      <c r="BU48" s="233">
        <f t="shared" si="6"/>
        <v>1465.1144296324253</v>
      </c>
      <c r="BV48" s="233">
        <f t="shared" si="6"/>
        <v>1508.8807202113435</v>
      </c>
      <c r="BW48" s="233">
        <f t="shared" si="6"/>
        <v>1539.1362204806314</v>
      </c>
      <c r="BX48" s="232"/>
    </row>
    <row r="49" spans="1:76" s="226" customFormat="1">
      <c r="A49" s="229"/>
      <c r="B49" s="107" t="s">
        <v>380</v>
      </c>
      <c r="C49" s="229"/>
      <c r="D49" s="228"/>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93"/>
      <c r="AI49" s="93"/>
      <c r="AJ49" s="93"/>
      <c r="AK49" s="93"/>
      <c r="AL49" s="93"/>
      <c r="AM49" s="93"/>
      <c r="AN49" s="93"/>
      <c r="AO49" s="93"/>
      <c r="AP49" s="93"/>
      <c r="AQ49" s="93"/>
      <c r="AR49" s="93"/>
      <c r="AS49" s="93"/>
      <c r="AT49" s="93"/>
      <c r="AU49" s="93"/>
      <c r="AV49" s="93"/>
      <c r="AW49" s="93"/>
      <c r="AX49" s="93"/>
      <c r="AY49" s="93"/>
      <c r="AZ49" s="93"/>
      <c r="BA49" s="93"/>
      <c r="BB49" s="93"/>
      <c r="BC49" s="93">
        <v>0</v>
      </c>
      <c r="BD49" s="93">
        <v>0</v>
      </c>
      <c r="BE49" s="93">
        <v>0</v>
      </c>
      <c r="BF49" s="93">
        <v>0</v>
      </c>
      <c r="BG49" s="93">
        <v>486.87599914926903</v>
      </c>
      <c r="BH49" s="93">
        <v>568.25531888025728</v>
      </c>
      <c r="BI49" s="93">
        <v>619.69801652261253</v>
      </c>
      <c r="BJ49" s="93">
        <v>653.18862925635108</v>
      </c>
      <c r="BK49" s="93">
        <v>687.38818992039103</v>
      </c>
      <c r="BL49" s="93">
        <v>830.34398105931712</v>
      </c>
      <c r="BM49" s="93">
        <v>949.27297546293153</v>
      </c>
      <c r="BN49" s="93">
        <v>1001.303276532307</v>
      </c>
      <c r="BO49" s="93">
        <v>1047.9380549696853</v>
      </c>
      <c r="BP49" s="93">
        <v>1056</v>
      </c>
      <c r="BQ49" s="93">
        <v>1049.9657902136312</v>
      </c>
      <c r="BR49" s="93">
        <v>1049.6213599763016</v>
      </c>
      <c r="BS49" s="93">
        <v>1042.1437827963339</v>
      </c>
      <c r="BT49" s="93">
        <v>1052.2912627088929</v>
      </c>
      <c r="BU49" s="93">
        <v>1079.5247488273737</v>
      </c>
      <c r="BV49" s="93">
        <v>1118.3381378657639</v>
      </c>
      <c r="BW49" s="93">
        <v>1142.2215524258256</v>
      </c>
      <c r="BX49" s="227"/>
    </row>
    <row r="50" spans="1:76" s="226" customFormat="1">
      <c r="A50" s="229"/>
      <c r="B50" s="107" t="s">
        <v>379</v>
      </c>
      <c r="C50" s="229"/>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93"/>
      <c r="AI50" s="93"/>
      <c r="AJ50" s="93"/>
      <c r="AK50" s="93"/>
      <c r="AL50" s="93"/>
      <c r="AM50" s="93"/>
      <c r="AN50" s="93"/>
      <c r="AO50" s="93"/>
      <c r="AP50" s="93"/>
      <c r="AQ50" s="93"/>
      <c r="AR50" s="93"/>
      <c r="AS50" s="93"/>
      <c r="AT50" s="93"/>
      <c r="AU50" s="93"/>
      <c r="AV50" s="93"/>
      <c r="AW50" s="93"/>
      <c r="AX50" s="93"/>
      <c r="AY50" s="93"/>
      <c r="AZ50" s="93"/>
      <c r="BA50" s="93"/>
      <c r="BB50" s="93"/>
      <c r="BC50" s="93">
        <v>41.770049443180113</v>
      </c>
      <c r="BD50" s="93">
        <v>170.50520963471732</v>
      </c>
      <c r="BE50" s="93">
        <v>216.87389702270028</v>
      </c>
      <c r="BF50" s="93">
        <v>254.65428241557058</v>
      </c>
      <c r="BG50" s="93">
        <v>3.0237400083631809</v>
      </c>
      <c r="BH50" s="93">
        <v>0</v>
      </c>
      <c r="BI50" s="93">
        <v>0</v>
      </c>
      <c r="BJ50" s="93">
        <v>0</v>
      </c>
      <c r="BK50" s="93">
        <v>0</v>
      </c>
      <c r="BL50" s="93">
        <v>0</v>
      </c>
      <c r="BM50" s="93">
        <v>0</v>
      </c>
      <c r="BN50" s="93">
        <v>0</v>
      </c>
      <c r="BO50" s="93">
        <v>0</v>
      </c>
      <c r="BP50" s="93">
        <v>0</v>
      </c>
      <c r="BQ50" s="93">
        <v>0</v>
      </c>
      <c r="BR50" s="93">
        <v>0</v>
      </c>
      <c r="BS50" s="93">
        <v>0</v>
      </c>
      <c r="BT50" s="93">
        <v>0</v>
      </c>
      <c r="BU50" s="93">
        <v>0</v>
      </c>
      <c r="BV50" s="93">
        <v>0</v>
      </c>
      <c r="BW50" s="93">
        <v>0</v>
      </c>
      <c r="BX50" s="227"/>
    </row>
    <row r="51" spans="1:76" s="226" customFormat="1">
      <c r="A51" s="229"/>
      <c r="B51" s="230" t="s">
        <v>378</v>
      </c>
      <c r="C51" s="229"/>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93"/>
      <c r="AI51" s="93"/>
      <c r="AJ51" s="93"/>
      <c r="AK51" s="93"/>
      <c r="AL51" s="93"/>
      <c r="AM51" s="93"/>
      <c r="AN51" s="93"/>
      <c r="AO51" s="93"/>
      <c r="AP51" s="93"/>
      <c r="AQ51" s="93"/>
      <c r="AR51" s="93"/>
      <c r="AS51" s="93"/>
      <c r="AT51" s="93"/>
      <c r="AU51" s="93"/>
      <c r="AV51" s="93"/>
      <c r="AW51" s="93"/>
      <c r="AX51" s="93"/>
      <c r="AY51" s="93"/>
      <c r="AZ51" s="93"/>
      <c r="BA51" s="93"/>
      <c r="BB51" s="93"/>
      <c r="BC51" s="93">
        <v>0</v>
      </c>
      <c r="BD51" s="93">
        <v>0</v>
      </c>
      <c r="BE51" s="93">
        <v>0</v>
      </c>
      <c r="BF51" s="93">
        <v>0</v>
      </c>
      <c r="BG51" s="93">
        <v>310.40362653413308</v>
      </c>
      <c r="BH51" s="93">
        <v>314.57774062620206</v>
      </c>
      <c r="BI51" s="93">
        <v>317.76091741234404</v>
      </c>
      <c r="BJ51" s="93">
        <v>331.84755282874409</v>
      </c>
      <c r="BK51" s="93">
        <v>343.25415031946699</v>
      </c>
      <c r="BL51" s="93">
        <v>363.38406447032236</v>
      </c>
      <c r="BM51" s="93">
        <v>379.99153270512573</v>
      </c>
      <c r="BN51" s="93">
        <v>390.69262694412475</v>
      </c>
      <c r="BO51" s="93">
        <v>391.19299403599717</v>
      </c>
      <c r="BP51" s="93">
        <v>390.87434526676662</v>
      </c>
      <c r="BQ51" s="93">
        <v>376.92284348096496</v>
      </c>
      <c r="BR51" s="93">
        <v>381.50867168220793</v>
      </c>
      <c r="BS51" s="93">
        <v>384.52871750089878</v>
      </c>
      <c r="BT51" s="93">
        <v>382.80505975496811</v>
      </c>
      <c r="BU51" s="93">
        <v>385.58968080505156</v>
      </c>
      <c r="BV51" s="93">
        <v>390.54258234557972</v>
      </c>
      <c r="BW51" s="93">
        <v>396.91466805480582</v>
      </c>
      <c r="BX51" s="227"/>
    </row>
    <row r="52" spans="1:76" s="226" customFormat="1">
      <c r="A52" s="229"/>
      <c r="B52" s="230" t="s">
        <v>377</v>
      </c>
      <c r="C52" s="229"/>
      <c r="D52" s="228"/>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93"/>
      <c r="AI52" s="93"/>
      <c r="AJ52" s="93"/>
      <c r="AK52" s="93"/>
      <c r="AL52" s="93"/>
      <c r="AM52" s="93"/>
      <c r="AN52" s="93"/>
      <c r="AO52" s="93"/>
      <c r="AP52" s="93"/>
      <c r="AQ52" s="93"/>
      <c r="AR52" s="93"/>
      <c r="AS52" s="93"/>
      <c r="AT52" s="93"/>
      <c r="AU52" s="93"/>
      <c r="AV52" s="93"/>
      <c r="AW52" s="93"/>
      <c r="AX52" s="93"/>
      <c r="AY52" s="93"/>
      <c r="AZ52" s="93"/>
      <c r="BA52" s="93"/>
      <c r="BB52" s="93"/>
      <c r="BC52" s="93">
        <v>0</v>
      </c>
      <c r="BD52" s="93">
        <v>0</v>
      </c>
      <c r="BE52" s="93">
        <v>0</v>
      </c>
      <c r="BF52" s="93">
        <v>0</v>
      </c>
      <c r="BG52" s="93">
        <v>0</v>
      </c>
      <c r="BH52" s="93">
        <v>0</v>
      </c>
      <c r="BI52" s="93">
        <v>13.794998670902904</v>
      </c>
      <c r="BJ52" s="93">
        <v>7.9573333333333336</v>
      </c>
      <c r="BK52" s="93">
        <v>6.5889599999999993</v>
      </c>
      <c r="BL52" s="93">
        <v>9.1996800000000007</v>
      </c>
      <c r="BM52" s="93">
        <v>12.029999999999998</v>
      </c>
      <c r="BN52" s="93">
        <v>10.605630281514076</v>
      </c>
      <c r="BO52" s="93">
        <v>2.6747337366868345</v>
      </c>
      <c r="BP52" s="93">
        <v>0</v>
      </c>
      <c r="BQ52" s="93">
        <v>0</v>
      </c>
      <c r="BR52" s="93">
        <v>0</v>
      </c>
      <c r="BS52" s="93">
        <v>0</v>
      </c>
      <c r="BT52" s="93">
        <v>0</v>
      </c>
      <c r="BU52" s="93">
        <v>0</v>
      </c>
      <c r="BV52" s="93">
        <v>0</v>
      </c>
      <c r="BW52" s="93">
        <v>0</v>
      </c>
      <c r="BX52" s="227"/>
    </row>
    <row r="53" spans="1:76" s="226" customFormat="1">
      <c r="A53" s="229"/>
      <c r="B53" s="230" t="s">
        <v>376</v>
      </c>
      <c r="C53" s="229"/>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93"/>
      <c r="AI53" s="93"/>
      <c r="AJ53" s="93"/>
      <c r="AK53" s="93"/>
      <c r="AL53" s="93"/>
      <c r="AM53" s="93"/>
      <c r="AN53" s="93"/>
      <c r="AO53" s="93"/>
      <c r="AP53" s="93"/>
      <c r="AQ53" s="93"/>
      <c r="AR53" s="93"/>
      <c r="AS53" s="93"/>
      <c r="AT53" s="93"/>
      <c r="AU53" s="93"/>
      <c r="AV53" s="93"/>
      <c r="AW53" s="93"/>
      <c r="AX53" s="93"/>
      <c r="AY53" s="93"/>
      <c r="AZ53" s="93"/>
      <c r="BA53" s="93"/>
      <c r="BB53" s="93"/>
      <c r="BC53" s="93">
        <v>0</v>
      </c>
      <c r="BD53" s="93">
        <v>0</v>
      </c>
      <c r="BE53" s="93">
        <v>0</v>
      </c>
      <c r="BF53" s="93">
        <v>0</v>
      </c>
      <c r="BG53" s="93">
        <v>0</v>
      </c>
      <c r="BH53" s="93">
        <v>0</v>
      </c>
      <c r="BI53" s="93">
        <v>0</v>
      </c>
      <c r="BJ53" s="93">
        <v>0</v>
      </c>
      <c r="BK53" s="93">
        <v>0</v>
      </c>
      <c r="BL53" s="93">
        <v>0</v>
      </c>
      <c r="BM53" s="93">
        <v>4.2942226030401782</v>
      </c>
      <c r="BN53" s="93">
        <v>3.3428080143426531</v>
      </c>
      <c r="BO53" s="93">
        <v>0</v>
      </c>
      <c r="BP53" s="93">
        <v>0</v>
      </c>
      <c r="BQ53" s="93">
        <v>0</v>
      </c>
      <c r="BR53" s="93">
        <v>0</v>
      </c>
      <c r="BS53" s="93">
        <v>0</v>
      </c>
      <c r="BT53" s="93">
        <v>0</v>
      </c>
      <c r="BU53" s="93">
        <v>0</v>
      </c>
      <c r="BV53" s="93">
        <v>0</v>
      </c>
      <c r="BW53" s="93">
        <v>0</v>
      </c>
      <c r="BX53" s="227"/>
    </row>
    <row r="54" spans="1:76" ht="15.75" thickBot="1">
      <c r="A54" s="225"/>
      <c r="B54" s="114"/>
      <c r="C54" s="225"/>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24"/>
      <c r="AB54" s="224"/>
      <c r="AC54" s="224"/>
      <c r="AD54" s="224"/>
      <c r="AE54" s="224"/>
      <c r="AF54" s="224"/>
      <c r="AG54" s="224"/>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219"/>
    </row>
    <row r="55" spans="1:76" ht="15.75">
      <c r="A55" s="222"/>
      <c r="B55" s="223"/>
      <c r="C55" s="222"/>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20"/>
      <c r="BL55" s="220"/>
      <c r="BM55" s="220"/>
      <c r="BN55" s="220"/>
      <c r="BO55" s="220"/>
      <c r="BP55" s="220"/>
      <c r="BQ55" s="220"/>
      <c r="BR55" s="220"/>
      <c r="BS55" s="220"/>
      <c r="BT55" s="220"/>
      <c r="BU55" s="220"/>
      <c r="BV55" s="220"/>
      <c r="BW55" s="220"/>
      <c r="BX55" s="219"/>
    </row>
  </sheetData>
  <mergeCells count="3">
    <mergeCell ref="A2:A3"/>
    <mergeCell ref="A17:A18"/>
    <mergeCell ref="B2:C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5"/>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75" width="12.7109375" style="217" customWidth="1"/>
    <col min="76" max="76" width="12.7109375" style="218" customWidth="1"/>
    <col min="77" max="16384" width="9.140625" style="218"/>
  </cols>
  <sheetData>
    <row r="1" spans="1:76" s="22" customFormat="1" ht="24.95" customHeight="1" thickBot="1">
      <c r="A1" s="27" t="s">
        <v>79</v>
      </c>
      <c r="B1" s="27"/>
      <c r="C1" s="59"/>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267"/>
      <c r="BW1" s="267"/>
      <c r="BX1" s="25"/>
    </row>
    <row r="2" spans="1:76" s="215" customFormat="1" ht="15.75">
      <c r="A2" s="419" t="str">
        <f>'Benefit summary table'!A2</f>
        <v>Budget 2015</v>
      </c>
      <c r="B2" s="419" t="s">
        <v>408</v>
      </c>
      <c r="C2" s="435"/>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s="215" customFormat="1" ht="15.75">
      <c r="A3" s="433"/>
      <c r="B3" s="433"/>
      <c r="C3" s="43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6.1" customHeight="1">
      <c r="A4" s="288"/>
      <c r="B4" s="254" t="s">
        <v>81</v>
      </c>
      <c r="C4" s="35"/>
      <c r="D4" s="276">
        <v>15.7</v>
      </c>
      <c r="E4" s="276">
        <v>21.3</v>
      </c>
      <c r="F4" s="276">
        <v>21.7</v>
      </c>
      <c r="G4" s="276">
        <v>24</v>
      </c>
      <c r="H4" s="276">
        <v>28</v>
      </c>
      <c r="I4" s="276">
        <v>30.5</v>
      </c>
      <c r="J4" s="276">
        <v>32</v>
      </c>
      <c r="K4" s="276">
        <v>35.700000000000003</v>
      </c>
      <c r="L4" s="276">
        <v>38.200000000000003</v>
      </c>
      <c r="M4" s="276">
        <v>43.8</v>
      </c>
      <c r="N4" s="276">
        <v>57.5</v>
      </c>
      <c r="O4" s="276">
        <v>61.5</v>
      </c>
      <c r="P4" s="276">
        <v>65.5</v>
      </c>
      <c r="Q4" s="276">
        <v>80</v>
      </c>
      <c r="R4" s="276">
        <v>84</v>
      </c>
      <c r="S4" s="276">
        <v>99</v>
      </c>
      <c r="T4" s="276">
        <v>108</v>
      </c>
      <c r="U4" s="276">
        <v>136</v>
      </c>
      <c r="V4" s="276">
        <v>141</v>
      </c>
      <c r="W4" s="276">
        <v>148</v>
      </c>
      <c r="X4" s="276">
        <v>154</v>
      </c>
      <c r="Y4" s="276">
        <v>162</v>
      </c>
      <c r="Z4" s="276">
        <v>168</v>
      </c>
      <c r="AA4" s="276">
        <v>196</v>
      </c>
      <c r="AB4" s="276">
        <v>220</v>
      </c>
      <c r="AC4" s="276">
        <v>245</v>
      </c>
      <c r="AD4" s="276">
        <v>310</v>
      </c>
      <c r="AE4" s="276">
        <v>393</v>
      </c>
      <c r="AF4" s="276">
        <v>434</v>
      </c>
      <c r="AG4" s="276">
        <v>466</v>
      </c>
      <c r="AH4" s="276">
        <v>505</v>
      </c>
      <c r="AI4" s="276">
        <v>563</v>
      </c>
      <c r="AJ4" s="276">
        <v>638</v>
      </c>
      <c r="AK4" s="276">
        <v>691</v>
      </c>
      <c r="AL4" s="276">
        <v>725</v>
      </c>
      <c r="AM4" s="276">
        <v>771</v>
      </c>
      <c r="AN4" s="276">
        <v>785</v>
      </c>
      <c r="AO4" s="276">
        <v>800</v>
      </c>
      <c r="AP4" s="276">
        <v>825</v>
      </c>
      <c r="AQ4" s="276">
        <v>839.25</v>
      </c>
      <c r="AR4" s="276">
        <v>850.16399999999999</v>
      </c>
      <c r="AS4" s="276">
        <v>852.303</v>
      </c>
      <c r="AT4" s="276">
        <v>889.38600000000008</v>
      </c>
      <c r="AU4" s="276">
        <f t="shared" ref="AU4:BW4" si="0">SUM(AU7,AU10)</f>
        <v>1010.599</v>
      </c>
      <c r="AV4" s="276">
        <f t="shared" si="0"/>
        <v>1010</v>
      </c>
      <c r="AW4" s="276">
        <f t="shared" si="0"/>
        <v>1040</v>
      </c>
      <c r="AX4" s="276">
        <f t="shared" si="0"/>
        <v>1021.9999999999999</v>
      </c>
      <c r="AY4" s="276">
        <f t="shared" si="0"/>
        <v>1016.385</v>
      </c>
      <c r="AZ4" s="276">
        <f t="shared" si="0"/>
        <v>981.24099999999999</v>
      </c>
      <c r="BA4" s="276">
        <f t="shared" si="0"/>
        <v>987.07300000000009</v>
      </c>
      <c r="BB4" s="276">
        <f t="shared" si="0"/>
        <v>974.40599999999995</v>
      </c>
      <c r="BC4" s="276">
        <f t="shared" si="0"/>
        <v>1001.6900000000002</v>
      </c>
      <c r="BD4" s="276">
        <f t="shared" si="0"/>
        <v>985.84999999999991</v>
      </c>
      <c r="BE4" s="276">
        <f t="shared" si="0"/>
        <v>1099.2956646600001</v>
      </c>
      <c r="BF4" s="276">
        <f t="shared" si="0"/>
        <v>1087.4146320899999</v>
      </c>
      <c r="BG4" s="276">
        <f t="shared" si="0"/>
        <v>1006.6780681472775</v>
      </c>
      <c r="BH4" s="276">
        <f t="shared" si="0"/>
        <v>922.80799999999999</v>
      </c>
      <c r="BI4" s="276">
        <f t="shared" si="0"/>
        <v>874.53990901000009</v>
      </c>
      <c r="BJ4" s="276">
        <f t="shared" si="0"/>
        <v>796.5477357499999</v>
      </c>
      <c r="BK4" s="276">
        <f t="shared" si="0"/>
        <v>736.17217767890315</v>
      </c>
      <c r="BL4" s="276">
        <f t="shared" si="0"/>
        <v>674.75018944999999</v>
      </c>
      <c r="BM4" s="276">
        <f t="shared" si="0"/>
        <v>649.64050968999982</v>
      </c>
      <c r="BN4" s="276">
        <f t="shared" si="0"/>
        <v>613.52423453000017</v>
      </c>
      <c r="BO4" s="276">
        <f t="shared" si="0"/>
        <v>593.95801391999987</v>
      </c>
      <c r="BP4" s="276">
        <f t="shared" si="0"/>
        <v>592.53994551999983</v>
      </c>
      <c r="BQ4" s="276">
        <f t="shared" si="0"/>
        <v>582.23100191999993</v>
      </c>
      <c r="BR4" s="276">
        <f t="shared" si="0"/>
        <v>562.91270908888589</v>
      </c>
      <c r="BS4" s="276">
        <f t="shared" si="0"/>
        <v>533.59777484684639</v>
      </c>
      <c r="BT4" s="276">
        <f t="shared" si="0"/>
        <v>521.33105550438654</v>
      </c>
      <c r="BU4" s="276">
        <f t="shared" si="0"/>
        <v>523.95614633395348</v>
      </c>
      <c r="BV4" s="276">
        <f t="shared" si="0"/>
        <v>486.42648973989151</v>
      </c>
      <c r="BW4" s="276">
        <f t="shared" si="0"/>
        <v>460.03461369679206</v>
      </c>
      <c r="BX4" s="174"/>
    </row>
    <row r="5" spans="1:76" s="275" customFormat="1" ht="15.75">
      <c r="A5" s="274"/>
      <c r="B5" s="38" t="s">
        <v>337</v>
      </c>
      <c r="C5" s="35"/>
      <c r="D5" s="273">
        <f t="shared" ref="D5:AT5" si="1">SUM(D8,D11)</f>
        <v>0</v>
      </c>
      <c r="E5" s="273">
        <f t="shared" si="1"/>
        <v>0</v>
      </c>
      <c r="F5" s="273">
        <f t="shared" si="1"/>
        <v>0</v>
      </c>
      <c r="G5" s="273">
        <f t="shared" si="1"/>
        <v>0</v>
      </c>
      <c r="H5" s="273">
        <f t="shared" si="1"/>
        <v>0</v>
      </c>
      <c r="I5" s="273">
        <f t="shared" si="1"/>
        <v>0</v>
      </c>
      <c r="J5" s="273">
        <f t="shared" si="1"/>
        <v>0</v>
      </c>
      <c r="K5" s="273">
        <f t="shared" si="1"/>
        <v>0</v>
      </c>
      <c r="L5" s="273">
        <f t="shared" si="1"/>
        <v>0</v>
      </c>
      <c r="M5" s="273">
        <f t="shared" si="1"/>
        <v>0</v>
      </c>
      <c r="N5" s="273">
        <f t="shared" si="1"/>
        <v>0</v>
      </c>
      <c r="O5" s="273">
        <f t="shared" si="1"/>
        <v>0</v>
      </c>
      <c r="P5" s="273">
        <f t="shared" si="1"/>
        <v>0</v>
      </c>
      <c r="Q5" s="273">
        <f t="shared" si="1"/>
        <v>0</v>
      </c>
      <c r="R5" s="273">
        <f t="shared" si="1"/>
        <v>0</v>
      </c>
      <c r="S5" s="273">
        <f t="shared" si="1"/>
        <v>0</v>
      </c>
      <c r="T5" s="273">
        <f t="shared" si="1"/>
        <v>0</v>
      </c>
      <c r="U5" s="273">
        <f t="shared" si="1"/>
        <v>0</v>
      </c>
      <c r="V5" s="273">
        <f t="shared" si="1"/>
        <v>0</v>
      </c>
      <c r="W5" s="273">
        <f t="shared" si="1"/>
        <v>0</v>
      </c>
      <c r="X5" s="273">
        <f t="shared" si="1"/>
        <v>0</v>
      </c>
      <c r="Y5" s="273">
        <f t="shared" si="1"/>
        <v>0</v>
      </c>
      <c r="Z5" s="273">
        <f t="shared" si="1"/>
        <v>0</v>
      </c>
      <c r="AA5" s="273">
        <f t="shared" si="1"/>
        <v>0</v>
      </c>
      <c r="AB5" s="273">
        <f t="shared" si="1"/>
        <v>0</v>
      </c>
      <c r="AC5" s="273">
        <f t="shared" si="1"/>
        <v>0</v>
      </c>
      <c r="AD5" s="273">
        <f t="shared" si="1"/>
        <v>0</v>
      </c>
      <c r="AE5" s="273">
        <f t="shared" si="1"/>
        <v>0</v>
      </c>
      <c r="AF5" s="273">
        <f t="shared" si="1"/>
        <v>0</v>
      </c>
      <c r="AG5" s="273">
        <f t="shared" si="1"/>
        <v>0</v>
      </c>
      <c r="AH5" s="273">
        <f t="shared" si="1"/>
        <v>433.19637841651365</v>
      </c>
      <c r="AI5" s="273">
        <f t="shared" si="1"/>
        <v>491.69011230548637</v>
      </c>
      <c r="AJ5" s="273">
        <f t="shared" si="1"/>
        <v>556.78557678919367</v>
      </c>
      <c r="AK5" s="273">
        <f t="shared" si="1"/>
        <v>602.69066695632307</v>
      </c>
      <c r="AL5" s="273">
        <f t="shared" si="1"/>
        <v>638.92866433160452</v>
      </c>
      <c r="AM5" s="273">
        <f t="shared" si="1"/>
        <v>676.46664247621209</v>
      </c>
      <c r="AN5" s="273">
        <f t="shared" si="1"/>
        <v>690.46052004690171</v>
      </c>
      <c r="AO5" s="273">
        <f t="shared" si="1"/>
        <v>700.08555842769397</v>
      </c>
      <c r="AP5" s="273">
        <f t="shared" si="1"/>
        <v>724.45946224287422</v>
      </c>
      <c r="AQ5" s="273">
        <f t="shared" si="1"/>
        <v>734.90769715392037</v>
      </c>
      <c r="AR5" s="273">
        <f t="shared" si="1"/>
        <v>742.36020250581066</v>
      </c>
      <c r="AS5" s="273">
        <f t="shared" si="1"/>
        <v>730.13111097207798</v>
      </c>
      <c r="AT5" s="273">
        <f t="shared" si="1"/>
        <v>775.26191022330795</v>
      </c>
      <c r="AU5" s="273">
        <f t="shared" ref="AU5:BW5" si="2">SUM(AU8,AU11)</f>
        <v>863.60627344005002</v>
      </c>
      <c r="AV5" s="273">
        <f t="shared" si="2"/>
        <v>852.2527553950282</v>
      </c>
      <c r="AW5" s="273">
        <f t="shared" si="2"/>
        <v>873.20359314762982</v>
      </c>
      <c r="AX5" s="273">
        <f t="shared" si="2"/>
        <v>859.06318218085562</v>
      </c>
      <c r="AY5" s="273">
        <f t="shared" si="2"/>
        <v>851.731324624629</v>
      </c>
      <c r="AZ5" s="273">
        <f t="shared" si="2"/>
        <v>829.88126142015744</v>
      </c>
      <c r="BA5" s="273">
        <f t="shared" si="2"/>
        <v>847.58109511712473</v>
      </c>
      <c r="BB5" s="273">
        <f t="shared" si="2"/>
        <v>839.89658660323107</v>
      </c>
      <c r="BC5" s="273">
        <f t="shared" si="2"/>
        <v>872.56183395470418</v>
      </c>
      <c r="BD5" s="273">
        <f t="shared" si="2"/>
        <v>865.87408814187211</v>
      </c>
      <c r="BE5" s="273">
        <f t="shared" si="2"/>
        <v>975.0571849050001</v>
      </c>
      <c r="BF5" s="273">
        <f t="shared" si="2"/>
        <v>958.2172410367499</v>
      </c>
      <c r="BG5" s="273">
        <f t="shared" si="2"/>
        <v>884.55214787227749</v>
      </c>
      <c r="BH5" s="273">
        <f t="shared" si="2"/>
        <v>804.2732521245</v>
      </c>
      <c r="BI5" s="273">
        <f t="shared" si="2"/>
        <v>764.43906345325001</v>
      </c>
      <c r="BJ5" s="273">
        <f t="shared" si="2"/>
        <v>698.14931705625008</v>
      </c>
      <c r="BK5" s="273">
        <f t="shared" si="2"/>
        <v>657.23492130667955</v>
      </c>
      <c r="BL5" s="273">
        <f t="shared" si="2"/>
        <v>609.35377852930276</v>
      </c>
      <c r="BM5" s="273">
        <f t="shared" si="2"/>
        <v>598.15693215526335</v>
      </c>
      <c r="BN5" s="273">
        <f t="shared" si="2"/>
        <v>555.92259185707599</v>
      </c>
      <c r="BO5" s="273">
        <f t="shared" si="2"/>
        <v>551.02557259132209</v>
      </c>
      <c r="BP5" s="273">
        <f t="shared" si="2"/>
        <v>559.82163278124995</v>
      </c>
      <c r="BQ5" s="273">
        <f t="shared" si="2"/>
        <v>559.9929805605118</v>
      </c>
      <c r="BR5" s="273">
        <f t="shared" si="2"/>
        <v>543.76469878899297</v>
      </c>
      <c r="BS5" s="273">
        <f t="shared" si="2"/>
        <v>521.34178834807835</v>
      </c>
      <c r="BT5" s="273">
        <f t="shared" si="2"/>
        <v>512.50257252636311</v>
      </c>
      <c r="BU5" s="273">
        <f t="shared" si="2"/>
        <v>522.31052298414386</v>
      </c>
      <c r="BV5" s="273">
        <f t="shared" si="2"/>
        <v>486.28510682499711</v>
      </c>
      <c r="BW5" s="273">
        <f t="shared" si="2"/>
        <v>460.03461369679206</v>
      </c>
      <c r="BX5" s="174"/>
    </row>
    <row r="6" spans="1:76" s="215" customFormat="1">
      <c r="A6" s="271"/>
      <c r="B6" s="38" t="s">
        <v>338</v>
      </c>
      <c r="C6" s="88"/>
      <c r="D6" s="273" t="s">
        <v>412</v>
      </c>
      <c r="E6" s="273" t="s">
        <v>412</v>
      </c>
      <c r="F6" s="273" t="s">
        <v>412</v>
      </c>
      <c r="G6" s="273" t="s">
        <v>412</v>
      </c>
      <c r="H6" s="273" t="s">
        <v>412</v>
      </c>
      <c r="I6" s="273" t="s">
        <v>412</v>
      </c>
      <c r="J6" s="273" t="s">
        <v>412</v>
      </c>
      <c r="K6" s="273" t="s">
        <v>412</v>
      </c>
      <c r="L6" s="273" t="s">
        <v>412</v>
      </c>
      <c r="M6" s="273" t="s">
        <v>412</v>
      </c>
      <c r="N6" s="273" t="s">
        <v>412</v>
      </c>
      <c r="O6" s="273" t="s">
        <v>412</v>
      </c>
      <c r="P6" s="273" t="s">
        <v>412</v>
      </c>
      <c r="Q6" s="273" t="s">
        <v>412</v>
      </c>
      <c r="R6" s="273" t="s">
        <v>412</v>
      </c>
      <c r="S6" s="273" t="s">
        <v>412</v>
      </c>
      <c r="T6" s="273" t="s">
        <v>412</v>
      </c>
      <c r="U6" s="273" t="s">
        <v>412</v>
      </c>
      <c r="V6" s="273" t="s">
        <v>412</v>
      </c>
      <c r="W6" s="273" t="s">
        <v>412</v>
      </c>
      <c r="X6" s="273" t="s">
        <v>412</v>
      </c>
      <c r="Y6" s="273" t="s">
        <v>412</v>
      </c>
      <c r="Z6" s="273" t="s">
        <v>412</v>
      </c>
      <c r="AA6" s="273" t="s">
        <v>412</v>
      </c>
      <c r="AB6" s="273" t="s">
        <v>412</v>
      </c>
      <c r="AC6" s="273" t="s">
        <v>412</v>
      </c>
      <c r="AD6" s="273" t="s">
        <v>412</v>
      </c>
      <c r="AE6" s="273" t="s">
        <v>412</v>
      </c>
      <c r="AF6" s="273" t="s">
        <v>412</v>
      </c>
      <c r="AG6" s="273" t="s">
        <v>412</v>
      </c>
      <c r="AH6" s="273">
        <f t="shared" ref="AH6:AT6" si="3">SUM(AH9,AH12)</f>
        <v>71.803621583486347</v>
      </c>
      <c r="AI6" s="273">
        <f t="shared" si="3"/>
        <v>71.309887694513563</v>
      </c>
      <c r="AJ6" s="273">
        <f t="shared" si="3"/>
        <v>81.214423210806217</v>
      </c>
      <c r="AK6" s="273">
        <f t="shared" si="3"/>
        <v>88.309333043676872</v>
      </c>
      <c r="AL6" s="273">
        <f t="shared" si="3"/>
        <v>86.071335668395506</v>
      </c>
      <c r="AM6" s="273">
        <f t="shared" si="3"/>
        <v>94.533357523787956</v>
      </c>
      <c r="AN6" s="273">
        <f t="shared" si="3"/>
        <v>94.539479953098336</v>
      </c>
      <c r="AO6" s="273">
        <f t="shared" si="3"/>
        <v>99.91444157230606</v>
      </c>
      <c r="AP6" s="273">
        <f t="shared" si="3"/>
        <v>100.54053775712582</v>
      </c>
      <c r="AQ6" s="273">
        <f t="shared" si="3"/>
        <v>104.34230284607963</v>
      </c>
      <c r="AR6" s="273">
        <f t="shared" si="3"/>
        <v>107.80379749418931</v>
      </c>
      <c r="AS6" s="273">
        <f t="shared" si="3"/>
        <v>122.17188902792199</v>
      </c>
      <c r="AT6" s="273">
        <f t="shared" si="3"/>
        <v>114.12408977669212</v>
      </c>
      <c r="AU6" s="273">
        <f t="shared" ref="AU6:BW6" si="4">SUM(AU9,AU12)</f>
        <v>146.99272655994997</v>
      </c>
      <c r="AV6" s="273">
        <f t="shared" si="4"/>
        <v>157.74724460497177</v>
      </c>
      <c r="AW6" s="273">
        <f t="shared" si="4"/>
        <v>166.79640685237015</v>
      </c>
      <c r="AX6" s="273">
        <f t="shared" si="4"/>
        <v>162.93681781914438</v>
      </c>
      <c r="AY6" s="273">
        <f t="shared" si="4"/>
        <v>164.65367537537094</v>
      </c>
      <c r="AZ6" s="273">
        <f t="shared" si="4"/>
        <v>151.35973857984254</v>
      </c>
      <c r="BA6" s="273">
        <f t="shared" si="4"/>
        <v>139.49190488287545</v>
      </c>
      <c r="BB6" s="273">
        <f t="shared" si="4"/>
        <v>134.50941339676888</v>
      </c>
      <c r="BC6" s="273">
        <f t="shared" si="4"/>
        <v>129.1281660452959</v>
      </c>
      <c r="BD6" s="273">
        <f t="shared" si="4"/>
        <v>119.97591185812794</v>
      </c>
      <c r="BE6" s="273">
        <f t="shared" si="4"/>
        <v>124.23847975499999</v>
      </c>
      <c r="BF6" s="273">
        <f t="shared" si="4"/>
        <v>129.19739105324999</v>
      </c>
      <c r="BG6" s="273">
        <f t="shared" si="4"/>
        <v>122.12592027499997</v>
      </c>
      <c r="BH6" s="273">
        <f t="shared" si="4"/>
        <v>118.53474787549996</v>
      </c>
      <c r="BI6" s="273">
        <f t="shared" si="4"/>
        <v>110.10084555674999</v>
      </c>
      <c r="BJ6" s="273">
        <f t="shared" si="4"/>
        <v>98.398418693749989</v>
      </c>
      <c r="BK6" s="273">
        <f t="shared" si="4"/>
        <v>78.937256372223544</v>
      </c>
      <c r="BL6" s="273">
        <f t="shared" si="4"/>
        <v>65.396410920697221</v>
      </c>
      <c r="BM6" s="273">
        <f t="shared" si="4"/>
        <v>51.483577534736391</v>
      </c>
      <c r="BN6" s="273">
        <f t="shared" si="4"/>
        <v>57.601642672924164</v>
      </c>
      <c r="BO6" s="273">
        <f t="shared" si="4"/>
        <v>42.932441328677768</v>
      </c>
      <c r="BP6" s="273">
        <f t="shared" si="4"/>
        <v>32.718312738749866</v>
      </c>
      <c r="BQ6" s="273">
        <f t="shared" si="4"/>
        <v>22.238021359488169</v>
      </c>
      <c r="BR6" s="273">
        <f t="shared" si="4"/>
        <v>19.148010299892952</v>
      </c>
      <c r="BS6" s="273">
        <f t="shared" si="4"/>
        <v>12.255986498768099</v>
      </c>
      <c r="BT6" s="273">
        <f t="shared" si="4"/>
        <v>8.8284829780234659</v>
      </c>
      <c r="BU6" s="273">
        <f t="shared" si="4"/>
        <v>1.6456233498096413</v>
      </c>
      <c r="BV6" s="273">
        <f t="shared" si="4"/>
        <v>0.14138291489438573</v>
      </c>
      <c r="BW6" s="273">
        <f t="shared" si="4"/>
        <v>0</v>
      </c>
      <c r="BX6" s="219"/>
    </row>
    <row r="7" spans="1:76" s="215" customFormat="1" ht="26.1" customHeight="1">
      <c r="A7" s="271"/>
      <c r="B7" s="38" t="s">
        <v>405</v>
      </c>
      <c r="C7" s="38"/>
      <c r="D7" s="273">
        <v>0</v>
      </c>
      <c r="E7" s="273">
        <v>0</v>
      </c>
      <c r="F7" s="273">
        <v>0</v>
      </c>
      <c r="G7" s="273">
        <v>0</v>
      </c>
      <c r="H7" s="273">
        <v>0</v>
      </c>
      <c r="I7" s="273">
        <v>0</v>
      </c>
      <c r="J7" s="273">
        <v>0</v>
      </c>
      <c r="K7" s="273">
        <v>0</v>
      </c>
      <c r="L7" s="273">
        <v>0</v>
      </c>
      <c r="M7" s="273">
        <v>0</v>
      </c>
      <c r="N7" s="273">
        <v>0</v>
      </c>
      <c r="O7" s="273">
        <v>0</v>
      </c>
      <c r="P7" s="273">
        <v>0</v>
      </c>
      <c r="Q7" s="273">
        <v>0</v>
      </c>
      <c r="R7" s="273">
        <v>0</v>
      </c>
      <c r="S7" s="273">
        <v>0</v>
      </c>
      <c r="T7" s="273">
        <v>0</v>
      </c>
      <c r="U7" s="273">
        <v>0</v>
      </c>
      <c r="V7" s="273">
        <v>0</v>
      </c>
      <c r="W7" s="273">
        <v>0</v>
      </c>
      <c r="X7" s="273">
        <v>0</v>
      </c>
      <c r="Y7" s="273">
        <v>0</v>
      </c>
      <c r="Z7" s="273">
        <v>0</v>
      </c>
      <c r="AA7" s="273">
        <v>0</v>
      </c>
      <c r="AB7" s="273">
        <v>0</v>
      </c>
      <c r="AC7" s="273">
        <v>0</v>
      </c>
      <c r="AD7" s="273">
        <v>0</v>
      </c>
      <c r="AE7" s="273">
        <v>0</v>
      </c>
      <c r="AF7" s="273">
        <v>0</v>
      </c>
      <c r="AG7" s="273">
        <v>0</v>
      </c>
      <c r="AH7" s="273">
        <v>505</v>
      </c>
      <c r="AI7" s="273">
        <v>562.88724981467749</v>
      </c>
      <c r="AJ7" s="273">
        <v>636.0202001482578</v>
      </c>
      <c r="AK7" s="273">
        <v>685.84818383988136</v>
      </c>
      <c r="AL7" s="273">
        <v>716</v>
      </c>
      <c r="AM7" s="273">
        <v>756</v>
      </c>
      <c r="AN7" s="273">
        <v>759</v>
      </c>
      <c r="AO7" s="273">
        <v>767</v>
      </c>
      <c r="AP7" s="273">
        <v>785</v>
      </c>
      <c r="AQ7" s="273">
        <v>789.25</v>
      </c>
      <c r="AR7" s="273">
        <v>787.16399999999999</v>
      </c>
      <c r="AS7" s="273">
        <v>771.303</v>
      </c>
      <c r="AT7" s="273">
        <v>788.89200000000005</v>
      </c>
      <c r="AU7" s="273">
        <f t="shared" ref="AU7:BW7" si="5">SUM(AU8:AU9)</f>
        <v>878.78200000000004</v>
      </c>
      <c r="AV7" s="273">
        <f t="shared" si="5"/>
        <v>860.14800000000002</v>
      </c>
      <c r="AW7" s="273">
        <f t="shared" si="5"/>
        <v>868</v>
      </c>
      <c r="AX7" s="273">
        <f t="shared" si="5"/>
        <v>841.82099999999991</v>
      </c>
      <c r="AY7" s="273">
        <f t="shared" si="5"/>
        <v>821.31099999999992</v>
      </c>
      <c r="AZ7" s="273">
        <f t="shared" si="5"/>
        <v>771.62099999999998</v>
      </c>
      <c r="BA7" s="273">
        <f t="shared" si="5"/>
        <v>767.95100000000014</v>
      </c>
      <c r="BB7" s="273">
        <f t="shared" si="5"/>
        <v>744.78599999999994</v>
      </c>
      <c r="BC7" s="273">
        <f t="shared" si="5"/>
        <v>750.40700000000015</v>
      </c>
      <c r="BD7" s="273">
        <f t="shared" si="5"/>
        <v>722.57399999999996</v>
      </c>
      <c r="BE7" s="273">
        <f t="shared" si="5"/>
        <v>830.53729334177387</v>
      </c>
      <c r="BF7" s="273">
        <f t="shared" si="5"/>
        <v>836.62692212999991</v>
      </c>
      <c r="BG7" s="273">
        <f t="shared" si="5"/>
        <v>779.6027927405496</v>
      </c>
      <c r="BH7" s="273">
        <f t="shared" si="5"/>
        <v>720.87099999999998</v>
      </c>
      <c r="BI7" s="273">
        <f t="shared" si="5"/>
        <v>697.05176069000004</v>
      </c>
      <c r="BJ7" s="273">
        <f t="shared" si="5"/>
        <v>642.11463335999997</v>
      </c>
      <c r="BK7" s="273">
        <f t="shared" si="5"/>
        <v>600.31661291890316</v>
      </c>
      <c r="BL7" s="273">
        <f t="shared" si="5"/>
        <v>559.92442127000004</v>
      </c>
      <c r="BM7" s="273">
        <f t="shared" si="5"/>
        <v>548.03660721503923</v>
      </c>
      <c r="BN7" s="273">
        <f t="shared" si="5"/>
        <v>529.75740402523707</v>
      </c>
      <c r="BO7" s="273">
        <f t="shared" si="5"/>
        <v>518.53362152957504</v>
      </c>
      <c r="BP7" s="273">
        <f t="shared" si="5"/>
        <v>523.88457191740724</v>
      </c>
      <c r="BQ7" s="273">
        <f t="shared" si="5"/>
        <v>515.13308603104167</v>
      </c>
      <c r="BR7" s="273">
        <f t="shared" si="5"/>
        <v>508.89751644317431</v>
      </c>
      <c r="BS7" s="273">
        <f t="shared" si="5"/>
        <v>485.28508874763031</v>
      </c>
      <c r="BT7" s="273">
        <f t="shared" si="5"/>
        <v>477.5241381326278</v>
      </c>
      <c r="BU7" s="273">
        <f t="shared" si="5"/>
        <v>479.86667424716785</v>
      </c>
      <c r="BV7" s="273">
        <f t="shared" si="5"/>
        <v>450.93571161888258</v>
      </c>
      <c r="BW7" s="273">
        <f t="shared" si="5"/>
        <v>431.41334432621193</v>
      </c>
      <c r="BX7" s="219"/>
    </row>
    <row r="8" spans="1:76" s="215" customFormat="1">
      <c r="A8" s="271"/>
      <c r="B8" s="88" t="s">
        <v>337</v>
      </c>
      <c r="C8" s="88"/>
      <c r="D8" s="273" t="s">
        <v>412</v>
      </c>
      <c r="E8" s="273" t="s">
        <v>412</v>
      </c>
      <c r="F8" s="273" t="s">
        <v>412</v>
      </c>
      <c r="G8" s="273" t="s">
        <v>412</v>
      </c>
      <c r="H8" s="273" t="s">
        <v>412</v>
      </c>
      <c r="I8" s="273" t="s">
        <v>412</v>
      </c>
      <c r="J8" s="273" t="s">
        <v>412</v>
      </c>
      <c r="K8" s="273" t="s">
        <v>412</v>
      </c>
      <c r="L8" s="273" t="s">
        <v>412</v>
      </c>
      <c r="M8" s="273" t="s">
        <v>412</v>
      </c>
      <c r="N8" s="273" t="s">
        <v>412</v>
      </c>
      <c r="O8" s="273" t="s">
        <v>412</v>
      </c>
      <c r="P8" s="273" t="s">
        <v>412</v>
      </c>
      <c r="Q8" s="273" t="s">
        <v>412</v>
      </c>
      <c r="R8" s="273" t="s">
        <v>412</v>
      </c>
      <c r="S8" s="273" t="s">
        <v>412</v>
      </c>
      <c r="T8" s="273" t="s">
        <v>412</v>
      </c>
      <c r="U8" s="273" t="s">
        <v>412</v>
      </c>
      <c r="V8" s="273" t="s">
        <v>412</v>
      </c>
      <c r="W8" s="273" t="s">
        <v>412</v>
      </c>
      <c r="X8" s="273" t="s">
        <v>412</v>
      </c>
      <c r="Y8" s="273" t="s">
        <v>412</v>
      </c>
      <c r="Z8" s="273" t="s">
        <v>412</v>
      </c>
      <c r="AA8" s="273" t="s">
        <v>412</v>
      </c>
      <c r="AB8" s="273" t="s">
        <v>412</v>
      </c>
      <c r="AC8" s="273" t="s">
        <v>412</v>
      </c>
      <c r="AD8" s="273" t="s">
        <v>412</v>
      </c>
      <c r="AE8" s="273" t="s">
        <v>412</v>
      </c>
      <c r="AF8" s="273" t="s">
        <v>412</v>
      </c>
      <c r="AG8" s="273" t="s">
        <v>412</v>
      </c>
      <c r="AH8" s="273">
        <v>433.19637841651365</v>
      </c>
      <c r="AI8" s="273">
        <v>491.57804255409542</v>
      </c>
      <c r="AJ8" s="273">
        <v>554.82967264977924</v>
      </c>
      <c r="AK8" s="273">
        <v>597.63212258588965</v>
      </c>
      <c r="AL8" s="273">
        <v>630.14592004132612</v>
      </c>
      <c r="AM8" s="273">
        <v>661.919258538132</v>
      </c>
      <c r="AN8" s="273">
        <v>665.25957529428422</v>
      </c>
      <c r="AO8" s="273">
        <v>668.58081446977872</v>
      </c>
      <c r="AP8" s="273">
        <v>686.54822330144486</v>
      </c>
      <c r="AQ8" s="273">
        <v>687.83778406598583</v>
      </c>
      <c r="AR8" s="273">
        <v>683.46392070541924</v>
      </c>
      <c r="AS8" s="273">
        <v>656.05418789515488</v>
      </c>
      <c r="AT8" s="273">
        <v>683.68441738207923</v>
      </c>
      <c r="AU8" s="273">
        <v>746.31190271576043</v>
      </c>
      <c r="AV8" s="273">
        <v>720.91047448732343</v>
      </c>
      <c r="AW8" s="273">
        <v>722.98375426855523</v>
      </c>
      <c r="AX8" s="273">
        <v>701.70056148671415</v>
      </c>
      <c r="AY8" s="273">
        <v>683.57531623989541</v>
      </c>
      <c r="AZ8" s="273">
        <v>648.47078202168245</v>
      </c>
      <c r="BA8" s="273">
        <v>655.47438801712497</v>
      </c>
      <c r="BB8" s="273">
        <v>638.58108077177928</v>
      </c>
      <c r="BC8" s="273">
        <v>650.31584786041594</v>
      </c>
      <c r="BD8" s="273">
        <v>631.10693085508979</v>
      </c>
      <c r="BE8" s="273">
        <v>736.26207961364651</v>
      </c>
      <c r="BF8" s="273">
        <v>738.48558911616817</v>
      </c>
      <c r="BG8" s="273">
        <v>691.18314787227746</v>
      </c>
      <c r="BH8" s="273">
        <v>636.20925212450004</v>
      </c>
      <c r="BI8" s="273">
        <v>618.61569305871558</v>
      </c>
      <c r="BJ8" s="273">
        <v>572.93044173153885</v>
      </c>
      <c r="BK8" s="273">
        <v>547.30458607473906</v>
      </c>
      <c r="BL8" s="273">
        <v>515.55293311502305</v>
      </c>
      <c r="BM8" s="273">
        <v>512.88008897976067</v>
      </c>
      <c r="BN8" s="273">
        <v>485.35984666056476</v>
      </c>
      <c r="BO8" s="273">
        <v>484.07355116048149</v>
      </c>
      <c r="BP8" s="273">
        <v>498.33969764043292</v>
      </c>
      <c r="BQ8" s="273">
        <v>497.03829387851164</v>
      </c>
      <c r="BR8" s="273">
        <v>492.89090220251268</v>
      </c>
      <c r="BS8" s="273">
        <v>475.85783695699445</v>
      </c>
      <c r="BT8" s="273">
        <v>471.26169793521069</v>
      </c>
      <c r="BU8" s="273">
        <v>478.22105089735823</v>
      </c>
      <c r="BV8" s="273">
        <v>450.79432870398819</v>
      </c>
      <c r="BW8" s="273">
        <v>431.41334432621193</v>
      </c>
      <c r="BX8" s="219"/>
    </row>
    <row r="9" spans="1:76" s="215" customFormat="1">
      <c r="A9" s="271"/>
      <c r="B9" s="88" t="s">
        <v>338</v>
      </c>
      <c r="C9" s="88"/>
      <c r="D9" s="273" t="s">
        <v>412</v>
      </c>
      <c r="E9" s="273" t="s">
        <v>412</v>
      </c>
      <c r="F9" s="273" t="s">
        <v>412</v>
      </c>
      <c r="G9" s="273" t="s">
        <v>412</v>
      </c>
      <c r="H9" s="273" t="s">
        <v>412</v>
      </c>
      <c r="I9" s="273" t="s">
        <v>412</v>
      </c>
      <c r="J9" s="273" t="s">
        <v>412</v>
      </c>
      <c r="K9" s="273" t="s">
        <v>412</v>
      </c>
      <c r="L9" s="273" t="s">
        <v>412</v>
      </c>
      <c r="M9" s="273" t="s">
        <v>412</v>
      </c>
      <c r="N9" s="273" t="s">
        <v>412</v>
      </c>
      <c r="O9" s="273" t="s">
        <v>412</v>
      </c>
      <c r="P9" s="273" t="s">
        <v>412</v>
      </c>
      <c r="Q9" s="273" t="s">
        <v>412</v>
      </c>
      <c r="R9" s="273" t="s">
        <v>412</v>
      </c>
      <c r="S9" s="273" t="s">
        <v>412</v>
      </c>
      <c r="T9" s="273" t="s">
        <v>412</v>
      </c>
      <c r="U9" s="273" t="s">
        <v>412</v>
      </c>
      <c r="V9" s="273" t="s">
        <v>412</v>
      </c>
      <c r="W9" s="273" t="s">
        <v>412</v>
      </c>
      <c r="X9" s="273" t="s">
        <v>412</v>
      </c>
      <c r="Y9" s="273" t="s">
        <v>412</v>
      </c>
      <c r="Z9" s="273" t="s">
        <v>412</v>
      </c>
      <c r="AA9" s="273" t="s">
        <v>412</v>
      </c>
      <c r="AB9" s="273" t="s">
        <v>412</v>
      </c>
      <c r="AC9" s="273" t="s">
        <v>412</v>
      </c>
      <c r="AD9" s="273" t="s">
        <v>412</v>
      </c>
      <c r="AE9" s="273" t="s">
        <v>412</v>
      </c>
      <c r="AF9" s="273" t="s">
        <v>412</v>
      </c>
      <c r="AG9" s="273" t="s">
        <v>412</v>
      </c>
      <c r="AH9" s="273">
        <v>71.803621583486347</v>
      </c>
      <c r="AI9" s="273">
        <v>71.309207260582085</v>
      </c>
      <c r="AJ9" s="273">
        <v>81.190527498478616</v>
      </c>
      <c r="AK9" s="273">
        <v>88.216061253991739</v>
      </c>
      <c r="AL9" s="273">
        <v>85.854079958673921</v>
      </c>
      <c r="AM9" s="273">
        <v>94.080741461868001</v>
      </c>
      <c r="AN9" s="273">
        <v>93.74042470571581</v>
      </c>
      <c r="AO9" s="273">
        <v>98.41918553022127</v>
      </c>
      <c r="AP9" s="273">
        <v>98.451776698555136</v>
      </c>
      <c r="AQ9" s="273">
        <v>101.4122159340142</v>
      </c>
      <c r="AR9" s="273">
        <v>103.7000792945807</v>
      </c>
      <c r="AS9" s="273">
        <v>115.24881210484507</v>
      </c>
      <c r="AT9" s="273">
        <v>105.20758261792079</v>
      </c>
      <c r="AU9" s="273">
        <v>132.47009728423961</v>
      </c>
      <c r="AV9" s="273">
        <v>139.23752551267657</v>
      </c>
      <c r="AW9" s="273">
        <v>145.01624573144477</v>
      </c>
      <c r="AX9" s="273">
        <v>140.12043851328579</v>
      </c>
      <c r="AY9" s="273">
        <v>137.73568376010451</v>
      </c>
      <c r="AZ9" s="273">
        <v>123.15021797831749</v>
      </c>
      <c r="BA9" s="273">
        <v>112.47661198287514</v>
      </c>
      <c r="BB9" s="273">
        <v>106.20491922822067</v>
      </c>
      <c r="BC9" s="273">
        <v>100.0911521395842</v>
      </c>
      <c r="BD9" s="273">
        <v>91.467069144910184</v>
      </c>
      <c r="BE9" s="273">
        <v>94.275213728127369</v>
      </c>
      <c r="BF9" s="273">
        <v>98.141333013831741</v>
      </c>
      <c r="BG9" s="273">
        <v>88.419644868272087</v>
      </c>
      <c r="BH9" s="273">
        <v>84.661747875499969</v>
      </c>
      <c r="BI9" s="273">
        <v>78.43606763128443</v>
      </c>
      <c r="BJ9" s="273">
        <v>69.184191628461178</v>
      </c>
      <c r="BK9" s="273">
        <v>53.012026844164069</v>
      </c>
      <c r="BL9" s="273">
        <v>44.371488154976973</v>
      </c>
      <c r="BM9" s="273">
        <v>35.156518235278511</v>
      </c>
      <c r="BN9" s="273">
        <v>44.397557364672267</v>
      </c>
      <c r="BO9" s="273">
        <v>34.460070369093543</v>
      </c>
      <c r="BP9" s="273">
        <v>25.544874276974298</v>
      </c>
      <c r="BQ9" s="273">
        <v>18.094792152530051</v>
      </c>
      <c r="BR9" s="273">
        <v>16.006614240661616</v>
      </c>
      <c r="BS9" s="273">
        <v>9.4272517906358893</v>
      </c>
      <c r="BT9" s="273">
        <v>6.2624401974170896</v>
      </c>
      <c r="BU9" s="273">
        <v>1.6456233498096413</v>
      </c>
      <c r="BV9" s="273">
        <v>0.14138291489438573</v>
      </c>
      <c r="BW9" s="273">
        <v>0</v>
      </c>
      <c r="BX9" s="219"/>
    </row>
    <row r="10" spans="1:76" s="215" customFormat="1" ht="26.1" customHeight="1">
      <c r="A10" s="271"/>
      <c r="B10" s="38" t="s">
        <v>404</v>
      </c>
      <c r="C10" s="38"/>
      <c r="D10" s="273">
        <v>0</v>
      </c>
      <c r="E10" s="273">
        <v>0</v>
      </c>
      <c r="F10" s="273">
        <v>0</v>
      </c>
      <c r="G10" s="273">
        <v>0</v>
      </c>
      <c r="H10" s="273">
        <v>0</v>
      </c>
      <c r="I10" s="273">
        <v>0</v>
      </c>
      <c r="J10" s="273">
        <v>0</v>
      </c>
      <c r="K10" s="273">
        <v>0</v>
      </c>
      <c r="L10" s="273">
        <v>0</v>
      </c>
      <c r="M10" s="273">
        <v>0</v>
      </c>
      <c r="N10" s="273">
        <v>0</v>
      </c>
      <c r="O10" s="273">
        <v>0</v>
      </c>
      <c r="P10" s="273">
        <v>0</v>
      </c>
      <c r="Q10" s="273">
        <v>0</v>
      </c>
      <c r="R10" s="273">
        <v>0</v>
      </c>
      <c r="S10" s="273">
        <v>0</v>
      </c>
      <c r="T10" s="273">
        <v>0</v>
      </c>
      <c r="U10" s="273">
        <v>0</v>
      </c>
      <c r="V10" s="273">
        <v>0</v>
      </c>
      <c r="W10" s="273">
        <v>0</v>
      </c>
      <c r="X10" s="273">
        <v>0</v>
      </c>
      <c r="Y10" s="273">
        <v>0</v>
      </c>
      <c r="Z10" s="273">
        <v>0</v>
      </c>
      <c r="AA10" s="273">
        <v>0</v>
      </c>
      <c r="AB10" s="273">
        <v>0</v>
      </c>
      <c r="AC10" s="273">
        <v>0</v>
      </c>
      <c r="AD10" s="273">
        <v>0</v>
      </c>
      <c r="AE10" s="273">
        <v>0</v>
      </c>
      <c r="AF10" s="273">
        <v>0</v>
      </c>
      <c r="AG10" s="273">
        <v>0</v>
      </c>
      <c r="AH10" s="273">
        <v>0</v>
      </c>
      <c r="AI10" s="273">
        <v>0.11275018532246109</v>
      </c>
      <c r="AJ10" s="273">
        <v>1.9797998517420314</v>
      </c>
      <c r="AK10" s="273">
        <v>5.1518161601186057</v>
      </c>
      <c r="AL10" s="273">
        <v>9</v>
      </c>
      <c r="AM10" s="273">
        <v>15</v>
      </c>
      <c r="AN10" s="273">
        <v>26</v>
      </c>
      <c r="AO10" s="273">
        <v>33</v>
      </c>
      <c r="AP10" s="273">
        <v>40</v>
      </c>
      <c r="AQ10" s="273">
        <v>50</v>
      </c>
      <c r="AR10" s="273">
        <v>63</v>
      </c>
      <c r="AS10" s="273">
        <v>81</v>
      </c>
      <c r="AT10" s="273">
        <v>100.494</v>
      </c>
      <c r="AU10" s="273">
        <f t="shared" ref="AU10:BW10" si="6">SUM(AU11:AU12)</f>
        <v>131.81700000000001</v>
      </c>
      <c r="AV10" s="273">
        <f t="shared" si="6"/>
        <v>149.852</v>
      </c>
      <c r="AW10" s="273">
        <f t="shared" si="6"/>
        <v>172</v>
      </c>
      <c r="AX10" s="273">
        <f t="shared" si="6"/>
        <v>180.179</v>
      </c>
      <c r="AY10" s="273">
        <f t="shared" si="6"/>
        <v>195.07400000000001</v>
      </c>
      <c r="AZ10" s="273">
        <f t="shared" si="6"/>
        <v>209.62</v>
      </c>
      <c r="BA10" s="273">
        <f t="shared" si="6"/>
        <v>219.12200000000001</v>
      </c>
      <c r="BB10" s="273">
        <f t="shared" si="6"/>
        <v>229.62</v>
      </c>
      <c r="BC10" s="273">
        <f t="shared" si="6"/>
        <v>251.28299999999999</v>
      </c>
      <c r="BD10" s="273">
        <f t="shared" si="6"/>
        <v>263.27600000000001</v>
      </c>
      <c r="BE10" s="273">
        <f t="shared" si="6"/>
        <v>268.75837131822618</v>
      </c>
      <c r="BF10" s="273">
        <f t="shared" si="6"/>
        <v>250.78770996</v>
      </c>
      <c r="BG10" s="273">
        <f t="shared" si="6"/>
        <v>227.07527540672788</v>
      </c>
      <c r="BH10" s="273">
        <f t="shared" si="6"/>
        <v>201.93699999999998</v>
      </c>
      <c r="BI10" s="273">
        <f t="shared" si="6"/>
        <v>177.48814832000002</v>
      </c>
      <c r="BJ10" s="273">
        <f t="shared" si="6"/>
        <v>154.43310238999999</v>
      </c>
      <c r="BK10" s="273">
        <f t="shared" si="6"/>
        <v>135.85556475999999</v>
      </c>
      <c r="BL10" s="273">
        <f t="shared" si="6"/>
        <v>114.82576818</v>
      </c>
      <c r="BM10" s="273">
        <f t="shared" si="6"/>
        <v>101.60390247496059</v>
      </c>
      <c r="BN10" s="273">
        <f t="shared" si="6"/>
        <v>83.766830504763064</v>
      </c>
      <c r="BO10" s="273">
        <f t="shared" si="6"/>
        <v>75.424392390424856</v>
      </c>
      <c r="BP10" s="273">
        <f t="shared" si="6"/>
        <v>68.65537360259259</v>
      </c>
      <c r="BQ10" s="273">
        <f t="shared" si="6"/>
        <v>67.097915888958298</v>
      </c>
      <c r="BR10" s="273">
        <f t="shared" si="6"/>
        <v>54.015192645711593</v>
      </c>
      <c r="BS10" s="273">
        <f t="shared" si="6"/>
        <v>48.312686099216123</v>
      </c>
      <c r="BT10" s="273">
        <f t="shared" si="6"/>
        <v>43.806917371758736</v>
      </c>
      <c r="BU10" s="273">
        <f t="shared" si="6"/>
        <v>44.089472086785669</v>
      </c>
      <c r="BV10" s="273">
        <f t="shared" si="6"/>
        <v>35.49077812100893</v>
      </c>
      <c r="BW10" s="273">
        <f t="shared" si="6"/>
        <v>28.621269370580126</v>
      </c>
      <c r="BX10" s="219"/>
    </row>
    <row r="11" spans="1:76" s="215" customFormat="1">
      <c r="A11" s="271"/>
      <c r="B11" s="88" t="s">
        <v>337</v>
      </c>
      <c r="C11" s="88"/>
      <c r="D11" s="273" t="s">
        <v>412</v>
      </c>
      <c r="E11" s="273" t="s">
        <v>412</v>
      </c>
      <c r="F11" s="273" t="s">
        <v>412</v>
      </c>
      <c r="G11" s="273" t="s">
        <v>412</v>
      </c>
      <c r="H11" s="273" t="s">
        <v>412</v>
      </c>
      <c r="I11" s="273" t="s">
        <v>412</v>
      </c>
      <c r="J11" s="273" t="s">
        <v>412</v>
      </c>
      <c r="K11" s="273" t="s">
        <v>412</v>
      </c>
      <c r="L11" s="273" t="s">
        <v>412</v>
      </c>
      <c r="M11" s="273" t="s">
        <v>412</v>
      </c>
      <c r="N11" s="273" t="s">
        <v>412</v>
      </c>
      <c r="O11" s="273" t="s">
        <v>412</v>
      </c>
      <c r="P11" s="273" t="s">
        <v>412</v>
      </c>
      <c r="Q11" s="273" t="s">
        <v>412</v>
      </c>
      <c r="R11" s="273" t="s">
        <v>412</v>
      </c>
      <c r="S11" s="273" t="s">
        <v>412</v>
      </c>
      <c r="T11" s="273" t="s">
        <v>412</v>
      </c>
      <c r="U11" s="273" t="s">
        <v>412</v>
      </c>
      <c r="V11" s="273" t="s">
        <v>412</v>
      </c>
      <c r="W11" s="273" t="s">
        <v>412</v>
      </c>
      <c r="X11" s="273" t="s">
        <v>412</v>
      </c>
      <c r="Y11" s="273" t="s">
        <v>412</v>
      </c>
      <c r="Z11" s="273" t="s">
        <v>412</v>
      </c>
      <c r="AA11" s="273" t="s">
        <v>412</v>
      </c>
      <c r="AB11" s="273" t="s">
        <v>412</v>
      </c>
      <c r="AC11" s="273" t="s">
        <v>412</v>
      </c>
      <c r="AD11" s="273" t="s">
        <v>412</v>
      </c>
      <c r="AE11" s="273" t="s">
        <v>412</v>
      </c>
      <c r="AF11" s="273" t="s">
        <v>412</v>
      </c>
      <c r="AG11" s="273" t="s">
        <v>412</v>
      </c>
      <c r="AH11" s="273">
        <v>0</v>
      </c>
      <c r="AI11" s="273">
        <v>0.11206975139097579</v>
      </c>
      <c r="AJ11" s="273">
        <v>1.9559041394144265</v>
      </c>
      <c r="AK11" s="273">
        <v>5.0585443704334674</v>
      </c>
      <c r="AL11" s="273">
        <v>8.7827442902784227</v>
      </c>
      <c r="AM11" s="273">
        <v>14.547383938080046</v>
      </c>
      <c r="AN11" s="273">
        <v>25.200944752617477</v>
      </c>
      <c r="AO11" s="273">
        <v>31.504743957915213</v>
      </c>
      <c r="AP11" s="273">
        <v>37.911238941429318</v>
      </c>
      <c r="AQ11" s="273">
        <v>47.069913087934566</v>
      </c>
      <c r="AR11" s="273">
        <v>58.896281800391392</v>
      </c>
      <c r="AS11" s="273">
        <v>74.07692307692308</v>
      </c>
      <c r="AT11" s="273">
        <v>91.577492841228676</v>
      </c>
      <c r="AU11" s="273">
        <v>117.29437072428964</v>
      </c>
      <c r="AV11" s="273">
        <v>131.3422809077048</v>
      </c>
      <c r="AW11" s="273">
        <v>150.21983887907462</v>
      </c>
      <c r="AX11" s="273">
        <v>157.36262069414141</v>
      </c>
      <c r="AY11" s="273">
        <v>168.15600838473355</v>
      </c>
      <c r="AZ11" s="273">
        <v>181.41047939847496</v>
      </c>
      <c r="BA11" s="273">
        <v>192.10670709999971</v>
      </c>
      <c r="BB11" s="273">
        <v>201.31550583145179</v>
      </c>
      <c r="BC11" s="273">
        <v>222.24598609428827</v>
      </c>
      <c r="BD11" s="273">
        <v>234.76715728678226</v>
      </c>
      <c r="BE11" s="273">
        <v>238.79510529135356</v>
      </c>
      <c r="BF11" s="273">
        <v>219.73165192058175</v>
      </c>
      <c r="BG11" s="273">
        <v>193.369</v>
      </c>
      <c r="BH11" s="273">
        <v>168.06399999999999</v>
      </c>
      <c r="BI11" s="273">
        <v>145.82337039453446</v>
      </c>
      <c r="BJ11" s="273">
        <v>125.21887532471118</v>
      </c>
      <c r="BK11" s="273">
        <v>109.93033523194052</v>
      </c>
      <c r="BL11" s="273">
        <v>93.800845414279749</v>
      </c>
      <c r="BM11" s="273">
        <v>85.276843175502719</v>
      </c>
      <c r="BN11" s="273">
        <v>70.562745196511173</v>
      </c>
      <c r="BO11" s="273">
        <v>66.952021430840631</v>
      </c>
      <c r="BP11" s="273">
        <v>61.481935140817022</v>
      </c>
      <c r="BQ11" s="273">
        <v>62.954686682000187</v>
      </c>
      <c r="BR11" s="273">
        <v>50.87379658648026</v>
      </c>
      <c r="BS11" s="273">
        <v>45.483951391083913</v>
      </c>
      <c r="BT11" s="273">
        <v>41.240874591152362</v>
      </c>
      <c r="BU11" s="273">
        <v>44.089472086785669</v>
      </c>
      <c r="BV11" s="273">
        <v>35.49077812100893</v>
      </c>
      <c r="BW11" s="273">
        <v>28.621269370580126</v>
      </c>
      <c r="BX11" s="219"/>
    </row>
    <row r="12" spans="1:76" s="215" customFormat="1">
      <c r="A12" s="219"/>
      <c r="B12" s="83" t="s">
        <v>338</v>
      </c>
      <c r="C12" s="83"/>
      <c r="D12" s="273" t="s">
        <v>412</v>
      </c>
      <c r="E12" s="273" t="s">
        <v>412</v>
      </c>
      <c r="F12" s="273" t="s">
        <v>412</v>
      </c>
      <c r="G12" s="273" t="s">
        <v>412</v>
      </c>
      <c r="H12" s="273" t="s">
        <v>412</v>
      </c>
      <c r="I12" s="273" t="s">
        <v>412</v>
      </c>
      <c r="J12" s="273" t="s">
        <v>412</v>
      </c>
      <c r="K12" s="273" t="s">
        <v>412</v>
      </c>
      <c r="L12" s="273" t="s">
        <v>412</v>
      </c>
      <c r="M12" s="273" t="s">
        <v>412</v>
      </c>
      <c r="N12" s="273" t="s">
        <v>412</v>
      </c>
      <c r="O12" s="273" t="s">
        <v>412</v>
      </c>
      <c r="P12" s="273" t="s">
        <v>412</v>
      </c>
      <c r="Q12" s="273" t="s">
        <v>412</v>
      </c>
      <c r="R12" s="273" t="s">
        <v>412</v>
      </c>
      <c r="S12" s="273" t="s">
        <v>412</v>
      </c>
      <c r="T12" s="273" t="s">
        <v>412</v>
      </c>
      <c r="U12" s="273" t="s">
        <v>412</v>
      </c>
      <c r="V12" s="273" t="s">
        <v>412</v>
      </c>
      <c r="W12" s="273" t="s">
        <v>412</v>
      </c>
      <c r="X12" s="273" t="s">
        <v>412</v>
      </c>
      <c r="Y12" s="273" t="s">
        <v>412</v>
      </c>
      <c r="Z12" s="273" t="s">
        <v>412</v>
      </c>
      <c r="AA12" s="273" t="s">
        <v>412</v>
      </c>
      <c r="AB12" s="273" t="s">
        <v>412</v>
      </c>
      <c r="AC12" s="273" t="s">
        <v>412</v>
      </c>
      <c r="AD12" s="273" t="s">
        <v>412</v>
      </c>
      <c r="AE12" s="273" t="s">
        <v>412</v>
      </c>
      <c r="AF12" s="273" t="s">
        <v>412</v>
      </c>
      <c r="AG12" s="273" t="s">
        <v>412</v>
      </c>
      <c r="AH12" s="273">
        <v>0</v>
      </c>
      <c r="AI12" s="273">
        <v>6.8043393148529703E-4</v>
      </c>
      <c r="AJ12" s="273">
        <v>2.389571232760496E-2</v>
      </c>
      <c r="AK12" s="273">
        <v>9.3271789685138398E-2</v>
      </c>
      <c r="AL12" s="273">
        <v>0.21725570972157768</v>
      </c>
      <c r="AM12" s="273">
        <v>0.45261606191995341</v>
      </c>
      <c r="AN12" s="273">
        <v>0.79905524738252098</v>
      </c>
      <c r="AO12" s="273">
        <v>1.4952560420847878</v>
      </c>
      <c r="AP12" s="273">
        <v>2.0887610585706842</v>
      </c>
      <c r="AQ12" s="273">
        <v>2.9300869120654411</v>
      </c>
      <c r="AR12" s="273">
        <v>4.1037181996086094</v>
      </c>
      <c r="AS12" s="273">
        <v>6.9230769230769234</v>
      </c>
      <c r="AT12" s="273">
        <v>8.9165071587713225</v>
      </c>
      <c r="AU12" s="273">
        <v>14.522629275710372</v>
      </c>
      <c r="AV12" s="273">
        <v>18.509719092295203</v>
      </c>
      <c r="AW12" s="273">
        <v>21.780161120925374</v>
      </c>
      <c r="AX12" s="273">
        <v>22.816379305858582</v>
      </c>
      <c r="AY12" s="273">
        <v>26.917991615266445</v>
      </c>
      <c r="AZ12" s="273">
        <v>28.20952060152505</v>
      </c>
      <c r="BA12" s="273">
        <v>27.015292900000315</v>
      </c>
      <c r="BB12" s="273">
        <v>28.304494168548207</v>
      </c>
      <c r="BC12" s="273">
        <v>29.037013905711706</v>
      </c>
      <c r="BD12" s="273">
        <v>28.508842713217764</v>
      </c>
      <c r="BE12" s="273">
        <v>29.963266026872617</v>
      </c>
      <c r="BF12" s="273">
        <v>31.056058039418243</v>
      </c>
      <c r="BG12" s="273">
        <v>33.70627540672789</v>
      </c>
      <c r="BH12" s="273">
        <v>33.872999999999998</v>
      </c>
      <c r="BI12" s="273">
        <v>31.66477792546555</v>
      </c>
      <c r="BJ12" s="273">
        <v>29.214227065288803</v>
      </c>
      <c r="BK12" s="273">
        <v>25.925229528059475</v>
      </c>
      <c r="BL12" s="273">
        <v>21.024922765720252</v>
      </c>
      <c r="BM12" s="273">
        <v>16.327059299457879</v>
      </c>
      <c r="BN12" s="273">
        <v>13.204085308251896</v>
      </c>
      <c r="BO12" s="273">
        <v>8.4723709595842251</v>
      </c>
      <c r="BP12" s="273">
        <v>7.1734384617755698</v>
      </c>
      <c r="BQ12" s="273">
        <v>4.1432292069581171</v>
      </c>
      <c r="BR12" s="273">
        <v>3.1413960592313366</v>
      </c>
      <c r="BS12" s="273">
        <v>2.8287347081322092</v>
      </c>
      <c r="BT12" s="273">
        <v>2.5660427806063764</v>
      </c>
      <c r="BU12" s="273">
        <v>0</v>
      </c>
      <c r="BV12" s="273">
        <v>0</v>
      </c>
      <c r="BW12" s="273">
        <v>0</v>
      </c>
      <c r="BX12" s="219"/>
    </row>
    <row r="13" spans="1:76" s="215" customFormat="1" ht="26.1" customHeight="1">
      <c r="A13" s="271"/>
      <c r="B13" s="106" t="s">
        <v>406</v>
      </c>
      <c r="C13" s="271"/>
      <c r="D13" s="273">
        <f t="shared" ref="D13:AI13" si="7">SUM(D14:D15)</f>
        <v>0</v>
      </c>
      <c r="E13" s="273">
        <f t="shared" si="7"/>
        <v>0</v>
      </c>
      <c r="F13" s="273">
        <f t="shared" si="7"/>
        <v>0</v>
      </c>
      <c r="G13" s="273">
        <f t="shared" si="7"/>
        <v>0</v>
      </c>
      <c r="H13" s="273">
        <f t="shared" si="7"/>
        <v>0</v>
      </c>
      <c r="I13" s="273">
        <f t="shared" si="7"/>
        <v>0</v>
      </c>
      <c r="J13" s="273">
        <f t="shared" si="7"/>
        <v>0</v>
      </c>
      <c r="K13" s="273">
        <f t="shared" si="7"/>
        <v>0</v>
      </c>
      <c r="L13" s="273">
        <f t="shared" si="7"/>
        <v>0</v>
      </c>
      <c r="M13" s="273">
        <f t="shared" si="7"/>
        <v>0</v>
      </c>
      <c r="N13" s="273">
        <f t="shared" si="7"/>
        <v>0</v>
      </c>
      <c r="O13" s="273">
        <f t="shared" si="7"/>
        <v>0</v>
      </c>
      <c r="P13" s="273">
        <f t="shared" si="7"/>
        <v>0</v>
      </c>
      <c r="Q13" s="273">
        <f t="shared" si="7"/>
        <v>0</v>
      </c>
      <c r="R13" s="273">
        <f t="shared" si="7"/>
        <v>0</v>
      </c>
      <c r="S13" s="273">
        <f t="shared" si="7"/>
        <v>0</v>
      </c>
      <c r="T13" s="273">
        <f t="shared" si="7"/>
        <v>0</v>
      </c>
      <c r="U13" s="273">
        <f t="shared" si="7"/>
        <v>0</v>
      </c>
      <c r="V13" s="273">
        <f t="shared" si="7"/>
        <v>0</v>
      </c>
      <c r="W13" s="273">
        <f t="shared" si="7"/>
        <v>0</v>
      </c>
      <c r="X13" s="273">
        <f t="shared" si="7"/>
        <v>0</v>
      </c>
      <c r="Y13" s="273">
        <f t="shared" si="7"/>
        <v>0</v>
      </c>
      <c r="Z13" s="273">
        <f t="shared" si="7"/>
        <v>0</v>
      </c>
      <c r="AA13" s="273">
        <f t="shared" si="7"/>
        <v>0</v>
      </c>
      <c r="AB13" s="273">
        <f t="shared" si="7"/>
        <v>0</v>
      </c>
      <c r="AC13" s="273">
        <f t="shared" si="7"/>
        <v>0</v>
      </c>
      <c r="AD13" s="273">
        <f t="shared" si="7"/>
        <v>0</v>
      </c>
      <c r="AE13" s="273">
        <f t="shared" si="7"/>
        <v>0</v>
      </c>
      <c r="AF13" s="273">
        <f t="shared" si="7"/>
        <v>0</v>
      </c>
      <c r="AG13" s="273">
        <f t="shared" si="7"/>
        <v>0</v>
      </c>
      <c r="AH13" s="273">
        <f t="shared" si="7"/>
        <v>0</v>
      </c>
      <c r="AI13" s="273">
        <f t="shared" si="7"/>
        <v>0</v>
      </c>
      <c r="AJ13" s="273">
        <f t="shared" ref="AJ13:BO13" si="8">SUM(AJ14:AJ15)</f>
        <v>0</v>
      </c>
      <c r="AK13" s="273">
        <f t="shared" si="8"/>
        <v>0</v>
      </c>
      <c r="AL13" s="273">
        <f t="shared" si="8"/>
        <v>0</v>
      </c>
      <c r="AM13" s="273">
        <f t="shared" si="8"/>
        <v>0</v>
      </c>
      <c r="AN13" s="273">
        <f t="shared" si="8"/>
        <v>0</v>
      </c>
      <c r="AO13" s="273">
        <f t="shared" si="8"/>
        <v>0</v>
      </c>
      <c r="AP13" s="273">
        <f t="shared" si="8"/>
        <v>0</v>
      </c>
      <c r="AQ13" s="273">
        <f t="shared" si="8"/>
        <v>0</v>
      </c>
      <c r="AR13" s="273">
        <f t="shared" si="8"/>
        <v>0</v>
      </c>
      <c r="AS13" s="273">
        <f t="shared" si="8"/>
        <v>0</v>
      </c>
      <c r="AT13" s="273">
        <f t="shared" si="8"/>
        <v>0</v>
      </c>
      <c r="AU13" s="273">
        <f t="shared" si="8"/>
        <v>0</v>
      </c>
      <c r="AV13" s="273">
        <f t="shared" si="8"/>
        <v>0</v>
      </c>
      <c r="AW13" s="273">
        <f t="shared" si="8"/>
        <v>0</v>
      </c>
      <c r="AX13" s="273">
        <f t="shared" si="8"/>
        <v>0</v>
      </c>
      <c r="AY13" s="273">
        <f t="shared" si="8"/>
        <v>0</v>
      </c>
      <c r="AZ13" s="273">
        <f t="shared" si="8"/>
        <v>0</v>
      </c>
      <c r="BA13" s="273">
        <f t="shared" si="8"/>
        <v>0</v>
      </c>
      <c r="BB13" s="273">
        <f t="shared" si="8"/>
        <v>0</v>
      </c>
      <c r="BC13" s="273">
        <f t="shared" si="8"/>
        <v>0</v>
      </c>
      <c r="BD13" s="273">
        <f t="shared" si="8"/>
        <v>0</v>
      </c>
      <c r="BE13" s="273">
        <f t="shared" si="8"/>
        <v>0</v>
      </c>
      <c r="BF13" s="273">
        <f t="shared" si="8"/>
        <v>0</v>
      </c>
      <c r="BG13" s="273">
        <f t="shared" si="8"/>
        <v>0</v>
      </c>
      <c r="BH13" s="273">
        <f t="shared" si="8"/>
        <v>0</v>
      </c>
      <c r="BI13" s="273">
        <f t="shared" si="8"/>
        <v>23</v>
      </c>
      <c r="BJ13" s="273">
        <f t="shared" si="8"/>
        <v>22</v>
      </c>
      <c r="BK13" s="273">
        <f t="shared" si="8"/>
        <v>21.668452544690233</v>
      </c>
      <c r="BL13" s="273">
        <f t="shared" si="8"/>
        <v>19.063637545136071</v>
      </c>
      <c r="BM13" s="273">
        <f t="shared" si="8"/>
        <v>19.398679138695996</v>
      </c>
      <c r="BN13" s="273">
        <f t="shared" si="8"/>
        <v>18.347227717325154</v>
      </c>
      <c r="BO13" s="273">
        <f t="shared" si="8"/>
        <v>17.810169237747861</v>
      </c>
      <c r="BP13" s="273">
        <f t="shared" ref="BP13:BW13" si="9">SUM(BP14:BP15)</f>
        <v>17.806097739856185</v>
      </c>
      <c r="BQ13" s="273">
        <f t="shared" si="9"/>
        <v>17.498718012664252</v>
      </c>
      <c r="BR13" s="273">
        <f t="shared" si="9"/>
        <v>16.990154905820777</v>
      </c>
      <c r="BS13" s="273">
        <f t="shared" si="9"/>
        <v>16.124528968658502</v>
      </c>
      <c r="BT13" s="273">
        <f t="shared" si="9"/>
        <v>15.776376141576847</v>
      </c>
      <c r="BU13" s="273">
        <f t="shared" si="9"/>
        <v>15.821063685505864</v>
      </c>
      <c r="BV13" s="273">
        <f t="shared" si="9"/>
        <v>14.864299166975329</v>
      </c>
      <c r="BW13" s="273">
        <f t="shared" si="9"/>
        <v>14.201137431434733</v>
      </c>
      <c r="BX13" s="219"/>
    </row>
    <row r="14" spans="1:76" s="215" customFormat="1">
      <c r="A14" s="271"/>
      <c r="B14" s="38" t="s">
        <v>405</v>
      </c>
      <c r="C14" s="285"/>
      <c r="D14" s="273" t="s">
        <v>412</v>
      </c>
      <c r="E14" s="273" t="s">
        <v>412</v>
      </c>
      <c r="F14" s="273" t="s">
        <v>412</v>
      </c>
      <c r="G14" s="273" t="s">
        <v>412</v>
      </c>
      <c r="H14" s="273" t="s">
        <v>412</v>
      </c>
      <c r="I14" s="273" t="s">
        <v>412</v>
      </c>
      <c r="J14" s="273" t="s">
        <v>412</v>
      </c>
      <c r="K14" s="273" t="s">
        <v>412</v>
      </c>
      <c r="L14" s="273" t="s">
        <v>412</v>
      </c>
      <c r="M14" s="273" t="s">
        <v>412</v>
      </c>
      <c r="N14" s="273" t="s">
        <v>412</v>
      </c>
      <c r="O14" s="273" t="s">
        <v>412</v>
      </c>
      <c r="P14" s="273" t="s">
        <v>412</v>
      </c>
      <c r="Q14" s="273" t="s">
        <v>412</v>
      </c>
      <c r="R14" s="273" t="s">
        <v>412</v>
      </c>
      <c r="S14" s="273" t="s">
        <v>412</v>
      </c>
      <c r="T14" s="273" t="s">
        <v>412</v>
      </c>
      <c r="U14" s="273" t="s">
        <v>412</v>
      </c>
      <c r="V14" s="273" t="s">
        <v>412</v>
      </c>
      <c r="W14" s="273" t="s">
        <v>412</v>
      </c>
      <c r="X14" s="273" t="s">
        <v>412</v>
      </c>
      <c r="Y14" s="273" t="s">
        <v>412</v>
      </c>
      <c r="Z14" s="273" t="s">
        <v>412</v>
      </c>
      <c r="AA14" s="273" t="s">
        <v>412</v>
      </c>
      <c r="AB14" s="273" t="s">
        <v>412</v>
      </c>
      <c r="AC14" s="273" t="s">
        <v>412</v>
      </c>
      <c r="AD14" s="273" t="s">
        <v>412</v>
      </c>
      <c r="AE14" s="273" t="s">
        <v>412</v>
      </c>
      <c r="AF14" s="273" t="s">
        <v>412</v>
      </c>
      <c r="AG14" s="273" t="s">
        <v>412</v>
      </c>
      <c r="AH14" s="273" t="s">
        <v>412</v>
      </c>
      <c r="AI14" s="273" t="s">
        <v>412</v>
      </c>
      <c r="AJ14" s="273" t="s">
        <v>412</v>
      </c>
      <c r="AK14" s="273" t="s">
        <v>412</v>
      </c>
      <c r="AL14" s="273" t="s">
        <v>412</v>
      </c>
      <c r="AM14" s="273" t="s">
        <v>412</v>
      </c>
      <c r="AN14" s="273" t="s">
        <v>412</v>
      </c>
      <c r="AO14" s="273" t="s">
        <v>412</v>
      </c>
      <c r="AP14" s="273" t="s">
        <v>412</v>
      </c>
      <c r="AQ14" s="273" t="s">
        <v>412</v>
      </c>
      <c r="AR14" s="273" t="s">
        <v>412</v>
      </c>
      <c r="AS14" s="273" t="s">
        <v>412</v>
      </c>
      <c r="AT14" s="273" t="s">
        <v>412</v>
      </c>
      <c r="AU14" s="273" t="s">
        <v>412</v>
      </c>
      <c r="AV14" s="273" t="s">
        <v>412</v>
      </c>
      <c r="AW14" s="273" t="s">
        <v>412</v>
      </c>
      <c r="AX14" s="273" t="s">
        <v>412</v>
      </c>
      <c r="AY14" s="273" t="s">
        <v>412</v>
      </c>
      <c r="AZ14" s="273" t="s">
        <v>412</v>
      </c>
      <c r="BA14" s="273" t="s">
        <v>412</v>
      </c>
      <c r="BB14" s="273" t="s">
        <v>412</v>
      </c>
      <c r="BC14" s="273" t="s">
        <v>412</v>
      </c>
      <c r="BD14" s="273" t="s">
        <v>412</v>
      </c>
      <c r="BE14" s="273" t="s">
        <v>412</v>
      </c>
      <c r="BF14" s="273" t="s">
        <v>412</v>
      </c>
      <c r="BG14" s="273" t="s">
        <v>412</v>
      </c>
      <c r="BH14" s="273" t="s">
        <v>412</v>
      </c>
      <c r="BI14" s="273">
        <v>19.108748114847046</v>
      </c>
      <c r="BJ14" s="273">
        <v>18.600692718534734</v>
      </c>
      <c r="BK14" s="273">
        <v>18.654078672689771</v>
      </c>
      <c r="BL14" s="273">
        <v>16.431634150296176</v>
      </c>
      <c r="BM14" s="273">
        <v>16.984190360875541</v>
      </c>
      <c r="BN14" s="273">
        <v>16.326761567909369</v>
      </c>
      <c r="BO14" s="273">
        <v>15.980852252995822</v>
      </c>
      <c r="BP14" s="273">
        <v>16.145764891271444</v>
      </c>
      <c r="BQ14" s="273">
        <v>15.876050070211942</v>
      </c>
      <c r="BR14" s="273">
        <v>15.683874072051909</v>
      </c>
      <c r="BS14" s="273">
        <v>14.956155168841866</v>
      </c>
      <c r="BT14" s="273">
        <v>14.716967968684434</v>
      </c>
      <c r="BU14" s="273">
        <v>14.789163332667476</v>
      </c>
      <c r="BV14" s="273">
        <v>13.897530813380197</v>
      </c>
      <c r="BW14" s="273">
        <v>13.295864779820802</v>
      </c>
      <c r="BX14" s="219"/>
    </row>
    <row r="15" spans="1:76" s="244" customFormat="1" ht="26.1" customHeight="1" thickBot="1">
      <c r="A15" s="245"/>
      <c r="B15" s="284" t="s">
        <v>404</v>
      </c>
      <c r="C15" s="283"/>
      <c r="D15" s="282" t="s">
        <v>412</v>
      </c>
      <c r="E15" s="282" t="s">
        <v>412</v>
      </c>
      <c r="F15" s="282" t="s">
        <v>412</v>
      </c>
      <c r="G15" s="282" t="s">
        <v>412</v>
      </c>
      <c r="H15" s="282" t="s">
        <v>412</v>
      </c>
      <c r="I15" s="282" t="s">
        <v>412</v>
      </c>
      <c r="J15" s="282" t="s">
        <v>412</v>
      </c>
      <c r="K15" s="282" t="s">
        <v>412</v>
      </c>
      <c r="L15" s="282" t="s">
        <v>412</v>
      </c>
      <c r="M15" s="282" t="s">
        <v>412</v>
      </c>
      <c r="N15" s="282" t="s">
        <v>412</v>
      </c>
      <c r="O15" s="282" t="s">
        <v>412</v>
      </c>
      <c r="P15" s="282" t="s">
        <v>412</v>
      </c>
      <c r="Q15" s="282" t="s">
        <v>412</v>
      </c>
      <c r="R15" s="282" t="s">
        <v>412</v>
      </c>
      <c r="S15" s="282" t="s">
        <v>412</v>
      </c>
      <c r="T15" s="282" t="s">
        <v>412</v>
      </c>
      <c r="U15" s="282" t="s">
        <v>412</v>
      </c>
      <c r="V15" s="282" t="s">
        <v>412</v>
      </c>
      <c r="W15" s="282" t="s">
        <v>412</v>
      </c>
      <c r="X15" s="282" t="s">
        <v>412</v>
      </c>
      <c r="Y15" s="282" t="s">
        <v>412</v>
      </c>
      <c r="Z15" s="282" t="s">
        <v>412</v>
      </c>
      <c r="AA15" s="282" t="s">
        <v>412</v>
      </c>
      <c r="AB15" s="282" t="s">
        <v>412</v>
      </c>
      <c r="AC15" s="282" t="s">
        <v>412</v>
      </c>
      <c r="AD15" s="282" t="s">
        <v>412</v>
      </c>
      <c r="AE15" s="282" t="s">
        <v>412</v>
      </c>
      <c r="AF15" s="282" t="s">
        <v>412</v>
      </c>
      <c r="AG15" s="282" t="s">
        <v>412</v>
      </c>
      <c r="AH15" s="282" t="s">
        <v>412</v>
      </c>
      <c r="AI15" s="282" t="s">
        <v>412</v>
      </c>
      <c r="AJ15" s="282" t="s">
        <v>412</v>
      </c>
      <c r="AK15" s="282" t="s">
        <v>412</v>
      </c>
      <c r="AL15" s="282" t="s">
        <v>412</v>
      </c>
      <c r="AM15" s="282" t="s">
        <v>412</v>
      </c>
      <c r="AN15" s="282" t="s">
        <v>412</v>
      </c>
      <c r="AO15" s="282" t="s">
        <v>412</v>
      </c>
      <c r="AP15" s="282" t="s">
        <v>412</v>
      </c>
      <c r="AQ15" s="282" t="s">
        <v>412</v>
      </c>
      <c r="AR15" s="282" t="s">
        <v>412</v>
      </c>
      <c r="AS15" s="282" t="s">
        <v>412</v>
      </c>
      <c r="AT15" s="282" t="s">
        <v>412</v>
      </c>
      <c r="AU15" s="282" t="s">
        <v>412</v>
      </c>
      <c r="AV15" s="282" t="s">
        <v>412</v>
      </c>
      <c r="AW15" s="282" t="s">
        <v>412</v>
      </c>
      <c r="AX15" s="282" t="s">
        <v>412</v>
      </c>
      <c r="AY15" s="282" t="s">
        <v>412</v>
      </c>
      <c r="AZ15" s="282" t="s">
        <v>412</v>
      </c>
      <c r="BA15" s="282" t="s">
        <v>412</v>
      </c>
      <c r="BB15" s="282" t="s">
        <v>412</v>
      </c>
      <c r="BC15" s="282" t="s">
        <v>412</v>
      </c>
      <c r="BD15" s="282" t="s">
        <v>412</v>
      </c>
      <c r="BE15" s="282" t="s">
        <v>412</v>
      </c>
      <c r="BF15" s="282" t="s">
        <v>412</v>
      </c>
      <c r="BG15" s="282" t="s">
        <v>412</v>
      </c>
      <c r="BH15" s="282" t="s">
        <v>412</v>
      </c>
      <c r="BI15" s="282">
        <v>3.8912518851529523</v>
      </c>
      <c r="BJ15" s="282">
        <v>3.3993072814652647</v>
      </c>
      <c r="BK15" s="282">
        <v>3.0143738720004603</v>
      </c>
      <c r="BL15" s="282">
        <v>2.6320033948398951</v>
      </c>
      <c r="BM15" s="282">
        <v>2.414488777820456</v>
      </c>
      <c r="BN15" s="282">
        <v>2.0204661494157845</v>
      </c>
      <c r="BO15" s="282">
        <v>1.8293169847520399</v>
      </c>
      <c r="BP15" s="282">
        <v>1.6603328485847406</v>
      </c>
      <c r="BQ15" s="282">
        <v>1.6226679424523085</v>
      </c>
      <c r="BR15" s="282">
        <v>1.3062808337688694</v>
      </c>
      <c r="BS15" s="282">
        <v>1.1683737998166364</v>
      </c>
      <c r="BT15" s="282">
        <v>1.0594081728924121</v>
      </c>
      <c r="BU15" s="282">
        <v>1.0319003528383874</v>
      </c>
      <c r="BV15" s="282">
        <v>0.9667683535951328</v>
      </c>
      <c r="BW15" s="282">
        <v>0.90527265161393111</v>
      </c>
      <c r="BX15" s="245"/>
    </row>
    <row r="16" spans="1:76" s="215" customFormat="1" ht="26.1" customHeight="1">
      <c r="A16" s="434"/>
      <c r="B16" s="37" t="s">
        <v>407</v>
      </c>
      <c r="C16" s="271"/>
      <c r="D16" s="233" t="s">
        <v>162</v>
      </c>
      <c r="E16" s="233" t="s">
        <v>161</v>
      </c>
      <c r="F16" s="233" t="s">
        <v>160</v>
      </c>
      <c r="G16" s="233" t="s">
        <v>159</v>
      </c>
      <c r="H16" s="233" t="s">
        <v>158</v>
      </c>
      <c r="I16" s="233" t="s">
        <v>157</v>
      </c>
      <c r="J16" s="233" t="s">
        <v>156</v>
      </c>
      <c r="K16" s="233" t="s">
        <v>155</v>
      </c>
      <c r="L16" s="233" t="s">
        <v>154</v>
      </c>
      <c r="M16" s="233" t="s">
        <v>153</v>
      </c>
      <c r="N16" s="233" t="s">
        <v>152</v>
      </c>
      <c r="O16" s="233" t="s">
        <v>151</v>
      </c>
      <c r="P16" s="233" t="s">
        <v>150</v>
      </c>
      <c r="Q16" s="233" t="s">
        <v>149</v>
      </c>
      <c r="R16" s="233" t="s">
        <v>148</v>
      </c>
      <c r="S16" s="233" t="s">
        <v>147</v>
      </c>
      <c r="T16" s="233" t="s">
        <v>146</v>
      </c>
      <c r="U16" s="233" t="s">
        <v>145</v>
      </c>
      <c r="V16" s="233" t="s">
        <v>144</v>
      </c>
      <c r="W16" s="233" t="s">
        <v>143</v>
      </c>
      <c r="X16" s="233" t="s">
        <v>142</v>
      </c>
      <c r="Y16" s="233" t="s">
        <v>141</v>
      </c>
      <c r="Z16" s="233" t="s">
        <v>140</v>
      </c>
      <c r="AA16" s="233" t="s">
        <v>139</v>
      </c>
      <c r="AB16" s="233" t="s">
        <v>138</v>
      </c>
      <c r="AC16" s="233" t="s">
        <v>137</v>
      </c>
      <c r="AD16" s="233" t="s">
        <v>136</v>
      </c>
      <c r="AE16" s="233" t="s">
        <v>135</v>
      </c>
      <c r="AF16" s="233" t="s">
        <v>134</v>
      </c>
      <c r="AG16" s="233" t="s">
        <v>133</v>
      </c>
      <c r="AH16" s="233" t="s">
        <v>132</v>
      </c>
      <c r="AI16" s="233" t="s">
        <v>131</v>
      </c>
      <c r="AJ16" s="233" t="s">
        <v>130</v>
      </c>
      <c r="AK16" s="233" t="s">
        <v>129</v>
      </c>
      <c r="AL16" s="233" t="s">
        <v>128</v>
      </c>
      <c r="AM16" s="233" t="s">
        <v>127</v>
      </c>
      <c r="AN16" s="233" t="s">
        <v>126</v>
      </c>
      <c r="AO16" s="233" t="s">
        <v>125</v>
      </c>
      <c r="AP16" s="233" t="s">
        <v>124</v>
      </c>
      <c r="AQ16" s="233" t="s">
        <v>123</v>
      </c>
      <c r="AR16" s="233" t="s">
        <v>122</v>
      </c>
      <c r="AS16" s="233" t="s">
        <v>121</v>
      </c>
      <c r="AT16" s="233" t="s">
        <v>120</v>
      </c>
      <c r="AU16" s="233" t="s">
        <v>119</v>
      </c>
      <c r="AV16" s="233" t="s">
        <v>118</v>
      </c>
      <c r="AW16" s="233" t="s">
        <v>117</v>
      </c>
      <c r="AX16" s="233" t="s">
        <v>116</v>
      </c>
      <c r="AY16" s="233" t="s">
        <v>115</v>
      </c>
      <c r="AZ16" s="233" t="s">
        <v>114</v>
      </c>
      <c r="BA16" s="233" t="s">
        <v>113</v>
      </c>
      <c r="BB16" s="233" t="s">
        <v>112</v>
      </c>
      <c r="BC16" s="233" t="s">
        <v>111</v>
      </c>
      <c r="BD16" s="233" t="s">
        <v>110</v>
      </c>
      <c r="BE16" s="233" t="s">
        <v>109</v>
      </c>
      <c r="BF16" s="233" t="s">
        <v>108</v>
      </c>
      <c r="BG16" s="233" t="s">
        <v>107</v>
      </c>
      <c r="BH16" s="233" t="s">
        <v>106</v>
      </c>
      <c r="BI16" s="233" t="s">
        <v>105</v>
      </c>
      <c r="BJ16" s="233" t="s">
        <v>104</v>
      </c>
      <c r="BK16" s="233" t="s">
        <v>103</v>
      </c>
      <c r="BL16" s="233" t="s">
        <v>102</v>
      </c>
      <c r="BM16" s="233" t="s">
        <v>101</v>
      </c>
      <c r="BN16" s="233" t="s">
        <v>100</v>
      </c>
      <c r="BO16" s="233" t="s">
        <v>99</v>
      </c>
      <c r="BP16" s="233" t="s">
        <v>98</v>
      </c>
      <c r="BQ16" s="233" t="s">
        <v>97</v>
      </c>
      <c r="BR16" s="233" t="s">
        <v>96</v>
      </c>
      <c r="BS16" s="233" t="s">
        <v>95</v>
      </c>
      <c r="BT16" s="233" t="s">
        <v>94</v>
      </c>
      <c r="BU16" s="241" t="s">
        <v>93</v>
      </c>
      <c r="BV16" s="241" t="s">
        <v>92</v>
      </c>
      <c r="BW16" s="241" t="s">
        <v>91</v>
      </c>
      <c r="BX16" s="219"/>
    </row>
    <row r="17" spans="1:76" s="215" customFormat="1" ht="15.75">
      <c r="A17" s="434"/>
      <c r="B17" s="287" t="s">
        <v>400</v>
      </c>
      <c r="C17" s="286"/>
      <c r="D17" s="262" t="s">
        <v>90</v>
      </c>
      <c r="E17" s="262" t="s">
        <v>90</v>
      </c>
      <c r="F17" s="262" t="s">
        <v>90</v>
      </c>
      <c r="G17" s="262" t="s">
        <v>90</v>
      </c>
      <c r="H17" s="262" t="s">
        <v>90</v>
      </c>
      <c r="I17" s="262" t="s">
        <v>90</v>
      </c>
      <c r="J17" s="262" t="s">
        <v>90</v>
      </c>
      <c r="K17" s="262" t="s">
        <v>90</v>
      </c>
      <c r="L17" s="262" t="s">
        <v>90</v>
      </c>
      <c r="M17" s="262" t="s">
        <v>90</v>
      </c>
      <c r="N17" s="262" t="s">
        <v>90</v>
      </c>
      <c r="O17" s="262" t="s">
        <v>90</v>
      </c>
      <c r="P17" s="262" t="s">
        <v>90</v>
      </c>
      <c r="Q17" s="262" t="s">
        <v>90</v>
      </c>
      <c r="R17" s="262" t="s">
        <v>90</v>
      </c>
      <c r="S17" s="262" t="s">
        <v>90</v>
      </c>
      <c r="T17" s="262" t="s">
        <v>90</v>
      </c>
      <c r="U17" s="262" t="s">
        <v>90</v>
      </c>
      <c r="V17" s="262" t="s">
        <v>90</v>
      </c>
      <c r="W17" s="262" t="s">
        <v>90</v>
      </c>
      <c r="X17" s="262" t="s">
        <v>90</v>
      </c>
      <c r="Y17" s="262" t="s">
        <v>90</v>
      </c>
      <c r="Z17" s="262" t="s">
        <v>90</v>
      </c>
      <c r="AA17" s="262" t="s">
        <v>90</v>
      </c>
      <c r="AB17" s="262" t="s">
        <v>90</v>
      </c>
      <c r="AC17" s="262" t="s">
        <v>90</v>
      </c>
      <c r="AD17" s="262" t="s">
        <v>90</v>
      </c>
      <c r="AE17" s="262" t="s">
        <v>90</v>
      </c>
      <c r="AF17" s="262" t="s">
        <v>90</v>
      </c>
      <c r="AG17" s="262" t="s">
        <v>90</v>
      </c>
      <c r="AH17" s="262" t="s">
        <v>90</v>
      </c>
      <c r="AI17" s="262" t="s">
        <v>90</v>
      </c>
      <c r="AJ17" s="262" t="s">
        <v>90</v>
      </c>
      <c r="AK17" s="262" t="s">
        <v>90</v>
      </c>
      <c r="AL17" s="262" t="s">
        <v>90</v>
      </c>
      <c r="AM17" s="262" t="s">
        <v>90</v>
      </c>
      <c r="AN17" s="262" t="s">
        <v>90</v>
      </c>
      <c r="AO17" s="262" t="s">
        <v>90</v>
      </c>
      <c r="AP17" s="262" t="s">
        <v>90</v>
      </c>
      <c r="AQ17" s="262" t="s">
        <v>90</v>
      </c>
      <c r="AR17" s="262" t="s">
        <v>90</v>
      </c>
      <c r="AS17" s="262" t="s">
        <v>90</v>
      </c>
      <c r="AT17" s="262" t="s">
        <v>90</v>
      </c>
      <c r="AU17" s="262" t="s">
        <v>90</v>
      </c>
      <c r="AV17" s="262" t="s">
        <v>90</v>
      </c>
      <c r="AW17" s="262" t="s">
        <v>90</v>
      </c>
      <c r="AX17" s="262" t="s">
        <v>90</v>
      </c>
      <c r="AY17" s="262" t="s">
        <v>90</v>
      </c>
      <c r="AZ17" s="262" t="s">
        <v>90</v>
      </c>
      <c r="BA17" s="262" t="s">
        <v>90</v>
      </c>
      <c r="BB17" s="262" t="s">
        <v>90</v>
      </c>
      <c r="BC17" s="262" t="s">
        <v>90</v>
      </c>
      <c r="BD17" s="262" t="s">
        <v>90</v>
      </c>
      <c r="BE17" s="262" t="s">
        <v>90</v>
      </c>
      <c r="BF17" s="262" t="s">
        <v>90</v>
      </c>
      <c r="BG17" s="262" t="s">
        <v>90</v>
      </c>
      <c r="BH17" s="262" t="s">
        <v>90</v>
      </c>
      <c r="BI17" s="262" t="s">
        <v>90</v>
      </c>
      <c r="BJ17" s="262" t="s">
        <v>90</v>
      </c>
      <c r="BK17" s="262" t="s">
        <v>90</v>
      </c>
      <c r="BL17" s="262" t="s">
        <v>90</v>
      </c>
      <c r="BM17" s="262" t="s">
        <v>90</v>
      </c>
      <c r="BN17" s="262" t="s">
        <v>90</v>
      </c>
      <c r="BO17" s="262" t="s">
        <v>90</v>
      </c>
      <c r="BP17" s="262" t="s">
        <v>90</v>
      </c>
      <c r="BQ17" s="262" t="s">
        <v>90</v>
      </c>
      <c r="BR17" s="262" t="s">
        <v>89</v>
      </c>
      <c r="BS17" s="262" t="s">
        <v>89</v>
      </c>
      <c r="BT17" s="237" t="s">
        <v>89</v>
      </c>
      <c r="BU17" s="237" t="s">
        <v>89</v>
      </c>
      <c r="BV17" s="237" t="s">
        <v>89</v>
      </c>
      <c r="BW17" s="237" t="s">
        <v>89</v>
      </c>
      <c r="BX17" s="219"/>
    </row>
    <row r="18" spans="1:76" s="275" customFormat="1" ht="26.1" customHeight="1">
      <c r="A18" s="274"/>
      <c r="B18" s="35" t="s">
        <v>81</v>
      </c>
      <c r="C18" s="35"/>
      <c r="D18" s="276">
        <v>466.54997291483437</v>
      </c>
      <c r="E18" s="276">
        <v>617.13863455470209</v>
      </c>
      <c r="F18" s="276">
        <v>613.39326095669458</v>
      </c>
      <c r="G18" s="276">
        <v>632.1522505041761</v>
      </c>
      <c r="H18" s="276">
        <v>676.05171234474392</v>
      </c>
      <c r="I18" s="276">
        <v>721.38462600051366</v>
      </c>
      <c r="J18" s="276">
        <v>741.7253072582331</v>
      </c>
      <c r="K18" s="276">
        <v>795.6608614518907</v>
      </c>
      <c r="L18" s="276">
        <v>801.81520739996961</v>
      </c>
      <c r="M18" s="276">
        <v>879.07106545159309</v>
      </c>
      <c r="N18" s="276">
        <v>1127.5456775591772</v>
      </c>
      <c r="O18" s="276">
        <v>1201.81148600181</v>
      </c>
      <c r="P18" s="276">
        <v>1255.3677634666356</v>
      </c>
      <c r="Q18" s="276">
        <v>1486.479618139927</v>
      </c>
      <c r="R18" s="276">
        <v>1514.3115769476535</v>
      </c>
      <c r="S18" s="276">
        <v>1755.1604851257769</v>
      </c>
      <c r="T18" s="276">
        <v>1833.8213485509802</v>
      </c>
      <c r="U18" s="276">
        <v>2197.6840431953051</v>
      </c>
      <c r="V18" s="276">
        <v>2175.4482593609582</v>
      </c>
      <c r="W18" s="276">
        <v>2225.6959725416523</v>
      </c>
      <c r="X18" s="276">
        <v>2210.6426239783614</v>
      </c>
      <c r="Y18" s="276">
        <v>2186.2733412111634</v>
      </c>
      <c r="Z18" s="276">
        <v>2070.225983271062</v>
      </c>
      <c r="AA18" s="276">
        <v>2249.2483467980951</v>
      </c>
      <c r="AB18" s="276">
        <v>2335.896542791314</v>
      </c>
      <c r="AC18" s="276">
        <v>2403.0894694953599</v>
      </c>
      <c r="AD18" s="276">
        <v>2548.4568097541246</v>
      </c>
      <c r="AE18" s="276">
        <v>2599.2555721812928</v>
      </c>
      <c r="AF18" s="276">
        <v>2532.2529181828659</v>
      </c>
      <c r="AG18" s="276">
        <v>2393.3245411142743</v>
      </c>
      <c r="AH18" s="276">
        <v>2339.8641528340031</v>
      </c>
      <c r="AI18" s="276">
        <v>2235.8855132752942</v>
      </c>
      <c r="AJ18" s="276">
        <v>2133.7713019944053</v>
      </c>
      <c r="AK18" s="276">
        <v>2106.2947374868918</v>
      </c>
      <c r="AL18" s="276">
        <v>2070.2256371937819</v>
      </c>
      <c r="AM18" s="276">
        <v>2107.2439916688922</v>
      </c>
      <c r="AN18" s="276">
        <v>2028.2848368886496</v>
      </c>
      <c r="AO18" s="276">
        <v>1948.7808693216614</v>
      </c>
      <c r="AP18" s="276">
        <v>1933.389684498135</v>
      </c>
      <c r="AQ18" s="276">
        <v>1863.7308405686815</v>
      </c>
      <c r="AR18" s="276">
        <v>1770.6343786726438</v>
      </c>
      <c r="AS18" s="276">
        <v>1646.8032951578957</v>
      </c>
      <c r="AT18" s="276">
        <v>1587.1889749267284</v>
      </c>
      <c r="AU18" s="276">
        <v>1703.5190388922265</v>
      </c>
      <c r="AV18" s="276">
        <v>1660.231479606472</v>
      </c>
      <c r="AW18" s="276">
        <v>1668.6215164034315</v>
      </c>
      <c r="AX18" s="276">
        <v>1620.5620687473365</v>
      </c>
      <c r="AY18" s="276">
        <v>1566.0360685739661</v>
      </c>
      <c r="AZ18" s="276">
        <v>1450.4729467114494</v>
      </c>
      <c r="BA18" s="276">
        <v>1433.562599907872</v>
      </c>
      <c r="BB18" s="276">
        <v>1393.0585449944256</v>
      </c>
      <c r="BC18" s="276">
        <v>1417.2980375551008</v>
      </c>
      <c r="BD18" s="276">
        <v>1363.576407530378</v>
      </c>
      <c r="BE18" s="276">
        <v>1497.7703588361076</v>
      </c>
      <c r="BF18" s="276">
        <v>1443.589896662884</v>
      </c>
      <c r="BG18" s="276">
        <v>1309.7481680213348</v>
      </c>
      <c r="BH18" s="276">
        <v>1163.9296058703735</v>
      </c>
      <c r="BI18" s="276">
        <v>1073.0718442211637</v>
      </c>
      <c r="BJ18" s="276">
        <v>951.57094883438367</v>
      </c>
      <c r="BK18" s="276">
        <v>854.44752604648374</v>
      </c>
      <c r="BL18" s="276">
        <v>763.97955935877496</v>
      </c>
      <c r="BM18" s="276">
        <v>717.00931993682025</v>
      </c>
      <c r="BN18" s="276">
        <v>658.91564321365786</v>
      </c>
      <c r="BO18" s="276">
        <v>626.68164445810601</v>
      </c>
      <c r="BP18" s="276">
        <v>615.25741111025036</v>
      </c>
      <c r="BQ18" s="276">
        <v>591.98456990383579</v>
      </c>
      <c r="BR18" s="276">
        <v>562.91270908888589</v>
      </c>
      <c r="BS18" s="276">
        <v>526.09874775274386</v>
      </c>
      <c r="BT18" s="276">
        <v>508.09314104653163</v>
      </c>
      <c r="BU18" s="276">
        <v>502.65563791100732</v>
      </c>
      <c r="BV18" s="276">
        <v>457.25740053011282</v>
      </c>
      <c r="BW18" s="276">
        <v>421.41745158062292</v>
      </c>
      <c r="BX18" s="174"/>
    </row>
    <row r="19" spans="1:76" s="275" customFormat="1" ht="15.75">
      <c r="A19" s="274"/>
      <c r="B19" s="38" t="s">
        <v>337</v>
      </c>
      <c r="C19" s="35"/>
      <c r="D19" s="273">
        <v>0</v>
      </c>
      <c r="E19" s="273">
        <v>0</v>
      </c>
      <c r="F19" s="273">
        <v>0</v>
      </c>
      <c r="G19" s="273">
        <v>0</v>
      </c>
      <c r="H19" s="273">
        <v>0</v>
      </c>
      <c r="I19" s="273">
        <v>0</v>
      </c>
      <c r="J19" s="273">
        <v>0</v>
      </c>
      <c r="K19" s="273">
        <v>0</v>
      </c>
      <c r="L19" s="273">
        <v>0</v>
      </c>
      <c r="M19" s="273">
        <v>0</v>
      </c>
      <c r="N19" s="273">
        <v>0</v>
      </c>
      <c r="O19" s="273">
        <v>0</v>
      </c>
      <c r="P19" s="273">
        <v>0</v>
      </c>
      <c r="Q19" s="273">
        <v>0</v>
      </c>
      <c r="R19" s="273">
        <v>0</v>
      </c>
      <c r="S19" s="273">
        <v>0</v>
      </c>
      <c r="T19" s="273">
        <v>0</v>
      </c>
      <c r="U19" s="273">
        <v>0</v>
      </c>
      <c r="V19" s="273">
        <v>0</v>
      </c>
      <c r="W19" s="273">
        <v>0</v>
      </c>
      <c r="X19" s="273">
        <v>0</v>
      </c>
      <c r="Y19" s="273">
        <v>0</v>
      </c>
      <c r="Z19" s="273">
        <v>0</v>
      </c>
      <c r="AA19" s="273">
        <v>0</v>
      </c>
      <c r="AB19" s="273">
        <v>0</v>
      </c>
      <c r="AC19" s="273">
        <v>0</v>
      </c>
      <c r="AD19" s="273">
        <v>0</v>
      </c>
      <c r="AE19" s="273">
        <v>0</v>
      </c>
      <c r="AF19" s="273">
        <v>0</v>
      </c>
      <c r="AG19" s="273">
        <v>0</v>
      </c>
      <c r="AH19" s="273">
        <v>2007.169657414483</v>
      </c>
      <c r="AI19" s="273">
        <v>1952.6870321927875</v>
      </c>
      <c r="AJ19" s="273">
        <v>1862.1521710300685</v>
      </c>
      <c r="AK19" s="273">
        <v>1837.1116934045851</v>
      </c>
      <c r="AL19" s="273">
        <v>1824.4503465341627</v>
      </c>
      <c r="AM19" s="273">
        <v>1848.871942830644</v>
      </c>
      <c r="AN19" s="273">
        <v>1784.013507364818</v>
      </c>
      <c r="AO19" s="273">
        <v>1705.3916789403277</v>
      </c>
      <c r="AP19" s="273">
        <v>1697.7726680453807</v>
      </c>
      <c r="AQ19" s="273">
        <v>1632.0168485636818</v>
      </c>
      <c r="AR19" s="273">
        <v>1546.1116865865577</v>
      </c>
      <c r="AS19" s="273">
        <v>1410.745145149217</v>
      </c>
      <c r="AT19" s="273">
        <v>1383.5243151871846</v>
      </c>
      <c r="AU19" s="273">
        <v>1455.740337079189</v>
      </c>
      <c r="AV19" s="273">
        <v>1400.92757731503</v>
      </c>
      <c r="AW19" s="273">
        <v>1401.0060612758875</v>
      </c>
      <c r="AX19" s="273">
        <v>1362.1968764184712</v>
      </c>
      <c r="AY19" s="273">
        <v>1312.339295735819</v>
      </c>
      <c r="AZ19" s="273">
        <v>1226.7325954303892</v>
      </c>
      <c r="BA19" s="273">
        <v>1230.9733508553738</v>
      </c>
      <c r="BB19" s="273">
        <v>1200.7572991948755</v>
      </c>
      <c r="BC19" s="273">
        <v>1234.5937115369843</v>
      </c>
      <c r="BD19" s="273">
        <v>1197.6319708699457</v>
      </c>
      <c r="BE19" s="273">
        <v>1328.497688720146</v>
      </c>
      <c r="BF19" s="273">
        <v>1272.0747791577894</v>
      </c>
      <c r="BG19" s="273">
        <v>1150.8550666324413</v>
      </c>
      <c r="BH19" s="273">
        <v>1014.4227719713665</v>
      </c>
      <c r="BI19" s="273">
        <v>937.97667455002136</v>
      </c>
      <c r="BJ19" s="273">
        <v>834.02234196771167</v>
      </c>
      <c r="BK19" s="273">
        <v>762.82800351467426</v>
      </c>
      <c r="BL19" s="273">
        <v>689.93508781951675</v>
      </c>
      <c r="BM19" s="273">
        <v>660.18680907814405</v>
      </c>
      <c r="BN19" s="273">
        <v>597.05236007689825</v>
      </c>
      <c r="BO19" s="273">
        <v>581.3838754207128</v>
      </c>
      <c r="BP19" s="273">
        <v>581.28470674873597</v>
      </c>
      <c r="BQ19" s="273">
        <v>569.37401590276636</v>
      </c>
      <c r="BR19" s="273">
        <v>543.76469878899297</v>
      </c>
      <c r="BS19" s="273">
        <v>514.0150033043584</v>
      </c>
      <c r="BT19" s="273">
        <v>499.4888355872302</v>
      </c>
      <c r="BU19" s="273">
        <v>501.07691446163574</v>
      </c>
      <c r="BV19" s="273">
        <v>457.1244957942327</v>
      </c>
      <c r="BW19" s="273">
        <v>421.41745158062292</v>
      </c>
      <c r="BX19" s="174"/>
    </row>
    <row r="20" spans="1:76" s="215" customFormat="1">
      <c r="A20" s="271"/>
      <c r="B20" s="38" t="s">
        <v>338</v>
      </c>
      <c r="C20" s="88"/>
      <c r="D20" s="273" t="s">
        <v>412</v>
      </c>
      <c r="E20" s="273" t="s">
        <v>412</v>
      </c>
      <c r="F20" s="273" t="s">
        <v>412</v>
      </c>
      <c r="G20" s="273" t="s">
        <v>412</v>
      </c>
      <c r="H20" s="273" t="s">
        <v>412</v>
      </c>
      <c r="I20" s="273" t="s">
        <v>412</v>
      </c>
      <c r="J20" s="273" t="s">
        <v>412</v>
      </c>
      <c r="K20" s="273" t="s">
        <v>412</v>
      </c>
      <c r="L20" s="273" t="s">
        <v>412</v>
      </c>
      <c r="M20" s="273" t="s">
        <v>412</v>
      </c>
      <c r="N20" s="273" t="s">
        <v>412</v>
      </c>
      <c r="O20" s="273" t="s">
        <v>412</v>
      </c>
      <c r="P20" s="273" t="s">
        <v>412</v>
      </c>
      <c r="Q20" s="273" t="s">
        <v>412</v>
      </c>
      <c r="R20" s="273" t="s">
        <v>412</v>
      </c>
      <c r="S20" s="273" t="s">
        <v>412</v>
      </c>
      <c r="T20" s="273" t="s">
        <v>412</v>
      </c>
      <c r="U20" s="273" t="s">
        <v>412</v>
      </c>
      <c r="V20" s="273" t="s">
        <v>412</v>
      </c>
      <c r="W20" s="273" t="s">
        <v>412</v>
      </c>
      <c r="X20" s="273" t="s">
        <v>412</v>
      </c>
      <c r="Y20" s="273" t="s">
        <v>412</v>
      </c>
      <c r="Z20" s="273" t="s">
        <v>412</v>
      </c>
      <c r="AA20" s="273" t="s">
        <v>412</v>
      </c>
      <c r="AB20" s="273" t="s">
        <v>412</v>
      </c>
      <c r="AC20" s="273" t="s">
        <v>412</v>
      </c>
      <c r="AD20" s="273" t="s">
        <v>412</v>
      </c>
      <c r="AE20" s="273" t="s">
        <v>412</v>
      </c>
      <c r="AF20" s="273" t="s">
        <v>412</v>
      </c>
      <c r="AG20" s="273" t="s">
        <v>412</v>
      </c>
      <c r="AH20" s="273">
        <v>332.69449541952002</v>
      </c>
      <c r="AI20" s="273">
        <v>283.19848108250631</v>
      </c>
      <c r="AJ20" s="273">
        <v>271.61913096433642</v>
      </c>
      <c r="AK20" s="273">
        <v>269.18304408230665</v>
      </c>
      <c r="AL20" s="273">
        <v>245.77529065961926</v>
      </c>
      <c r="AM20" s="273">
        <v>258.3720488382483</v>
      </c>
      <c r="AN20" s="273">
        <v>244.27132952383161</v>
      </c>
      <c r="AO20" s="273">
        <v>243.38919038133369</v>
      </c>
      <c r="AP20" s="273">
        <v>235.61701645275431</v>
      </c>
      <c r="AQ20" s="273">
        <v>231.7139920049996</v>
      </c>
      <c r="AR20" s="273">
        <v>224.52269208608624</v>
      </c>
      <c r="AS20" s="273">
        <v>236.05815000867847</v>
      </c>
      <c r="AT20" s="273">
        <v>203.66465973954377</v>
      </c>
      <c r="AU20" s="273">
        <v>247.77870181303743</v>
      </c>
      <c r="AV20" s="273">
        <v>259.30390229144194</v>
      </c>
      <c r="AW20" s="273">
        <v>267.61545512754384</v>
      </c>
      <c r="AX20" s="273">
        <v>258.36519232886553</v>
      </c>
      <c r="AY20" s="273">
        <v>253.6967728381469</v>
      </c>
      <c r="AZ20" s="273">
        <v>223.74035128106027</v>
      </c>
      <c r="BA20" s="273">
        <v>202.58924905249813</v>
      </c>
      <c r="BB20" s="273">
        <v>192.30124579955026</v>
      </c>
      <c r="BC20" s="273">
        <v>182.70432601811643</v>
      </c>
      <c r="BD20" s="273">
        <v>165.94443666043253</v>
      </c>
      <c r="BE20" s="273">
        <v>169.27267011596149</v>
      </c>
      <c r="BF20" s="273">
        <v>171.51511750509442</v>
      </c>
      <c r="BG20" s="273">
        <v>158.89310138889351</v>
      </c>
      <c r="BH20" s="273">
        <v>149.50683389900689</v>
      </c>
      <c r="BI20" s="273">
        <v>135.0951696711422</v>
      </c>
      <c r="BJ20" s="273">
        <v>117.5486068666722</v>
      </c>
      <c r="BK20" s="273">
        <v>91.619522531809366</v>
      </c>
      <c r="BL20" s="273">
        <v>74.044471539258268</v>
      </c>
      <c r="BM20" s="273">
        <v>56.822510858676104</v>
      </c>
      <c r="BN20" s="273">
        <v>61.863283136759613</v>
      </c>
      <c r="BO20" s="273">
        <v>45.297769037393216</v>
      </c>
      <c r="BP20" s="273">
        <v>33.972704361514339</v>
      </c>
      <c r="BQ20" s="273">
        <v>22.610554001069428</v>
      </c>
      <c r="BR20" s="273">
        <v>19.148010299892952</v>
      </c>
      <c r="BS20" s="273">
        <v>12.083744448385493</v>
      </c>
      <c r="BT20" s="273">
        <v>8.6043054593014503</v>
      </c>
      <c r="BU20" s="273">
        <v>1.5787234493716462</v>
      </c>
      <c r="BV20" s="273">
        <v>0.13290473588012577</v>
      </c>
      <c r="BW20" s="273">
        <v>0</v>
      </c>
      <c r="BX20" s="219"/>
    </row>
    <row r="21" spans="1:76" s="215" customFormat="1" ht="26.1" customHeight="1">
      <c r="A21" s="271"/>
      <c r="B21" s="38" t="s">
        <v>405</v>
      </c>
      <c r="C21" s="38"/>
      <c r="D21" s="273">
        <v>0</v>
      </c>
      <c r="E21" s="273">
        <v>0</v>
      </c>
      <c r="F21" s="273">
        <v>0</v>
      </c>
      <c r="G21" s="273">
        <v>0</v>
      </c>
      <c r="H21" s="273">
        <v>0</v>
      </c>
      <c r="I21" s="273">
        <v>0</v>
      </c>
      <c r="J21" s="273">
        <v>0</v>
      </c>
      <c r="K21" s="273">
        <v>0</v>
      </c>
      <c r="L21" s="273">
        <v>0</v>
      </c>
      <c r="M21" s="273">
        <v>0</v>
      </c>
      <c r="N21" s="273">
        <v>0</v>
      </c>
      <c r="O21" s="273">
        <v>0</v>
      </c>
      <c r="P21" s="273">
        <v>0</v>
      </c>
      <c r="Q21" s="273">
        <v>0</v>
      </c>
      <c r="R21" s="273">
        <v>0</v>
      </c>
      <c r="S21" s="273">
        <v>0</v>
      </c>
      <c r="T21" s="273">
        <v>0</v>
      </c>
      <c r="U21" s="273">
        <v>0</v>
      </c>
      <c r="V21" s="273">
        <v>0</v>
      </c>
      <c r="W21" s="273">
        <v>0</v>
      </c>
      <c r="X21" s="273">
        <v>0</v>
      </c>
      <c r="Y21" s="273">
        <v>0</v>
      </c>
      <c r="Z21" s="273">
        <v>0</v>
      </c>
      <c r="AA21" s="273">
        <v>0</v>
      </c>
      <c r="AB21" s="273">
        <v>0</v>
      </c>
      <c r="AC21" s="273">
        <v>0</v>
      </c>
      <c r="AD21" s="273">
        <v>0</v>
      </c>
      <c r="AE21" s="273">
        <v>0</v>
      </c>
      <c r="AF21" s="273">
        <v>0</v>
      </c>
      <c r="AG21" s="273">
        <v>0</v>
      </c>
      <c r="AH21" s="273">
        <v>2339.8641528340031</v>
      </c>
      <c r="AI21" s="273">
        <v>2235.4377397300336</v>
      </c>
      <c r="AJ21" s="273">
        <v>2127.1499225158154</v>
      </c>
      <c r="AK21" s="273">
        <v>2090.5910569274738</v>
      </c>
      <c r="AL21" s="273">
        <v>2044.5262844562037</v>
      </c>
      <c r="AM21" s="273">
        <v>2066.2470268504312</v>
      </c>
      <c r="AN21" s="273">
        <v>1961.1059760490255</v>
      </c>
      <c r="AO21" s="273">
        <v>1868.3936584621429</v>
      </c>
      <c r="AP21" s="273">
        <v>1839.6495785830739</v>
      </c>
      <c r="AQ21" s="273">
        <v>1752.6953421731687</v>
      </c>
      <c r="AR21" s="273">
        <v>1639.4244405237966</v>
      </c>
      <c r="AS21" s="273">
        <v>1490.2966691014467</v>
      </c>
      <c r="AT21" s="273">
        <v>1407.8484311737498</v>
      </c>
      <c r="AU21" s="273">
        <v>1481.3213431200591</v>
      </c>
      <c r="AV21" s="273">
        <v>1413.905729426285</v>
      </c>
      <c r="AW21" s="273">
        <v>1392.6571886905563</v>
      </c>
      <c r="AX21" s="273">
        <v>1334.8563417563128</v>
      </c>
      <c r="AY21" s="273">
        <v>1265.4679570404448</v>
      </c>
      <c r="AZ21" s="273">
        <v>1140.6121285335971</v>
      </c>
      <c r="BA21" s="273">
        <v>1115.3236206054164</v>
      </c>
      <c r="BB21" s="273">
        <v>1064.7825459738735</v>
      </c>
      <c r="BC21" s="273">
        <v>1061.7560008262142</v>
      </c>
      <c r="BD21" s="273">
        <v>999.42674757301359</v>
      </c>
      <c r="BE21" s="273">
        <v>1131.5919637143472</v>
      </c>
      <c r="BF21" s="273">
        <v>1110.6583785264663</v>
      </c>
      <c r="BG21" s="273">
        <v>1014.3097002753677</v>
      </c>
      <c r="BH21" s="273">
        <v>909.22824565173028</v>
      </c>
      <c r="BI21" s="273">
        <v>855.29157749697913</v>
      </c>
      <c r="BJ21" s="273">
        <v>767.08225195255363</v>
      </c>
      <c r="BK21" s="273">
        <v>696.76505076627666</v>
      </c>
      <c r="BL21" s="273">
        <v>633.96916269820508</v>
      </c>
      <c r="BM21" s="273">
        <v>604.86892239408996</v>
      </c>
      <c r="BN21" s="273">
        <v>568.95134857695359</v>
      </c>
      <c r="BO21" s="273">
        <v>547.10180691448591</v>
      </c>
      <c r="BP21" s="273">
        <v>543.96985026155744</v>
      </c>
      <c r="BQ21" s="273">
        <v>523.76262578203091</v>
      </c>
      <c r="BR21" s="273">
        <v>508.89751644317431</v>
      </c>
      <c r="BS21" s="273">
        <v>478.46503401646703</v>
      </c>
      <c r="BT21" s="273">
        <v>465.39859213758888</v>
      </c>
      <c r="BU21" s="273">
        <v>460.35854516382631</v>
      </c>
      <c r="BV21" s="273">
        <v>423.89486520626269</v>
      </c>
      <c r="BW21" s="273">
        <v>395.1987670728912</v>
      </c>
      <c r="BX21" s="219"/>
    </row>
    <row r="22" spans="1:76" s="215" customFormat="1">
      <c r="A22" s="271"/>
      <c r="B22" s="88" t="s">
        <v>337</v>
      </c>
      <c r="C22" s="88"/>
      <c r="D22" s="273" t="s">
        <v>412</v>
      </c>
      <c r="E22" s="273" t="s">
        <v>412</v>
      </c>
      <c r="F22" s="273" t="s">
        <v>412</v>
      </c>
      <c r="G22" s="273" t="s">
        <v>412</v>
      </c>
      <c r="H22" s="273" t="s">
        <v>412</v>
      </c>
      <c r="I22" s="273" t="s">
        <v>412</v>
      </c>
      <c r="J22" s="273" t="s">
        <v>412</v>
      </c>
      <c r="K22" s="273" t="s">
        <v>412</v>
      </c>
      <c r="L22" s="273" t="s">
        <v>412</v>
      </c>
      <c r="M22" s="273" t="s">
        <v>412</v>
      </c>
      <c r="N22" s="273" t="s">
        <v>412</v>
      </c>
      <c r="O22" s="273" t="s">
        <v>412</v>
      </c>
      <c r="P22" s="273" t="s">
        <v>412</v>
      </c>
      <c r="Q22" s="273" t="s">
        <v>412</v>
      </c>
      <c r="R22" s="273" t="s">
        <v>412</v>
      </c>
      <c r="S22" s="273" t="s">
        <v>412</v>
      </c>
      <c r="T22" s="273" t="s">
        <v>412</v>
      </c>
      <c r="U22" s="273" t="s">
        <v>412</v>
      </c>
      <c r="V22" s="273" t="s">
        <v>412</v>
      </c>
      <c r="W22" s="273" t="s">
        <v>412</v>
      </c>
      <c r="X22" s="273" t="s">
        <v>412</v>
      </c>
      <c r="Y22" s="273" t="s">
        <v>412</v>
      </c>
      <c r="Z22" s="273" t="s">
        <v>412</v>
      </c>
      <c r="AA22" s="273" t="s">
        <v>412</v>
      </c>
      <c r="AB22" s="273" t="s">
        <v>412</v>
      </c>
      <c r="AC22" s="273" t="s">
        <v>412</v>
      </c>
      <c r="AD22" s="273" t="s">
        <v>412</v>
      </c>
      <c r="AE22" s="273" t="s">
        <v>412</v>
      </c>
      <c r="AF22" s="273" t="s">
        <v>412</v>
      </c>
      <c r="AG22" s="273" t="s">
        <v>412</v>
      </c>
      <c r="AH22" s="273">
        <v>2007.169657414483</v>
      </c>
      <c r="AI22" s="273">
        <v>1952.2419609075098</v>
      </c>
      <c r="AJ22" s="273">
        <v>1855.6107100235879</v>
      </c>
      <c r="AK22" s="273">
        <v>1821.6923223672654</v>
      </c>
      <c r="AL22" s="273">
        <v>1799.3713639208499</v>
      </c>
      <c r="AM22" s="273">
        <v>1809.1120369966363</v>
      </c>
      <c r="AN22" s="273">
        <v>1718.8992473431585</v>
      </c>
      <c r="AO22" s="273">
        <v>1628.6468760427497</v>
      </c>
      <c r="AP22" s="273">
        <v>1608.9275792018614</v>
      </c>
      <c r="AQ22" s="273">
        <v>1527.4882233806363</v>
      </c>
      <c r="AR22" s="273">
        <v>1423.4485517893127</v>
      </c>
      <c r="AS22" s="273">
        <v>1267.6151537984476</v>
      </c>
      <c r="AT22" s="273">
        <v>1220.0960770666952</v>
      </c>
      <c r="AU22" s="273">
        <v>1258.0227520788967</v>
      </c>
      <c r="AV22" s="273">
        <v>1185.0279838830622</v>
      </c>
      <c r="AW22" s="273">
        <v>1159.9867772910025</v>
      </c>
      <c r="AX22" s="273">
        <v>1112.6705612172968</v>
      </c>
      <c r="AY22" s="273">
        <v>1053.2461624468399</v>
      </c>
      <c r="AZ22" s="273">
        <v>958.57116249246383</v>
      </c>
      <c r="BA22" s="273">
        <v>951.96967991106112</v>
      </c>
      <c r="BB22" s="273">
        <v>912.9467914205195</v>
      </c>
      <c r="BC22" s="273">
        <v>920.13634454127407</v>
      </c>
      <c r="BD22" s="273">
        <v>872.9142582978202</v>
      </c>
      <c r="BE22" s="273">
        <v>1003.1436988532279</v>
      </c>
      <c r="BF22" s="273">
        <v>980.37151958334584</v>
      </c>
      <c r="BG22" s="273">
        <v>899.27047219677036</v>
      </c>
      <c r="BH22" s="273">
        <v>802.4451284301332</v>
      </c>
      <c r="BI22" s="273">
        <v>759.04950223041067</v>
      </c>
      <c r="BJ22" s="273">
        <v>684.43351174836732</v>
      </c>
      <c r="BK22" s="273">
        <v>635.23597297564243</v>
      </c>
      <c r="BL22" s="273">
        <v>583.72996232634011</v>
      </c>
      <c r="BM22" s="273">
        <v>566.06661426331743</v>
      </c>
      <c r="BN22" s="273">
        <v>521.26905108715835</v>
      </c>
      <c r="BO22" s="273">
        <v>510.7431871788587</v>
      </c>
      <c r="BP22" s="273">
        <v>517.44560774657316</v>
      </c>
      <c r="BQ22" s="273">
        <v>505.36470860724842</v>
      </c>
      <c r="BR22" s="273">
        <v>492.89090220251268</v>
      </c>
      <c r="BS22" s="273">
        <v>469.17027006579866</v>
      </c>
      <c r="BT22" s="273">
        <v>459.29517114065015</v>
      </c>
      <c r="BU22" s="273">
        <v>458.77982171445467</v>
      </c>
      <c r="BV22" s="273">
        <v>423.76196047038258</v>
      </c>
      <c r="BW22" s="273">
        <v>395.1987670728912</v>
      </c>
      <c r="BX22" s="219"/>
    </row>
    <row r="23" spans="1:76" s="215" customFormat="1">
      <c r="A23" s="271"/>
      <c r="B23" s="88" t="s">
        <v>338</v>
      </c>
      <c r="C23" s="88"/>
      <c r="D23" s="273" t="s">
        <v>412</v>
      </c>
      <c r="E23" s="273" t="s">
        <v>412</v>
      </c>
      <c r="F23" s="273" t="s">
        <v>412</v>
      </c>
      <c r="G23" s="273" t="s">
        <v>412</v>
      </c>
      <c r="H23" s="273" t="s">
        <v>412</v>
      </c>
      <c r="I23" s="273" t="s">
        <v>412</v>
      </c>
      <c r="J23" s="273" t="s">
        <v>412</v>
      </c>
      <c r="K23" s="273" t="s">
        <v>412</v>
      </c>
      <c r="L23" s="273" t="s">
        <v>412</v>
      </c>
      <c r="M23" s="273" t="s">
        <v>412</v>
      </c>
      <c r="N23" s="273" t="s">
        <v>412</v>
      </c>
      <c r="O23" s="273" t="s">
        <v>412</v>
      </c>
      <c r="P23" s="273" t="s">
        <v>412</v>
      </c>
      <c r="Q23" s="273" t="s">
        <v>412</v>
      </c>
      <c r="R23" s="273" t="s">
        <v>412</v>
      </c>
      <c r="S23" s="273" t="s">
        <v>412</v>
      </c>
      <c r="T23" s="273" t="s">
        <v>412</v>
      </c>
      <c r="U23" s="273" t="s">
        <v>412</v>
      </c>
      <c r="V23" s="273" t="s">
        <v>412</v>
      </c>
      <c r="W23" s="273" t="s">
        <v>412</v>
      </c>
      <c r="X23" s="273" t="s">
        <v>412</v>
      </c>
      <c r="Y23" s="273" t="s">
        <v>412</v>
      </c>
      <c r="Z23" s="273" t="s">
        <v>412</v>
      </c>
      <c r="AA23" s="273" t="s">
        <v>412</v>
      </c>
      <c r="AB23" s="273" t="s">
        <v>412</v>
      </c>
      <c r="AC23" s="273" t="s">
        <v>412</v>
      </c>
      <c r="AD23" s="273" t="s">
        <v>412</v>
      </c>
      <c r="AE23" s="273" t="s">
        <v>412</v>
      </c>
      <c r="AF23" s="273" t="s">
        <v>412</v>
      </c>
      <c r="AG23" s="273" t="s">
        <v>412</v>
      </c>
      <c r="AH23" s="273">
        <v>332.69449541952002</v>
      </c>
      <c r="AI23" s="273">
        <v>283.19577882252378</v>
      </c>
      <c r="AJ23" s="273">
        <v>271.5392124922277</v>
      </c>
      <c r="AK23" s="273">
        <v>268.89873456020854</v>
      </c>
      <c r="AL23" s="273">
        <v>245.15492053535394</v>
      </c>
      <c r="AM23" s="273">
        <v>257.13498985379476</v>
      </c>
      <c r="AN23" s="273">
        <v>242.20672870586691</v>
      </c>
      <c r="AO23" s="273">
        <v>239.7467824193931</v>
      </c>
      <c r="AP23" s="273">
        <v>230.72199938121253</v>
      </c>
      <c r="AQ23" s="273">
        <v>225.20711879253253</v>
      </c>
      <c r="AR23" s="273">
        <v>215.97588873448396</v>
      </c>
      <c r="AS23" s="273">
        <v>222.68151530299909</v>
      </c>
      <c r="AT23" s="273">
        <v>187.75235410705449</v>
      </c>
      <c r="AU23" s="273">
        <v>223.29859104116233</v>
      </c>
      <c r="AV23" s="273">
        <v>228.87774554322269</v>
      </c>
      <c r="AW23" s="273">
        <v>232.67041139955387</v>
      </c>
      <c r="AX23" s="273">
        <v>222.18578053901606</v>
      </c>
      <c r="AY23" s="273">
        <v>212.2217945936049</v>
      </c>
      <c r="AZ23" s="273">
        <v>182.04096604113309</v>
      </c>
      <c r="BA23" s="273">
        <v>163.35394069435532</v>
      </c>
      <c r="BB23" s="273">
        <v>151.83575455335415</v>
      </c>
      <c r="BC23" s="273">
        <v>141.61965628494013</v>
      </c>
      <c r="BD23" s="273">
        <v>126.5124892751933</v>
      </c>
      <c r="BE23" s="273">
        <v>128.44826486111947</v>
      </c>
      <c r="BF23" s="273">
        <v>130.28685894312045</v>
      </c>
      <c r="BG23" s="273">
        <v>115.03922807859732</v>
      </c>
      <c r="BH23" s="273">
        <v>106.78311722159712</v>
      </c>
      <c r="BI23" s="273">
        <v>96.242075266568392</v>
      </c>
      <c r="BJ23" s="273">
        <v>82.648740204186353</v>
      </c>
      <c r="BK23" s="273">
        <v>61.52907779063414</v>
      </c>
      <c r="BL23" s="273">
        <v>50.239200371864989</v>
      </c>
      <c r="BM23" s="273">
        <v>38.802308130772488</v>
      </c>
      <c r="BN23" s="273">
        <v>47.682297489795126</v>
      </c>
      <c r="BO23" s="273">
        <v>36.358619735627123</v>
      </c>
      <c r="BP23" s="273">
        <v>26.524242514984255</v>
      </c>
      <c r="BQ23" s="273">
        <v>18.397917174782528</v>
      </c>
      <c r="BR23" s="273">
        <v>16.006614240661616</v>
      </c>
      <c r="BS23" s="273">
        <v>9.2947639506684236</v>
      </c>
      <c r="BT23" s="273">
        <v>6.1034209969387438</v>
      </c>
      <c r="BU23" s="273">
        <v>1.5787234493716462</v>
      </c>
      <c r="BV23" s="273">
        <v>0.13290473588012577</v>
      </c>
      <c r="BW23" s="273">
        <v>0</v>
      </c>
      <c r="BX23" s="219"/>
    </row>
    <row r="24" spans="1:76" s="215" customFormat="1" ht="26.1" customHeight="1">
      <c r="A24" s="271"/>
      <c r="B24" s="38" t="s">
        <v>404</v>
      </c>
      <c r="C24" s="38"/>
      <c r="D24" s="273">
        <v>0</v>
      </c>
      <c r="E24" s="273">
        <v>0</v>
      </c>
      <c r="F24" s="273">
        <v>0</v>
      </c>
      <c r="G24" s="273">
        <v>0</v>
      </c>
      <c r="H24" s="273">
        <v>0</v>
      </c>
      <c r="I24" s="273">
        <v>0</v>
      </c>
      <c r="J24" s="273">
        <v>0</v>
      </c>
      <c r="K24" s="273">
        <v>0</v>
      </c>
      <c r="L24" s="273">
        <v>0</v>
      </c>
      <c r="M24" s="273">
        <v>0</v>
      </c>
      <c r="N24" s="273">
        <v>0</v>
      </c>
      <c r="O24" s="273">
        <v>0</v>
      </c>
      <c r="P24" s="273">
        <v>0</v>
      </c>
      <c r="Q24" s="273">
        <v>0</v>
      </c>
      <c r="R24" s="273">
        <v>0</v>
      </c>
      <c r="S24" s="273">
        <v>0</v>
      </c>
      <c r="T24" s="273">
        <v>0</v>
      </c>
      <c r="U24" s="273">
        <v>0</v>
      </c>
      <c r="V24" s="273">
        <v>0</v>
      </c>
      <c r="W24" s="273">
        <v>0</v>
      </c>
      <c r="X24" s="273">
        <v>0</v>
      </c>
      <c r="Y24" s="273">
        <v>0</v>
      </c>
      <c r="Z24" s="273">
        <v>0</v>
      </c>
      <c r="AA24" s="273">
        <v>0</v>
      </c>
      <c r="AB24" s="273">
        <v>0</v>
      </c>
      <c r="AC24" s="273">
        <v>0</v>
      </c>
      <c r="AD24" s="273">
        <v>0</v>
      </c>
      <c r="AE24" s="273">
        <v>0</v>
      </c>
      <c r="AF24" s="273">
        <v>0</v>
      </c>
      <c r="AG24" s="273">
        <v>0</v>
      </c>
      <c r="AH24" s="273">
        <v>0</v>
      </c>
      <c r="AI24" s="273">
        <v>0.44777354526038265</v>
      </c>
      <c r="AJ24" s="273">
        <v>6.6213794785892244</v>
      </c>
      <c r="AK24" s="273">
        <v>15.703680559417867</v>
      </c>
      <c r="AL24" s="273">
        <v>25.699352737577982</v>
      </c>
      <c r="AM24" s="273">
        <v>40.996964818460938</v>
      </c>
      <c r="AN24" s="273">
        <v>67.178860839624065</v>
      </c>
      <c r="AO24" s="273">
        <v>80.387210859518532</v>
      </c>
      <c r="AP24" s="273">
        <v>93.740105915061079</v>
      </c>
      <c r="AQ24" s="273">
        <v>111.03549839551275</v>
      </c>
      <c r="AR24" s="273">
        <v>131.20993814884724</v>
      </c>
      <c r="AS24" s="273">
        <v>156.50662605644888</v>
      </c>
      <c r="AT24" s="273">
        <v>179.34054375297859</v>
      </c>
      <c r="AU24" s="273">
        <v>222.19769577216741</v>
      </c>
      <c r="AV24" s="273">
        <v>246.32575018018719</v>
      </c>
      <c r="AW24" s="273">
        <v>275.96432771287522</v>
      </c>
      <c r="AX24" s="273">
        <v>285.70572699102388</v>
      </c>
      <c r="AY24" s="273">
        <v>300.56811153352112</v>
      </c>
      <c r="AZ24" s="273">
        <v>309.86081817785237</v>
      </c>
      <c r="BA24" s="273">
        <v>318.23897930245556</v>
      </c>
      <c r="BB24" s="273">
        <v>328.27599902055204</v>
      </c>
      <c r="BC24" s="273">
        <v>355.5420367288865</v>
      </c>
      <c r="BD24" s="273">
        <v>364.14965995736458</v>
      </c>
      <c r="BE24" s="273">
        <v>366.17839512176016</v>
      </c>
      <c r="BF24" s="273">
        <v>332.93151813641759</v>
      </c>
      <c r="BG24" s="273">
        <v>295.4384677459671</v>
      </c>
      <c r="BH24" s="273">
        <v>254.70136021864306</v>
      </c>
      <c r="BI24" s="273">
        <v>217.78026672418449</v>
      </c>
      <c r="BJ24" s="273">
        <v>184.48869688183007</v>
      </c>
      <c r="BK24" s="273">
        <v>157.68247528020706</v>
      </c>
      <c r="BL24" s="273">
        <v>130.01039666057</v>
      </c>
      <c r="BM24" s="273">
        <v>112.14039754273027</v>
      </c>
      <c r="BN24" s="273">
        <v>89.964294636704309</v>
      </c>
      <c r="BO24" s="273">
        <v>79.579837543620229</v>
      </c>
      <c r="BP24" s="273">
        <v>71.287560848692848</v>
      </c>
      <c r="BQ24" s="273">
        <v>68.221944121804924</v>
      </c>
      <c r="BR24" s="273">
        <v>54.015192645711593</v>
      </c>
      <c r="BS24" s="273">
        <v>47.633713736276867</v>
      </c>
      <c r="BT24" s="273">
        <v>42.694548908942728</v>
      </c>
      <c r="BU24" s="273">
        <v>42.297092747181061</v>
      </c>
      <c r="BV24" s="273">
        <v>33.362535323850111</v>
      </c>
      <c r="BW24" s="273">
        <v>26.218684507731695</v>
      </c>
      <c r="BX24" s="219"/>
    </row>
    <row r="25" spans="1:76" s="215" customFormat="1">
      <c r="A25" s="271"/>
      <c r="B25" s="88" t="s">
        <v>337</v>
      </c>
      <c r="C25" s="88"/>
      <c r="D25" s="273" t="s">
        <v>412</v>
      </c>
      <c r="E25" s="273" t="s">
        <v>412</v>
      </c>
      <c r="F25" s="273" t="s">
        <v>412</v>
      </c>
      <c r="G25" s="273" t="s">
        <v>412</v>
      </c>
      <c r="H25" s="273" t="s">
        <v>412</v>
      </c>
      <c r="I25" s="273" t="s">
        <v>412</v>
      </c>
      <c r="J25" s="273" t="s">
        <v>412</v>
      </c>
      <c r="K25" s="273" t="s">
        <v>412</v>
      </c>
      <c r="L25" s="273" t="s">
        <v>412</v>
      </c>
      <c r="M25" s="273" t="s">
        <v>412</v>
      </c>
      <c r="N25" s="273" t="s">
        <v>412</v>
      </c>
      <c r="O25" s="273" t="s">
        <v>412</v>
      </c>
      <c r="P25" s="273" t="s">
        <v>412</v>
      </c>
      <c r="Q25" s="273" t="s">
        <v>412</v>
      </c>
      <c r="R25" s="273" t="s">
        <v>412</v>
      </c>
      <c r="S25" s="273" t="s">
        <v>412</v>
      </c>
      <c r="T25" s="273" t="s">
        <v>412</v>
      </c>
      <c r="U25" s="273" t="s">
        <v>412</v>
      </c>
      <c r="V25" s="273" t="s">
        <v>412</v>
      </c>
      <c r="W25" s="273" t="s">
        <v>412</v>
      </c>
      <c r="X25" s="273" t="s">
        <v>412</v>
      </c>
      <c r="Y25" s="273" t="s">
        <v>412</v>
      </c>
      <c r="Z25" s="273" t="s">
        <v>412</v>
      </c>
      <c r="AA25" s="273" t="s">
        <v>412</v>
      </c>
      <c r="AB25" s="273" t="s">
        <v>412</v>
      </c>
      <c r="AC25" s="273" t="s">
        <v>412</v>
      </c>
      <c r="AD25" s="273" t="s">
        <v>412</v>
      </c>
      <c r="AE25" s="273" t="s">
        <v>412</v>
      </c>
      <c r="AF25" s="273" t="s">
        <v>412</v>
      </c>
      <c r="AG25" s="273" t="s">
        <v>412</v>
      </c>
      <c r="AH25" s="273">
        <v>0</v>
      </c>
      <c r="AI25" s="273">
        <v>0.44507128527788009</v>
      </c>
      <c r="AJ25" s="273">
        <v>6.5414610064805139</v>
      </c>
      <c r="AK25" s="273">
        <v>15.419371037319761</v>
      </c>
      <c r="AL25" s="273">
        <v>25.078982613312686</v>
      </c>
      <c r="AM25" s="273">
        <v>39.759905834007419</v>
      </c>
      <c r="AN25" s="273">
        <v>65.114260021659376</v>
      </c>
      <c r="AO25" s="273">
        <v>76.744802897577955</v>
      </c>
      <c r="AP25" s="273">
        <v>88.845088843519321</v>
      </c>
      <c r="AQ25" s="273">
        <v>104.52862518304566</v>
      </c>
      <c r="AR25" s="273">
        <v>122.66313479724496</v>
      </c>
      <c r="AS25" s="273">
        <v>143.1299913507695</v>
      </c>
      <c r="AT25" s="273">
        <v>163.42823812048934</v>
      </c>
      <c r="AU25" s="273">
        <v>197.71758500029227</v>
      </c>
      <c r="AV25" s="273">
        <v>215.89959343196796</v>
      </c>
      <c r="AW25" s="273">
        <v>241.01928398488525</v>
      </c>
      <c r="AX25" s="273">
        <v>249.52631520117444</v>
      </c>
      <c r="AY25" s="273">
        <v>259.09313328897906</v>
      </c>
      <c r="AZ25" s="273">
        <v>268.16143293792521</v>
      </c>
      <c r="BA25" s="273">
        <v>279.00367094431272</v>
      </c>
      <c r="BB25" s="273">
        <v>287.81050777435593</v>
      </c>
      <c r="BC25" s="273">
        <v>314.45736699571017</v>
      </c>
      <c r="BD25" s="273">
        <v>324.71771257212538</v>
      </c>
      <c r="BE25" s="273">
        <v>325.35398986691814</v>
      </c>
      <c r="BF25" s="273">
        <v>291.70325957444368</v>
      </c>
      <c r="BG25" s="273">
        <v>251.58459443567091</v>
      </c>
      <c r="BH25" s="273">
        <v>211.97764354123331</v>
      </c>
      <c r="BI25" s="273">
        <v>178.92717231961069</v>
      </c>
      <c r="BJ25" s="273">
        <v>149.58883021934423</v>
      </c>
      <c r="BK25" s="273">
        <v>127.59203053903184</v>
      </c>
      <c r="BL25" s="273">
        <v>106.20512549317672</v>
      </c>
      <c r="BM25" s="273">
        <v>94.120194814826661</v>
      </c>
      <c r="BN25" s="273">
        <v>75.783308989739837</v>
      </c>
      <c r="BO25" s="273">
        <v>70.640688241854122</v>
      </c>
      <c r="BP25" s="273">
        <v>63.839099002162769</v>
      </c>
      <c r="BQ25" s="273">
        <v>64.009307295518028</v>
      </c>
      <c r="BR25" s="273">
        <v>50.87379658648026</v>
      </c>
      <c r="BS25" s="273">
        <v>44.844733238559797</v>
      </c>
      <c r="BT25" s="273">
        <v>40.19366444658003</v>
      </c>
      <c r="BU25" s="273">
        <v>42.297092747181061</v>
      </c>
      <c r="BV25" s="273">
        <v>33.362535323850111</v>
      </c>
      <c r="BW25" s="273">
        <v>26.218684507731695</v>
      </c>
      <c r="BX25" s="219"/>
    </row>
    <row r="26" spans="1:76" s="215" customFormat="1">
      <c r="A26" s="219"/>
      <c r="B26" s="83" t="s">
        <v>338</v>
      </c>
      <c r="C26" s="83"/>
      <c r="D26" s="273" t="s">
        <v>412</v>
      </c>
      <c r="E26" s="273" t="s">
        <v>412</v>
      </c>
      <c r="F26" s="273" t="s">
        <v>412</v>
      </c>
      <c r="G26" s="273" t="s">
        <v>412</v>
      </c>
      <c r="H26" s="273" t="s">
        <v>412</v>
      </c>
      <c r="I26" s="273" t="s">
        <v>412</v>
      </c>
      <c r="J26" s="273" t="s">
        <v>412</v>
      </c>
      <c r="K26" s="273" t="s">
        <v>412</v>
      </c>
      <c r="L26" s="273" t="s">
        <v>412</v>
      </c>
      <c r="M26" s="273" t="s">
        <v>412</v>
      </c>
      <c r="N26" s="273" t="s">
        <v>412</v>
      </c>
      <c r="O26" s="273" t="s">
        <v>412</v>
      </c>
      <c r="P26" s="273" t="s">
        <v>412</v>
      </c>
      <c r="Q26" s="273" t="s">
        <v>412</v>
      </c>
      <c r="R26" s="273" t="s">
        <v>412</v>
      </c>
      <c r="S26" s="273" t="s">
        <v>412</v>
      </c>
      <c r="T26" s="273" t="s">
        <v>412</v>
      </c>
      <c r="U26" s="273" t="s">
        <v>412</v>
      </c>
      <c r="V26" s="273" t="s">
        <v>412</v>
      </c>
      <c r="W26" s="273" t="s">
        <v>412</v>
      </c>
      <c r="X26" s="273" t="s">
        <v>412</v>
      </c>
      <c r="Y26" s="273" t="s">
        <v>412</v>
      </c>
      <c r="Z26" s="273" t="s">
        <v>412</v>
      </c>
      <c r="AA26" s="273" t="s">
        <v>412</v>
      </c>
      <c r="AB26" s="273" t="s">
        <v>412</v>
      </c>
      <c r="AC26" s="273" t="s">
        <v>412</v>
      </c>
      <c r="AD26" s="273" t="s">
        <v>412</v>
      </c>
      <c r="AE26" s="273" t="s">
        <v>412</v>
      </c>
      <c r="AF26" s="273" t="s">
        <v>412</v>
      </c>
      <c r="AG26" s="273" t="s">
        <v>412</v>
      </c>
      <c r="AH26" s="273">
        <v>0</v>
      </c>
      <c r="AI26" s="273">
        <v>2.7022599825025392E-3</v>
      </c>
      <c r="AJ26" s="273">
        <v>7.9918472108710656E-2</v>
      </c>
      <c r="AK26" s="273">
        <v>0.28430952209810589</v>
      </c>
      <c r="AL26" s="273">
        <v>0.62037012426529714</v>
      </c>
      <c r="AM26" s="273">
        <v>1.2370589844535111</v>
      </c>
      <c r="AN26" s="273">
        <v>2.0646008179646831</v>
      </c>
      <c r="AO26" s="273">
        <v>3.6424079619405743</v>
      </c>
      <c r="AP26" s="273">
        <v>4.8950170715417762</v>
      </c>
      <c r="AQ26" s="273">
        <v>6.506873212467104</v>
      </c>
      <c r="AR26" s="273">
        <v>8.5468033516022928</v>
      </c>
      <c r="AS26" s="273">
        <v>13.376634705679392</v>
      </c>
      <c r="AT26" s="273">
        <v>15.912305632489256</v>
      </c>
      <c r="AU26" s="273">
        <v>24.48011077187514</v>
      </c>
      <c r="AV26" s="273">
        <v>30.426156748219238</v>
      </c>
      <c r="AW26" s="273">
        <v>34.945043727989962</v>
      </c>
      <c r="AX26" s="273">
        <v>36.179411789849425</v>
      </c>
      <c r="AY26" s="273">
        <v>41.474978244542022</v>
      </c>
      <c r="AZ26" s="273">
        <v>41.699385239927174</v>
      </c>
      <c r="BA26" s="273">
        <v>39.235308358142831</v>
      </c>
      <c r="BB26" s="273">
        <v>40.465491246196116</v>
      </c>
      <c r="BC26" s="273">
        <v>41.084669733176298</v>
      </c>
      <c r="BD26" s="273">
        <v>39.431947385239212</v>
      </c>
      <c r="BE26" s="273">
        <v>40.824405254842013</v>
      </c>
      <c r="BF26" s="273">
        <v>41.228258561973966</v>
      </c>
      <c r="BG26" s="273">
        <v>43.853873310296194</v>
      </c>
      <c r="BH26" s="273">
        <v>42.723716677409769</v>
      </c>
      <c r="BI26" s="273">
        <v>38.853094404573795</v>
      </c>
      <c r="BJ26" s="273">
        <v>34.899866662485834</v>
      </c>
      <c r="BK26" s="273">
        <v>30.090444741175229</v>
      </c>
      <c r="BL26" s="273">
        <v>23.805271167393276</v>
      </c>
      <c r="BM26" s="273">
        <v>18.020202727903616</v>
      </c>
      <c r="BN26" s="273">
        <v>14.180985646964491</v>
      </c>
      <c r="BO26" s="273">
        <v>8.939149301766097</v>
      </c>
      <c r="BP26" s="273">
        <v>7.4484618465300843</v>
      </c>
      <c r="BQ26" s="273">
        <v>4.2126368262869018</v>
      </c>
      <c r="BR26" s="273">
        <v>3.1413960592313366</v>
      </c>
      <c r="BS26" s="273">
        <v>2.7889804977170698</v>
      </c>
      <c r="BT26" s="273">
        <v>2.500884462362706</v>
      </c>
      <c r="BU26" s="273">
        <v>0</v>
      </c>
      <c r="BV26" s="273">
        <v>0</v>
      </c>
      <c r="BW26" s="273">
        <v>0</v>
      </c>
      <c r="BX26" s="219"/>
    </row>
    <row r="27" spans="1:76" s="215" customFormat="1" ht="26.1" customHeight="1">
      <c r="A27" s="271"/>
      <c r="B27" s="106" t="s">
        <v>406</v>
      </c>
      <c r="C27" s="271"/>
      <c r="D27" s="273">
        <v>0</v>
      </c>
      <c r="E27" s="273">
        <v>0</v>
      </c>
      <c r="F27" s="273">
        <v>0</v>
      </c>
      <c r="G27" s="273">
        <v>0</v>
      </c>
      <c r="H27" s="273">
        <v>0</v>
      </c>
      <c r="I27" s="273">
        <v>0</v>
      </c>
      <c r="J27" s="273">
        <v>0</v>
      </c>
      <c r="K27" s="273">
        <v>0</v>
      </c>
      <c r="L27" s="273">
        <v>0</v>
      </c>
      <c r="M27" s="273">
        <v>0</v>
      </c>
      <c r="N27" s="273">
        <v>0</v>
      </c>
      <c r="O27" s="273">
        <v>0</v>
      </c>
      <c r="P27" s="273">
        <v>0</v>
      </c>
      <c r="Q27" s="273">
        <v>0</v>
      </c>
      <c r="R27" s="273">
        <v>0</v>
      </c>
      <c r="S27" s="273">
        <v>0</v>
      </c>
      <c r="T27" s="273">
        <v>0</v>
      </c>
      <c r="U27" s="273">
        <v>0</v>
      </c>
      <c r="V27" s="273">
        <v>0</v>
      </c>
      <c r="W27" s="273">
        <v>0</v>
      </c>
      <c r="X27" s="273">
        <v>0</v>
      </c>
      <c r="Y27" s="273">
        <v>0</v>
      </c>
      <c r="Z27" s="273">
        <v>0</v>
      </c>
      <c r="AA27" s="273">
        <v>0</v>
      </c>
      <c r="AB27" s="273">
        <v>0</v>
      </c>
      <c r="AC27" s="273">
        <v>0</v>
      </c>
      <c r="AD27" s="273">
        <v>0</v>
      </c>
      <c r="AE27" s="273">
        <v>0</v>
      </c>
      <c r="AF27" s="273">
        <v>0</v>
      </c>
      <c r="AG27" s="273">
        <v>0</v>
      </c>
      <c r="AH27" s="273">
        <v>0</v>
      </c>
      <c r="AI27" s="273">
        <v>0</v>
      </c>
      <c r="AJ27" s="273">
        <v>0</v>
      </c>
      <c r="AK27" s="273">
        <v>0</v>
      </c>
      <c r="AL27" s="273">
        <v>0</v>
      </c>
      <c r="AM27" s="273">
        <v>0</v>
      </c>
      <c r="AN27" s="273">
        <v>0</v>
      </c>
      <c r="AO27" s="273">
        <v>0</v>
      </c>
      <c r="AP27" s="273">
        <v>0</v>
      </c>
      <c r="AQ27" s="273">
        <v>0</v>
      </c>
      <c r="AR27" s="273">
        <v>0</v>
      </c>
      <c r="AS27" s="273">
        <v>0</v>
      </c>
      <c r="AT27" s="273">
        <v>0</v>
      </c>
      <c r="AU27" s="273">
        <v>0</v>
      </c>
      <c r="AV27" s="273">
        <v>0</v>
      </c>
      <c r="AW27" s="273">
        <v>0</v>
      </c>
      <c r="AX27" s="273">
        <v>0</v>
      </c>
      <c r="AY27" s="273">
        <v>0</v>
      </c>
      <c r="AZ27" s="273">
        <v>0</v>
      </c>
      <c r="BA27" s="273">
        <v>0</v>
      </c>
      <c r="BB27" s="273">
        <v>0</v>
      </c>
      <c r="BC27" s="273">
        <v>0</v>
      </c>
      <c r="BD27" s="273">
        <v>0</v>
      </c>
      <c r="BE27" s="273">
        <v>0</v>
      </c>
      <c r="BF27" s="273">
        <v>0</v>
      </c>
      <c r="BG27" s="273">
        <v>0</v>
      </c>
      <c r="BH27" s="273">
        <v>0</v>
      </c>
      <c r="BI27" s="273">
        <v>28.221299180074983</v>
      </c>
      <c r="BJ27" s="273">
        <v>26.281614942568673</v>
      </c>
      <c r="BK27" s="273">
        <v>25.149762829181128</v>
      </c>
      <c r="BL27" s="273">
        <v>21.58462441245107</v>
      </c>
      <c r="BM27" s="273">
        <v>21.410354695316354</v>
      </c>
      <c r="BN27" s="273">
        <v>19.704641923085457</v>
      </c>
      <c r="BO27" s="273">
        <v>18.791405931753818</v>
      </c>
      <c r="BP27" s="273">
        <v>18.488768023539475</v>
      </c>
      <c r="BQ27" s="273">
        <v>17.79185756587194</v>
      </c>
      <c r="BR27" s="273">
        <v>16.990154905820777</v>
      </c>
      <c r="BS27" s="273">
        <v>15.897919553635516</v>
      </c>
      <c r="BT27" s="273">
        <v>15.375774037382078</v>
      </c>
      <c r="BU27" s="273">
        <v>15.177886384025573</v>
      </c>
      <c r="BV27" s="273">
        <v>13.972945431955281</v>
      </c>
      <c r="BW27" s="273">
        <v>13.009036641416424</v>
      </c>
      <c r="BX27" s="219"/>
    </row>
    <row r="28" spans="1:76" s="215" customFormat="1">
      <c r="A28" s="271"/>
      <c r="B28" s="38" t="s">
        <v>405</v>
      </c>
      <c r="C28" s="285"/>
      <c r="D28" s="273" t="s">
        <v>412</v>
      </c>
      <c r="E28" s="273" t="s">
        <v>412</v>
      </c>
      <c r="F28" s="273" t="s">
        <v>412</v>
      </c>
      <c r="G28" s="273" t="s">
        <v>412</v>
      </c>
      <c r="H28" s="273" t="s">
        <v>412</v>
      </c>
      <c r="I28" s="273" t="s">
        <v>412</v>
      </c>
      <c r="J28" s="273" t="s">
        <v>412</v>
      </c>
      <c r="K28" s="273" t="s">
        <v>412</v>
      </c>
      <c r="L28" s="273" t="s">
        <v>412</v>
      </c>
      <c r="M28" s="273" t="s">
        <v>412</v>
      </c>
      <c r="N28" s="273" t="s">
        <v>412</v>
      </c>
      <c r="O28" s="273" t="s">
        <v>412</v>
      </c>
      <c r="P28" s="273" t="s">
        <v>412</v>
      </c>
      <c r="Q28" s="273" t="s">
        <v>412</v>
      </c>
      <c r="R28" s="273" t="s">
        <v>412</v>
      </c>
      <c r="S28" s="273" t="s">
        <v>412</v>
      </c>
      <c r="T28" s="273" t="s">
        <v>412</v>
      </c>
      <c r="U28" s="273" t="s">
        <v>412</v>
      </c>
      <c r="V28" s="273" t="s">
        <v>412</v>
      </c>
      <c r="W28" s="273" t="s">
        <v>412</v>
      </c>
      <c r="X28" s="273" t="s">
        <v>412</v>
      </c>
      <c r="Y28" s="273" t="s">
        <v>412</v>
      </c>
      <c r="Z28" s="273" t="s">
        <v>412</v>
      </c>
      <c r="AA28" s="273" t="s">
        <v>412</v>
      </c>
      <c r="AB28" s="273" t="s">
        <v>412</v>
      </c>
      <c r="AC28" s="273" t="s">
        <v>412</v>
      </c>
      <c r="AD28" s="273" t="s">
        <v>412</v>
      </c>
      <c r="AE28" s="273" t="s">
        <v>412</v>
      </c>
      <c r="AF28" s="273" t="s">
        <v>412</v>
      </c>
      <c r="AG28" s="273" t="s">
        <v>412</v>
      </c>
      <c r="AH28" s="273" t="s">
        <v>412</v>
      </c>
      <c r="AI28" s="273" t="s">
        <v>412</v>
      </c>
      <c r="AJ28" s="273" t="s">
        <v>412</v>
      </c>
      <c r="AK28" s="273" t="s">
        <v>412</v>
      </c>
      <c r="AL28" s="273" t="s">
        <v>412</v>
      </c>
      <c r="AM28" s="273" t="s">
        <v>412</v>
      </c>
      <c r="AN28" s="273" t="s">
        <v>412</v>
      </c>
      <c r="AO28" s="273" t="s">
        <v>412</v>
      </c>
      <c r="AP28" s="273" t="s">
        <v>412</v>
      </c>
      <c r="AQ28" s="273" t="s">
        <v>412</v>
      </c>
      <c r="AR28" s="273" t="s">
        <v>412</v>
      </c>
      <c r="AS28" s="273" t="s">
        <v>412</v>
      </c>
      <c r="AT28" s="273" t="s">
        <v>412</v>
      </c>
      <c r="AU28" s="273" t="s">
        <v>412</v>
      </c>
      <c r="AV28" s="273" t="s">
        <v>412</v>
      </c>
      <c r="AW28" s="273" t="s">
        <v>412</v>
      </c>
      <c r="AX28" s="273" t="s">
        <v>412</v>
      </c>
      <c r="AY28" s="273" t="s">
        <v>412</v>
      </c>
      <c r="AZ28" s="273" t="s">
        <v>412</v>
      </c>
      <c r="BA28" s="273" t="s">
        <v>412</v>
      </c>
      <c r="BB28" s="273" t="s">
        <v>412</v>
      </c>
      <c r="BC28" s="273" t="s">
        <v>412</v>
      </c>
      <c r="BD28" s="273" t="s">
        <v>412</v>
      </c>
      <c r="BE28" s="273" t="s">
        <v>412</v>
      </c>
      <c r="BF28" s="273" t="s">
        <v>412</v>
      </c>
      <c r="BG28" s="273" t="s">
        <v>412</v>
      </c>
      <c r="BH28" s="273" t="s">
        <v>412</v>
      </c>
      <c r="BI28" s="273">
        <v>23.446682500251839</v>
      </c>
      <c r="BJ28" s="273">
        <v>22.220738349707762</v>
      </c>
      <c r="BK28" s="273">
        <v>21.651091763356948</v>
      </c>
      <c r="BL28" s="273">
        <v>18.604563309452914</v>
      </c>
      <c r="BM28" s="273">
        <v>18.745479382343277</v>
      </c>
      <c r="BN28" s="273">
        <v>17.534692184337811</v>
      </c>
      <c r="BO28" s="273">
        <v>16.861304225282087</v>
      </c>
      <c r="BP28" s="273">
        <v>16.764779459181877</v>
      </c>
      <c r="BQ28" s="273">
        <v>16.142006594622284</v>
      </c>
      <c r="BR28" s="273">
        <v>15.683874072051909</v>
      </c>
      <c r="BS28" s="273">
        <v>14.745965737547969</v>
      </c>
      <c r="BT28" s="273">
        <v>14.343266918283849</v>
      </c>
      <c r="BU28" s="273">
        <v>14.187936111000287</v>
      </c>
      <c r="BV28" s="273">
        <v>13.064150385624496</v>
      </c>
      <c r="BW28" s="273">
        <v>12.179756229746749</v>
      </c>
      <c r="BX28" s="219"/>
    </row>
    <row r="29" spans="1:76" s="244" customFormat="1" ht="26.1" customHeight="1" thickBot="1">
      <c r="A29" s="245"/>
      <c r="B29" s="284" t="s">
        <v>404</v>
      </c>
      <c r="C29" s="283"/>
      <c r="D29" s="282" t="s">
        <v>412</v>
      </c>
      <c r="E29" s="282" t="s">
        <v>412</v>
      </c>
      <c r="F29" s="282" t="s">
        <v>412</v>
      </c>
      <c r="G29" s="282" t="s">
        <v>412</v>
      </c>
      <c r="H29" s="282" t="s">
        <v>412</v>
      </c>
      <c r="I29" s="282" t="s">
        <v>412</v>
      </c>
      <c r="J29" s="282" t="s">
        <v>412</v>
      </c>
      <c r="K29" s="282" t="s">
        <v>412</v>
      </c>
      <c r="L29" s="282" t="s">
        <v>412</v>
      </c>
      <c r="M29" s="282" t="s">
        <v>412</v>
      </c>
      <c r="N29" s="282" t="s">
        <v>412</v>
      </c>
      <c r="O29" s="282" t="s">
        <v>412</v>
      </c>
      <c r="P29" s="282" t="s">
        <v>412</v>
      </c>
      <c r="Q29" s="282" t="s">
        <v>412</v>
      </c>
      <c r="R29" s="282" t="s">
        <v>412</v>
      </c>
      <c r="S29" s="282" t="s">
        <v>412</v>
      </c>
      <c r="T29" s="282" t="s">
        <v>412</v>
      </c>
      <c r="U29" s="282" t="s">
        <v>412</v>
      </c>
      <c r="V29" s="282" t="s">
        <v>412</v>
      </c>
      <c r="W29" s="282" t="s">
        <v>412</v>
      </c>
      <c r="X29" s="282" t="s">
        <v>412</v>
      </c>
      <c r="Y29" s="282" t="s">
        <v>412</v>
      </c>
      <c r="Z29" s="282" t="s">
        <v>412</v>
      </c>
      <c r="AA29" s="282" t="s">
        <v>412</v>
      </c>
      <c r="AB29" s="282" t="s">
        <v>412</v>
      </c>
      <c r="AC29" s="282" t="s">
        <v>412</v>
      </c>
      <c r="AD29" s="282" t="s">
        <v>412</v>
      </c>
      <c r="AE29" s="282" t="s">
        <v>412</v>
      </c>
      <c r="AF29" s="282" t="s">
        <v>412</v>
      </c>
      <c r="AG29" s="282" t="s">
        <v>412</v>
      </c>
      <c r="AH29" s="282" t="s">
        <v>412</v>
      </c>
      <c r="AI29" s="282" t="s">
        <v>412</v>
      </c>
      <c r="AJ29" s="282" t="s">
        <v>412</v>
      </c>
      <c r="AK29" s="282" t="s">
        <v>412</v>
      </c>
      <c r="AL29" s="282" t="s">
        <v>412</v>
      </c>
      <c r="AM29" s="282" t="s">
        <v>412</v>
      </c>
      <c r="AN29" s="282" t="s">
        <v>412</v>
      </c>
      <c r="AO29" s="282" t="s">
        <v>412</v>
      </c>
      <c r="AP29" s="282" t="s">
        <v>412</v>
      </c>
      <c r="AQ29" s="282" t="s">
        <v>412</v>
      </c>
      <c r="AR29" s="282" t="s">
        <v>412</v>
      </c>
      <c r="AS29" s="282" t="s">
        <v>412</v>
      </c>
      <c r="AT29" s="282" t="s">
        <v>412</v>
      </c>
      <c r="AU29" s="282" t="s">
        <v>412</v>
      </c>
      <c r="AV29" s="282" t="s">
        <v>412</v>
      </c>
      <c r="AW29" s="282" t="s">
        <v>412</v>
      </c>
      <c r="AX29" s="282" t="s">
        <v>412</v>
      </c>
      <c r="AY29" s="282" t="s">
        <v>412</v>
      </c>
      <c r="AZ29" s="282" t="s">
        <v>412</v>
      </c>
      <c r="BA29" s="282" t="s">
        <v>412</v>
      </c>
      <c r="BB29" s="282" t="s">
        <v>412</v>
      </c>
      <c r="BC29" s="282" t="s">
        <v>412</v>
      </c>
      <c r="BD29" s="282" t="s">
        <v>412</v>
      </c>
      <c r="BE29" s="282" t="s">
        <v>412</v>
      </c>
      <c r="BF29" s="282" t="s">
        <v>412</v>
      </c>
      <c r="BG29" s="282" t="s">
        <v>412</v>
      </c>
      <c r="BH29" s="282" t="s">
        <v>412</v>
      </c>
      <c r="BI29" s="282">
        <v>4.7746166798231409</v>
      </c>
      <c r="BJ29" s="282">
        <v>4.0608765928609092</v>
      </c>
      <c r="BK29" s="282">
        <v>3.4986710658241766</v>
      </c>
      <c r="BL29" s="282">
        <v>2.9800611029981581</v>
      </c>
      <c r="BM29" s="282">
        <v>2.6648753129730798</v>
      </c>
      <c r="BN29" s="282">
        <v>2.1699497387476474</v>
      </c>
      <c r="BO29" s="282">
        <v>1.9301017064717318</v>
      </c>
      <c r="BP29" s="282">
        <v>1.7239885643575996</v>
      </c>
      <c r="BQ29" s="282">
        <v>1.6498509712496556</v>
      </c>
      <c r="BR29" s="282">
        <v>1.3062808337688694</v>
      </c>
      <c r="BS29" s="282">
        <v>1.1519538160875451</v>
      </c>
      <c r="BT29" s="282">
        <v>1.0325071190982282</v>
      </c>
      <c r="BU29" s="282">
        <v>0.9899502730252846</v>
      </c>
      <c r="BV29" s="282">
        <v>0.90879504633078823</v>
      </c>
      <c r="BW29" s="282">
        <v>0.8292804116696757</v>
      </c>
      <c r="BX29" s="245"/>
    </row>
    <row r="30" spans="1:76" s="215" customFormat="1" ht="39.950000000000003" customHeight="1">
      <c r="A30" s="243"/>
      <c r="B30" s="281" t="s">
        <v>403</v>
      </c>
      <c r="C30" s="280"/>
      <c r="D30" s="279" t="s">
        <v>162</v>
      </c>
      <c r="E30" s="279" t="s">
        <v>161</v>
      </c>
      <c r="F30" s="279" t="s">
        <v>160</v>
      </c>
      <c r="G30" s="279" t="s">
        <v>159</v>
      </c>
      <c r="H30" s="279" t="s">
        <v>158</v>
      </c>
      <c r="I30" s="279" t="s">
        <v>157</v>
      </c>
      <c r="J30" s="279" t="s">
        <v>156</v>
      </c>
      <c r="K30" s="279" t="s">
        <v>155</v>
      </c>
      <c r="L30" s="279" t="s">
        <v>154</v>
      </c>
      <c r="M30" s="279" t="s">
        <v>153</v>
      </c>
      <c r="N30" s="279" t="s">
        <v>152</v>
      </c>
      <c r="O30" s="279" t="s">
        <v>151</v>
      </c>
      <c r="P30" s="279" t="s">
        <v>150</v>
      </c>
      <c r="Q30" s="279" t="s">
        <v>149</v>
      </c>
      <c r="R30" s="279" t="s">
        <v>148</v>
      </c>
      <c r="S30" s="279" t="s">
        <v>147</v>
      </c>
      <c r="T30" s="279" t="s">
        <v>146</v>
      </c>
      <c r="U30" s="279" t="s">
        <v>145</v>
      </c>
      <c r="V30" s="279" t="s">
        <v>144</v>
      </c>
      <c r="W30" s="279" t="s">
        <v>143</v>
      </c>
      <c r="X30" s="279" t="s">
        <v>142</v>
      </c>
      <c r="Y30" s="279" t="s">
        <v>141</v>
      </c>
      <c r="Z30" s="279" t="s">
        <v>140</v>
      </c>
      <c r="AA30" s="279" t="s">
        <v>139</v>
      </c>
      <c r="AB30" s="279" t="s">
        <v>138</v>
      </c>
      <c r="AC30" s="279" t="s">
        <v>137</v>
      </c>
      <c r="AD30" s="279" t="s">
        <v>136</v>
      </c>
      <c r="AE30" s="279" t="s">
        <v>135</v>
      </c>
      <c r="AF30" s="279" t="s">
        <v>134</v>
      </c>
      <c r="AG30" s="279" t="s">
        <v>133</v>
      </c>
      <c r="AH30" s="279" t="s">
        <v>132</v>
      </c>
      <c r="AI30" s="279" t="s">
        <v>131</v>
      </c>
      <c r="AJ30" s="279" t="s">
        <v>130</v>
      </c>
      <c r="AK30" s="279" t="s">
        <v>129</v>
      </c>
      <c r="AL30" s="279" t="s">
        <v>128</v>
      </c>
      <c r="AM30" s="279" t="s">
        <v>127</v>
      </c>
      <c r="AN30" s="279" t="s">
        <v>126</v>
      </c>
      <c r="AO30" s="279" t="s">
        <v>125</v>
      </c>
      <c r="AP30" s="279" t="s">
        <v>124</v>
      </c>
      <c r="AQ30" s="279" t="s">
        <v>123</v>
      </c>
      <c r="AR30" s="279" t="s">
        <v>122</v>
      </c>
      <c r="AS30" s="279" t="s">
        <v>121</v>
      </c>
      <c r="AT30" s="279" t="s">
        <v>120</v>
      </c>
      <c r="AU30" s="279" t="s">
        <v>119</v>
      </c>
      <c r="AV30" s="279" t="s">
        <v>118</v>
      </c>
      <c r="AW30" s="279" t="s">
        <v>117</v>
      </c>
      <c r="AX30" s="279" t="s">
        <v>116</v>
      </c>
      <c r="AY30" s="279" t="s">
        <v>115</v>
      </c>
      <c r="AZ30" s="279" t="s">
        <v>114</v>
      </c>
      <c r="BA30" s="279" t="s">
        <v>113</v>
      </c>
      <c r="BB30" s="279" t="s">
        <v>112</v>
      </c>
      <c r="BC30" s="279" t="s">
        <v>111</v>
      </c>
      <c r="BD30" s="279" t="s">
        <v>110</v>
      </c>
      <c r="BE30" s="279" t="s">
        <v>109</v>
      </c>
      <c r="BF30" s="279" t="s">
        <v>108</v>
      </c>
      <c r="BG30" s="279" t="s">
        <v>107</v>
      </c>
      <c r="BH30" s="279" t="s">
        <v>106</v>
      </c>
      <c r="BI30" s="279" t="s">
        <v>105</v>
      </c>
      <c r="BJ30" s="279" t="s">
        <v>104</v>
      </c>
      <c r="BK30" s="279" t="s">
        <v>103</v>
      </c>
      <c r="BL30" s="279" t="s">
        <v>102</v>
      </c>
      <c r="BM30" s="279" t="s">
        <v>101</v>
      </c>
      <c r="BN30" s="279" t="s">
        <v>100</v>
      </c>
      <c r="BO30" s="279" t="s">
        <v>99</v>
      </c>
      <c r="BP30" s="279" t="s">
        <v>98</v>
      </c>
      <c r="BQ30" s="279" t="s">
        <v>97</v>
      </c>
      <c r="BR30" s="279" t="s">
        <v>96</v>
      </c>
      <c r="BS30" s="279" t="s">
        <v>95</v>
      </c>
      <c r="BT30" s="279" t="s">
        <v>94</v>
      </c>
      <c r="BU30" s="278" t="s">
        <v>93</v>
      </c>
      <c r="BV30" s="278" t="s">
        <v>92</v>
      </c>
      <c r="BW30" s="278" t="s">
        <v>91</v>
      </c>
      <c r="BX30" s="219"/>
    </row>
    <row r="31" spans="1:76" s="275" customFormat="1" ht="26.1" customHeight="1">
      <c r="A31" s="274"/>
      <c r="B31" s="35" t="s">
        <v>81</v>
      </c>
      <c r="C31" s="277"/>
      <c r="D31" s="276">
        <v>0</v>
      </c>
      <c r="E31" s="276">
        <v>0</v>
      </c>
      <c r="F31" s="276">
        <v>0</v>
      </c>
      <c r="G31" s="276">
        <v>0</v>
      </c>
      <c r="H31" s="276">
        <v>0</v>
      </c>
      <c r="I31" s="276">
        <v>0</v>
      </c>
      <c r="J31" s="276">
        <v>0</v>
      </c>
      <c r="K31" s="276">
        <v>0</v>
      </c>
      <c r="L31" s="276">
        <v>0</v>
      </c>
      <c r="M31" s="276">
        <v>0</v>
      </c>
      <c r="N31" s="276">
        <v>0</v>
      </c>
      <c r="O31" s="276">
        <v>0</v>
      </c>
      <c r="P31" s="276">
        <v>0</v>
      </c>
      <c r="Q31" s="276">
        <v>0</v>
      </c>
      <c r="R31" s="276">
        <v>0</v>
      </c>
      <c r="S31" s="276">
        <v>0</v>
      </c>
      <c r="T31" s="276">
        <v>0</v>
      </c>
      <c r="U31" s="276">
        <v>0</v>
      </c>
      <c r="V31" s="276">
        <v>0</v>
      </c>
      <c r="W31" s="276">
        <v>0</v>
      </c>
      <c r="X31" s="276">
        <v>0</v>
      </c>
      <c r="Y31" s="276">
        <v>0</v>
      </c>
      <c r="Z31" s="276">
        <v>0</v>
      </c>
      <c r="AA31" s="276">
        <v>0</v>
      </c>
      <c r="AB31" s="276">
        <v>0</v>
      </c>
      <c r="AC31" s="276">
        <v>0</v>
      </c>
      <c r="AD31" s="276">
        <v>0</v>
      </c>
      <c r="AE31" s="276">
        <v>0</v>
      </c>
      <c r="AF31" s="276">
        <v>0</v>
      </c>
      <c r="AG31" s="276">
        <v>0</v>
      </c>
      <c r="AH31" s="276">
        <v>469</v>
      </c>
      <c r="AI31" s="276">
        <v>463</v>
      </c>
      <c r="AJ31" s="276">
        <v>446</v>
      </c>
      <c r="AK31" s="276">
        <v>429</v>
      </c>
      <c r="AL31" s="276">
        <v>422</v>
      </c>
      <c r="AM31" s="276">
        <v>416</v>
      </c>
      <c r="AN31" s="276">
        <v>410</v>
      </c>
      <c r="AO31" s="276">
        <v>394</v>
      </c>
      <c r="AP31" s="276">
        <v>385</v>
      </c>
      <c r="AQ31" s="276">
        <v>376</v>
      </c>
      <c r="AR31" s="276">
        <v>384</v>
      </c>
      <c r="AS31" s="276">
        <v>381</v>
      </c>
      <c r="AT31" s="276">
        <v>362</v>
      </c>
      <c r="AU31" s="276">
        <v>354</v>
      </c>
      <c r="AV31" s="276">
        <v>349</v>
      </c>
      <c r="AW31" s="276">
        <v>343</v>
      </c>
      <c r="AX31" s="276">
        <v>332</v>
      </c>
      <c r="AY31" s="276">
        <v>322</v>
      </c>
      <c r="AZ31" s="276">
        <v>309</v>
      </c>
      <c r="BA31" s="276">
        <v>291</v>
      </c>
      <c r="BB31" s="276">
        <v>280</v>
      </c>
      <c r="BC31" s="276">
        <v>270</v>
      </c>
      <c r="BD31" s="276">
        <v>263</v>
      </c>
      <c r="BE31" s="276">
        <v>243</v>
      </c>
      <c r="BF31" s="276">
        <v>256</v>
      </c>
      <c r="BG31" s="276">
        <v>230</v>
      </c>
      <c r="BH31" s="276">
        <v>206</v>
      </c>
      <c r="BI31" s="276">
        <v>186</v>
      </c>
      <c r="BJ31" s="276">
        <v>168</v>
      </c>
      <c r="BK31" s="276">
        <v>148</v>
      </c>
      <c r="BL31" s="276">
        <v>131</v>
      </c>
      <c r="BM31" s="276">
        <v>119</v>
      </c>
      <c r="BN31" s="276">
        <v>112</v>
      </c>
      <c r="BO31" s="276">
        <v>106</v>
      </c>
      <c r="BP31" s="276">
        <v>102</v>
      </c>
      <c r="BQ31" s="276">
        <v>98</v>
      </c>
      <c r="BR31" s="276">
        <v>92</v>
      </c>
      <c r="BS31" s="276">
        <v>86</v>
      </c>
      <c r="BT31" s="276">
        <v>84</v>
      </c>
      <c r="BU31" s="276">
        <v>73</v>
      </c>
      <c r="BV31" s="276">
        <v>72</v>
      </c>
      <c r="BW31" s="276">
        <v>76</v>
      </c>
      <c r="BX31" s="174"/>
    </row>
    <row r="32" spans="1:76" s="215" customFormat="1" ht="15.75">
      <c r="A32" s="274"/>
      <c r="B32" s="38" t="s">
        <v>337</v>
      </c>
      <c r="C32" s="271"/>
      <c r="D32" s="273">
        <v>0</v>
      </c>
      <c r="E32" s="273">
        <v>0</v>
      </c>
      <c r="F32" s="273">
        <v>0</v>
      </c>
      <c r="G32" s="273">
        <v>0</v>
      </c>
      <c r="H32" s="273">
        <v>0</v>
      </c>
      <c r="I32" s="273">
        <v>0</v>
      </c>
      <c r="J32" s="273">
        <v>0</v>
      </c>
      <c r="K32" s="273">
        <v>0</v>
      </c>
      <c r="L32" s="273">
        <v>0</v>
      </c>
      <c r="M32" s="273">
        <v>0</v>
      </c>
      <c r="N32" s="273">
        <v>0</v>
      </c>
      <c r="O32" s="273">
        <v>0</v>
      </c>
      <c r="P32" s="273">
        <v>0</v>
      </c>
      <c r="Q32" s="273">
        <v>0</v>
      </c>
      <c r="R32" s="273">
        <v>0</v>
      </c>
      <c r="S32" s="273">
        <v>0</v>
      </c>
      <c r="T32" s="273">
        <v>0</v>
      </c>
      <c r="U32" s="273">
        <v>0</v>
      </c>
      <c r="V32" s="273">
        <v>0</v>
      </c>
      <c r="W32" s="273">
        <v>0</v>
      </c>
      <c r="X32" s="273">
        <v>0</v>
      </c>
      <c r="Y32" s="273">
        <v>0</v>
      </c>
      <c r="Z32" s="273">
        <v>0</v>
      </c>
      <c r="AA32" s="273">
        <v>0</v>
      </c>
      <c r="AB32" s="273">
        <v>0</v>
      </c>
      <c r="AC32" s="273">
        <v>0</v>
      </c>
      <c r="AD32" s="273">
        <v>0</v>
      </c>
      <c r="AE32" s="273">
        <v>0</v>
      </c>
      <c r="AF32" s="273">
        <v>0</v>
      </c>
      <c r="AG32" s="273">
        <v>0</v>
      </c>
      <c r="AH32" s="273">
        <v>407</v>
      </c>
      <c r="AI32" s="273">
        <v>408</v>
      </c>
      <c r="AJ32" s="273">
        <v>393</v>
      </c>
      <c r="AK32" s="273">
        <v>377</v>
      </c>
      <c r="AL32" s="273">
        <v>374</v>
      </c>
      <c r="AM32" s="273">
        <v>367</v>
      </c>
      <c r="AN32" s="273">
        <v>362</v>
      </c>
      <c r="AO32" s="273">
        <v>347</v>
      </c>
      <c r="AP32" s="273">
        <v>340</v>
      </c>
      <c r="AQ32" s="273">
        <v>330</v>
      </c>
      <c r="AR32" s="273">
        <v>337</v>
      </c>
      <c r="AS32" s="273">
        <v>327</v>
      </c>
      <c r="AT32" s="273">
        <v>317</v>
      </c>
      <c r="AU32" s="273">
        <v>304</v>
      </c>
      <c r="AV32" s="273">
        <v>295</v>
      </c>
      <c r="AW32" s="273">
        <v>288</v>
      </c>
      <c r="AX32" s="273">
        <v>281</v>
      </c>
      <c r="AY32" s="273">
        <v>271</v>
      </c>
      <c r="AZ32" s="273">
        <v>263</v>
      </c>
      <c r="BA32" s="273">
        <v>252</v>
      </c>
      <c r="BB32" s="273">
        <v>244</v>
      </c>
      <c r="BC32" s="273">
        <v>237</v>
      </c>
      <c r="BD32" s="273">
        <v>233</v>
      </c>
      <c r="BE32" s="273">
        <v>214</v>
      </c>
      <c r="BF32" s="273">
        <v>227</v>
      </c>
      <c r="BG32" s="273">
        <v>203</v>
      </c>
      <c r="BH32" s="273">
        <v>180</v>
      </c>
      <c r="BI32" s="273">
        <v>163</v>
      </c>
      <c r="BJ32" s="273">
        <v>147</v>
      </c>
      <c r="BK32" s="273">
        <v>129</v>
      </c>
      <c r="BL32" s="273">
        <v>117</v>
      </c>
      <c r="BM32" s="273">
        <v>108</v>
      </c>
      <c r="BN32" s="273">
        <v>101</v>
      </c>
      <c r="BO32" s="273">
        <v>95</v>
      </c>
      <c r="BP32" s="273">
        <v>91</v>
      </c>
      <c r="BQ32" s="273">
        <v>87</v>
      </c>
      <c r="BR32" s="273">
        <v>82</v>
      </c>
      <c r="BS32" s="273">
        <v>81</v>
      </c>
      <c r="BT32" s="273">
        <v>80</v>
      </c>
      <c r="BU32" s="273">
        <v>72</v>
      </c>
      <c r="BV32" s="273">
        <v>72</v>
      </c>
      <c r="BW32" s="273">
        <v>76</v>
      </c>
      <c r="BX32" s="219"/>
    </row>
    <row r="33" spans="1:76" s="215" customFormat="1" ht="15.75">
      <c r="A33" s="274"/>
      <c r="B33" s="38" t="s">
        <v>338</v>
      </c>
      <c r="C33" s="271"/>
      <c r="D33" s="273">
        <v>0</v>
      </c>
      <c r="E33" s="273">
        <v>0</v>
      </c>
      <c r="F33" s="273">
        <v>0</v>
      </c>
      <c r="G33" s="273">
        <v>0</v>
      </c>
      <c r="H33" s="273">
        <v>0</v>
      </c>
      <c r="I33" s="273">
        <v>0</v>
      </c>
      <c r="J33" s="273">
        <v>0</v>
      </c>
      <c r="K33" s="273">
        <v>0</v>
      </c>
      <c r="L33" s="273">
        <v>0</v>
      </c>
      <c r="M33" s="273">
        <v>0</v>
      </c>
      <c r="N33" s="273">
        <v>0</v>
      </c>
      <c r="O33" s="273">
        <v>0</v>
      </c>
      <c r="P33" s="273">
        <v>0</v>
      </c>
      <c r="Q33" s="273">
        <v>0</v>
      </c>
      <c r="R33" s="273">
        <v>0</v>
      </c>
      <c r="S33" s="273">
        <v>0</v>
      </c>
      <c r="T33" s="273">
        <v>0</v>
      </c>
      <c r="U33" s="273">
        <v>0</v>
      </c>
      <c r="V33" s="273">
        <v>0</v>
      </c>
      <c r="W33" s="273">
        <v>0</v>
      </c>
      <c r="X33" s="273">
        <v>0</v>
      </c>
      <c r="Y33" s="273">
        <v>0</v>
      </c>
      <c r="Z33" s="273">
        <v>0</v>
      </c>
      <c r="AA33" s="273">
        <v>0</v>
      </c>
      <c r="AB33" s="273">
        <v>0</v>
      </c>
      <c r="AC33" s="273">
        <v>0</v>
      </c>
      <c r="AD33" s="273">
        <v>0</v>
      </c>
      <c r="AE33" s="273">
        <v>0</v>
      </c>
      <c r="AF33" s="273">
        <v>0</v>
      </c>
      <c r="AG33" s="273">
        <v>0</v>
      </c>
      <c r="AH33" s="273">
        <v>63</v>
      </c>
      <c r="AI33" s="273">
        <v>55</v>
      </c>
      <c r="AJ33" s="273">
        <v>54</v>
      </c>
      <c r="AK33" s="273">
        <v>52</v>
      </c>
      <c r="AL33" s="273">
        <v>48</v>
      </c>
      <c r="AM33" s="273">
        <v>49</v>
      </c>
      <c r="AN33" s="273">
        <v>48</v>
      </c>
      <c r="AO33" s="273">
        <v>48</v>
      </c>
      <c r="AP33" s="273">
        <v>45</v>
      </c>
      <c r="AQ33" s="273">
        <v>45</v>
      </c>
      <c r="AR33" s="273">
        <v>48</v>
      </c>
      <c r="AS33" s="273">
        <v>53</v>
      </c>
      <c r="AT33" s="273">
        <v>45</v>
      </c>
      <c r="AU33" s="273">
        <v>50</v>
      </c>
      <c r="AV33" s="273">
        <v>54</v>
      </c>
      <c r="AW33" s="273">
        <v>55</v>
      </c>
      <c r="AX33" s="273">
        <v>51</v>
      </c>
      <c r="AY33" s="273">
        <v>51</v>
      </c>
      <c r="AZ33" s="273">
        <v>46</v>
      </c>
      <c r="BA33" s="273">
        <v>38</v>
      </c>
      <c r="BB33" s="273">
        <v>36</v>
      </c>
      <c r="BC33" s="273">
        <v>34</v>
      </c>
      <c r="BD33" s="273">
        <v>30</v>
      </c>
      <c r="BE33" s="273">
        <v>29</v>
      </c>
      <c r="BF33" s="273">
        <v>29</v>
      </c>
      <c r="BG33" s="273">
        <v>27</v>
      </c>
      <c r="BH33" s="273">
        <v>26</v>
      </c>
      <c r="BI33" s="273">
        <v>23</v>
      </c>
      <c r="BJ33" s="273">
        <v>21</v>
      </c>
      <c r="BK33" s="273">
        <v>19</v>
      </c>
      <c r="BL33" s="273">
        <v>14</v>
      </c>
      <c r="BM33" s="273">
        <v>11</v>
      </c>
      <c r="BN33" s="273">
        <v>10</v>
      </c>
      <c r="BO33" s="273">
        <v>11</v>
      </c>
      <c r="BP33" s="273">
        <v>11</v>
      </c>
      <c r="BQ33" s="273">
        <v>11</v>
      </c>
      <c r="BR33" s="273">
        <v>9</v>
      </c>
      <c r="BS33" s="273">
        <v>6</v>
      </c>
      <c r="BT33" s="273">
        <v>4</v>
      </c>
      <c r="BU33" s="273">
        <v>1</v>
      </c>
      <c r="BV33" s="273">
        <v>0</v>
      </c>
      <c r="BW33" s="273">
        <v>0</v>
      </c>
      <c r="BX33" s="219"/>
    </row>
    <row r="34" spans="1:76" s="215" customFormat="1" ht="15.75" thickBot="1">
      <c r="A34" s="225"/>
      <c r="B34" s="114"/>
      <c r="C34" s="225"/>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19"/>
    </row>
    <row r="35" spans="1:76">
      <c r="A35" s="222"/>
      <c r="B35" s="222"/>
      <c r="C35" s="222"/>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c r="BJ35" s="221"/>
      <c r="BK35" s="221"/>
      <c r="BL35" s="221"/>
      <c r="BM35" s="221"/>
      <c r="BN35" s="221"/>
      <c r="BO35" s="221"/>
      <c r="BP35" s="221"/>
      <c r="BQ35" s="221"/>
      <c r="BR35" s="221"/>
      <c r="BS35" s="221"/>
      <c r="BT35" s="221"/>
      <c r="BU35" s="221"/>
      <c r="BV35" s="221"/>
      <c r="BW35" s="221"/>
      <c r="BX35" s="271"/>
    </row>
  </sheetData>
  <mergeCells count="3">
    <mergeCell ref="A2:A3"/>
    <mergeCell ref="A16:A17"/>
    <mergeCell ref="B2:C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4"/>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75" width="12.7109375" style="217" customWidth="1"/>
    <col min="76" max="76" width="12.7109375" style="215" customWidth="1"/>
    <col min="77" max="16384" width="9.140625" style="215"/>
  </cols>
  <sheetData>
    <row r="1" spans="1:76" s="265" customFormat="1" ht="24.95" customHeight="1" thickBot="1">
      <c r="A1" s="27" t="s">
        <v>79</v>
      </c>
      <c r="B1" s="60"/>
      <c r="C1" s="270"/>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7"/>
      <c r="BW1" s="267"/>
      <c r="BX1" s="266"/>
    </row>
    <row r="2" spans="1:76" ht="15.75">
      <c r="A2" s="419" t="str">
        <f>'Benefit summary table'!A2</f>
        <v>Budget 2015</v>
      </c>
      <c r="B2" s="419" t="s">
        <v>413</v>
      </c>
      <c r="C2" s="435"/>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33"/>
      <c r="B3" s="433"/>
      <c r="C3" s="43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6.1" customHeight="1">
      <c r="A4" s="288"/>
      <c r="B4" s="254" t="s">
        <v>81</v>
      </c>
      <c r="C4" s="35"/>
      <c r="D4" s="276">
        <f t="shared" ref="D4:AE4" si="0">SUM(D5:D6)</f>
        <v>0</v>
      </c>
      <c r="E4" s="276">
        <f t="shared" si="0"/>
        <v>0</v>
      </c>
      <c r="F4" s="276">
        <f t="shared" si="0"/>
        <v>0</v>
      </c>
      <c r="G4" s="276">
        <f t="shared" si="0"/>
        <v>0</v>
      </c>
      <c r="H4" s="276">
        <f t="shared" si="0"/>
        <v>0</v>
      </c>
      <c r="I4" s="276">
        <f t="shared" si="0"/>
        <v>0</v>
      </c>
      <c r="J4" s="276">
        <f t="shared" si="0"/>
        <v>0</v>
      </c>
      <c r="K4" s="276">
        <f t="shared" si="0"/>
        <v>0</v>
      </c>
      <c r="L4" s="276">
        <f t="shared" si="0"/>
        <v>0</v>
      </c>
      <c r="M4" s="276">
        <f t="shared" si="0"/>
        <v>0</v>
      </c>
      <c r="N4" s="276">
        <f t="shared" si="0"/>
        <v>0</v>
      </c>
      <c r="O4" s="276">
        <f t="shared" si="0"/>
        <v>0</v>
      </c>
      <c r="P4" s="276">
        <f t="shared" si="0"/>
        <v>0</v>
      </c>
      <c r="Q4" s="276">
        <f t="shared" si="0"/>
        <v>0</v>
      </c>
      <c r="R4" s="276">
        <f t="shared" si="0"/>
        <v>0</v>
      </c>
      <c r="S4" s="276">
        <f t="shared" si="0"/>
        <v>0</v>
      </c>
      <c r="T4" s="276">
        <f t="shared" si="0"/>
        <v>0</v>
      </c>
      <c r="U4" s="276">
        <f t="shared" si="0"/>
        <v>0</v>
      </c>
      <c r="V4" s="276">
        <f t="shared" si="0"/>
        <v>0</v>
      </c>
      <c r="W4" s="276">
        <f t="shared" si="0"/>
        <v>0</v>
      </c>
      <c r="X4" s="276">
        <f t="shared" si="0"/>
        <v>0</v>
      </c>
      <c r="Y4" s="276">
        <f t="shared" si="0"/>
        <v>0</v>
      </c>
      <c r="Z4" s="276">
        <f t="shared" si="0"/>
        <v>0</v>
      </c>
      <c r="AA4" s="276">
        <f t="shared" si="0"/>
        <v>0</v>
      </c>
      <c r="AB4" s="276">
        <f t="shared" si="0"/>
        <v>0</v>
      </c>
      <c r="AC4" s="276">
        <f t="shared" si="0"/>
        <v>0</v>
      </c>
      <c r="AD4" s="276">
        <f t="shared" si="0"/>
        <v>0</v>
      </c>
      <c r="AE4" s="276">
        <f t="shared" si="0"/>
        <v>0</v>
      </c>
      <c r="AF4" s="276">
        <v>1.9</v>
      </c>
      <c r="AG4" s="276">
        <v>2.9</v>
      </c>
      <c r="AH4" s="276">
        <f t="shared" ref="AH4:BW4" si="1">SUM(AH5:AH6)</f>
        <v>4</v>
      </c>
      <c r="AI4" s="276">
        <f t="shared" si="1"/>
        <v>4</v>
      </c>
      <c r="AJ4" s="276">
        <f t="shared" si="1"/>
        <v>5</v>
      </c>
      <c r="AK4" s="276">
        <f t="shared" si="1"/>
        <v>6</v>
      </c>
      <c r="AL4" s="276">
        <f t="shared" si="1"/>
        <v>8</v>
      </c>
      <c r="AM4" s="276">
        <f t="shared" si="1"/>
        <v>10</v>
      </c>
      <c r="AN4" s="276">
        <f t="shared" si="1"/>
        <v>11</v>
      </c>
      <c r="AO4" s="276">
        <f t="shared" si="1"/>
        <v>13</v>
      </c>
      <c r="AP4" s="276">
        <f t="shared" si="1"/>
        <v>104</v>
      </c>
      <c r="AQ4" s="276">
        <f t="shared" si="1"/>
        <v>183.72300000000001</v>
      </c>
      <c r="AR4" s="276">
        <f t="shared" si="1"/>
        <v>173.41800000000001</v>
      </c>
      <c r="AS4" s="276">
        <f t="shared" si="1"/>
        <v>183.63200000000001</v>
      </c>
      <c r="AT4" s="276">
        <f t="shared" si="1"/>
        <v>208.02</v>
      </c>
      <c r="AU4" s="276">
        <f t="shared" si="1"/>
        <v>284.64699999999999</v>
      </c>
      <c r="AV4" s="276">
        <f t="shared" si="1"/>
        <v>345.29700000000008</v>
      </c>
      <c r="AW4" s="276">
        <f t="shared" si="1"/>
        <v>441.74999999999994</v>
      </c>
      <c r="AX4" s="276">
        <f t="shared" si="1"/>
        <v>526.322</v>
      </c>
      <c r="AY4" s="276">
        <f t="shared" si="1"/>
        <v>617.35</v>
      </c>
      <c r="AZ4" s="276">
        <f t="shared" si="1"/>
        <v>736.40099999999995</v>
      </c>
      <c r="BA4" s="276">
        <f t="shared" si="1"/>
        <v>745.90700000000004</v>
      </c>
      <c r="BB4" s="276">
        <f t="shared" si="1"/>
        <v>782.37199999999996</v>
      </c>
      <c r="BC4" s="276">
        <f t="shared" si="1"/>
        <v>834.52800000000002</v>
      </c>
      <c r="BD4" s="276">
        <f t="shared" si="1"/>
        <v>867.01099999999997</v>
      </c>
      <c r="BE4" s="276">
        <f t="shared" si="1"/>
        <v>931.78101869</v>
      </c>
      <c r="BF4" s="276">
        <f t="shared" si="1"/>
        <v>993.10799999999995</v>
      </c>
      <c r="BG4" s="276">
        <f t="shared" si="1"/>
        <v>1053.6691153298639</v>
      </c>
      <c r="BH4" s="276">
        <f t="shared" si="1"/>
        <v>1096.0409999999999</v>
      </c>
      <c r="BI4" s="276">
        <f t="shared" si="1"/>
        <v>1149.1385723000005</v>
      </c>
      <c r="BJ4" s="276">
        <f t="shared" si="1"/>
        <v>1181.2635561100005</v>
      </c>
      <c r="BK4" s="276">
        <f t="shared" si="1"/>
        <v>1279.8853888127105</v>
      </c>
      <c r="BL4" s="276">
        <f t="shared" si="1"/>
        <v>1362.9964772500002</v>
      </c>
      <c r="BM4" s="276">
        <f t="shared" si="1"/>
        <v>1494.8980367000006</v>
      </c>
      <c r="BN4" s="276">
        <f t="shared" si="1"/>
        <v>1572.0826307400002</v>
      </c>
      <c r="BO4" s="276">
        <f t="shared" si="1"/>
        <v>1732.9771967700003</v>
      </c>
      <c r="BP4" s="276">
        <f t="shared" si="1"/>
        <v>1927.2231981999998</v>
      </c>
      <c r="BQ4" s="276">
        <f t="shared" si="1"/>
        <v>2088.2668163797011</v>
      </c>
      <c r="BR4" s="276">
        <f t="shared" si="1"/>
        <v>2310.7835904931762</v>
      </c>
      <c r="BS4" s="276">
        <f t="shared" si="1"/>
        <v>2457.3637705401129</v>
      </c>
      <c r="BT4" s="276">
        <f t="shared" si="1"/>
        <v>2528.3775797098351</v>
      </c>
      <c r="BU4" s="276">
        <f t="shared" si="1"/>
        <v>2636.5777217631335</v>
      </c>
      <c r="BV4" s="276">
        <f t="shared" si="1"/>
        <v>2796.5670472834217</v>
      </c>
      <c r="BW4" s="276">
        <f t="shared" si="1"/>
        <v>2928.0880468491177</v>
      </c>
      <c r="BX4" s="174"/>
    </row>
    <row r="5" spans="1:76">
      <c r="A5" s="271"/>
      <c r="B5" s="38" t="s">
        <v>337</v>
      </c>
      <c r="C5" s="38"/>
      <c r="D5" s="273">
        <v>0</v>
      </c>
      <c r="E5" s="273">
        <v>0</v>
      </c>
      <c r="F5" s="273">
        <v>0</v>
      </c>
      <c r="G5" s="273">
        <v>0</v>
      </c>
      <c r="H5" s="273">
        <v>0</v>
      </c>
      <c r="I5" s="273">
        <v>0</v>
      </c>
      <c r="J5" s="273">
        <v>0</v>
      </c>
      <c r="K5" s="273">
        <v>0</v>
      </c>
      <c r="L5" s="273">
        <v>0</v>
      </c>
      <c r="M5" s="273">
        <v>0</v>
      </c>
      <c r="N5" s="273">
        <v>0</v>
      </c>
      <c r="O5" s="273">
        <v>0</v>
      </c>
      <c r="P5" s="273">
        <v>0</v>
      </c>
      <c r="Q5" s="273">
        <v>0</v>
      </c>
      <c r="R5" s="273">
        <v>0</v>
      </c>
      <c r="S5" s="273">
        <v>0</v>
      </c>
      <c r="T5" s="273">
        <v>0</v>
      </c>
      <c r="U5" s="273">
        <v>0</v>
      </c>
      <c r="V5" s="273">
        <v>0</v>
      </c>
      <c r="W5" s="273">
        <v>0</v>
      </c>
      <c r="X5" s="273">
        <v>0</v>
      </c>
      <c r="Y5" s="273">
        <v>0</v>
      </c>
      <c r="Z5" s="273">
        <v>0</v>
      </c>
      <c r="AA5" s="273">
        <v>0</v>
      </c>
      <c r="AB5" s="273">
        <v>0</v>
      </c>
      <c r="AC5" s="273">
        <v>0</v>
      </c>
      <c r="AD5" s="273">
        <v>0</v>
      </c>
      <c r="AE5" s="273">
        <v>0</v>
      </c>
      <c r="AF5" s="273" t="s">
        <v>412</v>
      </c>
      <c r="AG5" s="273" t="s">
        <v>412</v>
      </c>
      <c r="AH5" s="273">
        <v>4</v>
      </c>
      <c r="AI5" s="273">
        <v>4</v>
      </c>
      <c r="AJ5" s="273">
        <v>5</v>
      </c>
      <c r="AK5" s="273">
        <v>6</v>
      </c>
      <c r="AL5" s="273">
        <v>8</v>
      </c>
      <c r="AM5" s="273">
        <v>10</v>
      </c>
      <c r="AN5" s="273">
        <v>11</v>
      </c>
      <c r="AO5" s="273">
        <v>13</v>
      </c>
      <c r="AP5" s="273">
        <v>104</v>
      </c>
      <c r="AQ5" s="273">
        <v>183.72300000000001</v>
      </c>
      <c r="AR5" s="273">
        <v>173.41800000000001</v>
      </c>
      <c r="AS5" s="273">
        <v>183.63200000000001</v>
      </c>
      <c r="AT5" s="273">
        <v>208.02</v>
      </c>
      <c r="AU5" s="273">
        <v>269.96832117263904</v>
      </c>
      <c r="AV5" s="273">
        <v>327.97337600551521</v>
      </c>
      <c r="AW5" s="273">
        <v>419.73289899962754</v>
      </c>
      <c r="AX5" s="273">
        <v>500.04761254962028</v>
      </c>
      <c r="AY5" s="273">
        <v>586.19055781453687</v>
      </c>
      <c r="AZ5" s="273">
        <v>699.84472339379818</v>
      </c>
      <c r="BA5" s="273">
        <v>709.21133412100005</v>
      </c>
      <c r="BB5" s="273">
        <v>743.95880802719989</v>
      </c>
      <c r="BC5" s="273">
        <v>796.16035103942988</v>
      </c>
      <c r="BD5" s="273">
        <v>809.72477850657356</v>
      </c>
      <c r="BE5" s="273">
        <v>870.53092037570082</v>
      </c>
      <c r="BF5" s="273">
        <v>947.298</v>
      </c>
      <c r="BG5" s="273">
        <v>1017.4757964240732</v>
      </c>
      <c r="BH5" s="273">
        <v>1057.6289999999999</v>
      </c>
      <c r="BI5" s="273">
        <v>1113.5155272727516</v>
      </c>
      <c r="BJ5" s="273">
        <v>1142.0356692484781</v>
      </c>
      <c r="BK5" s="273">
        <v>1235.597033053456</v>
      </c>
      <c r="BL5" s="273">
        <v>1316.2793594178083</v>
      </c>
      <c r="BM5" s="273">
        <v>1446.1896739375136</v>
      </c>
      <c r="BN5" s="273">
        <v>1526.3989427992453</v>
      </c>
      <c r="BO5" s="273">
        <v>1691.4195913635774</v>
      </c>
      <c r="BP5" s="273">
        <v>1882.2267307552024</v>
      </c>
      <c r="BQ5" s="273">
        <v>2041.8053091705644</v>
      </c>
      <c r="BR5" s="273">
        <v>2266.1947791991274</v>
      </c>
      <c r="BS5" s="273">
        <v>2411.6781738477753</v>
      </c>
      <c r="BT5" s="273">
        <v>2483.4695722351612</v>
      </c>
      <c r="BU5" s="273">
        <v>2592.3328467697847</v>
      </c>
      <c r="BV5" s="273">
        <v>2757.8752142464396</v>
      </c>
      <c r="BW5" s="273">
        <v>2898.3448844006016</v>
      </c>
      <c r="BX5" s="219"/>
    </row>
    <row r="6" spans="1:76">
      <c r="A6" s="271"/>
      <c r="B6" s="38" t="s">
        <v>338</v>
      </c>
      <c r="C6" s="38"/>
      <c r="D6" s="273">
        <v>0</v>
      </c>
      <c r="E6" s="273">
        <v>0</v>
      </c>
      <c r="F6" s="273">
        <v>0</v>
      </c>
      <c r="G6" s="273">
        <v>0</v>
      </c>
      <c r="H6" s="273">
        <v>0</v>
      </c>
      <c r="I6" s="273">
        <v>0</v>
      </c>
      <c r="J6" s="273">
        <v>0</v>
      </c>
      <c r="K6" s="273">
        <v>0</v>
      </c>
      <c r="L6" s="273">
        <v>0</v>
      </c>
      <c r="M6" s="273">
        <v>0</v>
      </c>
      <c r="N6" s="273">
        <v>0</v>
      </c>
      <c r="O6" s="273">
        <v>0</v>
      </c>
      <c r="P6" s="273">
        <v>0</v>
      </c>
      <c r="Q6" s="273">
        <v>0</v>
      </c>
      <c r="R6" s="273">
        <v>0</v>
      </c>
      <c r="S6" s="273">
        <v>0</v>
      </c>
      <c r="T6" s="273">
        <v>0</v>
      </c>
      <c r="U6" s="273">
        <v>0</v>
      </c>
      <c r="V6" s="273">
        <v>0</v>
      </c>
      <c r="W6" s="273">
        <v>0</v>
      </c>
      <c r="X6" s="273">
        <v>0</v>
      </c>
      <c r="Y6" s="273">
        <v>0</v>
      </c>
      <c r="Z6" s="273">
        <v>0</v>
      </c>
      <c r="AA6" s="273">
        <v>0</v>
      </c>
      <c r="AB6" s="273">
        <v>0</v>
      </c>
      <c r="AC6" s="273">
        <v>0</v>
      </c>
      <c r="AD6" s="273">
        <v>0</v>
      </c>
      <c r="AE6" s="273">
        <v>0</v>
      </c>
      <c r="AF6" s="273" t="s">
        <v>412</v>
      </c>
      <c r="AG6" s="273" t="s">
        <v>412</v>
      </c>
      <c r="AH6" s="273">
        <v>0</v>
      </c>
      <c r="AI6" s="273">
        <v>0</v>
      </c>
      <c r="AJ6" s="273">
        <v>0</v>
      </c>
      <c r="AK6" s="273">
        <v>0</v>
      </c>
      <c r="AL6" s="273">
        <v>0</v>
      </c>
      <c r="AM6" s="273">
        <v>0</v>
      </c>
      <c r="AN6" s="273">
        <v>0</v>
      </c>
      <c r="AO6" s="273">
        <v>0</v>
      </c>
      <c r="AP6" s="273">
        <v>0</v>
      </c>
      <c r="AQ6" s="273">
        <v>0</v>
      </c>
      <c r="AR6" s="273">
        <v>0</v>
      </c>
      <c r="AS6" s="273">
        <v>0</v>
      </c>
      <c r="AT6" s="273">
        <v>0</v>
      </c>
      <c r="AU6" s="273">
        <v>14.67867882736096</v>
      </c>
      <c r="AV6" s="273">
        <v>17.32362399448489</v>
      </c>
      <c r="AW6" s="273">
        <v>22.017101000372413</v>
      </c>
      <c r="AX6" s="273">
        <v>26.274387450379745</v>
      </c>
      <c r="AY6" s="273">
        <v>31.159442185463192</v>
      </c>
      <c r="AZ6" s="273">
        <v>36.556276606201791</v>
      </c>
      <c r="BA6" s="273">
        <v>36.695665879000003</v>
      </c>
      <c r="BB6" s="273">
        <v>38.413191972800014</v>
      </c>
      <c r="BC6" s="273">
        <v>38.367648960570129</v>
      </c>
      <c r="BD6" s="273">
        <v>57.286221493426368</v>
      </c>
      <c r="BE6" s="273">
        <v>61.250098314299194</v>
      </c>
      <c r="BF6" s="273">
        <v>45.81</v>
      </c>
      <c r="BG6" s="273">
        <v>36.193318905790619</v>
      </c>
      <c r="BH6" s="273">
        <v>38.411999999999999</v>
      </c>
      <c r="BI6" s="273">
        <v>35.623045027248956</v>
      </c>
      <c r="BJ6" s="273">
        <v>39.227886861522336</v>
      </c>
      <c r="BK6" s="273">
        <v>44.288355759254614</v>
      </c>
      <c r="BL6" s="273">
        <v>46.717117832191811</v>
      </c>
      <c r="BM6" s="273">
        <v>48.708362762486907</v>
      </c>
      <c r="BN6" s="273">
        <v>45.683687940754801</v>
      </c>
      <c r="BO6" s="273">
        <v>41.557605406422965</v>
      </c>
      <c r="BP6" s="273">
        <v>44.996467444797425</v>
      </c>
      <c r="BQ6" s="273">
        <v>46.46150720913667</v>
      </c>
      <c r="BR6" s="273">
        <v>44.588811294048902</v>
      </c>
      <c r="BS6" s="273">
        <v>45.685596692337754</v>
      </c>
      <c r="BT6" s="273">
        <v>44.908007474674143</v>
      </c>
      <c r="BU6" s="273">
        <v>44.244874993348752</v>
      </c>
      <c r="BV6" s="273">
        <v>38.691833036982182</v>
      </c>
      <c r="BW6" s="273">
        <v>29.743162448516262</v>
      </c>
      <c r="BX6" s="219"/>
    </row>
    <row r="7" spans="1:76" s="265" customFormat="1" ht="35.1" customHeight="1" thickBot="1">
      <c r="A7" s="266"/>
      <c r="B7" s="299" t="s">
        <v>409</v>
      </c>
      <c r="C7" s="298"/>
      <c r="D7" s="297">
        <v>0</v>
      </c>
      <c r="E7" s="297">
        <v>0</v>
      </c>
      <c r="F7" s="297">
        <v>0</v>
      </c>
      <c r="G7" s="297">
        <v>0</v>
      </c>
      <c r="H7" s="297">
        <v>0</v>
      </c>
      <c r="I7" s="297">
        <v>0</v>
      </c>
      <c r="J7" s="297">
        <v>0</v>
      </c>
      <c r="K7" s="297">
        <v>0</v>
      </c>
      <c r="L7" s="297">
        <v>0</v>
      </c>
      <c r="M7" s="297">
        <v>0</v>
      </c>
      <c r="N7" s="297">
        <v>0</v>
      </c>
      <c r="O7" s="297">
        <v>0</v>
      </c>
      <c r="P7" s="297">
        <v>0</v>
      </c>
      <c r="Q7" s="297">
        <v>0</v>
      </c>
      <c r="R7" s="297">
        <v>0</v>
      </c>
      <c r="S7" s="297">
        <v>0</v>
      </c>
      <c r="T7" s="297">
        <v>0</v>
      </c>
      <c r="U7" s="297">
        <v>0</v>
      </c>
      <c r="V7" s="297">
        <v>0</v>
      </c>
      <c r="W7" s="297">
        <v>0</v>
      </c>
      <c r="X7" s="297">
        <v>0</v>
      </c>
      <c r="Y7" s="297">
        <v>0</v>
      </c>
      <c r="Z7" s="297">
        <v>0</v>
      </c>
      <c r="AA7" s="297">
        <v>0</v>
      </c>
      <c r="AB7" s="297">
        <v>0</v>
      </c>
      <c r="AC7" s="297">
        <v>0</v>
      </c>
      <c r="AD7" s="297">
        <v>0</v>
      </c>
      <c r="AE7" s="297">
        <v>0</v>
      </c>
      <c r="AF7" s="297" t="s">
        <v>412</v>
      </c>
      <c r="AG7" s="297" t="s">
        <v>412</v>
      </c>
      <c r="AH7" s="297" t="s">
        <v>412</v>
      </c>
      <c r="AI7" s="297" t="s">
        <v>412</v>
      </c>
      <c r="AJ7" s="297" t="s">
        <v>412</v>
      </c>
      <c r="AK7" s="297" t="s">
        <v>412</v>
      </c>
      <c r="AL7" s="297" t="s">
        <v>412</v>
      </c>
      <c r="AM7" s="297" t="s">
        <v>412</v>
      </c>
      <c r="AN7" s="297" t="s">
        <v>412</v>
      </c>
      <c r="AO7" s="297" t="s">
        <v>412</v>
      </c>
      <c r="AP7" s="297" t="s">
        <v>412</v>
      </c>
      <c r="AQ7" s="297" t="s">
        <v>412</v>
      </c>
      <c r="AR7" s="297" t="s">
        <v>412</v>
      </c>
      <c r="AS7" s="297" t="s">
        <v>412</v>
      </c>
      <c r="AT7" s="297" t="s">
        <v>412</v>
      </c>
      <c r="AU7" s="297" t="s">
        <v>412</v>
      </c>
      <c r="AV7" s="297" t="s">
        <v>412</v>
      </c>
      <c r="AW7" s="297" t="s">
        <v>412</v>
      </c>
      <c r="AX7" s="297" t="s">
        <v>412</v>
      </c>
      <c r="AY7" s="297" t="s">
        <v>412</v>
      </c>
      <c r="AZ7" s="297" t="s">
        <v>412</v>
      </c>
      <c r="BA7" s="297" t="s">
        <v>412</v>
      </c>
      <c r="BB7" s="297" t="s">
        <v>412</v>
      </c>
      <c r="BC7" s="297" t="s">
        <v>412</v>
      </c>
      <c r="BD7" s="297" t="s">
        <v>412</v>
      </c>
      <c r="BE7" s="297" t="s">
        <v>412</v>
      </c>
      <c r="BF7" s="297">
        <v>0</v>
      </c>
      <c r="BG7" s="297">
        <v>0</v>
      </c>
      <c r="BH7" s="297">
        <v>0</v>
      </c>
      <c r="BI7" s="297">
        <v>0</v>
      </c>
      <c r="BJ7" s="297">
        <v>0</v>
      </c>
      <c r="BK7" s="297">
        <v>0</v>
      </c>
      <c r="BL7" s="297">
        <v>0</v>
      </c>
      <c r="BM7" s="297">
        <v>0</v>
      </c>
      <c r="BN7" s="297">
        <v>0.46100943859993793</v>
      </c>
      <c r="BO7" s="297">
        <v>0.61590973033521745</v>
      </c>
      <c r="BP7" s="297">
        <v>0.82060175549607817</v>
      </c>
      <c r="BQ7" s="297">
        <v>0.9993104691718725</v>
      </c>
      <c r="BR7" s="297">
        <v>1.4745560507964102</v>
      </c>
      <c r="BS7" s="297">
        <v>1.5660529029202184</v>
      </c>
      <c r="BT7" s="297">
        <v>1.6113542995819516</v>
      </c>
      <c r="BU7" s="297">
        <v>1.6803309408181779</v>
      </c>
      <c r="BV7" s="297">
        <v>1.7825494114762503</v>
      </c>
      <c r="BW7" s="297">
        <v>1.8664045945959746</v>
      </c>
      <c r="BX7" s="266"/>
    </row>
    <row r="8" spans="1:76" ht="26.1" customHeight="1">
      <c r="A8" s="434"/>
      <c r="B8" s="35" t="s">
        <v>411</v>
      </c>
      <c r="C8" s="271"/>
      <c r="D8" s="233" t="s">
        <v>162</v>
      </c>
      <c r="E8" s="233" t="s">
        <v>161</v>
      </c>
      <c r="F8" s="233" t="s">
        <v>160</v>
      </c>
      <c r="G8" s="233" t="s">
        <v>159</v>
      </c>
      <c r="H8" s="233" t="s">
        <v>158</v>
      </c>
      <c r="I8" s="233" t="s">
        <v>157</v>
      </c>
      <c r="J8" s="233" t="s">
        <v>156</v>
      </c>
      <c r="K8" s="233" t="s">
        <v>155</v>
      </c>
      <c r="L8" s="233" t="s">
        <v>154</v>
      </c>
      <c r="M8" s="233" t="s">
        <v>153</v>
      </c>
      <c r="N8" s="233" t="s">
        <v>152</v>
      </c>
      <c r="O8" s="233" t="s">
        <v>151</v>
      </c>
      <c r="P8" s="233" t="s">
        <v>150</v>
      </c>
      <c r="Q8" s="233" t="s">
        <v>149</v>
      </c>
      <c r="R8" s="233" t="s">
        <v>148</v>
      </c>
      <c r="S8" s="233" t="s">
        <v>147</v>
      </c>
      <c r="T8" s="233" t="s">
        <v>146</v>
      </c>
      <c r="U8" s="233" t="s">
        <v>145</v>
      </c>
      <c r="V8" s="233" t="s">
        <v>144</v>
      </c>
      <c r="W8" s="233" t="s">
        <v>143</v>
      </c>
      <c r="X8" s="233" t="s">
        <v>142</v>
      </c>
      <c r="Y8" s="233" t="s">
        <v>141</v>
      </c>
      <c r="Z8" s="233" t="s">
        <v>140</v>
      </c>
      <c r="AA8" s="233" t="s">
        <v>139</v>
      </c>
      <c r="AB8" s="233" t="s">
        <v>138</v>
      </c>
      <c r="AC8" s="233" t="s">
        <v>137</v>
      </c>
      <c r="AD8" s="233" t="s">
        <v>136</v>
      </c>
      <c r="AE8" s="233" t="s">
        <v>135</v>
      </c>
      <c r="AF8" s="233" t="s">
        <v>134</v>
      </c>
      <c r="AG8" s="233" t="s">
        <v>133</v>
      </c>
      <c r="AH8" s="233" t="s">
        <v>132</v>
      </c>
      <c r="AI8" s="233" t="s">
        <v>131</v>
      </c>
      <c r="AJ8" s="233" t="s">
        <v>130</v>
      </c>
      <c r="AK8" s="233" t="s">
        <v>129</v>
      </c>
      <c r="AL8" s="233" t="s">
        <v>128</v>
      </c>
      <c r="AM8" s="233" t="s">
        <v>127</v>
      </c>
      <c r="AN8" s="233" t="s">
        <v>126</v>
      </c>
      <c r="AO8" s="233" t="s">
        <v>125</v>
      </c>
      <c r="AP8" s="233" t="s">
        <v>124</v>
      </c>
      <c r="AQ8" s="233" t="s">
        <v>123</v>
      </c>
      <c r="AR8" s="233" t="s">
        <v>122</v>
      </c>
      <c r="AS8" s="233" t="s">
        <v>121</v>
      </c>
      <c r="AT8" s="233" t="s">
        <v>120</v>
      </c>
      <c r="AU8" s="233" t="s">
        <v>119</v>
      </c>
      <c r="AV8" s="233" t="s">
        <v>118</v>
      </c>
      <c r="AW8" s="233" t="s">
        <v>117</v>
      </c>
      <c r="AX8" s="233" t="s">
        <v>116</v>
      </c>
      <c r="AY8" s="233" t="s">
        <v>115</v>
      </c>
      <c r="AZ8" s="233" t="s">
        <v>114</v>
      </c>
      <c r="BA8" s="233" t="s">
        <v>113</v>
      </c>
      <c r="BB8" s="233" t="s">
        <v>112</v>
      </c>
      <c r="BC8" s="233" t="s">
        <v>111</v>
      </c>
      <c r="BD8" s="233" t="s">
        <v>110</v>
      </c>
      <c r="BE8" s="233" t="s">
        <v>109</v>
      </c>
      <c r="BF8" s="233" t="s">
        <v>108</v>
      </c>
      <c r="BG8" s="233" t="s">
        <v>107</v>
      </c>
      <c r="BH8" s="233" t="s">
        <v>106</v>
      </c>
      <c r="BI8" s="233" t="s">
        <v>105</v>
      </c>
      <c r="BJ8" s="233" t="s">
        <v>104</v>
      </c>
      <c r="BK8" s="233" t="s">
        <v>103</v>
      </c>
      <c r="BL8" s="233" t="s">
        <v>102</v>
      </c>
      <c r="BM8" s="233" t="s">
        <v>101</v>
      </c>
      <c r="BN8" s="233" t="s">
        <v>100</v>
      </c>
      <c r="BO8" s="233" t="s">
        <v>99</v>
      </c>
      <c r="BP8" s="233" t="s">
        <v>98</v>
      </c>
      <c r="BQ8" s="233" t="s">
        <v>97</v>
      </c>
      <c r="BR8" s="233" t="s">
        <v>96</v>
      </c>
      <c r="BS8" s="233" t="s">
        <v>95</v>
      </c>
      <c r="BT8" s="233" t="s">
        <v>94</v>
      </c>
      <c r="BU8" s="241" t="s">
        <v>93</v>
      </c>
      <c r="BV8" s="241" t="s">
        <v>92</v>
      </c>
      <c r="BW8" s="241" t="s">
        <v>91</v>
      </c>
      <c r="BX8" s="219"/>
    </row>
    <row r="9" spans="1:76" ht="15.75">
      <c r="A9" s="434"/>
      <c r="B9" s="287" t="s">
        <v>400</v>
      </c>
      <c r="C9" s="286"/>
      <c r="D9" s="262" t="s">
        <v>90</v>
      </c>
      <c r="E9" s="262" t="s">
        <v>90</v>
      </c>
      <c r="F9" s="262" t="s">
        <v>90</v>
      </c>
      <c r="G9" s="262" t="s">
        <v>90</v>
      </c>
      <c r="H9" s="262" t="s">
        <v>90</v>
      </c>
      <c r="I9" s="262" t="s">
        <v>90</v>
      </c>
      <c r="J9" s="262" t="s">
        <v>90</v>
      </c>
      <c r="K9" s="262" t="s">
        <v>90</v>
      </c>
      <c r="L9" s="262" t="s">
        <v>90</v>
      </c>
      <c r="M9" s="262" t="s">
        <v>90</v>
      </c>
      <c r="N9" s="262" t="s">
        <v>90</v>
      </c>
      <c r="O9" s="262" t="s">
        <v>90</v>
      </c>
      <c r="P9" s="262" t="s">
        <v>90</v>
      </c>
      <c r="Q9" s="262" t="s">
        <v>90</v>
      </c>
      <c r="R9" s="262" t="s">
        <v>90</v>
      </c>
      <c r="S9" s="262" t="s">
        <v>90</v>
      </c>
      <c r="T9" s="262" t="s">
        <v>90</v>
      </c>
      <c r="U9" s="262" t="s">
        <v>90</v>
      </c>
      <c r="V9" s="262" t="s">
        <v>90</v>
      </c>
      <c r="W9" s="262" t="s">
        <v>90</v>
      </c>
      <c r="X9" s="262" t="s">
        <v>90</v>
      </c>
      <c r="Y9" s="262" t="s">
        <v>90</v>
      </c>
      <c r="Z9" s="262" t="s">
        <v>90</v>
      </c>
      <c r="AA9" s="262" t="s">
        <v>90</v>
      </c>
      <c r="AB9" s="262" t="s">
        <v>90</v>
      </c>
      <c r="AC9" s="262" t="s">
        <v>90</v>
      </c>
      <c r="AD9" s="262" t="s">
        <v>90</v>
      </c>
      <c r="AE9" s="262" t="s">
        <v>90</v>
      </c>
      <c r="AF9" s="262" t="s">
        <v>90</v>
      </c>
      <c r="AG9" s="262" t="s">
        <v>90</v>
      </c>
      <c r="AH9" s="262" t="s">
        <v>90</v>
      </c>
      <c r="AI9" s="262" t="s">
        <v>90</v>
      </c>
      <c r="AJ9" s="262" t="s">
        <v>90</v>
      </c>
      <c r="AK9" s="262" t="s">
        <v>90</v>
      </c>
      <c r="AL9" s="262" t="s">
        <v>90</v>
      </c>
      <c r="AM9" s="262" t="s">
        <v>90</v>
      </c>
      <c r="AN9" s="262" t="s">
        <v>90</v>
      </c>
      <c r="AO9" s="262" t="s">
        <v>90</v>
      </c>
      <c r="AP9" s="262" t="s">
        <v>90</v>
      </c>
      <c r="AQ9" s="262" t="s">
        <v>90</v>
      </c>
      <c r="AR9" s="262" t="s">
        <v>90</v>
      </c>
      <c r="AS9" s="262" t="s">
        <v>90</v>
      </c>
      <c r="AT9" s="262" t="s">
        <v>90</v>
      </c>
      <c r="AU9" s="262" t="s">
        <v>90</v>
      </c>
      <c r="AV9" s="262" t="s">
        <v>90</v>
      </c>
      <c r="AW9" s="262" t="s">
        <v>90</v>
      </c>
      <c r="AX9" s="262" t="s">
        <v>90</v>
      </c>
      <c r="AY9" s="262" t="s">
        <v>90</v>
      </c>
      <c r="AZ9" s="262" t="s">
        <v>90</v>
      </c>
      <c r="BA9" s="262" t="s">
        <v>90</v>
      </c>
      <c r="BB9" s="262" t="s">
        <v>90</v>
      </c>
      <c r="BC9" s="262" t="s">
        <v>90</v>
      </c>
      <c r="BD9" s="262" t="s">
        <v>90</v>
      </c>
      <c r="BE9" s="262" t="s">
        <v>90</v>
      </c>
      <c r="BF9" s="262" t="s">
        <v>90</v>
      </c>
      <c r="BG9" s="262" t="s">
        <v>90</v>
      </c>
      <c r="BH9" s="262" t="s">
        <v>90</v>
      </c>
      <c r="BI9" s="262" t="s">
        <v>90</v>
      </c>
      <c r="BJ9" s="262" t="s">
        <v>90</v>
      </c>
      <c r="BK9" s="262" t="s">
        <v>90</v>
      </c>
      <c r="BL9" s="262" t="s">
        <v>90</v>
      </c>
      <c r="BM9" s="262" t="s">
        <v>90</v>
      </c>
      <c r="BN9" s="262" t="s">
        <v>90</v>
      </c>
      <c r="BO9" s="262" t="s">
        <v>90</v>
      </c>
      <c r="BP9" s="262" t="s">
        <v>90</v>
      </c>
      <c r="BQ9" s="262" t="s">
        <v>90</v>
      </c>
      <c r="BR9" s="262" t="s">
        <v>89</v>
      </c>
      <c r="BS9" s="262" t="s">
        <v>89</v>
      </c>
      <c r="BT9" s="237" t="s">
        <v>89</v>
      </c>
      <c r="BU9" s="237" t="s">
        <v>89</v>
      </c>
      <c r="BV9" s="237" t="s">
        <v>89</v>
      </c>
      <c r="BW9" s="237" t="s">
        <v>89</v>
      </c>
      <c r="BX9" s="219"/>
    </row>
    <row r="10" spans="1:76" s="275" customFormat="1" ht="26.1" customHeight="1">
      <c r="A10" s="274"/>
      <c r="B10" s="35" t="s">
        <v>81</v>
      </c>
      <c r="C10" s="35"/>
      <c r="D10" s="276">
        <v>0</v>
      </c>
      <c r="E10" s="276">
        <v>0</v>
      </c>
      <c r="F10" s="276">
        <v>0</v>
      </c>
      <c r="G10" s="276">
        <v>0</v>
      </c>
      <c r="H10" s="276">
        <v>0</v>
      </c>
      <c r="I10" s="276">
        <v>0</v>
      </c>
      <c r="J10" s="276">
        <v>0</v>
      </c>
      <c r="K10" s="276">
        <v>0</v>
      </c>
      <c r="L10" s="276">
        <v>0</v>
      </c>
      <c r="M10" s="276">
        <v>0</v>
      </c>
      <c r="N10" s="276">
        <v>0</v>
      </c>
      <c r="O10" s="276">
        <v>0</v>
      </c>
      <c r="P10" s="276">
        <v>0</v>
      </c>
      <c r="Q10" s="276">
        <v>0</v>
      </c>
      <c r="R10" s="276">
        <v>0</v>
      </c>
      <c r="S10" s="276">
        <v>0</v>
      </c>
      <c r="T10" s="276">
        <v>0</v>
      </c>
      <c r="U10" s="276">
        <v>0</v>
      </c>
      <c r="V10" s="276">
        <v>0</v>
      </c>
      <c r="W10" s="276">
        <v>0</v>
      </c>
      <c r="X10" s="276">
        <v>0</v>
      </c>
      <c r="Y10" s="276">
        <v>0</v>
      </c>
      <c r="Z10" s="276">
        <v>0</v>
      </c>
      <c r="AA10" s="276">
        <v>0</v>
      </c>
      <c r="AB10" s="276">
        <v>0</v>
      </c>
      <c r="AC10" s="276">
        <v>0</v>
      </c>
      <c r="AD10" s="276">
        <v>0</v>
      </c>
      <c r="AE10" s="276">
        <v>0</v>
      </c>
      <c r="AF10" s="276">
        <v>11.085899872229136</v>
      </c>
      <c r="AG10" s="276">
        <v>14.894079762299132</v>
      </c>
      <c r="AH10" s="276">
        <v>18.533577448190123</v>
      </c>
      <c r="AI10" s="276">
        <v>15.885509863412391</v>
      </c>
      <c r="AJ10" s="276">
        <v>16.722345626915402</v>
      </c>
      <c r="AK10" s="276">
        <v>18.289100470219033</v>
      </c>
      <c r="AL10" s="276">
        <v>22.843869100069316</v>
      </c>
      <c r="AM10" s="276">
        <v>27.331309878973958</v>
      </c>
      <c r="AN10" s="276">
        <v>28.421825739840948</v>
      </c>
      <c r="AO10" s="276">
        <v>31.667689126476997</v>
      </c>
      <c r="AP10" s="276">
        <v>243.72427537915883</v>
      </c>
      <c r="AQ10" s="276">
        <v>407.99549743437581</v>
      </c>
      <c r="AR10" s="276">
        <v>361.17722307772686</v>
      </c>
      <c r="AS10" s="276">
        <v>354.81018217281263</v>
      </c>
      <c r="AT10" s="276">
        <v>371.23032132758783</v>
      </c>
      <c r="AU10" s="276">
        <v>479.81601393189146</v>
      </c>
      <c r="AV10" s="276">
        <v>567.59697941948127</v>
      </c>
      <c r="AW10" s="276">
        <v>708.76303353001515</v>
      </c>
      <c r="AX10" s="276">
        <v>834.57677998751058</v>
      </c>
      <c r="AY10" s="276">
        <v>951.20684281462047</v>
      </c>
      <c r="AZ10" s="276">
        <v>1088.5498347819323</v>
      </c>
      <c r="BA10" s="276">
        <v>1083.3083046638708</v>
      </c>
      <c r="BB10" s="276">
        <v>1118.5173325742851</v>
      </c>
      <c r="BC10" s="276">
        <v>1180.7793795333716</v>
      </c>
      <c r="BD10" s="276">
        <v>1199.2044881770255</v>
      </c>
      <c r="BE10" s="276">
        <v>1269.5346989762184</v>
      </c>
      <c r="BF10" s="276">
        <v>1318.3937688420106</v>
      </c>
      <c r="BG10" s="276">
        <v>1370.8863212286146</v>
      </c>
      <c r="BH10" s="276">
        <v>1382.4268636030138</v>
      </c>
      <c r="BI10" s="276">
        <v>1410.0079760105452</v>
      </c>
      <c r="BJ10" s="276">
        <v>1411.1597239714727</v>
      </c>
      <c r="BK10" s="276">
        <v>1485.515124385829</v>
      </c>
      <c r="BL10" s="276">
        <v>1543.2399492111292</v>
      </c>
      <c r="BM10" s="276">
        <v>1649.9214699228519</v>
      </c>
      <c r="BN10" s="276">
        <v>1688.3926983138833</v>
      </c>
      <c r="BO10" s="276">
        <v>1828.4541567385927</v>
      </c>
      <c r="BP10" s="276">
        <v>2001.1112575972768</v>
      </c>
      <c r="BQ10" s="276">
        <v>2123.2495848938834</v>
      </c>
      <c r="BR10" s="276">
        <v>2310.7835904931762</v>
      </c>
      <c r="BS10" s="276">
        <v>2422.8286986863454</v>
      </c>
      <c r="BT10" s="276">
        <v>2464.1756762092382</v>
      </c>
      <c r="BU10" s="276">
        <v>2529.3923277886292</v>
      </c>
      <c r="BV10" s="276">
        <v>2628.8678873816707</v>
      </c>
      <c r="BW10" s="276">
        <v>2682.292518797577</v>
      </c>
      <c r="BX10" s="174"/>
    </row>
    <row r="11" spans="1:76">
      <c r="A11" s="271"/>
      <c r="B11" s="38" t="s">
        <v>337</v>
      </c>
      <c r="C11" s="38"/>
      <c r="D11" s="273">
        <v>0</v>
      </c>
      <c r="E11" s="273">
        <v>0</v>
      </c>
      <c r="F11" s="273">
        <v>0</v>
      </c>
      <c r="G11" s="273">
        <v>0</v>
      </c>
      <c r="H11" s="273">
        <v>0</v>
      </c>
      <c r="I11" s="273">
        <v>0</v>
      </c>
      <c r="J11" s="273">
        <v>0</v>
      </c>
      <c r="K11" s="273">
        <v>0</v>
      </c>
      <c r="L11" s="273">
        <v>0</v>
      </c>
      <c r="M11" s="273">
        <v>0</v>
      </c>
      <c r="N11" s="273">
        <v>0</v>
      </c>
      <c r="O11" s="273">
        <v>0</v>
      </c>
      <c r="P11" s="273">
        <v>0</v>
      </c>
      <c r="Q11" s="273">
        <v>0</v>
      </c>
      <c r="R11" s="273">
        <v>0</v>
      </c>
      <c r="S11" s="273">
        <v>0</v>
      </c>
      <c r="T11" s="273">
        <v>0</v>
      </c>
      <c r="U11" s="273">
        <v>0</v>
      </c>
      <c r="V11" s="273">
        <v>0</v>
      </c>
      <c r="W11" s="273">
        <v>0</v>
      </c>
      <c r="X11" s="273">
        <v>0</v>
      </c>
      <c r="Y11" s="273">
        <v>0</v>
      </c>
      <c r="Z11" s="273">
        <v>0</v>
      </c>
      <c r="AA11" s="273">
        <v>0</v>
      </c>
      <c r="AB11" s="273">
        <v>0</v>
      </c>
      <c r="AC11" s="273">
        <v>0</v>
      </c>
      <c r="AD11" s="273">
        <v>0</v>
      </c>
      <c r="AE11" s="273">
        <v>0</v>
      </c>
      <c r="AF11" s="273" t="s">
        <v>412</v>
      </c>
      <c r="AG11" s="273" t="s">
        <v>412</v>
      </c>
      <c r="AH11" s="273">
        <v>18.533577448190123</v>
      </c>
      <c r="AI11" s="273">
        <v>15.885509863412391</v>
      </c>
      <c r="AJ11" s="273">
        <v>16.722345626915402</v>
      </c>
      <c r="AK11" s="273">
        <v>18.289100470219033</v>
      </c>
      <c r="AL11" s="273">
        <v>22.843869100069316</v>
      </c>
      <c r="AM11" s="273">
        <v>27.331309878973958</v>
      </c>
      <c r="AN11" s="273">
        <v>28.421825739840948</v>
      </c>
      <c r="AO11" s="273">
        <v>31.667689126476997</v>
      </c>
      <c r="AP11" s="273">
        <v>243.72427537915883</v>
      </c>
      <c r="AQ11" s="273">
        <v>407.99549743437581</v>
      </c>
      <c r="AR11" s="273">
        <v>361.17722307772686</v>
      </c>
      <c r="AS11" s="273">
        <v>354.81018217281263</v>
      </c>
      <c r="AT11" s="273">
        <v>371.23032132758783</v>
      </c>
      <c r="AU11" s="273">
        <v>455.07285779558651</v>
      </c>
      <c r="AV11" s="273">
        <v>539.1205181358082</v>
      </c>
      <c r="AW11" s="273">
        <v>673.43783308958348</v>
      </c>
      <c r="AX11" s="273">
        <v>792.91408362581149</v>
      </c>
      <c r="AY11" s="273">
        <v>903.19667900948707</v>
      </c>
      <c r="AZ11" s="273">
        <v>1034.512253545726</v>
      </c>
      <c r="BA11" s="273">
        <v>1030.0138328438031</v>
      </c>
      <c r="BB11" s="273">
        <v>1063.5999518128567</v>
      </c>
      <c r="BC11" s="273">
        <v>1126.4927303929996</v>
      </c>
      <c r="BD11" s="273">
        <v>1119.9691682957091</v>
      </c>
      <c r="BE11" s="273">
        <v>1186.0825534978421</v>
      </c>
      <c r="BF11" s="273">
        <v>1257.5790150079335</v>
      </c>
      <c r="BG11" s="273">
        <v>1323.7966560899717</v>
      </c>
      <c r="BH11" s="273">
        <v>1333.9781461875893</v>
      </c>
      <c r="BI11" s="273">
        <v>1366.2980363836202</v>
      </c>
      <c r="BJ11" s="273">
        <v>1364.2973504485099</v>
      </c>
      <c r="BK11" s="273">
        <v>1434.1112855033616</v>
      </c>
      <c r="BL11" s="273">
        <v>1490.3449316861365</v>
      </c>
      <c r="BM11" s="273">
        <v>1596.1619682621067</v>
      </c>
      <c r="BN11" s="273">
        <v>1639.329116258458</v>
      </c>
      <c r="BO11" s="273">
        <v>1784.6069690830927</v>
      </c>
      <c r="BP11" s="273">
        <v>1954.3896647688009</v>
      </c>
      <c r="BQ11" s="273">
        <v>2076.0097517836844</v>
      </c>
      <c r="BR11" s="273">
        <v>2266.1947791991274</v>
      </c>
      <c r="BS11" s="273">
        <v>2377.7851540106312</v>
      </c>
      <c r="BT11" s="273">
        <v>2420.4079966608324</v>
      </c>
      <c r="BU11" s="273">
        <v>2486.9461497646016</v>
      </c>
      <c r="BV11" s="273">
        <v>2592.4962518531529</v>
      </c>
      <c r="BW11" s="273">
        <v>2655.0461174446923</v>
      </c>
      <c r="BX11" s="219"/>
    </row>
    <row r="12" spans="1:76" ht="15" customHeight="1">
      <c r="A12" s="271"/>
      <c r="B12" s="38" t="s">
        <v>338</v>
      </c>
      <c r="C12" s="38"/>
      <c r="D12" s="273">
        <v>0</v>
      </c>
      <c r="E12" s="273">
        <v>0</v>
      </c>
      <c r="F12" s="273">
        <v>0</v>
      </c>
      <c r="G12" s="273">
        <v>0</v>
      </c>
      <c r="H12" s="273">
        <v>0</v>
      </c>
      <c r="I12" s="273">
        <v>0</v>
      </c>
      <c r="J12" s="273">
        <v>0</v>
      </c>
      <c r="K12" s="273">
        <v>0</v>
      </c>
      <c r="L12" s="273">
        <v>0</v>
      </c>
      <c r="M12" s="273">
        <v>0</v>
      </c>
      <c r="N12" s="273">
        <v>0</v>
      </c>
      <c r="O12" s="273">
        <v>0</v>
      </c>
      <c r="P12" s="273">
        <v>0</v>
      </c>
      <c r="Q12" s="273">
        <v>0</v>
      </c>
      <c r="R12" s="273">
        <v>0</v>
      </c>
      <c r="S12" s="273">
        <v>0</v>
      </c>
      <c r="T12" s="273">
        <v>0</v>
      </c>
      <c r="U12" s="273">
        <v>0</v>
      </c>
      <c r="V12" s="273">
        <v>0</v>
      </c>
      <c r="W12" s="273">
        <v>0</v>
      </c>
      <c r="X12" s="273">
        <v>0</v>
      </c>
      <c r="Y12" s="273">
        <v>0</v>
      </c>
      <c r="Z12" s="273">
        <v>0</v>
      </c>
      <c r="AA12" s="273">
        <v>0</v>
      </c>
      <c r="AB12" s="273">
        <v>0</v>
      </c>
      <c r="AC12" s="273">
        <v>0</v>
      </c>
      <c r="AD12" s="273">
        <v>0</v>
      </c>
      <c r="AE12" s="273">
        <v>0</v>
      </c>
      <c r="AF12" s="273" t="s">
        <v>412</v>
      </c>
      <c r="AG12" s="273" t="s">
        <v>412</v>
      </c>
      <c r="AH12" s="273">
        <v>0</v>
      </c>
      <c r="AI12" s="273">
        <v>0</v>
      </c>
      <c r="AJ12" s="273">
        <v>0</v>
      </c>
      <c r="AK12" s="273">
        <v>0</v>
      </c>
      <c r="AL12" s="273">
        <v>0</v>
      </c>
      <c r="AM12" s="273">
        <v>0</v>
      </c>
      <c r="AN12" s="273">
        <v>0</v>
      </c>
      <c r="AO12" s="273">
        <v>0</v>
      </c>
      <c r="AP12" s="273">
        <v>0</v>
      </c>
      <c r="AQ12" s="273">
        <v>0</v>
      </c>
      <c r="AR12" s="273">
        <v>0</v>
      </c>
      <c r="AS12" s="273">
        <v>0</v>
      </c>
      <c r="AT12" s="273">
        <v>0</v>
      </c>
      <c r="AU12" s="273">
        <v>24.743156136304918</v>
      </c>
      <c r="AV12" s="273">
        <v>28.4764612836731</v>
      </c>
      <c r="AW12" s="273">
        <v>35.325200440431658</v>
      </c>
      <c r="AX12" s="273">
        <v>41.662696361699084</v>
      </c>
      <c r="AY12" s="273">
        <v>48.010163805133452</v>
      </c>
      <c r="AZ12" s="273">
        <v>54.037581236206329</v>
      </c>
      <c r="BA12" s="273">
        <v>53.294471820067841</v>
      </c>
      <c r="BB12" s="273">
        <v>54.91738076142834</v>
      </c>
      <c r="BC12" s="273">
        <v>54.286649140371807</v>
      </c>
      <c r="BD12" s="273">
        <v>79.235319881316485</v>
      </c>
      <c r="BE12" s="273">
        <v>83.452145478376366</v>
      </c>
      <c r="BF12" s="273">
        <v>60.814753834076967</v>
      </c>
      <c r="BG12" s="273">
        <v>47.089665138642872</v>
      </c>
      <c r="BH12" s="273">
        <v>48.448717415424206</v>
      </c>
      <c r="BI12" s="273">
        <v>43.709939626925006</v>
      </c>
      <c r="BJ12" s="273">
        <v>46.86237352296267</v>
      </c>
      <c r="BK12" s="273">
        <v>51.403838882467596</v>
      </c>
      <c r="BL12" s="273">
        <v>52.895017524992667</v>
      </c>
      <c r="BM12" s="273">
        <v>53.759501660744846</v>
      </c>
      <c r="BN12" s="273">
        <v>49.063582055425002</v>
      </c>
      <c r="BO12" s="273">
        <v>43.847187655499845</v>
      </c>
      <c r="BP12" s="273">
        <v>46.721592828475899</v>
      </c>
      <c r="BQ12" s="273">
        <v>47.23983311019898</v>
      </c>
      <c r="BR12" s="273">
        <v>44.588811294048902</v>
      </c>
      <c r="BS12" s="273">
        <v>45.043544675714529</v>
      </c>
      <c r="BT12" s="273">
        <v>43.767679548406107</v>
      </c>
      <c r="BU12" s="273">
        <v>42.446178024027695</v>
      </c>
      <c r="BV12" s="273">
        <v>36.37163552851775</v>
      </c>
      <c r="BW12" s="273">
        <v>27.246401352885002</v>
      </c>
      <c r="BX12" s="219"/>
    </row>
    <row r="13" spans="1:76" s="265" customFormat="1" ht="35.1" customHeight="1" thickBot="1">
      <c r="A13" s="266"/>
      <c r="B13" s="299" t="s">
        <v>409</v>
      </c>
      <c r="C13" s="298"/>
      <c r="D13" s="297">
        <v>0</v>
      </c>
      <c r="E13" s="297">
        <v>0</v>
      </c>
      <c r="F13" s="297">
        <v>0</v>
      </c>
      <c r="G13" s="297">
        <v>0</v>
      </c>
      <c r="H13" s="297">
        <v>0</v>
      </c>
      <c r="I13" s="297">
        <v>0</v>
      </c>
      <c r="J13" s="297">
        <v>0</v>
      </c>
      <c r="K13" s="297">
        <v>0</v>
      </c>
      <c r="L13" s="297">
        <v>0</v>
      </c>
      <c r="M13" s="297">
        <v>0</v>
      </c>
      <c r="N13" s="297">
        <v>0</v>
      </c>
      <c r="O13" s="297">
        <v>0</v>
      </c>
      <c r="P13" s="297">
        <v>0</v>
      </c>
      <c r="Q13" s="297">
        <v>0</v>
      </c>
      <c r="R13" s="297">
        <v>0</v>
      </c>
      <c r="S13" s="297">
        <v>0</v>
      </c>
      <c r="T13" s="297">
        <v>0</v>
      </c>
      <c r="U13" s="297">
        <v>0</v>
      </c>
      <c r="V13" s="297">
        <v>0</v>
      </c>
      <c r="W13" s="297">
        <v>0</v>
      </c>
      <c r="X13" s="297">
        <v>0</v>
      </c>
      <c r="Y13" s="297">
        <v>0</v>
      </c>
      <c r="Z13" s="297">
        <v>0</v>
      </c>
      <c r="AA13" s="297">
        <v>0</v>
      </c>
      <c r="AB13" s="297">
        <v>0</v>
      </c>
      <c r="AC13" s="297">
        <v>0</v>
      </c>
      <c r="AD13" s="297">
        <v>0</v>
      </c>
      <c r="AE13" s="297">
        <v>0</v>
      </c>
      <c r="AF13" s="297" t="s">
        <v>412</v>
      </c>
      <c r="AG13" s="297" t="s">
        <v>412</v>
      </c>
      <c r="AH13" s="297" t="s">
        <v>412</v>
      </c>
      <c r="AI13" s="297" t="s">
        <v>412</v>
      </c>
      <c r="AJ13" s="297" t="s">
        <v>412</v>
      </c>
      <c r="AK13" s="297" t="s">
        <v>412</v>
      </c>
      <c r="AL13" s="297" t="s">
        <v>412</v>
      </c>
      <c r="AM13" s="297" t="s">
        <v>412</v>
      </c>
      <c r="AN13" s="297" t="s">
        <v>412</v>
      </c>
      <c r="AO13" s="297" t="s">
        <v>412</v>
      </c>
      <c r="AP13" s="297" t="s">
        <v>412</v>
      </c>
      <c r="AQ13" s="297" t="s">
        <v>412</v>
      </c>
      <c r="AR13" s="297" t="s">
        <v>412</v>
      </c>
      <c r="AS13" s="297" t="s">
        <v>412</v>
      </c>
      <c r="AT13" s="297" t="s">
        <v>412</v>
      </c>
      <c r="AU13" s="297" t="s">
        <v>412</v>
      </c>
      <c r="AV13" s="297" t="s">
        <v>412</v>
      </c>
      <c r="AW13" s="297" t="s">
        <v>412</v>
      </c>
      <c r="AX13" s="297" t="s">
        <v>412</v>
      </c>
      <c r="AY13" s="297" t="s">
        <v>412</v>
      </c>
      <c r="AZ13" s="297" t="s">
        <v>412</v>
      </c>
      <c r="BA13" s="297" t="s">
        <v>412</v>
      </c>
      <c r="BB13" s="297" t="s">
        <v>412</v>
      </c>
      <c r="BC13" s="297" t="s">
        <v>412</v>
      </c>
      <c r="BD13" s="297" t="s">
        <v>412</v>
      </c>
      <c r="BE13" s="297" t="s">
        <v>412</v>
      </c>
      <c r="BF13" s="297">
        <v>0</v>
      </c>
      <c r="BG13" s="297">
        <v>0</v>
      </c>
      <c r="BH13" s="297">
        <v>0</v>
      </c>
      <c r="BI13" s="297">
        <v>0</v>
      </c>
      <c r="BJ13" s="297">
        <v>0</v>
      </c>
      <c r="BK13" s="297">
        <v>0</v>
      </c>
      <c r="BL13" s="297">
        <v>0</v>
      </c>
      <c r="BM13" s="297">
        <v>0</v>
      </c>
      <c r="BN13" s="297">
        <v>0.49511708530201809</v>
      </c>
      <c r="BO13" s="297">
        <v>0.64984277271862889</v>
      </c>
      <c r="BP13" s="297">
        <v>0.85206291230875764</v>
      </c>
      <c r="BQ13" s="297">
        <v>1.0160509769186001</v>
      </c>
      <c r="BR13" s="297">
        <v>1.4745560507964102</v>
      </c>
      <c r="BS13" s="297">
        <v>1.544044053364638</v>
      </c>
      <c r="BT13" s="297">
        <v>1.5704379372169186</v>
      </c>
      <c r="BU13" s="297">
        <v>1.6120200647865377</v>
      </c>
      <c r="BV13" s="297">
        <v>1.6756569130187899</v>
      </c>
      <c r="BW13" s="297">
        <v>1.7097310603488747</v>
      </c>
      <c r="BX13" s="266"/>
    </row>
    <row r="14" spans="1:76" ht="39.950000000000003" customHeight="1">
      <c r="A14" s="296"/>
      <c r="B14" s="281" t="s">
        <v>410</v>
      </c>
      <c r="C14" s="295"/>
      <c r="D14" s="279" t="s">
        <v>162</v>
      </c>
      <c r="E14" s="279" t="s">
        <v>161</v>
      </c>
      <c r="F14" s="279" t="s">
        <v>160</v>
      </c>
      <c r="G14" s="279" t="s">
        <v>159</v>
      </c>
      <c r="H14" s="279" t="s">
        <v>158</v>
      </c>
      <c r="I14" s="279" t="s">
        <v>157</v>
      </c>
      <c r="J14" s="279" t="s">
        <v>156</v>
      </c>
      <c r="K14" s="279" t="s">
        <v>155</v>
      </c>
      <c r="L14" s="279" t="s">
        <v>154</v>
      </c>
      <c r="M14" s="279" t="s">
        <v>153</v>
      </c>
      <c r="N14" s="279" t="s">
        <v>152</v>
      </c>
      <c r="O14" s="279" t="s">
        <v>151</v>
      </c>
      <c r="P14" s="279" t="s">
        <v>150</v>
      </c>
      <c r="Q14" s="279" t="s">
        <v>149</v>
      </c>
      <c r="R14" s="279" t="s">
        <v>148</v>
      </c>
      <c r="S14" s="279" t="s">
        <v>147</v>
      </c>
      <c r="T14" s="279" t="s">
        <v>146</v>
      </c>
      <c r="U14" s="279" t="s">
        <v>145</v>
      </c>
      <c r="V14" s="279" t="s">
        <v>144</v>
      </c>
      <c r="W14" s="279" t="s">
        <v>143</v>
      </c>
      <c r="X14" s="279" t="s">
        <v>142</v>
      </c>
      <c r="Y14" s="279" t="s">
        <v>141</v>
      </c>
      <c r="Z14" s="279" t="s">
        <v>140</v>
      </c>
      <c r="AA14" s="279" t="s">
        <v>139</v>
      </c>
      <c r="AB14" s="279" t="s">
        <v>138</v>
      </c>
      <c r="AC14" s="279" t="s">
        <v>137</v>
      </c>
      <c r="AD14" s="279" t="s">
        <v>136</v>
      </c>
      <c r="AE14" s="279" t="s">
        <v>135</v>
      </c>
      <c r="AF14" s="279" t="s">
        <v>134</v>
      </c>
      <c r="AG14" s="279" t="s">
        <v>133</v>
      </c>
      <c r="AH14" s="279" t="s">
        <v>132</v>
      </c>
      <c r="AI14" s="279" t="s">
        <v>131</v>
      </c>
      <c r="AJ14" s="279" t="s">
        <v>130</v>
      </c>
      <c r="AK14" s="279" t="s">
        <v>129</v>
      </c>
      <c r="AL14" s="279" t="s">
        <v>128</v>
      </c>
      <c r="AM14" s="279" t="s">
        <v>127</v>
      </c>
      <c r="AN14" s="279" t="s">
        <v>126</v>
      </c>
      <c r="AO14" s="279" t="s">
        <v>125</v>
      </c>
      <c r="AP14" s="279" t="s">
        <v>124</v>
      </c>
      <c r="AQ14" s="279" t="s">
        <v>123</v>
      </c>
      <c r="AR14" s="279" t="s">
        <v>122</v>
      </c>
      <c r="AS14" s="279" t="s">
        <v>121</v>
      </c>
      <c r="AT14" s="279" t="s">
        <v>120</v>
      </c>
      <c r="AU14" s="279" t="s">
        <v>119</v>
      </c>
      <c r="AV14" s="279" t="s">
        <v>118</v>
      </c>
      <c r="AW14" s="279" t="s">
        <v>117</v>
      </c>
      <c r="AX14" s="279" t="s">
        <v>116</v>
      </c>
      <c r="AY14" s="279" t="s">
        <v>115</v>
      </c>
      <c r="AZ14" s="279" t="s">
        <v>114</v>
      </c>
      <c r="BA14" s="279" t="s">
        <v>113</v>
      </c>
      <c r="BB14" s="279" t="s">
        <v>112</v>
      </c>
      <c r="BC14" s="279" t="s">
        <v>111</v>
      </c>
      <c r="BD14" s="279" t="s">
        <v>110</v>
      </c>
      <c r="BE14" s="279" t="s">
        <v>109</v>
      </c>
      <c r="BF14" s="279" t="s">
        <v>108</v>
      </c>
      <c r="BG14" s="279" t="s">
        <v>107</v>
      </c>
      <c r="BH14" s="279" t="s">
        <v>106</v>
      </c>
      <c r="BI14" s="279" t="s">
        <v>105</v>
      </c>
      <c r="BJ14" s="279" t="s">
        <v>104</v>
      </c>
      <c r="BK14" s="279" t="s">
        <v>103</v>
      </c>
      <c r="BL14" s="279" t="s">
        <v>102</v>
      </c>
      <c r="BM14" s="279" t="s">
        <v>101</v>
      </c>
      <c r="BN14" s="279" t="s">
        <v>100</v>
      </c>
      <c r="BO14" s="279" t="s">
        <v>99</v>
      </c>
      <c r="BP14" s="279" t="s">
        <v>98</v>
      </c>
      <c r="BQ14" s="279" t="s">
        <v>97</v>
      </c>
      <c r="BR14" s="279" t="s">
        <v>96</v>
      </c>
      <c r="BS14" s="279" t="s">
        <v>95</v>
      </c>
      <c r="BT14" s="279" t="s">
        <v>94</v>
      </c>
      <c r="BU14" s="278" t="s">
        <v>93</v>
      </c>
      <c r="BV14" s="278" t="s">
        <v>92</v>
      </c>
      <c r="BW14" s="278" t="s">
        <v>91</v>
      </c>
      <c r="BX14" s="219"/>
    </row>
    <row r="15" spans="1:76" s="291" customFormat="1" ht="26.1" customHeight="1">
      <c r="A15" s="294"/>
      <c r="B15" s="39" t="s">
        <v>81</v>
      </c>
      <c r="C15" s="293"/>
      <c r="D15" s="276">
        <v>0</v>
      </c>
      <c r="E15" s="276">
        <v>0</v>
      </c>
      <c r="F15" s="276">
        <v>0</v>
      </c>
      <c r="G15" s="276">
        <v>0</v>
      </c>
      <c r="H15" s="276">
        <v>0</v>
      </c>
      <c r="I15" s="276">
        <v>0</v>
      </c>
      <c r="J15" s="276">
        <v>0</v>
      </c>
      <c r="K15" s="276">
        <v>0</v>
      </c>
      <c r="L15" s="276">
        <v>0</v>
      </c>
      <c r="M15" s="276">
        <v>0</v>
      </c>
      <c r="N15" s="276">
        <v>0</v>
      </c>
      <c r="O15" s="276">
        <v>0</v>
      </c>
      <c r="P15" s="276">
        <v>0</v>
      </c>
      <c r="Q15" s="276">
        <v>0</v>
      </c>
      <c r="R15" s="276">
        <v>0</v>
      </c>
      <c r="S15" s="276">
        <v>0</v>
      </c>
      <c r="T15" s="276">
        <v>0</v>
      </c>
      <c r="U15" s="276">
        <v>0</v>
      </c>
      <c r="V15" s="276">
        <v>0</v>
      </c>
      <c r="W15" s="276">
        <v>0</v>
      </c>
      <c r="X15" s="276">
        <v>0</v>
      </c>
      <c r="Y15" s="276">
        <v>0</v>
      </c>
      <c r="Z15" s="276">
        <v>0</v>
      </c>
      <c r="AA15" s="276">
        <v>0</v>
      </c>
      <c r="AB15" s="276">
        <v>0</v>
      </c>
      <c r="AC15" s="276">
        <v>0</v>
      </c>
      <c r="AD15" s="276">
        <v>0</v>
      </c>
      <c r="AE15" s="276">
        <v>0</v>
      </c>
      <c r="AF15" s="276">
        <v>0</v>
      </c>
      <c r="AG15" s="276">
        <v>0</v>
      </c>
      <c r="AH15" s="276">
        <v>0</v>
      </c>
      <c r="AI15" s="276">
        <v>0</v>
      </c>
      <c r="AJ15" s="276">
        <v>0</v>
      </c>
      <c r="AK15" s="276">
        <v>0</v>
      </c>
      <c r="AL15" s="276">
        <v>0</v>
      </c>
      <c r="AM15" s="276">
        <v>0</v>
      </c>
      <c r="AN15" s="276">
        <v>0</v>
      </c>
      <c r="AO15" s="276">
        <v>0</v>
      </c>
      <c r="AP15" s="276">
        <v>0</v>
      </c>
      <c r="AQ15" s="276">
        <v>0</v>
      </c>
      <c r="AR15" s="276">
        <v>0</v>
      </c>
      <c r="AS15" s="276">
        <v>0</v>
      </c>
      <c r="AT15" s="276">
        <v>0</v>
      </c>
      <c r="AU15" s="276">
        <v>0</v>
      </c>
      <c r="AV15" s="276">
        <v>0</v>
      </c>
      <c r="AW15" s="276">
        <v>0</v>
      </c>
      <c r="AX15" s="276">
        <v>0</v>
      </c>
      <c r="AY15" s="276">
        <v>0</v>
      </c>
      <c r="AZ15" s="276">
        <v>0</v>
      </c>
      <c r="BA15" s="276">
        <v>0</v>
      </c>
      <c r="BB15" s="276">
        <v>0</v>
      </c>
      <c r="BC15" s="276">
        <v>448</v>
      </c>
      <c r="BD15" s="276">
        <v>459</v>
      </c>
      <c r="BE15" s="276">
        <v>493</v>
      </c>
      <c r="BF15" s="276">
        <v>541</v>
      </c>
      <c r="BG15" s="276">
        <v>632</v>
      </c>
      <c r="BH15" s="276">
        <v>702</v>
      </c>
      <c r="BI15" s="276">
        <v>754</v>
      </c>
      <c r="BJ15" s="276">
        <v>803</v>
      </c>
      <c r="BK15" s="276">
        <v>852</v>
      </c>
      <c r="BL15" s="276">
        <v>907</v>
      </c>
      <c r="BM15" s="276">
        <v>961</v>
      </c>
      <c r="BN15" s="276">
        <v>1004</v>
      </c>
      <c r="BO15" s="276">
        <v>1032</v>
      </c>
      <c r="BP15" s="276">
        <v>1056</v>
      </c>
      <c r="BQ15" s="276">
        <v>1071</v>
      </c>
      <c r="BR15" s="276">
        <v>1151</v>
      </c>
      <c r="BS15" s="276">
        <v>1196</v>
      </c>
      <c r="BT15" s="276">
        <v>1235</v>
      </c>
      <c r="BU15" s="276">
        <v>1265</v>
      </c>
      <c r="BV15" s="276">
        <v>1291</v>
      </c>
      <c r="BW15" s="276">
        <v>1307</v>
      </c>
      <c r="BX15" s="292"/>
    </row>
    <row r="16" spans="1:76" s="275" customFormat="1" ht="15.75">
      <c r="A16" s="274"/>
      <c r="B16" s="38" t="s">
        <v>264</v>
      </c>
      <c r="C16" s="277"/>
      <c r="D16" s="273">
        <v>0</v>
      </c>
      <c r="E16" s="273">
        <v>0</v>
      </c>
      <c r="F16" s="273">
        <v>0</v>
      </c>
      <c r="G16" s="273">
        <v>0</v>
      </c>
      <c r="H16" s="273">
        <v>0</v>
      </c>
      <c r="I16" s="273">
        <v>0</v>
      </c>
      <c r="J16" s="273">
        <v>0</v>
      </c>
      <c r="K16" s="273">
        <v>0</v>
      </c>
      <c r="L16" s="273">
        <v>0</v>
      </c>
      <c r="M16" s="273">
        <v>0</v>
      </c>
      <c r="N16" s="273">
        <v>0</v>
      </c>
      <c r="O16" s="273">
        <v>0</v>
      </c>
      <c r="P16" s="273">
        <v>0</v>
      </c>
      <c r="Q16" s="273">
        <v>0</v>
      </c>
      <c r="R16" s="273">
        <v>0</v>
      </c>
      <c r="S16" s="273">
        <v>0</v>
      </c>
      <c r="T16" s="273">
        <v>0</v>
      </c>
      <c r="U16" s="273">
        <v>0</v>
      </c>
      <c r="V16" s="273">
        <v>0</v>
      </c>
      <c r="W16" s="273">
        <v>0</v>
      </c>
      <c r="X16" s="273">
        <v>0</v>
      </c>
      <c r="Y16" s="273">
        <v>0</v>
      </c>
      <c r="Z16" s="273">
        <v>0</v>
      </c>
      <c r="AA16" s="273">
        <v>0</v>
      </c>
      <c r="AB16" s="273">
        <v>0</v>
      </c>
      <c r="AC16" s="273">
        <v>0</v>
      </c>
      <c r="AD16" s="273">
        <v>0</v>
      </c>
      <c r="AE16" s="273">
        <v>0</v>
      </c>
      <c r="AF16" s="273">
        <v>0</v>
      </c>
      <c r="AG16" s="273">
        <v>0</v>
      </c>
      <c r="AH16" s="273">
        <v>6</v>
      </c>
      <c r="AI16" s="273">
        <v>6</v>
      </c>
      <c r="AJ16" s="273">
        <v>7</v>
      </c>
      <c r="AK16" s="273">
        <v>7</v>
      </c>
      <c r="AL16" s="273">
        <v>8</v>
      </c>
      <c r="AM16" s="273">
        <v>9</v>
      </c>
      <c r="AN16" s="273">
        <v>10</v>
      </c>
      <c r="AO16" s="273">
        <v>10</v>
      </c>
      <c r="AP16" s="273">
        <v>33</v>
      </c>
      <c r="AQ16" s="273">
        <v>76</v>
      </c>
      <c r="AR16" s="273">
        <v>104</v>
      </c>
      <c r="AS16" s="273">
        <v>118</v>
      </c>
      <c r="AT16" s="273">
        <v>130</v>
      </c>
      <c r="AU16" s="273">
        <v>152</v>
      </c>
      <c r="AV16" s="273">
        <v>182</v>
      </c>
      <c r="AW16" s="273">
        <v>220</v>
      </c>
      <c r="AX16" s="273">
        <v>263</v>
      </c>
      <c r="AY16" s="273">
        <v>326</v>
      </c>
      <c r="AZ16" s="273">
        <v>343</v>
      </c>
      <c r="BA16" s="273">
        <v>367</v>
      </c>
      <c r="BB16" s="273">
        <v>373</v>
      </c>
      <c r="BC16" s="273">
        <v>378</v>
      </c>
      <c r="BD16" s="273">
        <v>384</v>
      </c>
      <c r="BE16" s="273">
        <v>386</v>
      </c>
      <c r="BF16" s="273">
        <v>395</v>
      </c>
      <c r="BG16" s="273">
        <v>406</v>
      </c>
      <c r="BH16" s="273">
        <v>429</v>
      </c>
      <c r="BI16" s="273">
        <v>446</v>
      </c>
      <c r="BJ16" s="273">
        <v>458</v>
      </c>
      <c r="BK16" s="273">
        <v>471</v>
      </c>
      <c r="BL16" s="273">
        <v>492</v>
      </c>
      <c r="BM16" s="273">
        <v>521</v>
      </c>
      <c r="BN16" s="273">
        <v>553</v>
      </c>
      <c r="BO16" s="273">
        <v>584</v>
      </c>
      <c r="BP16" s="273">
        <v>618</v>
      </c>
      <c r="BQ16" s="273">
        <v>653</v>
      </c>
      <c r="BR16" s="273">
        <v>688</v>
      </c>
      <c r="BS16" s="273">
        <v>733</v>
      </c>
      <c r="BT16" s="273">
        <v>765</v>
      </c>
      <c r="BU16" s="273">
        <v>792</v>
      </c>
      <c r="BV16" s="273">
        <v>820</v>
      </c>
      <c r="BW16" s="273">
        <v>842</v>
      </c>
      <c r="BX16" s="174"/>
    </row>
    <row r="17" spans="1:76">
      <c r="A17" s="271"/>
      <c r="B17" s="88" t="s">
        <v>337</v>
      </c>
      <c r="C17" s="271"/>
      <c r="D17" s="273">
        <v>0</v>
      </c>
      <c r="E17" s="273">
        <v>0</v>
      </c>
      <c r="F17" s="273">
        <v>0</v>
      </c>
      <c r="G17" s="273">
        <v>0</v>
      </c>
      <c r="H17" s="273">
        <v>0</v>
      </c>
      <c r="I17" s="273">
        <v>0</v>
      </c>
      <c r="J17" s="273">
        <v>0</v>
      </c>
      <c r="K17" s="273">
        <v>0</v>
      </c>
      <c r="L17" s="273">
        <v>0</v>
      </c>
      <c r="M17" s="273">
        <v>0</v>
      </c>
      <c r="N17" s="273">
        <v>0</v>
      </c>
      <c r="O17" s="273">
        <v>0</v>
      </c>
      <c r="P17" s="273">
        <v>0</v>
      </c>
      <c r="Q17" s="273">
        <v>0</v>
      </c>
      <c r="R17" s="273">
        <v>0</v>
      </c>
      <c r="S17" s="273">
        <v>0</v>
      </c>
      <c r="T17" s="273">
        <v>0</v>
      </c>
      <c r="U17" s="273">
        <v>0</v>
      </c>
      <c r="V17" s="273">
        <v>0</v>
      </c>
      <c r="W17" s="273">
        <v>0</v>
      </c>
      <c r="X17" s="273">
        <v>0</v>
      </c>
      <c r="Y17" s="273">
        <v>0</v>
      </c>
      <c r="Z17" s="273">
        <v>0</v>
      </c>
      <c r="AA17" s="273">
        <v>0</v>
      </c>
      <c r="AB17" s="273">
        <v>0</v>
      </c>
      <c r="AC17" s="273">
        <v>0</v>
      </c>
      <c r="AD17" s="273">
        <v>0</v>
      </c>
      <c r="AE17" s="273">
        <v>0</v>
      </c>
      <c r="AF17" s="273">
        <v>0</v>
      </c>
      <c r="AG17" s="273">
        <v>0</v>
      </c>
      <c r="AH17" s="273">
        <v>0</v>
      </c>
      <c r="AI17" s="273">
        <v>0</v>
      </c>
      <c r="AJ17" s="273">
        <v>0</v>
      </c>
      <c r="AK17" s="273">
        <v>0</v>
      </c>
      <c r="AL17" s="273">
        <v>0</v>
      </c>
      <c r="AM17" s="273">
        <v>0</v>
      </c>
      <c r="AN17" s="273">
        <v>0</v>
      </c>
      <c r="AO17" s="273">
        <v>0</v>
      </c>
      <c r="AP17" s="273">
        <v>0</v>
      </c>
      <c r="AQ17" s="273">
        <v>0</v>
      </c>
      <c r="AR17" s="273">
        <v>0</v>
      </c>
      <c r="AS17" s="273">
        <v>0</v>
      </c>
      <c r="AT17" s="273">
        <v>0</v>
      </c>
      <c r="AU17" s="273">
        <v>0</v>
      </c>
      <c r="AV17" s="273">
        <v>0</v>
      </c>
      <c r="AW17" s="273">
        <v>0</v>
      </c>
      <c r="AX17" s="273">
        <v>0</v>
      </c>
      <c r="AY17" s="273">
        <v>0</v>
      </c>
      <c r="AZ17" s="273">
        <v>0</v>
      </c>
      <c r="BA17" s="273">
        <v>0</v>
      </c>
      <c r="BB17" s="273">
        <v>0</v>
      </c>
      <c r="BC17" s="273">
        <v>0</v>
      </c>
      <c r="BD17" s="273">
        <v>0</v>
      </c>
      <c r="BE17" s="273">
        <v>0</v>
      </c>
      <c r="BF17" s="273">
        <v>0</v>
      </c>
      <c r="BG17" s="273">
        <v>386</v>
      </c>
      <c r="BH17" s="273">
        <v>407</v>
      </c>
      <c r="BI17" s="273">
        <v>422</v>
      </c>
      <c r="BJ17" s="273">
        <v>432</v>
      </c>
      <c r="BK17" s="273">
        <v>442</v>
      </c>
      <c r="BL17" s="273">
        <v>462</v>
      </c>
      <c r="BM17" s="273">
        <v>491</v>
      </c>
      <c r="BN17" s="273">
        <v>523</v>
      </c>
      <c r="BO17" s="273">
        <v>558</v>
      </c>
      <c r="BP17" s="273">
        <v>595</v>
      </c>
      <c r="BQ17" s="273">
        <v>633</v>
      </c>
      <c r="BR17" s="273">
        <v>665</v>
      </c>
      <c r="BS17" s="273">
        <v>709</v>
      </c>
      <c r="BT17" s="273">
        <v>743</v>
      </c>
      <c r="BU17" s="273">
        <v>769</v>
      </c>
      <c r="BV17" s="273">
        <v>801</v>
      </c>
      <c r="BW17" s="273">
        <v>823</v>
      </c>
      <c r="BX17" s="219"/>
    </row>
    <row r="18" spans="1:76">
      <c r="A18" s="271"/>
      <c r="B18" s="88" t="s">
        <v>338</v>
      </c>
      <c r="C18" s="271"/>
      <c r="D18" s="273">
        <v>0</v>
      </c>
      <c r="E18" s="273">
        <v>0</v>
      </c>
      <c r="F18" s="273">
        <v>0</v>
      </c>
      <c r="G18" s="273">
        <v>0</v>
      </c>
      <c r="H18" s="273">
        <v>0</v>
      </c>
      <c r="I18" s="273">
        <v>0</v>
      </c>
      <c r="J18" s="273">
        <v>0</v>
      </c>
      <c r="K18" s="273">
        <v>0</v>
      </c>
      <c r="L18" s="273">
        <v>0</v>
      </c>
      <c r="M18" s="273">
        <v>0</v>
      </c>
      <c r="N18" s="273">
        <v>0</v>
      </c>
      <c r="O18" s="273">
        <v>0</v>
      </c>
      <c r="P18" s="273">
        <v>0</v>
      </c>
      <c r="Q18" s="273">
        <v>0</v>
      </c>
      <c r="R18" s="273">
        <v>0</v>
      </c>
      <c r="S18" s="273">
        <v>0</v>
      </c>
      <c r="T18" s="273">
        <v>0</v>
      </c>
      <c r="U18" s="273">
        <v>0</v>
      </c>
      <c r="V18" s="273">
        <v>0</v>
      </c>
      <c r="W18" s="273">
        <v>0</v>
      </c>
      <c r="X18" s="273">
        <v>0</v>
      </c>
      <c r="Y18" s="273">
        <v>0</v>
      </c>
      <c r="Z18" s="273">
        <v>0</v>
      </c>
      <c r="AA18" s="273">
        <v>0</v>
      </c>
      <c r="AB18" s="273">
        <v>0</v>
      </c>
      <c r="AC18" s="273">
        <v>0</v>
      </c>
      <c r="AD18" s="273">
        <v>0</v>
      </c>
      <c r="AE18" s="273">
        <v>0</v>
      </c>
      <c r="AF18" s="273">
        <v>0</v>
      </c>
      <c r="AG18" s="273">
        <v>0</v>
      </c>
      <c r="AH18" s="273">
        <v>0</v>
      </c>
      <c r="AI18" s="273">
        <v>0</v>
      </c>
      <c r="AJ18" s="273">
        <v>0</v>
      </c>
      <c r="AK18" s="273">
        <v>0</v>
      </c>
      <c r="AL18" s="273">
        <v>0</v>
      </c>
      <c r="AM18" s="273">
        <v>0</v>
      </c>
      <c r="AN18" s="273">
        <v>0</v>
      </c>
      <c r="AO18" s="273">
        <v>0</v>
      </c>
      <c r="AP18" s="273">
        <v>0</v>
      </c>
      <c r="AQ18" s="273">
        <v>0</v>
      </c>
      <c r="AR18" s="273">
        <v>0</v>
      </c>
      <c r="AS18" s="273">
        <v>0</v>
      </c>
      <c r="AT18" s="273">
        <v>0</v>
      </c>
      <c r="AU18" s="273">
        <v>0</v>
      </c>
      <c r="AV18" s="273">
        <v>0</v>
      </c>
      <c r="AW18" s="273">
        <v>0</v>
      </c>
      <c r="AX18" s="273">
        <v>0</v>
      </c>
      <c r="AY18" s="273">
        <v>0</v>
      </c>
      <c r="AZ18" s="273">
        <v>0</v>
      </c>
      <c r="BA18" s="273">
        <v>0</v>
      </c>
      <c r="BB18" s="273">
        <v>0</v>
      </c>
      <c r="BC18" s="273">
        <v>0</v>
      </c>
      <c r="BD18" s="273">
        <v>0</v>
      </c>
      <c r="BE18" s="273">
        <v>0</v>
      </c>
      <c r="BF18" s="273">
        <v>0</v>
      </c>
      <c r="BG18" s="273">
        <v>20</v>
      </c>
      <c r="BH18" s="273">
        <v>22</v>
      </c>
      <c r="BI18" s="273">
        <v>24</v>
      </c>
      <c r="BJ18" s="273">
        <v>26</v>
      </c>
      <c r="BK18" s="273">
        <v>28</v>
      </c>
      <c r="BL18" s="273">
        <v>30</v>
      </c>
      <c r="BM18" s="273">
        <v>31</v>
      </c>
      <c r="BN18" s="273">
        <v>30</v>
      </c>
      <c r="BO18" s="273">
        <v>26</v>
      </c>
      <c r="BP18" s="273">
        <v>22</v>
      </c>
      <c r="BQ18" s="273">
        <v>20</v>
      </c>
      <c r="BR18" s="273">
        <v>23</v>
      </c>
      <c r="BS18" s="273">
        <v>23</v>
      </c>
      <c r="BT18" s="273">
        <v>23</v>
      </c>
      <c r="BU18" s="273">
        <v>22</v>
      </c>
      <c r="BV18" s="273">
        <v>19</v>
      </c>
      <c r="BW18" s="273">
        <v>19</v>
      </c>
      <c r="BX18" s="219"/>
    </row>
    <row r="19" spans="1:76" ht="25.5" customHeight="1">
      <c r="A19" s="271"/>
      <c r="B19" s="38" t="s">
        <v>263</v>
      </c>
      <c r="C19" s="271"/>
      <c r="D19" s="273">
        <v>0</v>
      </c>
      <c r="E19" s="273">
        <v>0</v>
      </c>
      <c r="F19" s="273">
        <v>0</v>
      </c>
      <c r="G19" s="273">
        <v>0</v>
      </c>
      <c r="H19" s="273">
        <v>0</v>
      </c>
      <c r="I19" s="273">
        <v>0</v>
      </c>
      <c r="J19" s="273">
        <v>0</v>
      </c>
      <c r="K19" s="273">
        <v>0</v>
      </c>
      <c r="L19" s="273">
        <v>0</v>
      </c>
      <c r="M19" s="273">
        <v>0</v>
      </c>
      <c r="N19" s="273">
        <v>0</v>
      </c>
      <c r="O19" s="273">
        <v>0</v>
      </c>
      <c r="P19" s="273">
        <v>0</v>
      </c>
      <c r="Q19" s="273">
        <v>0</v>
      </c>
      <c r="R19" s="273">
        <v>0</v>
      </c>
      <c r="S19" s="273">
        <v>0</v>
      </c>
      <c r="T19" s="273">
        <v>0</v>
      </c>
      <c r="U19" s="273">
        <v>0</v>
      </c>
      <c r="V19" s="273">
        <v>0</v>
      </c>
      <c r="W19" s="273">
        <v>0</v>
      </c>
      <c r="X19" s="273">
        <v>0</v>
      </c>
      <c r="Y19" s="273">
        <v>0</v>
      </c>
      <c r="Z19" s="273">
        <v>0</v>
      </c>
      <c r="AA19" s="273">
        <v>0</v>
      </c>
      <c r="AB19" s="273">
        <v>0</v>
      </c>
      <c r="AC19" s="273">
        <v>0</v>
      </c>
      <c r="AD19" s="273">
        <v>0</v>
      </c>
      <c r="AE19" s="273">
        <v>0</v>
      </c>
      <c r="AF19" s="273">
        <v>0</v>
      </c>
      <c r="AG19" s="273">
        <v>0</v>
      </c>
      <c r="AH19" s="273">
        <v>0</v>
      </c>
      <c r="AI19" s="273">
        <v>0</v>
      </c>
      <c r="AJ19" s="273">
        <v>0</v>
      </c>
      <c r="AK19" s="273">
        <v>0</v>
      </c>
      <c r="AL19" s="273">
        <v>0</v>
      </c>
      <c r="AM19" s="273">
        <v>0</v>
      </c>
      <c r="AN19" s="273">
        <v>0</v>
      </c>
      <c r="AO19" s="273">
        <v>0</v>
      </c>
      <c r="AP19" s="273">
        <v>0</v>
      </c>
      <c r="AQ19" s="273">
        <v>0</v>
      </c>
      <c r="AR19" s="273">
        <v>0</v>
      </c>
      <c r="AS19" s="273">
        <v>0</v>
      </c>
      <c r="AT19" s="273">
        <v>0</v>
      </c>
      <c r="AU19" s="273">
        <v>0</v>
      </c>
      <c r="AV19" s="273">
        <v>0</v>
      </c>
      <c r="AW19" s="273">
        <v>0</v>
      </c>
      <c r="AX19" s="273">
        <v>0</v>
      </c>
      <c r="AY19" s="273">
        <v>0</v>
      </c>
      <c r="AZ19" s="273">
        <v>0</v>
      </c>
      <c r="BA19" s="273">
        <v>0</v>
      </c>
      <c r="BB19" s="273">
        <v>0</v>
      </c>
      <c r="BC19" s="273">
        <v>0</v>
      </c>
      <c r="BD19" s="273">
        <v>0</v>
      </c>
      <c r="BE19" s="273">
        <v>0</v>
      </c>
      <c r="BF19" s="273">
        <v>0</v>
      </c>
      <c r="BG19" s="273">
        <v>226</v>
      </c>
      <c r="BH19" s="273">
        <v>273</v>
      </c>
      <c r="BI19" s="273">
        <v>308</v>
      </c>
      <c r="BJ19" s="273">
        <v>345</v>
      </c>
      <c r="BK19" s="273">
        <v>381</v>
      </c>
      <c r="BL19" s="273">
        <v>414</v>
      </c>
      <c r="BM19" s="273">
        <v>439</v>
      </c>
      <c r="BN19" s="273">
        <v>451</v>
      </c>
      <c r="BO19" s="273">
        <v>448</v>
      </c>
      <c r="BP19" s="273">
        <v>438</v>
      </c>
      <c r="BQ19" s="273">
        <v>418</v>
      </c>
      <c r="BR19" s="273">
        <v>463</v>
      </c>
      <c r="BS19" s="273">
        <v>464</v>
      </c>
      <c r="BT19" s="273">
        <v>470</v>
      </c>
      <c r="BU19" s="273">
        <v>473</v>
      </c>
      <c r="BV19" s="273">
        <v>471</v>
      </c>
      <c r="BW19" s="273">
        <v>465</v>
      </c>
      <c r="BX19" s="219"/>
    </row>
    <row r="20" spans="1:76">
      <c r="A20" s="271"/>
      <c r="B20" s="88" t="s">
        <v>337</v>
      </c>
      <c r="C20" s="271"/>
      <c r="D20" s="273">
        <v>0</v>
      </c>
      <c r="E20" s="273">
        <v>0</v>
      </c>
      <c r="F20" s="273">
        <v>0</v>
      </c>
      <c r="G20" s="273">
        <v>0</v>
      </c>
      <c r="H20" s="273">
        <v>0</v>
      </c>
      <c r="I20" s="273">
        <v>0</v>
      </c>
      <c r="J20" s="273">
        <v>0</v>
      </c>
      <c r="K20" s="273">
        <v>0</v>
      </c>
      <c r="L20" s="273">
        <v>0</v>
      </c>
      <c r="M20" s="273">
        <v>0</v>
      </c>
      <c r="N20" s="273">
        <v>0</v>
      </c>
      <c r="O20" s="273">
        <v>0</v>
      </c>
      <c r="P20" s="273">
        <v>0</v>
      </c>
      <c r="Q20" s="273">
        <v>0</v>
      </c>
      <c r="R20" s="273">
        <v>0</v>
      </c>
      <c r="S20" s="273">
        <v>0</v>
      </c>
      <c r="T20" s="273">
        <v>0</v>
      </c>
      <c r="U20" s="273">
        <v>0</v>
      </c>
      <c r="V20" s="273">
        <v>0</v>
      </c>
      <c r="W20" s="273">
        <v>0</v>
      </c>
      <c r="X20" s="273">
        <v>0</v>
      </c>
      <c r="Y20" s="273">
        <v>0</v>
      </c>
      <c r="Z20" s="273">
        <v>0</v>
      </c>
      <c r="AA20" s="273">
        <v>0</v>
      </c>
      <c r="AB20" s="273">
        <v>0</v>
      </c>
      <c r="AC20" s="273">
        <v>0</v>
      </c>
      <c r="AD20" s="273">
        <v>0</v>
      </c>
      <c r="AE20" s="273">
        <v>0</v>
      </c>
      <c r="AF20" s="273">
        <v>0</v>
      </c>
      <c r="AG20" s="273">
        <v>0</v>
      </c>
      <c r="AH20" s="273">
        <v>0</v>
      </c>
      <c r="AI20" s="273">
        <v>0</v>
      </c>
      <c r="AJ20" s="273">
        <v>0</v>
      </c>
      <c r="AK20" s="273">
        <v>0</v>
      </c>
      <c r="AL20" s="273">
        <v>0</v>
      </c>
      <c r="AM20" s="273">
        <v>0</v>
      </c>
      <c r="AN20" s="273">
        <v>0</v>
      </c>
      <c r="AO20" s="273">
        <v>0</v>
      </c>
      <c r="AP20" s="273">
        <v>0</v>
      </c>
      <c r="AQ20" s="273">
        <v>0</v>
      </c>
      <c r="AR20" s="273">
        <v>0</v>
      </c>
      <c r="AS20" s="273">
        <v>0</v>
      </c>
      <c r="AT20" s="273">
        <v>0</v>
      </c>
      <c r="AU20" s="273">
        <v>0</v>
      </c>
      <c r="AV20" s="273">
        <v>0</v>
      </c>
      <c r="AW20" s="273">
        <v>0</v>
      </c>
      <c r="AX20" s="273">
        <v>0</v>
      </c>
      <c r="AY20" s="273">
        <v>0</v>
      </c>
      <c r="AZ20" s="273">
        <v>0</v>
      </c>
      <c r="BA20" s="273">
        <v>0</v>
      </c>
      <c r="BB20" s="273">
        <v>0</v>
      </c>
      <c r="BC20" s="273">
        <v>0</v>
      </c>
      <c r="BD20" s="273">
        <v>0</v>
      </c>
      <c r="BE20" s="273">
        <v>0</v>
      </c>
      <c r="BF20" s="273">
        <v>0</v>
      </c>
      <c r="BG20" s="273">
        <v>69</v>
      </c>
      <c r="BH20" s="273">
        <v>60</v>
      </c>
      <c r="BI20" s="273">
        <v>53</v>
      </c>
      <c r="BJ20" s="273">
        <v>52</v>
      </c>
      <c r="BK20" s="273">
        <v>54</v>
      </c>
      <c r="BL20" s="273">
        <v>57</v>
      </c>
      <c r="BM20" s="273">
        <v>59</v>
      </c>
      <c r="BN20" s="273">
        <v>61</v>
      </c>
      <c r="BO20" s="273">
        <v>57</v>
      </c>
      <c r="BP20" s="273">
        <v>55</v>
      </c>
      <c r="BQ20" s="273">
        <v>51</v>
      </c>
      <c r="BR20" s="273">
        <v>66</v>
      </c>
      <c r="BS20" s="273">
        <v>66</v>
      </c>
      <c r="BT20" s="273">
        <v>69</v>
      </c>
      <c r="BU20" s="273">
        <v>72</v>
      </c>
      <c r="BV20" s="273">
        <v>75</v>
      </c>
      <c r="BW20" s="273">
        <v>76</v>
      </c>
      <c r="BX20" s="219"/>
    </row>
    <row r="21" spans="1:76" ht="15" customHeight="1">
      <c r="A21" s="219"/>
      <c r="B21" s="83" t="s">
        <v>338</v>
      </c>
      <c r="C21" s="219"/>
      <c r="D21" s="290">
        <v>0</v>
      </c>
      <c r="E21" s="290">
        <v>0</v>
      </c>
      <c r="F21" s="290">
        <v>0</v>
      </c>
      <c r="G21" s="290">
        <v>0</v>
      </c>
      <c r="H21" s="290">
        <v>0</v>
      </c>
      <c r="I21" s="290">
        <v>0</v>
      </c>
      <c r="J21" s="290">
        <v>0</v>
      </c>
      <c r="K21" s="290">
        <v>0</v>
      </c>
      <c r="L21" s="290">
        <v>0</v>
      </c>
      <c r="M21" s="290">
        <v>0</v>
      </c>
      <c r="N21" s="290">
        <v>0</v>
      </c>
      <c r="O21" s="290">
        <v>0</v>
      </c>
      <c r="P21" s="290">
        <v>0</v>
      </c>
      <c r="Q21" s="290">
        <v>0</v>
      </c>
      <c r="R21" s="290">
        <v>0</v>
      </c>
      <c r="S21" s="290">
        <v>0</v>
      </c>
      <c r="T21" s="290">
        <v>0</v>
      </c>
      <c r="U21" s="290">
        <v>0</v>
      </c>
      <c r="V21" s="290">
        <v>0</v>
      </c>
      <c r="W21" s="290">
        <v>0</v>
      </c>
      <c r="X21" s="290">
        <v>0</v>
      </c>
      <c r="Y21" s="290">
        <v>0</v>
      </c>
      <c r="Z21" s="290">
        <v>0</v>
      </c>
      <c r="AA21" s="290">
        <v>0</v>
      </c>
      <c r="AB21" s="290">
        <v>0</v>
      </c>
      <c r="AC21" s="290">
        <v>0</v>
      </c>
      <c r="AD21" s="290">
        <v>0</v>
      </c>
      <c r="AE21" s="290">
        <v>0</v>
      </c>
      <c r="AF21" s="290">
        <v>0</v>
      </c>
      <c r="AG21" s="290">
        <v>0</v>
      </c>
      <c r="AH21" s="290">
        <v>0</v>
      </c>
      <c r="AI21" s="290">
        <v>0</v>
      </c>
      <c r="AJ21" s="290">
        <v>0</v>
      </c>
      <c r="AK21" s="290">
        <v>0</v>
      </c>
      <c r="AL21" s="290">
        <v>0</v>
      </c>
      <c r="AM21" s="290">
        <v>0</v>
      </c>
      <c r="AN21" s="290">
        <v>0</v>
      </c>
      <c r="AO21" s="290">
        <v>0</v>
      </c>
      <c r="AP21" s="290">
        <v>0</v>
      </c>
      <c r="AQ21" s="290">
        <v>0</v>
      </c>
      <c r="AR21" s="290">
        <v>0</v>
      </c>
      <c r="AS21" s="290">
        <v>0</v>
      </c>
      <c r="AT21" s="290">
        <v>0</v>
      </c>
      <c r="AU21" s="290">
        <v>0</v>
      </c>
      <c r="AV21" s="290">
        <v>0</v>
      </c>
      <c r="AW21" s="290">
        <v>0</v>
      </c>
      <c r="AX21" s="290">
        <v>0</v>
      </c>
      <c r="AY21" s="290">
        <v>0</v>
      </c>
      <c r="AZ21" s="290">
        <v>0</v>
      </c>
      <c r="BA21" s="290">
        <v>0</v>
      </c>
      <c r="BB21" s="290">
        <v>0</v>
      </c>
      <c r="BC21" s="290">
        <v>0</v>
      </c>
      <c r="BD21" s="290">
        <v>0</v>
      </c>
      <c r="BE21" s="290">
        <v>0</v>
      </c>
      <c r="BF21" s="290">
        <v>0</v>
      </c>
      <c r="BG21" s="290">
        <v>158</v>
      </c>
      <c r="BH21" s="290">
        <v>213</v>
      </c>
      <c r="BI21" s="290">
        <v>255</v>
      </c>
      <c r="BJ21" s="290">
        <v>292</v>
      </c>
      <c r="BK21" s="290">
        <v>327</v>
      </c>
      <c r="BL21" s="290">
        <v>357</v>
      </c>
      <c r="BM21" s="290">
        <v>381</v>
      </c>
      <c r="BN21" s="290">
        <v>390</v>
      </c>
      <c r="BO21" s="290">
        <v>391</v>
      </c>
      <c r="BP21" s="290">
        <v>383</v>
      </c>
      <c r="BQ21" s="290">
        <v>367</v>
      </c>
      <c r="BR21" s="290">
        <v>397</v>
      </c>
      <c r="BS21" s="290">
        <v>397</v>
      </c>
      <c r="BT21" s="290">
        <v>401</v>
      </c>
      <c r="BU21" s="290">
        <v>401</v>
      </c>
      <c r="BV21" s="290">
        <v>396</v>
      </c>
      <c r="BW21" s="290">
        <v>389</v>
      </c>
      <c r="BX21" s="219"/>
    </row>
    <row r="22" spans="1:76" ht="25.5" customHeight="1">
      <c r="A22" s="219"/>
      <c r="B22" s="83" t="s">
        <v>409</v>
      </c>
      <c r="C22" s="219"/>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v>0</v>
      </c>
      <c r="BH22" s="290">
        <v>0</v>
      </c>
      <c r="BI22" s="290">
        <v>0</v>
      </c>
      <c r="BJ22" s="290">
        <v>0</v>
      </c>
      <c r="BK22" s="290">
        <v>0</v>
      </c>
      <c r="BL22" s="290">
        <v>0</v>
      </c>
      <c r="BM22" s="290">
        <v>0</v>
      </c>
      <c r="BN22" s="290">
        <v>0</v>
      </c>
      <c r="BO22" s="290">
        <v>0</v>
      </c>
      <c r="BP22" s="290">
        <v>0</v>
      </c>
      <c r="BQ22" s="290">
        <v>0</v>
      </c>
      <c r="BR22" s="290">
        <v>0</v>
      </c>
      <c r="BS22" s="290">
        <v>0</v>
      </c>
      <c r="BT22" s="290">
        <v>0</v>
      </c>
      <c r="BU22" s="290">
        <v>1</v>
      </c>
      <c r="BV22" s="290">
        <v>1</v>
      </c>
      <c r="BW22" s="290">
        <v>1</v>
      </c>
      <c r="BX22" s="219"/>
    </row>
    <row r="23" spans="1:76" ht="15" customHeight="1" thickBot="1">
      <c r="A23" s="225"/>
      <c r="B23" s="289"/>
      <c r="C23" s="225"/>
      <c r="D23" s="272"/>
      <c r="E23" s="272"/>
      <c r="F23" s="272"/>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E23" s="272"/>
      <c r="BF23" s="272"/>
      <c r="BG23" s="272"/>
      <c r="BH23" s="272"/>
      <c r="BI23" s="272"/>
      <c r="BJ23" s="272"/>
      <c r="BK23" s="272"/>
      <c r="BL23" s="272"/>
      <c r="BM23" s="272"/>
      <c r="BN23" s="272"/>
      <c r="BO23" s="272"/>
      <c r="BP23" s="272"/>
      <c r="BQ23" s="272"/>
      <c r="BR23" s="272"/>
      <c r="BS23" s="272"/>
      <c r="BT23" s="272"/>
      <c r="BU23" s="272"/>
      <c r="BV23" s="272"/>
      <c r="BW23" s="272"/>
      <c r="BX23" s="219"/>
    </row>
    <row r="24" spans="1:76">
      <c r="A24" s="222"/>
      <c r="B24" s="222"/>
      <c r="C24" s="222"/>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19"/>
    </row>
  </sheetData>
  <mergeCells count="3">
    <mergeCell ref="A2:A3"/>
    <mergeCell ref="A8:A9"/>
    <mergeCell ref="B2:C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7"/>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75" width="12.7109375" style="216" customWidth="1"/>
    <col min="76" max="76" width="12.7109375" style="215" customWidth="1"/>
    <col min="77" max="16384" width="9.140625" style="215"/>
  </cols>
  <sheetData>
    <row r="1" spans="1:76" s="265" customFormat="1" ht="24.95" customHeight="1" thickBot="1">
      <c r="A1" s="27" t="s">
        <v>79</v>
      </c>
      <c r="B1" s="60"/>
      <c r="C1" s="270"/>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7"/>
      <c r="BW1" s="267"/>
      <c r="BX1" s="266"/>
    </row>
    <row r="2" spans="1:76" ht="15.75">
      <c r="A2" s="419" t="str">
        <f>'Benefit summary table'!A2</f>
        <v>Budget 2015</v>
      </c>
      <c r="B2" s="419" t="s">
        <v>448</v>
      </c>
      <c r="C2" s="435"/>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33"/>
      <c r="B3" s="433"/>
      <c r="C3" s="43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4" customHeight="1">
      <c r="A4" s="313"/>
      <c r="B4" s="311" t="s">
        <v>81</v>
      </c>
      <c r="C4" s="310"/>
      <c r="D4" s="276">
        <v>0</v>
      </c>
      <c r="E4" s="276">
        <v>0</v>
      </c>
      <c r="F4" s="276">
        <v>0</v>
      </c>
      <c r="G4" s="276">
        <v>0</v>
      </c>
      <c r="H4" s="276">
        <v>0</v>
      </c>
      <c r="I4" s="276">
        <v>0</v>
      </c>
      <c r="J4" s="276">
        <v>0</v>
      </c>
      <c r="K4" s="276">
        <v>0</v>
      </c>
      <c r="L4" s="276">
        <v>0</v>
      </c>
      <c r="M4" s="276">
        <v>0</v>
      </c>
      <c r="N4" s="276">
        <v>0</v>
      </c>
      <c r="O4" s="276">
        <v>0</v>
      </c>
      <c r="P4" s="276">
        <v>0</v>
      </c>
      <c r="Q4" s="276">
        <v>0</v>
      </c>
      <c r="R4" s="276">
        <v>0</v>
      </c>
      <c r="S4" s="276">
        <v>0</v>
      </c>
      <c r="T4" s="276">
        <v>0</v>
      </c>
      <c r="U4" s="276">
        <v>0</v>
      </c>
      <c r="V4" s="276">
        <v>0</v>
      </c>
      <c r="W4" s="276">
        <v>0</v>
      </c>
      <c r="X4" s="276">
        <v>0</v>
      </c>
      <c r="Y4" s="276">
        <v>0</v>
      </c>
      <c r="Z4" s="276">
        <v>18</v>
      </c>
      <c r="AA4" s="276">
        <v>21</v>
      </c>
      <c r="AB4" s="276">
        <v>27</v>
      </c>
      <c r="AC4" s="276">
        <v>33</v>
      </c>
      <c r="AD4" s="276">
        <v>99</v>
      </c>
      <c r="AE4" s="276">
        <v>137</v>
      </c>
      <c r="AF4" s="276">
        <v>148</v>
      </c>
      <c r="AG4" s="276">
        <v>369</v>
      </c>
      <c r="AH4" s="276">
        <v>386</v>
      </c>
      <c r="AI4" s="276">
        <v>445</v>
      </c>
      <c r="AJ4" s="276">
        <v>599</v>
      </c>
      <c r="AK4" s="276">
        <v>890.6</v>
      </c>
      <c r="AL4" s="276">
        <v>1083</v>
      </c>
      <c r="AM4" s="276">
        <v>1218</v>
      </c>
      <c r="AN4" s="276">
        <v>1354</v>
      </c>
      <c r="AO4" s="276">
        <v>1479</v>
      </c>
      <c r="AP4" s="276">
        <v>1635</v>
      </c>
      <c r="AQ4" s="276">
        <v>1701</v>
      </c>
      <c r="AR4" s="276">
        <v>1365.134</v>
      </c>
      <c r="AS4" s="276">
        <v>1699.6620000000003</v>
      </c>
      <c r="AT4" s="276">
        <v>2122.81</v>
      </c>
      <c r="AU4" s="276">
        <v>1404.1669999999999</v>
      </c>
      <c r="AV4" s="276">
        <v>1692.576</v>
      </c>
      <c r="AW4" s="276">
        <v>1939.9</v>
      </c>
      <c r="AX4" s="276">
        <v>2077.2112939999997</v>
      </c>
      <c r="AY4" s="276">
        <v>2188.670932</v>
      </c>
      <c r="AZ4" s="276">
        <v>2310.6117920000006</v>
      </c>
      <c r="BA4" s="276">
        <v>2394.678625</v>
      </c>
      <c r="BB4" s="276">
        <v>2452.404614999999</v>
      </c>
      <c r="BC4" s="276">
        <v>2510.8873257930913</v>
      </c>
      <c r="BD4" s="276">
        <v>2574.5184790181656</v>
      </c>
      <c r="BE4" s="276">
        <v>2685.8228541801273</v>
      </c>
      <c r="BF4" s="276">
        <v>2833.9392983749794</v>
      </c>
      <c r="BG4" s="276">
        <v>3226.13099526</v>
      </c>
      <c r="BH4" s="276">
        <v>3556.9849629183473</v>
      </c>
      <c r="BI4" s="276">
        <v>3774.089575</v>
      </c>
      <c r="BJ4" s="276">
        <v>3941.0267050000002</v>
      </c>
      <c r="BK4" s="276">
        <v>4026.6875790000004</v>
      </c>
      <c r="BL4" s="276">
        <v>4234.4436619999997</v>
      </c>
      <c r="BM4" s="276">
        <v>4697.6782249999997</v>
      </c>
      <c r="BN4" s="276">
        <v>4924.7733250000001</v>
      </c>
      <c r="BO4" s="276">
        <v>4918.3788950000007</v>
      </c>
      <c r="BP4" s="276">
        <v>4911.948089999999</v>
      </c>
      <c r="BQ4" s="276">
        <v>0</v>
      </c>
      <c r="BR4" s="276">
        <v>0</v>
      </c>
      <c r="BS4" s="276">
        <v>0</v>
      </c>
      <c r="BT4" s="276">
        <v>0</v>
      </c>
      <c r="BU4" s="276">
        <v>0</v>
      </c>
      <c r="BV4" s="276">
        <v>0</v>
      </c>
      <c r="BW4" s="276">
        <v>0</v>
      </c>
      <c r="BX4" s="174"/>
    </row>
    <row r="5" spans="1:76" ht="26.1" customHeight="1">
      <c r="A5" s="158"/>
      <c r="B5" s="302" t="s">
        <v>434</v>
      </c>
      <c r="C5" s="309"/>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19"/>
    </row>
    <row r="6" spans="1:76">
      <c r="A6" s="301"/>
      <c r="B6" s="92" t="s">
        <v>433</v>
      </c>
      <c r="C6" s="309"/>
      <c r="D6" s="273">
        <v>0</v>
      </c>
      <c r="E6" s="273">
        <v>0</v>
      </c>
      <c r="F6" s="273">
        <v>0</v>
      </c>
      <c r="G6" s="273">
        <v>0</v>
      </c>
      <c r="H6" s="273">
        <v>0</v>
      </c>
      <c r="I6" s="273">
        <v>0</v>
      </c>
      <c r="J6" s="273">
        <v>0</v>
      </c>
      <c r="K6" s="273">
        <v>0</v>
      </c>
      <c r="L6" s="273">
        <v>0</v>
      </c>
      <c r="M6" s="273">
        <v>0</v>
      </c>
      <c r="N6" s="273">
        <v>0</v>
      </c>
      <c r="O6" s="273">
        <v>0</v>
      </c>
      <c r="P6" s="273">
        <v>0</v>
      </c>
      <c r="Q6" s="273">
        <v>0</v>
      </c>
      <c r="R6" s="273">
        <v>0</v>
      </c>
      <c r="S6" s="273">
        <v>0</v>
      </c>
      <c r="T6" s="273">
        <v>0</v>
      </c>
      <c r="U6" s="273">
        <v>0</v>
      </c>
      <c r="V6" s="273">
        <v>0</v>
      </c>
      <c r="W6" s="273">
        <v>0</v>
      </c>
      <c r="X6" s="273">
        <v>0</v>
      </c>
      <c r="Y6" s="273">
        <v>0</v>
      </c>
      <c r="Z6" s="273">
        <v>0</v>
      </c>
      <c r="AA6" s="273">
        <v>0</v>
      </c>
      <c r="AB6" s="273">
        <v>0</v>
      </c>
      <c r="AC6" s="273">
        <v>0</v>
      </c>
      <c r="AD6" s="273">
        <v>0</v>
      </c>
      <c r="AE6" s="273">
        <v>0</v>
      </c>
      <c r="AF6" s="273">
        <v>0</v>
      </c>
      <c r="AG6" s="273">
        <v>0</v>
      </c>
      <c r="AH6" s="273">
        <v>0</v>
      </c>
      <c r="AI6" s="273">
        <v>0</v>
      </c>
      <c r="AJ6" s="273">
        <v>0</v>
      </c>
      <c r="AK6" s="273">
        <v>0</v>
      </c>
      <c r="AL6" s="273">
        <v>0</v>
      </c>
      <c r="AM6" s="273">
        <v>0</v>
      </c>
      <c r="AN6" s="273">
        <v>0</v>
      </c>
      <c r="AO6" s="273">
        <v>0</v>
      </c>
      <c r="AP6" s="273">
        <v>0</v>
      </c>
      <c r="AQ6" s="273">
        <v>0</v>
      </c>
      <c r="AR6" s="273">
        <v>0</v>
      </c>
      <c r="AS6" s="273">
        <v>0</v>
      </c>
      <c r="AT6" s="273">
        <v>0</v>
      </c>
      <c r="AU6" s="273">
        <v>0</v>
      </c>
      <c r="AV6" s="273">
        <v>0</v>
      </c>
      <c r="AW6" s="273">
        <v>0</v>
      </c>
      <c r="AX6" s="273">
        <v>0</v>
      </c>
      <c r="AY6" s="273">
        <v>0</v>
      </c>
      <c r="AZ6" s="273">
        <v>0</v>
      </c>
      <c r="BA6" s="273">
        <v>0</v>
      </c>
      <c r="BB6" s="273">
        <v>0</v>
      </c>
      <c r="BC6" s="273">
        <v>0</v>
      </c>
      <c r="BD6" s="273">
        <v>0</v>
      </c>
      <c r="BE6" s="273">
        <v>0</v>
      </c>
      <c r="BF6" s="273">
        <v>0</v>
      </c>
      <c r="BG6" s="273">
        <v>0</v>
      </c>
      <c r="BH6" s="273">
        <v>0</v>
      </c>
      <c r="BI6" s="273">
        <v>0</v>
      </c>
      <c r="BJ6" s="273">
        <v>0</v>
      </c>
      <c r="BK6" s="273">
        <v>0</v>
      </c>
      <c r="BL6" s="273">
        <v>308.02755006718922</v>
      </c>
      <c r="BM6" s="273">
        <v>515.48243622450877</v>
      </c>
      <c r="BN6" s="273">
        <v>559.64886740375289</v>
      </c>
      <c r="BO6" s="273">
        <v>588.23789220306298</v>
      </c>
      <c r="BP6" s="273">
        <v>620.96731151552888</v>
      </c>
      <c r="BQ6" s="273">
        <v>0</v>
      </c>
      <c r="BR6" s="273">
        <v>0</v>
      </c>
      <c r="BS6" s="273">
        <v>0</v>
      </c>
      <c r="BT6" s="273">
        <v>0</v>
      </c>
      <c r="BU6" s="273">
        <v>0</v>
      </c>
      <c r="BV6" s="273">
        <v>0</v>
      </c>
      <c r="BW6" s="273">
        <v>0</v>
      </c>
      <c r="BX6" s="219"/>
    </row>
    <row r="7" spans="1:76">
      <c r="A7" s="301"/>
      <c r="B7" s="92" t="s">
        <v>7</v>
      </c>
      <c r="C7" s="309"/>
      <c r="D7" s="273">
        <v>0</v>
      </c>
      <c r="E7" s="273">
        <v>0</v>
      </c>
      <c r="F7" s="273">
        <v>0</v>
      </c>
      <c r="G7" s="273">
        <v>0</v>
      </c>
      <c r="H7" s="273">
        <v>0</v>
      </c>
      <c r="I7" s="273">
        <v>0</v>
      </c>
      <c r="J7" s="273">
        <v>0</v>
      </c>
      <c r="K7" s="273">
        <v>0</v>
      </c>
      <c r="L7" s="273">
        <v>0</v>
      </c>
      <c r="M7" s="273">
        <v>0</v>
      </c>
      <c r="N7" s="273">
        <v>0</v>
      </c>
      <c r="O7" s="273">
        <v>0</v>
      </c>
      <c r="P7" s="273">
        <v>0</v>
      </c>
      <c r="Q7" s="273">
        <v>0</v>
      </c>
      <c r="R7" s="273">
        <v>0</v>
      </c>
      <c r="S7" s="273">
        <v>0</v>
      </c>
      <c r="T7" s="273">
        <v>0</v>
      </c>
      <c r="U7" s="273">
        <v>0</v>
      </c>
      <c r="V7" s="273">
        <v>0</v>
      </c>
      <c r="W7" s="273">
        <v>0</v>
      </c>
      <c r="X7" s="273">
        <v>0</v>
      </c>
      <c r="Y7" s="273">
        <v>0</v>
      </c>
      <c r="Z7" s="273">
        <v>0</v>
      </c>
      <c r="AA7" s="273">
        <v>0</v>
      </c>
      <c r="AB7" s="273">
        <v>0</v>
      </c>
      <c r="AC7" s="273">
        <v>0</v>
      </c>
      <c r="AD7" s="273">
        <v>0</v>
      </c>
      <c r="AE7" s="273">
        <v>0</v>
      </c>
      <c r="AF7" s="273">
        <v>0</v>
      </c>
      <c r="AG7" s="273">
        <v>0</v>
      </c>
      <c r="AH7" s="273">
        <v>0</v>
      </c>
      <c r="AI7" s="273">
        <v>0</v>
      </c>
      <c r="AJ7" s="273">
        <v>0</v>
      </c>
      <c r="AK7" s="273">
        <v>0</v>
      </c>
      <c r="AL7" s="273">
        <v>0</v>
      </c>
      <c r="AM7" s="273">
        <v>0</v>
      </c>
      <c r="AN7" s="273">
        <v>0</v>
      </c>
      <c r="AO7" s="273">
        <v>0</v>
      </c>
      <c r="AP7" s="273">
        <v>0</v>
      </c>
      <c r="AQ7" s="273">
        <v>0</v>
      </c>
      <c r="AR7" s="273">
        <v>0</v>
      </c>
      <c r="AS7" s="273">
        <v>0</v>
      </c>
      <c r="AT7" s="273">
        <v>0</v>
      </c>
      <c r="AU7" s="273">
        <v>0</v>
      </c>
      <c r="AV7" s="273">
        <v>0</v>
      </c>
      <c r="AW7" s="273">
        <v>0</v>
      </c>
      <c r="AX7" s="273">
        <v>0</v>
      </c>
      <c r="AY7" s="273">
        <v>0</v>
      </c>
      <c r="AZ7" s="273">
        <v>0</v>
      </c>
      <c r="BA7" s="273">
        <v>0</v>
      </c>
      <c r="BB7" s="273">
        <v>0</v>
      </c>
      <c r="BC7" s="273">
        <v>0</v>
      </c>
      <c r="BD7" s="273">
        <v>0</v>
      </c>
      <c r="BE7" s="273">
        <v>0</v>
      </c>
      <c r="BF7" s="273">
        <v>0</v>
      </c>
      <c r="BG7" s="273">
        <v>0</v>
      </c>
      <c r="BH7" s="273">
        <v>0</v>
      </c>
      <c r="BI7" s="273">
        <v>0</v>
      </c>
      <c r="BJ7" s="273">
        <v>0</v>
      </c>
      <c r="BK7" s="273">
        <v>0</v>
      </c>
      <c r="BL7" s="273">
        <v>944.21315574012146</v>
      </c>
      <c r="BM7" s="273">
        <v>1026.3094368543275</v>
      </c>
      <c r="BN7" s="273">
        <v>1083.9569208671562</v>
      </c>
      <c r="BO7" s="273">
        <v>1097.3255047744601</v>
      </c>
      <c r="BP7" s="273">
        <v>1110.9613710199749</v>
      </c>
      <c r="BQ7" s="273">
        <v>0</v>
      </c>
      <c r="BR7" s="273">
        <v>0</v>
      </c>
      <c r="BS7" s="273">
        <v>0</v>
      </c>
      <c r="BT7" s="273">
        <v>0</v>
      </c>
      <c r="BU7" s="273">
        <v>0</v>
      </c>
      <c r="BV7" s="273">
        <v>0</v>
      </c>
      <c r="BW7" s="273">
        <v>0</v>
      </c>
      <c r="BX7" s="219"/>
    </row>
    <row r="8" spans="1:76">
      <c r="A8" s="301"/>
      <c r="B8" s="92" t="s">
        <v>432</v>
      </c>
      <c r="C8" s="309"/>
      <c r="D8" s="273">
        <v>0</v>
      </c>
      <c r="E8" s="273">
        <v>0</v>
      </c>
      <c r="F8" s="273">
        <v>0</v>
      </c>
      <c r="G8" s="273">
        <v>0</v>
      </c>
      <c r="H8" s="273">
        <v>0</v>
      </c>
      <c r="I8" s="273">
        <v>0</v>
      </c>
      <c r="J8" s="273">
        <v>0</v>
      </c>
      <c r="K8" s="273">
        <v>0</v>
      </c>
      <c r="L8" s="273">
        <v>0</v>
      </c>
      <c r="M8" s="273">
        <v>0</v>
      </c>
      <c r="N8" s="273">
        <v>0</v>
      </c>
      <c r="O8" s="273">
        <v>0</v>
      </c>
      <c r="P8" s="273">
        <v>0</v>
      </c>
      <c r="Q8" s="273">
        <v>0</v>
      </c>
      <c r="R8" s="273">
        <v>0</v>
      </c>
      <c r="S8" s="273">
        <v>0</v>
      </c>
      <c r="T8" s="273">
        <v>0</v>
      </c>
      <c r="U8" s="273">
        <v>0</v>
      </c>
      <c r="V8" s="273">
        <v>0</v>
      </c>
      <c r="W8" s="273">
        <v>0</v>
      </c>
      <c r="X8" s="273">
        <v>0</v>
      </c>
      <c r="Y8" s="273">
        <v>0</v>
      </c>
      <c r="Z8" s="273">
        <v>0</v>
      </c>
      <c r="AA8" s="273">
        <v>0</v>
      </c>
      <c r="AB8" s="273">
        <v>0</v>
      </c>
      <c r="AC8" s="273">
        <v>0</v>
      </c>
      <c r="AD8" s="273">
        <v>0</v>
      </c>
      <c r="AE8" s="273">
        <v>0</v>
      </c>
      <c r="AF8" s="273">
        <v>0</v>
      </c>
      <c r="AG8" s="273">
        <v>0</v>
      </c>
      <c r="AH8" s="273">
        <v>0</v>
      </c>
      <c r="AI8" s="273">
        <v>0</v>
      </c>
      <c r="AJ8" s="273">
        <v>0</v>
      </c>
      <c r="AK8" s="273">
        <v>0</v>
      </c>
      <c r="AL8" s="273">
        <v>0</v>
      </c>
      <c r="AM8" s="273">
        <v>0</v>
      </c>
      <c r="AN8" s="273">
        <v>0</v>
      </c>
      <c r="AO8" s="273">
        <v>0</v>
      </c>
      <c r="AP8" s="273">
        <v>0</v>
      </c>
      <c r="AQ8" s="273">
        <v>0</v>
      </c>
      <c r="AR8" s="273">
        <v>0</v>
      </c>
      <c r="AS8" s="273">
        <v>0</v>
      </c>
      <c r="AT8" s="273">
        <v>0</v>
      </c>
      <c r="AU8" s="273">
        <v>0</v>
      </c>
      <c r="AV8" s="273">
        <v>0</v>
      </c>
      <c r="AW8" s="273">
        <v>0</v>
      </c>
      <c r="AX8" s="273">
        <v>0</v>
      </c>
      <c r="AY8" s="273">
        <v>0</v>
      </c>
      <c r="AZ8" s="273">
        <v>0</v>
      </c>
      <c r="BA8" s="273">
        <v>0</v>
      </c>
      <c r="BB8" s="273">
        <v>0</v>
      </c>
      <c r="BC8" s="273">
        <v>0</v>
      </c>
      <c r="BD8" s="273">
        <v>0</v>
      </c>
      <c r="BE8" s="273">
        <v>0</v>
      </c>
      <c r="BF8" s="273">
        <v>0</v>
      </c>
      <c r="BG8" s="273">
        <v>0</v>
      </c>
      <c r="BH8" s="273">
        <v>0</v>
      </c>
      <c r="BI8" s="273">
        <v>0</v>
      </c>
      <c r="BJ8" s="273">
        <v>0</v>
      </c>
      <c r="BK8" s="273">
        <v>0</v>
      </c>
      <c r="BL8" s="273">
        <v>548.72375959129954</v>
      </c>
      <c r="BM8" s="273">
        <v>539.7901437571029</v>
      </c>
      <c r="BN8" s="273">
        <v>504.78300198133326</v>
      </c>
      <c r="BO8" s="273">
        <v>443.73935361736528</v>
      </c>
      <c r="BP8" s="273">
        <v>399.82414747873798</v>
      </c>
      <c r="BQ8" s="273">
        <v>0</v>
      </c>
      <c r="BR8" s="273">
        <v>0</v>
      </c>
      <c r="BS8" s="273">
        <v>0</v>
      </c>
      <c r="BT8" s="273">
        <v>0</v>
      </c>
      <c r="BU8" s="273">
        <v>0</v>
      </c>
      <c r="BV8" s="273">
        <v>0</v>
      </c>
      <c r="BW8" s="273">
        <v>0</v>
      </c>
      <c r="BX8" s="219"/>
    </row>
    <row r="9" spans="1:76">
      <c r="A9" s="301"/>
      <c r="B9" s="92" t="s">
        <v>431</v>
      </c>
      <c r="C9" s="309"/>
      <c r="D9" s="273">
        <v>0</v>
      </c>
      <c r="E9" s="273">
        <v>0</v>
      </c>
      <c r="F9" s="273">
        <v>0</v>
      </c>
      <c r="G9" s="273">
        <v>0</v>
      </c>
      <c r="H9" s="273">
        <v>0</v>
      </c>
      <c r="I9" s="273">
        <v>0</v>
      </c>
      <c r="J9" s="273">
        <v>0</v>
      </c>
      <c r="K9" s="273">
        <v>0</v>
      </c>
      <c r="L9" s="273">
        <v>0</v>
      </c>
      <c r="M9" s="273">
        <v>0</v>
      </c>
      <c r="N9" s="273">
        <v>0</v>
      </c>
      <c r="O9" s="273">
        <v>0</v>
      </c>
      <c r="P9" s="273">
        <v>0</v>
      </c>
      <c r="Q9" s="273">
        <v>0</v>
      </c>
      <c r="R9" s="273">
        <v>0</v>
      </c>
      <c r="S9" s="273">
        <v>0</v>
      </c>
      <c r="T9" s="273">
        <v>0</v>
      </c>
      <c r="U9" s="273">
        <v>0</v>
      </c>
      <c r="V9" s="273">
        <v>0</v>
      </c>
      <c r="W9" s="273">
        <v>0</v>
      </c>
      <c r="X9" s="273">
        <v>0</v>
      </c>
      <c r="Y9" s="273">
        <v>0</v>
      </c>
      <c r="Z9" s="273">
        <v>0</v>
      </c>
      <c r="AA9" s="273">
        <v>0</v>
      </c>
      <c r="AB9" s="273">
        <v>0</v>
      </c>
      <c r="AC9" s="273">
        <v>0</v>
      </c>
      <c r="AD9" s="273">
        <v>0</v>
      </c>
      <c r="AE9" s="273">
        <v>0</v>
      </c>
      <c r="AF9" s="273">
        <v>0</v>
      </c>
      <c r="AG9" s="273">
        <v>0</v>
      </c>
      <c r="AH9" s="273">
        <v>0</v>
      </c>
      <c r="AI9" s="273">
        <v>0</v>
      </c>
      <c r="AJ9" s="273">
        <v>0</v>
      </c>
      <c r="AK9" s="273">
        <v>0</v>
      </c>
      <c r="AL9" s="273">
        <v>0</v>
      </c>
      <c r="AM9" s="273">
        <v>0</v>
      </c>
      <c r="AN9" s="273">
        <v>0</v>
      </c>
      <c r="AO9" s="273">
        <v>0</v>
      </c>
      <c r="AP9" s="273">
        <v>0</v>
      </c>
      <c r="AQ9" s="273">
        <v>0</v>
      </c>
      <c r="AR9" s="273">
        <v>0</v>
      </c>
      <c r="AS9" s="273">
        <v>0</v>
      </c>
      <c r="AT9" s="273">
        <v>0</v>
      </c>
      <c r="AU9" s="273">
        <v>0</v>
      </c>
      <c r="AV9" s="273">
        <v>0</v>
      </c>
      <c r="AW9" s="273">
        <v>0</v>
      </c>
      <c r="AX9" s="273">
        <v>0</v>
      </c>
      <c r="AY9" s="273">
        <v>0</v>
      </c>
      <c r="AZ9" s="273">
        <v>0</v>
      </c>
      <c r="BA9" s="273">
        <v>0</v>
      </c>
      <c r="BB9" s="273">
        <v>0</v>
      </c>
      <c r="BC9" s="273">
        <v>0</v>
      </c>
      <c r="BD9" s="273">
        <v>0</v>
      </c>
      <c r="BE9" s="273">
        <v>0</v>
      </c>
      <c r="BF9" s="273">
        <v>0</v>
      </c>
      <c r="BG9" s="273">
        <v>0</v>
      </c>
      <c r="BH9" s="273">
        <v>0</v>
      </c>
      <c r="BI9" s="273">
        <v>0</v>
      </c>
      <c r="BJ9" s="273">
        <v>0</v>
      </c>
      <c r="BK9" s="273">
        <v>0</v>
      </c>
      <c r="BL9" s="273">
        <v>90.993787458770441</v>
      </c>
      <c r="BM9" s="273">
        <v>106.36432472921662</v>
      </c>
      <c r="BN9" s="273">
        <v>123.81489727307819</v>
      </c>
      <c r="BO9" s="273">
        <v>134.65359309032178</v>
      </c>
      <c r="BP9" s="273">
        <v>148.92426813359887</v>
      </c>
      <c r="BQ9" s="273">
        <v>0</v>
      </c>
      <c r="BR9" s="273">
        <v>0</v>
      </c>
      <c r="BS9" s="273">
        <v>0</v>
      </c>
      <c r="BT9" s="273">
        <v>0</v>
      </c>
      <c r="BU9" s="273">
        <v>0</v>
      </c>
      <c r="BV9" s="273">
        <v>0</v>
      </c>
      <c r="BW9" s="273">
        <v>0</v>
      </c>
      <c r="BX9" s="219"/>
    </row>
    <row r="10" spans="1:76">
      <c r="A10" s="301"/>
      <c r="B10" s="92" t="s">
        <v>430</v>
      </c>
      <c r="C10" s="309"/>
      <c r="D10" s="273">
        <v>0</v>
      </c>
      <c r="E10" s="273">
        <v>0</v>
      </c>
      <c r="F10" s="273">
        <v>0</v>
      </c>
      <c r="G10" s="273">
        <v>0</v>
      </c>
      <c r="H10" s="273">
        <v>0</v>
      </c>
      <c r="I10" s="273">
        <v>0</v>
      </c>
      <c r="J10" s="273">
        <v>0</v>
      </c>
      <c r="K10" s="273">
        <v>0</v>
      </c>
      <c r="L10" s="273">
        <v>0</v>
      </c>
      <c r="M10" s="273">
        <v>0</v>
      </c>
      <c r="N10" s="273">
        <v>0</v>
      </c>
      <c r="O10" s="273">
        <v>0</v>
      </c>
      <c r="P10" s="273">
        <v>0</v>
      </c>
      <c r="Q10" s="273">
        <v>0</v>
      </c>
      <c r="R10" s="273">
        <v>0</v>
      </c>
      <c r="S10" s="273">
        <v>0</v>
      </c>
      <c r="T10" s="273">
        <v>0</v>
      </c>
      <c r="U10" s="273">
        <v>0</v>
      </c>
      <c r="V10" s="273">
        <v>0</v>
      </c>
      <c r="W10" s="273">
        <v>0</v>
      </c>
      <c r="X10" s="273">
        <v>0</v>
      </c>
      <c r="Y10" s="273">
        <v>0</v>
      </c>
      <c r="Z10" s="273">
        <v>0</v>
      </c>
      <c r="AA10" s="273">
        <v>0</v>
      </c>
      <c r="AB10" s="273">
        <v>0</v>
      </c>
      <c r="AC10" s="273">
        <v>0</v>
      </c>
      <c r="AD10" s="273">
        <v>0</v>
      </c>
      <c r="AE10" s="273">
        <v>0</v>
      </c>
      <c r="AF10" s="273">
        <v>0</v>
      </c>
      <c r="AG10" s="273">
        <v>0</v>
      </c>
      <c r="AH10" s="273">
        <v>0</v>
      </c>
      <c r="AI10" s="273">
        <v>0</v>
      </c>
      <c r="AJ10" s="273">
        <v>0</v>
      </c>
      <c r="AK10" s="273">
        <v>0</v>
      </c>
      <c r="AL10" s="273">
        <v>0</v>
      </c>
      <c r="AM10" s="273">
        <v>0</v>
      </c>
      <c r="AN10" s="273">
        <v>0</v>
      </c>
      <c r="AO10" s="273">
        <v>0</v>
      </c>
      <c r="AP10" s="273">
        <v>0</v>
      </c>
      <c r="AQ10" s="273">
        <v>0</v>
      </c>
      <c r="AR10" s="273">
        <v>0</v>
      </c>
      <c r="AS10" s="273">
        <v>0</v>
      </c>
      <c r="AT10" s="273">
        <v>0</v>
      </c>
      <c r="AU10" s="273">
        <v>0</v>
      </c>
      <c r="AV10" s="273">
        <v>0</v>
      </c>
      <c r="AW10" s="273">
        <v>0</v>
      </c>
      <c r="AX10" s="273">
        <v>0</v>
      </c>
      <c r="AY10" s="273">
        <v>0</v>
      </c>
      <c r="AZ10" s="273">
        <v>0</v>
      </c>
      <c r="BA10" s="273">
        <v>0</v>
      </c>
      <c r="BB10" s="273">
        <v>0</v>
      </c>
      <c r="BC10" s="273">
        <v>0</v>
      </c>
      <c r="BD10" s="273">
        <v>0</v>
      </c>
      <c r="BE10" s="273">
        <v>0</v>
      </c>
      <c r="BF10" s="273">
        <v>0</v>
      </c>
      <c r="BG10" s="273">
        <v>0</v>
      </c>
      <c r="BH10" s="273">
        <v>0</v>
      </c>
      <c r="BI10" s="273">
        <v>0</v>
      </c>
      <c r="BJ10" s="273">
        <v>0</v>
      </c>
      <c r="BK10" s="273">
        <v>0</v>
      </c>
      <c r="BL10" s="273">
        <v>160.10370387808047</v>
      </c>
      <c r="BM10" s="273">
        <v>169.9076006622407</v>
      </c>
      <c r="BN10" s="273">
        <v>169.73026830045234</v>
      </c>
      <c r="BO10" s="273">
        <v>154.35312752812516</v>
      </c>
      <c r="BP10" s="273">
        <v>129.85184372983497</v>
      </c>
      <c r="BQ10" s="273">
        <v>0</v>
      </c>
      <c r="BR10" s="273">
        <v>0</v>
      </c>
      <c r="BS10" s="273">
        <v>0</v>
      </c>
      <c r="BT10" s="273">
        <v>0</v>
      </c>
      <c r="BU10" s="273">
        <v>0</v>
      </c>
      <c r="BV10" s="273">
        <v>0</v>
      </c>
      <c r="BW10" s="273">
        <v>0</v>
      </c>
      <c r="BX10" s="219"/>
    </row>
    <row r="11" spans="1:76" ht="26.1" customHeight="1">
      <c r="A11" s="301"/>
      <c r="B11" s="92" t="s">
        <v>429</v>
      </c>
      <c r="C11" s="309"/>
      <c r="D11" s="273">
        <v>0</v>
      </c>
      <c r="E11" s="273">
        <v>0</v>
      </c>
      <c r="F11" s="273">
        <v>0</v>
      </c>
      <c r="G11" s="273">
        <v>0</v>
      </c>
      <c r="H11" s="273">
        <v>0</v>
      </c>
      <c r="I11" s="273">
        <v>0</v>
      </c>
      <c r="J11" s="273">
        <v>0</v>
      </c>
      <c r="K11" s="273">
        <v>0</v>
      </c>
      <c r="L11" s="273">
        <v>0</v>
      </c>
      <c r="M11" s="273">
        <v>0</v>
      </c>
      <c r="N11" s="273">
        <v>0</v>
      </c>
      <c r="O11" s="273">
        <v>0</v>
      </c>
      <c r="P11" s="273">
        <v>0</v>
      </c>
      <c r="Q11" s="273">
        <v>0</v>
      </c>
      <c r="R11" s="273">
        <v>0</v>
      </c>
      <c r="S11" s="273">
        <v>0</v>
      </c>
      <c r="T11" s="273">
        <v>0</v>
      </c>
      <c r="U11" s="273">
        <v>0</v>
      </c>
      <c r="V11" s="273">
        <v>0</v>
      </c>
      <c r="W11" s="273">
        <v>0</v>
      </c>
      <c r="X11" s="273">
        <v>0</v>
      </c>
      <c r="Y11" s="273">
        <v>0</v>
      </c>
      <c r="Z11" s="273">
        <v>0</v>
      </c>
      <c r="AA11" s="273">
        <v>0</v>
      </c>
      <c r="AB11" s="273">
        <v>0</v>
      </c>
      <c r="AC11" s="273">
        <v>0</v>
      </c>
      <c r="AD11" s="273">
        <v>0</v>
      </c>
      <c r="AE11" s="273">
        <v>0</v>
      </c>
      <c r="AF11" s="273">
        <v>0</v>
      </c>
      <c r="AG11" s="273">
        <v>0</v>
      </c>
      <c r="AH11" s="273">
        <v>0</v>
      </c>
      <c r="AI11" s="273">
        <v>0</v>
      </c>
      <c r="AJ11" s="273">
        <v>0</v>
      </c>
      <c r="AK11" s="273">
        <v>0</v>
      </c>
      <c r="AL11" s="273">
        <v>0</v>
      </c>
      <c r="AM11" s="273">
        <v>0</v>
      </c>
      <c r="AN11" s="273">
        <v>0</v>
      </c>
      <c r="AO11" s="273">
        <v>0</v>
      </c>
      <c r="AP11" s="273">
        <v>0</v>
      </c>
      <c r="AQ11" s="273">
        <v>0</v>
      </c>
      <c r="AR11" s="273">
        <v>0</v>
      </c>
      <c r="AS11" s="273">
        <v>0</v>
      </c>
      <c r="AT11" s="273">
        <v>0</v>
      </c>
      <c r="AU11" s="273">
        <v>0</v>
      </c>
      <c r="AV11" s="273">
        <v>0</v>
      </c>
      <c r="AW11" s="273">
        <v>0</v>
      </c>
      <c r="AX11" s="273">
        <v>0</v>
      </c>
      <c r="AY11" s="273">
        <v>0</v>
      </c>
      <c r="AZ11" s="273">
        <v>0</v>
      </c>
      <c r="BA11" s="273">
        <v>0</v>
      </c>
      <c r="BB11" s="273">
        <v>0</v>
      </c>
      <c r="BC11" s="273">
        <v>0</v>
      </c>
      <c r="BD11" s="273">
        <v>0</v>
      </c>
      <c r="BE11" s="273">
        <v>0</v>
      </c>
      <c r="BF11" s="273">
        <v>0</v>
      </c>
      <c r="BG11" s="273">
        <v>0</v>
      </c>
      <c r="BH11" s="273">
        <v>0</v>
      </c>
      <c r="BI11" s="273">
        <v>0</v>
      </c>
      <c r="BJ11" s="273">
        <v>0</v>
      </c>
      <c r="BK11" s="273">
        <v>0</v>
      </c>
      <c r="BL11" s="273">
        <v>1640.5339423645937</v>
      </c>
      <c r="BM11" s="273">
        <v>1684.6942545741524</v>
      </c>
      <c r="BN11" s="273">
        <v>1704.7825727712873</v>
      </c>
      <c r="BO11" s="273">
        <v>1660.9634499654603</v>
      </c>
      <c r="BP11" s="273">
        <v>1590.5767319556921</v>
      </c>
      <c r="BQ11" s="273">
        <v>0</v>
      </c>
      <c r="BR11" s="273">
        <v>0</v>
      </c>
      <c r="BS11" s="273">
        <v>0</v>
      </c>
      <c r="BT11" s="273">
        <v>0</v>
      </c>
      <c r="BU11" s="273">
        <v>0</v>
      </c>
      <c r="BV11" s="273">
        <v>0</v>
      </c>
      <c r="BW11" s="273">
        <v>0</v>
      </c>
      <c r="BX11" s="219"/>
    </row>
    <row r="12" spans="1:76">
      <c r="A12" s="301"/>
      <c r="B12" s="92" t="s">
        <v>428</v>
      </c>
      <c r="C12" s="309"/>
      <c r="D12" s="273">
        <v>0</v>
      </c>
      <c r="E12" s="273">
        <v>0</v>
      </c>
      <c r="F12" s="273">
        <v>0</v>
      </c>
      <c r="G12" s="273">
        <v>0</v>
      </c>
      <c r="H12" s="273">
        <v>0</v>
      </c>
      <c r="I12" s="273">
        <v>0</v>
      </c>
      <c r="J12" s="273">
        <v>0</v>
      </c>
      <c r="K12" s="273">
        <v>0</v>
      </c>
      <c r="L12" s="273">
        <v>0</v>
      </c>
      <c r="M12" s="273">
        <v>0</v>
      </c>
      <c r="N12" s="273">
        <v>0</v>
      </c>
      <c r="O12" s="273">
        <v>0</v>
      </c>
      <c r="P12" s="273">
        <v>0</v>
      </c>
      <c r="Q12" s="273">
        <v>0</v>
      </c>
      <c r="R12" s="273">
        <v>0</v>
      </c>
      <c r="S12" s="273">
        <v>0</v>
      </c>
      <c r="T12" s="273">
        <v>0</v>
      </c>
      <c r="U12" s="273">
        <v>0</v>
      </c>
      <c r="V12" s="273">
        <v>0</v>
      </c>
      <c r="W12" s="273">
        <v>0</v>
      </c>
      <c r="X12" s="273">
        <v>0</v>
      </c>
      <c r="Y12" s="273">
        <v>0</v>
      </c>
      <c r="Z12" s="273">
        <v>0</v>
      </c>
      <c r="AA12" s="273">
        <v>0</v>
      </c>
      <c r="AB12" s="273">
        <v>0</v>
      </c>
      <c r="AC12" s="273">
        <v>0</v>
      </c>
      <c r="AD12" s="273">
        <v>0</v>
      </c>
      <c r="AE12" s="273">
        <v>0</v>
      </c>
      <c r="AF12" s="273">
        <v>0</v>
      </c>
      <c r="AG12" s="273">
        <v>0</v>
      </c>
      <c r="AH12" s="273">
        <v>0</v>
      </c>
      <c r="AI12" s="273">
        <v>0</v>
      </c>
      <c r="AJ12" s="273">
        <v>0</v>
      </c>
      <c r="AK12" s="273">
        <v>0</v>
      </c>
      <c r="AL12" s="273">
        <v>0</v>
      </c>
      <c r="AM12" s="273">
        <v>0</v>
      </c>
      <c r="AN12" s="273">
        <v>0</v>
      </c>
      <c r="AO12" s="273">
        <v>0</v>
      </c>
      <c r="AP12" s="273">
        <v>0</v>
      </c>
      <c r="AQ12" s="273">
        <v>0</v>
      </c>
      <c r="AR12" s="273">
        <v>0</v>
      </c>
      <c r="AS12" s="273">
        <v>0</v>
      </c>
      <c r="AT12" s="273">
        <v>0</v>
      </c>
      <c r="AU12" s="273">
        <v>0</v>
      </c>
      <c r="AV12" s="273">
        <v>0</v>
      </c>
      <c r="AW12" s="273">
        <v>0</v>
      </c>
      <c r="AX12" s="273">
        <v>0</v>
      </c>
      <c r="AY12" s="273">
        <v>0</v>
      </c>
      <c r="AZ12" s="273">
        <v>0</v>
      </c>
      <c r="BA12" s="273">
        <v>0</v>
      </c>
      <c r="BB12" s="273">
        <v>0</v>
      </c>
      <c r="BC12" s="273">
        <v>0</v>
      </c>
      <c r="BD12" s="273">
        <v>0</v>
      </c>
      <c r="BE12" s="273">
        <v>0</v>
      </c>
      <c r="BF12" s="273">
        <v>0</v>
      </c>
      <c r="BG12" s="273">
        <v>0</v>
      </c>
      <c r="BH12" s="273">
        <v>0</v>
      </c>
      <c r="BI12" s="273">
        <v>0</v>
      </c>
      <c r="BJ12" s="273">
        <v>0</v>
      </c>
      <c r="BK12" s="273">
        <v>0</v>
      </c>
      <c r="BL12" s="273">
        <v>23.082844298202023</v>
      </c>
      <c r="BM12" s="273">
        <v>28.427885672585596</v>
      </c>
      <c r="BN12" s="273">
        <v>34.419420881684694</v>
      </c>
      <c r="BO12" s="273">
        <v>38.184232300479046</v>
      </c>
      <c r="BP12" s="273">
        <v>45.841252968819461</v>
      </c>
      <c r="BQ12" s="273">
        <v>0</v>
      </c>
      <c r="BR12" s="273">
        <v>0</v>
      </c>
      <c r="BS12" s="273">
        <v>0</v>
      </c>
      <c r="BT12" s="273">
        <v>0</v>
      </c>
      <c r="BU12" s="273">
        <v>0</v>
      </c>
      <c r="BV12" s="273">
        <v>0</v>
      </c>
      <c r="BW12" s="273">
        <v>0</v>
      </c>
      <c r="BX12" s="219"/>
    </row>
    <row r="13" spans="1:76">
      <c r="A13" s="301"/>
      <c r="B13" s="92" t="s">
        <v>427</v>
      </c>
      <c r="C13" s="309"/>
      <c r="D13" s="273">
        <v>0</v>
      </c>
      <c r="E13" s="273">
        <v>0</v>
      </c>
      <c r="F13" s="273">
        <v>0</v>
      </c>
      <c r="G13" s="273">
        <v>0</v>
      </c>
      <c r="H13" s="273">
        <v>0</v>
      </c>
      <c r="I13" s="273">
        <v>0</v>
      </c>
      <c r="J13" s="273">
        <v>0</v>
      </c>
      <c r="K13" s="273">
        <v>0</v>
      </c>
      <c r="L13" s="273">
        <v>0</v>
      </c>
      <c r="M13" s="273">
        <v>0</v>
      </c>
      <c r="N13" s="273">
        <v>0</v>
      </c>
      <c r="O13" s="273">
        <v>0</v>
      </c>
      <c r="P13" s="273">
        <v>0</v>
      </c>
      <c r="Q13" s="273">
        <v>0</v>
      </c>
      <c r="R13" s="273">
        <v>0</v>
      </c>
      <c r="S13" s="273">
        <v>0</v>
      </c>
      <c r="T13" s="273">
        <v>0</v>
      </c>
      <c r="U13" s="273">
        <v>0</v>
      </c>
      <c r="V13" s="273">
        <v>0</v>
      </c>
      <c r="W13" s="273">
        <v>0</v>
      </c>
      <c r="X13" s="273">
        <v>0</v>
      </c>
      <c r="Y13" s="273">
        <v>0</v>
      </c>
      <c r="Z13" s="273">
        <v>0</v>
      </c>
      <c r="AA13" s="273">
        <v>0</v>
      </c>
      <c r="AB13" s="273">
        <v>0</v>
      </c>
      <c r="AC13" s="273">
        <v>0</v>
      </c>
      <c r="AD13" s="273">
        <v>0</v>
      </c>
      <c r="AE13" s="273">
        <v>0</v>
      </c>
      <c r="AF13" s="273">
        <v>0</v>
      </c>
      <c r="AG13" s="273">
        <v>0</v>
      </c>
      <c r="AH13" s="273">
        <v>0</v>
      </c>
      <c r="AI13" s="273">
        <v>0</v>
      </c>
      <c r="AJ13" s="273">
        <v>0</v>
      </c>
      <c r="AK13" s="273">
        <v>0</v>
      </c>
      <c r="AL13" s="273">
        <v>0</v>
      </c>
      <c r="AM13" s="273">
        <v>0</v>
      </c>
      <c r="AN13" s="273">
        <v>0</v>
      </c>
      <c r="AO13" s="273">
        <v>0</v>
      </c>
      <c r="AP13" s="273">
        <v>0</v>
      </c>
      <c r="AQ13" s="273">
        <v>0</v>
      </c>
      <c r="AR13" s="273">
        <v>0</v>
      </c>
      <c r="AS13" s="273">
        <v>0</v>
      </c>
      <c r="AT13" s="273">
        <v>0</v>
      </c>
      <c r="AU13" s="273">
        <v>0</v>
      </c>
      <c r="AV13" s="273">
        <v>0</v>
      </c>
      <c r="AW13" s="273">
        <v>0</v>
      </c>
      <c r="AX13" s="273">
        <v>0</v>
      </c>
      <c r="AY13" s="273">
        <v>0</v>
      </c>
      <c r="AZ13" s="273">
        <v>0</v>
      </c>
      <c r="BA13" s="273">
        <v>0</v>
      </c>
      <c r="BB13" s="273">
        <v>0</v>
      </c>
      <c r="BC13" s="273">
        <v>0</v>
      </c>
      <c r="BD13" s="273">
        <v>0</v>
      </c>
      <c r="BE13" s="273">
        <v>0</v>
      </c>
      <c r="BF13" s="273">
        <v>0</v>
      </c>
      <c r="BG13" s="273">
        <v>0</v>
      </c>
      <c r="BH13" s="273">
        <v>0</v>
      </c>
      <c r="BI13" s="273">
        <v>0</v>
      </c>
      <c r="BJ13" s="273">
        <v>0</v>
      </c>
      <c r="BK13" s="273">
        <v>0</v>
      </c>
      <c r="BL13" s="273">
        <v>5.4657403293191589</v>
      </c>
      <c r="BM13" s="273">
        <v>6.0969998242253682</v>
      </c>
      <c r="BN13" s="273">
        <v>6.8956510417745456</v>
      </c>
      <c r="BO13" s="273">
        <v>6.7893805407546886</v>
      </c>
      <c r="BP13" s="273">
        <v>6.7126372311936491</v>
      </c>
      <c r="BQ13" s="273">
        <v>0</v>
      </c>
      <c r="BR13" s="273">
        <v>0</v>
      </c>
      <c r="BS13" s="273">
        <v>0</v>
      </c>
      <c r="BT13" s="273">
        <v>0</v>
      </c>
      <c r="BU13" s="273">
        <v>0</v>
      </c>
      <c r="BV13" s="273">
        <v>0</v>
      </c>
      <c r="BW13" s="273">
        <v>0</v>
      </c>
      <c r="BX13" s="219"/>
    </row>
    <row r="14" spans="1:76">
      <c r="A14" s="301"/>
      <c r="B14" s="92" t="s">
        <v>1</v>
      </c>
      <c r="C14" s="309"/>
      <c r="D14" s="273">
        <v>0</v>
      </c>
      <c r="E14" s="273">
        <v>0</v>
      </c>
      <c r="F14" s="273">
        <v>0</v>
      </c>
      <c r="G14" s="273">
        <v>0</v>
      </c>
      <c r="H14" s="273">
        <v>0</v>
      </c>
      <c r="I14" s="273">
        <v>0</v>
      </c>
      <c r="J14" s="273">
        <v>0</v>
      </c>
      <c r="K14" s="273">
        <v>0</v>
      </c>
      <c r="L14" s="273">
        <v>0</v>
      </c>
      <c r="M14" s="273">
        <v>0</v>
      </c>
      <c r="N14" s="273">
        <v>0</v>
      </c>
      <c r="O14" s="273">
        <v>0</v>
      </c>
      <c r="P14" s="273">
        <v>0</v>
      </c>
      <c r="Q14" s="273">
        <v>0</v>
      </c>
      <c r="R14" s="273">
        <v>0</v>
      </c>
      <c r="S14" s="273">
        <v>0</v>
      </c>
      <c r="T14" s="273">
        <v>0</v>
      </c>
      <c r="U14" s="273">
        <v>0</v>
      </c>
      <c r="V14" s="273">
        <v>0</v>
      </c>
      <c r="W14" s="273">
        <v>0</v>
      </c>
      <c r="X14" s="273">
        <v>0</v>
      </c>
      <c r="Y14" s="273">
        <v>0</v>
      </c>
      <c r="Z14" s="273">
        <v>0</v>
      </c>
      <c r="AA14" s="273">
        <v>0</v>
      </c>
      <c r="AB14" s="273">
        <v>0</v>
      </c>
      <c r="AC14" s="273">
        <v>0</v>
      </c>
      <c r="AD14" s="273">
        <v>0</v>
      </c>
      <c r="AE14" s="273">
        <v>0</v>
      </c>
      <c r="AF14" s="273">
        <v>0</v>
      </c>
      <c r="AG14" s="273">
        <v>0</v>
      </c>
      <c r="AH14" s="273">
        <v>0</v>
      </c>
      <c r="AI14" s="273">
        <v>0</v>
      </c>
      <c r="AJ14" s="273">
        <v>0</v>
      </c>
      <c r="AK14" s="273">
        <v>0</v>
      </c>
      <c r="AL14" s="273">
        <v>0</v>
      </c>
      <c r="AM14" s="273">
        <v>0</v>
      </c>
      <c r="AN14" s="273">
        <v>0</v>
      </c>
      <c r="AO14" s="273">
        <v>0</v>
      </c>
      <c r="AP14" s="273">
        <v>0</v>
      </c>
      <c r="AQ14" s="273">
        <v>0</v>
      </c>
      <c r="AR14" s="273">
        <v>0</v>
      </c>
      <c r="AS14" s="273">
        <v>0</v>
      </c>
      <c r="AT14" s="273">
        <v>0</v>
      </c>
      <c r="AU14" s="273">
        <v>0</v>
      </c>
      <c r="AV14" s="273">
        <v>0</v>
      </c>
      <c r="AW14" s="273">
        <v>0</v>
      </c>
      <c r="AX14" s="273">
        <v>0</v>
      </c>
      <c r="AY14" s="273">
        <v>0</v>
      </c>
      <c r="AZ14" s="273">
        <v>0</v>
      </c>
      <c r="BA14" s="273">
        <v>0</v>
      </c>
      <c r="BB14" s="273">
        <v>0</v>
      </c>
      <c r="BC14" s="273">
        <v>0</v>
      </c>
      <c r="BD14" s="273">
        <v>0</v>
      </c>
      <c r="BE14" s="273">
        <v>0</v>
      </c>
      <c r="BF14" s="273">
        <v>0</v>
      </c>
      <c r="BG14" s="273">
        <v>0</v>
      </c>
      <c r="BH14" s="273">
        <v>0</v>
      </c>
      <c r="BI14" s="273">
        <v>0</v>
      </c>
      <c r="BJ14" s="273">
        <v>0</v>
      </c>
      <c r="BK14" s="273">
        <v>0</v>
      </c>
      <c r="BL14" s="273">
        <v>311.10320714739561</v>
      </c>
      <c r="BM14" s="273">
        <v>322.0954267879905</v>
      </c>
      <c r="BN14" s="273">
        <v>328.73751436019393</v>
      </c>
      <c r="BO14" s="273">
        <v>321.81967597883261</v>
      </c>
      <c r="BP14" s="273">
        <v>330.48284130260879</v>
      </c>
      <c r="BQ14" s="273">
        <v>0</v>
      </c>
      <c r="BR14" s="273">
        <v>0</v>
      </c>
      <c r="BS14" s="273">
        <v>0</v>
      </c>
      <c r="BT14" s="273">
        <v>0</v>
      </c>
      <c r="BU14" s="273">
        <v>0</v>
      </c>
      <c r="BV14" s="273">
        <v>0</v>
      </c>
      <c r="BW14" s="273">
        <v>0</v>
      </c>
      <c r="BX14" s="219"/>
    </row>
    <row r="15" spans="1:76">
      <c r="A15" s="301"/>
      <c r="B15" s="92" t="s">
        <v>426</v>
      </c>
      <c r="C15" s="309"/>
      <c r="D15" s="273">
        <v>0</v>
      </c>
      <c r="E15" s="273">
        <v>0</v>
      </c>
      <c r="F15" s="273">
        <v>0</v>
      </c>
      <c r="G15" s="273">
        <v>0</v>
      </c>
      <c r="H15" s="273">
        <v>0</v>
      </c>
      <c r="I15" s="273">
        <v>0</v>
      </c>
      <c r="J15" s="273">
        <v>0</v>
      </c>
      <c r="K15" s="273">
        <v>0</v>
      </c>
      <c r="L15" s="273">
        <v>0</v>
      </c>
      <c r="M15" s="273">
        <v>0</v>
      </c>
      <c r="N15" s="273">
        <v>0</v>
      </c>
      <c r="O15" s="273">
        <v>0</v>
      </c>
      <c r="P15" s="273">
        <v>0</v>
      </c>
      <c r="Q15" s="273">
        <v>0</v>
      </c>
      <c r="R15" s="273">
        <v>0</v>
      </c>
      <c r="S15" s="273">
        <v>0</v>
      </c>
      <c r="T15" s="273">
        <v>0</v>
      </c>
      <c r="U15" s="273">
        <v>0</v>
      </c>
      <c r="V15" s="273">
        <v>0</v>
      </c>
      <c r="W15" s="273">
        <v>0</v>
      </c>
      <c r="X15" s="273">
        <v>0</v>
      </c>
      <c r="Y15" s="273">
        <v>0</v>
      </c>
      <c r="Z15" s="273">
        <v>0</v>
      </c>
      <c r="AA15" s="273">
        <v>0</v>
      </c>
      <c r="AB15" s="273">
        <v>0</v>
      </c>
      <c r="AC15" s="273">
        <v>0</v>
      </c>
      <c r="AD15" s="273">
        <v>0</v>
      </c>
      <c r="AE15" s="273">
        <v>0</v>
      </c>
      <c r="AF15" s="273">
        <v>0</v>
      </c>
      <c r="AG15" s="273">
        <v>0</v>
      </c>
      <c r="AH15" s="273">
        <v>0</v>
      </c>
      <c r="AI15" s="273">
        <v>0</v>
      </c>
      <c r="AJ15" s="273">
        <v>0</v>
      </c>
      <c r="AK15" s="273">
        <v>0</v>
      </c>
      <c r="AL15" s="273">
        <v>0</v>
      </c>
      <c r="AM15" s="273">
        <v>0</v>
      </c>
      <c r="AN15" s="273">
        <v>0</v>
      </c>
      <c r="AO15" s="273">
        <v>0</v>
      </c>
      <c r="AP15" s="273">
        <v>0</v>
      </c>
      <c r="AQ15" s="273">
        <v>0</v>
      </c>
      <c r="AR15" s="273">
        <v>0</v>
      </c>
      <c r="AS15" s="273">
        <v>0</v>
      </c>
      <c r="AT15" s="273">
        <v>0</v>
      </c>
      <c r="AU15" s="273">
        <v>0</v>
      </c>
      <c r="AV15" s="273">
        <v>0</v>
      </c>
      <c r="AW15" s="273">
        <v>0</v>
      </c>
      <c r="AX15" s="273">
        <v>0</v>
      </c>
      <c r="AY15" s="273">
        <v>0</v>
      </c>
      <c r="AZ15" s="273">
        <v>0</v>
      </c>
      <c r="BA15" s="273">
        <v>0</v>
      </c>
      <c r="BB15" s="273">
        <v>0</v>
      </c>
      <c r="BC15" s="273">
        <v>0</v>
      </c>
      <c r="BD15" s="273">
        <v>0</v>
      </c>
      <c r="BE15" s="273">
        <v>0</v>
      </c>
      <c r="BF15" s="273">
        <v>0</v>
      </c>
      <c r="BG15" s="273">
        <v>0</v>
      </c>
      <c r="BH15" s="273">
        <v>0</v>
      </c>
      <c r="BI15" s="273">
        <v>0</v>
      </c>
      <c r="BJ15" s="273">
        <v>0</v>
      </c>
      <c r="BK15" s="273">
        <v>0</v>
      </c>
      <c r="BL15" s="273">
        <v>202.19597112502819</v>
      </c>
      <c r="BM15" s="273">
        <v>298.50971591364902</v>
      </c>
      <c r="BN15" s="273">
        <v>408.00421011928688</v>
      </c>
      <c r="BO15" s="273">
        <v>472.31268500113845</v>
      </c>
      <c r="BP15" s="273">
        <v>527.80568466400962</v>
      </c>
      <c r="BQ15" s="273">
        <v>0</v>
      </c>
      <c r="BR15" s="273">
        <v>0</v>
      </c>
      <c r="BS15" s="273">
        <v>0</v>
      </c>
      <c r="BT15" s="273">
        <v>0</v>
      </c>
      <c r="BU15" s="273">
        <v>0</v>
      </c>
      <c r="BV15" s="273">
        <v>0</v>
      </c>
      <c r="BW15" s="273">
        <v>0</v>
      </c>
      <c r="BX15" s="219"/>
    </row>
    <row r="16" spans="1:76" ht="26.1" customHeight="1">
      <c r="A16" s="301"/>
      <c r="B16" s="38" t="s">
        <v>425</v>
      </c>
      <c r="C16" s="30"/>
      <c r="D16" s="273">
        <f t="shared" ref="D16:AI16" si="0">D19</f>
        <v>0</v>
      </c>
      <c r="E16" s="273">
        <f t="shared" si="0"/>
        <v>0</v>
      </c>
      <c r="F16" s="273">
        <f t="shared" si="0"/>
        <v>0</v>
      </c>
      <c r="G16" s="273">
        <f t="shared" si="0"/>
        <v>0</v>
      </c>
      <c r="H16" s="273">
        <f t="shared" si="0"/>
        <v>0</v>
      </c>
      <c r="I16" s="273">
        <f t="shared" si="0"/>
        <v>0</v>
      </c>
      <c r="J16" s="273">
        <f t="shared" si="0"/>
        <v>0</v>
      </c>
      <c r="K16" s="273">
        <f t="shared" si="0"/>
        <v>0</v>
      </c>
      <c r="L16" s="273">
        <f t="shared" si="0"/>
        <v>0</v>
      </c>
      <c r="M16" s="273">
        <f t="shared" si="0"/>
        <v>0</v>
      </c>
      <c r="N16" s="273">
        <f t="shared" si="0"/>
        <v>0</v>
      </c>
      <c r="O16" s="273">
        <f t="shared" si="0"/>
        <v>0</v>
      </c>
      <c r="P16" s="273">
        <f t="shared" si="0"/>
        <v>0</v>
      </c>
      <c r="Q16" s="273">
        <f t="shared" si="0"/>
        <v>0</v>
      </c>
      <c r="R16" s="273">
        <f t="shared" si="0"/>
        <v>0</v>
      </c>
      <c r="S16" s="273">
        <f t="shared" si="0"/>
        <v>0</v>
      </c>
      <c r="T16" s="273">
        <f t="shared" si="0"/>
        <v>0</v>
      </c>
      <c r="U16" s="273">
        <f t="shared" si="0"/>
        <v>0</v>
      </c>
      <c r="V16" s="273">
        <f t="shared" si="0"/>
        <v>0</v>
      </c>
      <c r="W16" s="273">
        <f t="shared" si="0"/>
        <v>0</v>
      </c>
      <c r="X16" s="273">
        <f t="shared" si="0"/>
        <v>0</v>
      </c>
      <c r="Y16" s="273">
        <f t="shared" si="0"/>
        <v>0</v>
      </c>
      <c r="Z16" s="273">
        <f t="shared" si="0"/>
        <v>0</v>
      </c>
      <c r="AA16" s="273">
        <f t="shared" si="0"/>
        <v>0</v>
      </c>
      <c r="AB16" s="273">
        <f t="shared" si="0"/>
        <v>0</v>
      </c>
      <c r="AC16" s="273">
        <f t="shared" si="0"/>
        <v>0</v>
      </c>
      <c r="AD16" s="273">
        <f t="shared" si="0"/>
        <v>0</v>
      </c>
      <c r="AE16" s="273">
        <f t="shared" si="0"/>
        <v>0</v>
      </c>
      <c r="AF16" s="273">
        <f t="shared" si="0"/>
        <v>0</v>
      </c>
      <c r="AG16" s="273">
        <f t="shared" si="0"/>
        <v>0</v>
      </c>
      <c r="AH16" s="273">
        <f t="shared" si="0"/>
        <v>189.0604099893182</v>
      </c>
      <c r="AI16" s="273">
        <f t="shared" si="0"/>
        <v>217.24186395918002</v>
      </c>
      <c r="AJ16" s="273">
        <f t="shared" ref="AJ16:BK16" si="1">AJ19</f>
        <v>291.64676658977385</v>
      </c>
      <c r="AK16" s="273">
        <f t="shared" si="1"/>
        <v>435.79447132057123</v>
      </c>
      <c r="AL16" s="273">
        <f t="shared" si="1"/>
        <v>531.64070822038082</v>
      </c>
      <c r="AM16" s="273">
        <f t="shared" si="1"/>
        <v>599.91337522552976</v>
      </c>
      <c r="AN16" s="273">
        <f t="shared" si="1"/>
        <v>667.59777746960162</v>
      </c>
      <c r="AO16" s="273">
        <f t="shared" si="1"/>
        <v>730.54411349699535</v>
      </c>
      <c r="AP16" s="273">
        <f t="shared" si="1"/>
        <v>805.60849456809274</v>
      </c>
      <c r="AQ16" s="273">
        <f t="shared" si="1"/>
        <v>838.18835992187337</v>
      </c>
      <c r="AR16" s="273">
        <f t="shared" si="1"/>
        <v>760.26900000000001</v>
      </c>
      <c r="AS16" s="273">
        <f t="shared" si="1"/>
        <v>936.29321192193368</v>
      </c>
      <c r="AT16" s="273">
        <f t="shared" si="1"/>
        <v>1162.117</v>
      </c>
      <c r="AU16" s="273">
        <f t="shared" si="1"/>
        <v>670.327</v>
      </c>
      <c r="AV16" s="273">
        <f t="shared" si="1"/>
        <v>724.20100000000002</v>
      </c>
      <c r="AW16" s="273">
        <f t="shared" si="1"/>
        <v>941.47799999999995</v>
      </c>
      <c r="AX16" s="273">
        <f t="shared" si="1"/>
        <v>973.24916299999973</v>
      </c>
      <c r="AY16" s="273">
        <f t="shared" si="1"/>
        <v>991.50290500000006</v>
      </c>
      <c r="AZ16" s="273">
        <f t="shared" si="1"/>
        <v>1035.1050220000002</v>
      </c>
      <c r="BA16" s="273">
        <f t="shared" si="1"/>
        <v>1079.5440269999999</v>
      </c>
      <c r="BB16" s="273">
        <f t="shared" si="1"/>
        <v>1124.7226409999994</v>
      </c>
      <c r="BC16" s="273">
        <f t="shared" si="1"/>
        <v>1163.735510948489</v>
      </c>
      <c r="BD16" s="273">
        <f t="shared" si="1"/>
        <v>1229.3620240181656</v>
      </c>
      <c r="BE16" s="273">
        <f t="shared" si="1"/>
        <v>1349.4457237699216</v>
      </c>
      <c r="BF16" s="273">
        <f t="shared" si="1"/>
        <v>1430.8457317625675</v>
      </c>
      <c r="BG16" s="273">
        <f t="shared" si="1"/>
        <v>1612.517104499429</v>
      </c>
      <c r="BH16" s="273">
        <f t="shared" si="1"/>
        <v>1828.5273484448542</v>
      </c>
      <c r="BI16" s="273">
        <f t="shared" si="1"/>
        <v>1843.2959341159444</v>
      </c>
      <c r="BJ16" s="273">
        <f t="shared" si="1"/>
        <v>2003.9939900362206</v>
      </c>
      <c r="BK16" s="273">
        <f t="shared" si="1"/>
        <v>2046.6136160962108</v>
      </c>
      <c r="BL16" s="273">
        <v>2162.8252108384918</v>
      </c>
      <c r="BM16" s="273">
        <v>2239.7459853678515</v>
      </c>
      <c r="BN16" s="273">
        <v>2273.0145576027198</v>
      </c>
      <c r="BO16" s="273">
        <v>2227.1295013956719</v>
      </c>
      <c r="BP16" s="273">
        <v>2136.5856605519407</v>
      </c>
      <c r="BQ16" s="273">
        <v>0</v>
      </c>
      <c r="BR16" s="273">
        <v>0</v>
      </c>
      <c r="BS16" s="273">
        <v>0</v>
      </c>
      <c r="BT16" s="273">
        <v>0</v>
      </c>
      <c r="BU16" s="273">
        <v>0</v>
      </c>
      <c r="BV16" s="273">
        <v>0</v>
      </c>
      <c r="BW16" s="273">
        <v>0</v>
      </c>
      <c r="BX16" s="219"/>
    </row>
    <row r="17" spans="1:76">
      <c r="A17" s="301"/>
      <c r="B17" s="38" t="s">
        <v>424</v>
      </c>
      <c r="C17" s="30"/>
      <c r="D17" s="273">
        <f t="shared" ref="D17:AI17" si="2">SUM(D20:D23)</f>
        <v>0</v>
      </c>
      <c r="E17" s="273">
        <f t="shared" si="2"/>
        <v>0</v>
      </c>
      <c r="F17" s="273">
        <f t="shared" si="2"/>
        <v>0</v>
      </c>
      <c r="G17" s="273">
        <f t="shared" si="2"/>
        <v>0</v>
      </c>
      <c r="H17" s="273">
        <f t="shared" si="2"/>
        <v>0</v>
      </c>
      <c r="I17" s="273">
        <f t="shared" si="2"/>
        <v>0</v>
      </c>
      <c r="J17" s="273">
        <f t="shared" si="2"/>
        <v>0</v>
      </c>
      <c r="K17" s="273">
        <f t="shared" si="2"/>
        <v>0</v>
      </c>
      <c r="L17" s="273">
        <f t="shared" si="2"/>
        <v>0</v>
      </c>
      <c r="M17" s="273">
        <f t="shared" si="2"/>
        <v>0</v>
      </c>
      <c r="N17" s="273">
        <f t="shared" si="2"/>
        <v>0</v>
      </c>
      <c r="O17" s="273">
        <f t="shared" si="2"/>
        <v>0</v>
      </c>
      <c r="P17" s="273">
        <f t="shared" si="2"/>
        <v>0</v>
      </c>
      <c r="Q17" s="273">
        <f t="shared" si="2"/>
        <v>0</v>
      </c>
      <c r="R17" s="273">
        <f t="shared" si="2"/>
        <v>0</v>
      </c>
      <c r="S17" s="273">
        <f t="shared" si="2"/>
        <v>0</v>
      </c>
      <c r="T17" s="273">
        <f t="shared" si="2"/>
        <v>0</v>
      </c>
      <c r="U17" s="273">
        <f t="shared" si="2"/>
        <v>0</v>
      </c>
      <c r="V17" s="273">
        <f t="shared" si="2"/>
        <v>0</v>
      </c>
      <c r="W17" s="273">
        <f t="shared" si="2"/>
        <v>0</v>
      </c>
      <c r="X17" s="273">
        <f t="shared" si="2"/>
        <v>0</v>
      </c>
      <c r="Y17" s="273">
        <f t="shared" si="2"/>
        <v>0</v>
      </c>
      <c r="Z17" s="273">
        <f t="shared" si="2"/>
        <v>0</v>
      </c>
      <c r="AA17" s="273">
        <f t="shared" si="2"/>
        <v>0</v>
      </c>
      <c r="AB17" s="273">
        <f t="shared" si="2"/>
        <v>0</v>
      </c>
      <c r="AC17" s="273">
        <f t="shared" si="2"/>
        <v>0</v>
      </c>
      <c r="AD17" s="273">
        <f t="shared" si="2"/>
        <v>0</v>
      </c>
      <c r="AE17" s="273">
        <f t="shared" si="2"/>
        <v>0</v>
      </c>
      <c r="AF17" s="273">
        <f t="shared" si="2"/>
        <v>0</v>
      </c>
      <c r="AG17" s="273">
        <f t="shared" si="2"/>
        <v>0</v>
      </c>
      <c r="AH17" s="273">
        <f t="shared" si="2"/>
        <v>196.93959001068183</v>
      </c>
      <c r="AI17" s="273">
        <f t="shared" si="2"/>
        <v>227.75813604082006</v>
      </c>
      <c r="AJ17" s="273">
        <f t="shared" ref="AJ17:BK17" si="3">SUM(AJ20:AJ23)</f>
        <v>307.35323341022615</v>
      </c>
      <c r="AK17" s="273">
        <f t="shared" si="3"/>
        <v>454.80552867942873</v>
      </c>
      <c r="AL17" s="273">
        <f t="shared" si="3"/>
        <v>551.35929177961918</v>
      </c>
      <c r="AM17" s="273">
        <f t="shared" si="3"/>
        <v>618.08662477447024</v>
      </c>
      <c r="AN17" s="273">
        <f t="shared" si="3"/>
        <v>686.40222253039815</v>
      </c>
      <c r="AO17" s="273">
        <f t="shared" si="3"/>
        <v>748.45588650300476</v>
      </c>
      <c r="AP17" s="273">
        <f t="shared" si="3"/>
        <v>829.39150543190704</v>
      </c>
      <c r="AQ17" s="273">
        <f t="shared" si="3"/>
        <v>862.81164007812663</v>
      </c>
      <c r="AR17" s="273">
        <f t="shared" si="3"/>
        <v>604.86500000000012</v>
      </c>
      <c r="AS17" s="273">
        <f t="shared" si="3"/>
        <v>763.36878807806625</v>
      </c>
      <c r="AT17" s="273">
        <f t="shared" si="3"/>
        <v>960.69299999999987</v>
      </c>
      <c r="AU17" s="273">
        <f t="shared" si="3"/>
        <v>733.84</v>
      </c>
      <c r="AV17" s="273">
        <f t="shared" si="3"/>
        <v>968.37500000000023</v>
      </c>
      <c r="AW17" s="273">
        <f t="shared" si="3"/>
        <v>998.42199999999991</v>
      </c>
      <c r="AX17" s="273">
        <f t="shared" si="3"/>
        <v>1103.9621309999998</v>
      </c>
      <c r="AY17" s="273">
        <f t="shared" si="3"/>
        <v>1197.1680269999999</v>
      </c>
      <c r="AZ17" s="273">
        <f t="shared" si="3"/>
        <v>1275.5067700000002</v>
      </c>
      <c r="BA17" s="273">
        <f t="shared" si="3"/>
        <v>1315.1345980000001</v>
      </c>
      <c r="BB17" s="273">
        <f t="shared" si="3"/>
        <v>1327.6819739999989</v>
      </c>
      <c r="BC17" s="273">
        <f t="shared" si="3"/>
        <v>1347.1518148446023</v>
      </c>
      <c r="BD17" s="273">
        <f t="shared" si="3"/>
        <v>1345.1564549999996</v>
      </c>
      <c r="BE17" s="273">
        <f t="shared" si="3"/>
        <v>1336.3771304102056</v>
      </c>
      <c r="BF17" s="273">
        <f t="shared" si="3"/>
        <v>1403.0935666124119</v>
      </c>
      <c r="BG17" s="273">
        <f t="shared" si="3"/>
        <v>1613.6138907605705</v>
      </c>
      <c r="BH17" s="273">
        <f t="shared" si="3"/>
        <v>1728.4576144734931</v>
      </c>
      <c r="BI17" s="273">
        <f t="shared" si="3"/>
        <v>1930.7936408840555</v>
      </c>
      <c r="BJ17" s="273">
        <f t="shared" si="3"/>
        <v>1937.0327149637794</v>
      </c>
      <c r="BK17" s="273">
        <f t="shared" si="3"/>
        <v>1980.0739629037898</v>
      </c>
      <c r="BL17" s="273">
        <f t="shared" ref="BL17:BW17" si="4">BL4-BL16</f>
        <v>2071.6184511615079</v>
      </c>
      <c r="BM17" s="273">
        <f t="shared" si="4"/>
        <v>2457.9322396321481</v>
      </c>
      <c r="BN17" s="273">
        <f t="shared" si="4"/>
        <v>2651.7587673972803</v>
      </c>
      <c r="BO17" s="273">
        <f t="shared" si="4"/>
        <v>2691.2493936043288</v>
      </c>
      <c r="BP17" s="273">
        <f t="shared" si="4"/>
        <v>2775.3624294480583</v>
      </c>
      <c r="BQ17" s="273">
        <f t="shared" si="4"/>
        <v>0</v>
      </c>
      <c r="BR17" s="273">
        <f t="shared" si="4"/>
        <v>0</v>
      </c>
      <c r="BS17" s="273">
        <f t="shared" si="4"/>
        <v>0</v>
      </c>
      <c r="BT17" s="273">
        <f t="shared" si="4"/>
        <v>0</v>
      </c>
      <c r="BU17" s="273">
        <f t="shared" si="4"/>
        <v>0</v>
      </c>
      <c r="BV17" s="273">
        <f t="shared" si="4"/>
        <v>0</v>
      </c>
      <c r="BW17" s="273">
        <f t="shared" si="4"/>
        <v>0</v>
      </c>
      <c r="BX17" s="219"/>
    </row>
    <row r="18" spans="1:76" ht="26.1" customHeight="1">
      <c r="A18" s="107"/>
      <c r="B18" s="106" t="s">
        <v>423</v>
      </c>
      <c r="C18" s="309"/>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19"/>
    </row>
    <row r="19" spans="1:76">
      <c r="A19" s="301"/>
      <c r="B19" s="38" t="s">
        <v>422</v>
      </c>
      <c r="C19" s="309"/>
      <c r="D19" s="273">
        <v>0</v>
      </c>
      <c r="E19" s="273">
        <v>0</v>
      </c>
      <c r="F19" s="273">
        <v>0</v>
      </c>
      <c r="G19" s="273">
        <v>0</v>
      </c>
      <c r="H19" s="273">
        <v>0</v>
      </c>
      <c r="I19" s="273">
        <v>0</v>
      </c>
      <c r="J19" s="273">
        <v>0</v>
      </c>
      <c r="K19" s="273">
        <v>0</v>
      </c>
      <c r="L19" s="273">
        <v>0</v>
      </c>
      <c r="M19" s="273">
        <v>0</v>
      </c>
      <c r="N19" s="273">
        <v>0</v>
      </c>
      <c r="O19" s="273">
        <v>0</v>
      </c>
      <c r="P19" s="273">
        <v>0</v>
      </c>
      <c r="Q19" s="273">
        <v>0</v>
      </c>
      <c r="R19" s="273">
        <v>0</v>
      </c>
      <c r="S19" s="273">
        <v>0</v>
      </c>
      <c r="T19" s="273">
        <v>0</v>
      </c>
      <c r="U19" s="273">
        <v>0</v>
      </c>
      <c r="V19" s="273">
        <v>0</v>
      </c>
      <c r="W19" s="273">
        <v>0</v>
      </c>
      <c r="X19" s="273">
        <v>0</v>
      </c>
      <c r="Y19" s="273">
        <v>0</v>
      </c>
      <c r="Z19" s="273">
        <v>0</v>
      </c>
      <c r="AA19" s="273">
        <v>0</v>
      </c>
      <c r="AB19" s="273">
        <v>0</v>
      </c>
      <c r="AC19" s="273">
        <v>0</v>
      </c>
      <c r="AD19" s="273">
        <v>0</v>
      </c>
      <c r="AE19" s="273">
        <v>0</v>
      </c>
      <c r="AF19" s="273">
        <v>0</v>
      </c>
      <c r="AG19" s="273">
        <v>0</v>
      </c>
      <c r="AH19" s="273">
        <v>189.0604099893182</v>
      </c>
      <c r="AI19" s="273">
        <v>217.24186395918002</v>
      </c>
      <c r="AJ19" s="273">
        <v>291.64676658977385</v>
      </c>
      <c r="AK19" s="273">
        <v>435.79447132057123</v>
      </c>
      <c r="AL19" s="273">
        <v>531.64070822038082</v>
      </c>
      <c r="AM19" s="273">
        <v>599.91337522552976</v>
      </c>
      <c r="AN19" s="273">
        <v>667.59777746960162</v>
      </c>
      <c r="AO19" s="273">
        <v>730.54411349699535</v>
      </c>
      <c r="AP19" s="273">
        <v>805.60849456809274</v>
      </c>
      <c r="AQ19" s="273">
        <v>838.18835992187337</v>
      </c>
      <c r="AR19" s="273">
        <v>760.26900000000001</v>
      </c>
      <c r="AS19" s="273">
        <v>936.29321192193368</v>
      </c>
      <c r="AT19" s="273">
        <v>1162.117</v>
      </c>
      <c r="AU19" s="273">
        <v>670.327</v>
      </c>
      <c r="AV19" s="273">
        <v>724.20100000000002</v>
      </c>
      <c r="AW19" s="273">
        <v>941.47799999999995</v>
      </c>
      <c r="AX19" s="273">
        <v>973.24916299999973</v>
      </c>
      <c r="AY19" s="273">
        <v>991.50290500000006</v>
      </c>
      <c r="AZ19" s="273">
        <v>1035.1050220000002</v>
      </c>
      <c r="BA19" s="273">
        <v>1079.5440269999999</v>
      </c>
      <c r="BB19" s="273">
        <v>1124.7226409999994</v>
      </c>
      <c r="BC19" s="273">
        <v>1163.735510948489</v>
      </c>
      <c r="BD19" s="273">
        <v>1229.3620240181656</v>
      </c>
      <c r="BE19" s="273">
        <v>1349.4457237699216</v>
      </c>
      <c r="BF19" s="273">
        <v>1430.8457317625675</v>
      </c>
      <c r="BG19" s="273">
        <v>1612.517104499429</v>
      </c>
      <c r="BH19" s="273">
        <v>1828.5273484448542</v>
      </c>
      <c r="BI19" s="273">
        <v>1843.2959341159444</v>
      </c>
      <c r="BJ19" s="273">
        <v>2003.9939900362206</v>
      </c>
      <c r="BK19" s="273">
        <v>2046.6136160962108</v>
      </c>
      <c r="BL19" s="273">
        <v>2162.8252108384918</v>
      </c>
      <c r="BM19" s="273">
        <v>2239.7459853678515</v>
      </c>
      <c r="BN19" s="273">
        <v>2273.0145576027198</v>
      </c>
      <c r="BO19" s="273">
        <v>2227.1295013956719</v>
      </c>
      <c r="BP19" s="273">
        <v>2136.5856605519407</v>
      </c>
      <c r="BQ19" s="273">
        <v>0</v>
      </c>
      <c r="BR19" s="273">
        <v>0</v>
      </c>
      <c r="BS19" s="273">
        <v>0</v>
      </c>
      <c r="BT19" s="273">
        <v>0</v>
      </c>
      <c r="BU19" s="273">
        <v>0</v>
      </c>
      <c r="BV19" s="273">
        <v>0</v>
      </c>
      <c r="BW19" s="273">
        <v>0</v>
      </c>
      <c r="BX19" s="219"/>
    </row>
    <row r="20" spans="1:76">
      <c r="A20" s="301"/>
      <c r="B20" s="38" t="s">
        <v>421</v>
      </c>
      <c r="C20" s="309"/>
      <c r="D20" s="273">
        <v>0</v>
      </c>
      <c r="E20" s="273">
        <v>0</v>
      </c>
      <c r="F20" s="273">
        <v>0</v>
      </c>
      <c r="G20" s="273">
        <v>0</v>
      </c>
      <c r="H20" s="273">
        <v>0</v>
      </c>
      <c r="I20" s="273">
        <v>0</v>
      </c>
      <c r="J20" s="273">
        <v>0</v>
      </c>
      <c r="K20" s="273">
        <v>0</v>
      </c>
      <c r="L20" s="273">
        <v>0</v>
      </c>
      <c r="M20" s="273">
        <v>0</v>
      </c>
      <c r="N20" s="273">
        <v>0</v>
      </c>
      <c r="O20" s="273">
        <v>0</v>
      </c>
      <c r="P20" s="273">
        <v>0</v>
      </c>
      <c r="Q20" s="273">
        <v>0</v>
      </c>
      <c r="R20" s="273">
        <v>0</v>
      </c>
      <c r="S20" s="273">
        <v>0</v>
      </c>
      <c r="T20" s="273">
        <v>0</v>
      </c>
      <c r="U20" s="273">
        <v>0</v>
      </c>
      <c r="V20" s="273">
        <v>0</v>
      </c>
      <c r="W20" s="273">
        <v>0</v>
      </c>
      <c r="X20" s="273">
        <v>0</v>
      </c>
      <c r="Y20" s="273">
        <v>0</v>
      </c>
      <c r="Z20" s="273">
        <v>0</v>
      </c>
      <c r="AA20" s="273">
        <v>0</v>
      </c>
      <c r="AB20" s="273">
        <v>0</v>
      </c>
      <c r="AC20" s="273">
        <v>0</v>
      </c>
      <c r="AD20" s="273">
        <v>0</v>
      </c>
      <c r="AE20" s="273">
        <v>0</v>
      </c>
      <c r="AF20" s="273">
        <v>0</v>
      </c>
      <c r="AG20" s="273">
        <v>0</v>
      </c>
      <c r="AH20" s="273">
        <v>27.502827272667155</v>
      </c>
      <c r="AI20" s="273">
        <v>31.585852043726426</v>
      </c>
      <c r="AJ20" s="273">
        <v>42.384582121077884</v>
      </c>
      <c r="AK20" s="273">
        <v>63.213077234706887</v>
      </c>
      <c r="AL20" s="273">
        <v>76.776376134597115</v>
      </c>
      <c r="AM20" s="273">
        <v>86.294927523123278</v>
      </c>
      <c r="AN20" s="273">
        <v>96.19980924653629</v>
      </c>
      <c r="AO20" s="273">
        <v>104.64116166965778</v>
      </c>
      <c r="AP20" s="273">
        <v>116.03413200590694</v>
      </c>
      <c r="AQ20" s="273">
        <v>120.6229520803748</v>
      </c>
      <c r="AR20" s="273">
        <v>83.058999999999997</v>
      </c>
      <c r="AS20" s="273">
        <v>114.8284154022263</v>
      </c>
      <c r="AT20" s="273">
        <v>166.71700000000001</v>
      </c>
      <c r="AU20" s="273">
        <v>112.279</v>
      </c>
      <c r="AV20" s="273">
        <v>146.14699999999999</v>
      </c>
      <c r="AW20" s="273">
        <v>188.857</v>
      </c>
      <c r="AX20" s="273">
        <v>237.89668399999994</v>
      </c>
      <c r="AY20" s="273">
        <v>279.43384600000002</v>
      </c>
      <c r="AZ20" s="273">
        <v>318.77796300000006</v>
      </c>
      <c r="BA20" s="273">
        <v>366.771837</v>
      </c>
      <c r="BB20" s="273">
        <v>408.74446599999976</v>
      </c>
      <c r="BC20" s="273">
        <v>444.9005951357899</v>
      </c>
      <c r="BD20" s="273">
        <v>486.32011499999982</v>
      </c>
      <c r="BE20" s="273">
        <v>528.76477520781191</v>
      </c>
      <c r="BF20" s="273">
        <v>593.43878223860281</v>
      </c>
      <c r="BG20" s="273">
        <v>700.71103272999665</v>
      </c>
      <c r="BH20" s="273">
        <v>750.02694315173312</v>
      </c>
      <c r="BI20" s="273">
        <v>839.96132516636135</v>
      </c>
      <c r="BJ20" s="273">
        <v>805.30950638016247</v>
      </c>
      <c r="BK20" s="273">
        <v>828.09404862651547</v>
      </c>
      <c r="BL20" s="273">
        <v>869.82127433533924</v>
      </c>
      <c r="BM20" s="273">
        <v>950.96467470191726</v>
      </c>
      <c r="BN20" s="273">
        <v>1008.5423032163782</v>
      </c>
      <c r="BO20" s="273">
        <v>1020.7892962954842</v>
      </c>
      <c r="BP20" s="273">
        <v>1035.9458838204823</v>
      </c>
      <c r="BQ20" s="273">
        <v>0</v>
      </c>
      <c r="BR20" s="273">
        <v>0</v>
      </c>
      <c r="BS20" s="273">
        <v>0</v>
      </c>
      <c r="BT20" s="273">
        <v>0</v>
      </c>
      <c r="BU20" s="273">
        <v>0</v>
      </c>
      <c r="BV20" s="273">
        <v>0</v>
      </c>
      <c r="BW20" s="273">
        <v>0</v>
      </c>
      <c r="BX20" s="219"/>
    </row>
    <row r="21" spans="1:76">
      <c r="A21" s="301"/>
      <c r="B21" s="38" t="s">
        <v>420</v>
      </c>
      <c r="C21" s="309"/>
      <c r="D21" s="273">
        <v>0</v>
      </c>
      <c r="E21" s="273">
        <v>0</v>
      </c>
      <c r="F21" s="273">
        <v>0</v>
      </c>
      <c r="G21" s="273">
        <v>0</v>
      </c>
      <c r="H21" s="273">
        <v>0</v>
      </c>
      <c r="I21" s="273">
        <v>0</v>
      </c>
      <c r="J21" s="273">
        <v>0</v>
      </c>
      <c r="K21" s="273">
        <v>0</v>
      </c>
      <c r="L21" s="273">
        <v>0</v>
      </c>
      <c r="M21" s="273">
        <v>0</v>
      </c>
      <c r="N21" s="273">
        <v>0</v>
      </c>
      <c r="O21" s="273">
        <v>0</v>
      </c>
      <c r="P21" s="273">
        <v>0</v>
      </c>
      <c r="Q21" s="273">
        <v>0</v>
      </c>
      <c r="R21" s="273">
        <v>0</v>
      </c>
      <c r="S21" s="273">
        <v>0</v>
      </c>
      <c r="T21" s="273">
        <v>0</v>
      </c>
      <c r="U21" s="273">
        <v>0</v>
      </c>
      <c r="V21" s="273">
        <v>0</v>
      </c>
      <c r="W21" s="273">
        <v>0</v>
      </c>
      <c r="X21" s="273">
        <v>0</v>
      </c>
      <c r="Y21" s="273">
        <v>0</v>
      </c>
      <c r="Z21" s="273">
        <v>0</v>
      </c>
      <c r="AA21" s="273">
        <v>0</v>
      </c>
      <c r="AB21" s="273">
        <v>0</v>
      </c>
      <c r="AC21" s="273">
        <v>0</v>
      </c>
      <c r="AD21" s="273">
        <v>0</v>
      </c>
      <c r="AE21" s="273">
        <v>0</v>
      </c>
      <c r="AF21" s="273">
        <v>0</v>
      </c>
      <c r="AG21" s="273">
        <v>0</v>
      </c>
      <c r="AH21" s="273">
        <v>88.945632781705058</v>
      </c>
      <c r="AI21" s="273">
        <v>102.63989716099778</v>
      </c>
      <c r="AJ21" s="273">
        <v>138.3856917255178</v>
      </c>
      <c r="AK21" s="273">
        <v>205.51754927689734</v>
      </c>
      <c r="AL21" s="273">
        <v>249.99250242525952</v>
      </c>
      <c r="AM21" s="273">
        <v>281.05739095461479</v>
      </c>
      <c r="AN21" s="273">
        <v>312.24655644943772</v>
      </c>
      <c r="AO21" s="273">
        <v>341.18609501439198</v>
      </c>
      <c r="AP21" s="273">
        <v>377.30402508543466</v>
      </c>
      <c r="AQ21" s="273">
        <v>392.27715570427546</v>
      </c>
      <c r="AR21" s="273">
        <v>216.39</v>
      </c>
      <c r="AS21" s="273">
        <v>243.14730758287362</v>
      </c>
      <c r="AT21" s="273">
        <v>222.857</v>
      </c>
      <c r="AU21" s="273">
        <v>185.916</v>
      </c>
      <c r="AV21" s="273">
        <v>219.042</v>
      </c>
      <c r="AW21" s="273">
        <v>306.87099999999998</v>
      </c>
      <c r="AX21" s="273">
        <v>345.70058699999993</v>
      </c>
      <c r="AY21" s="273">
        <v>383.72152899999998</v>
      </c>
      <c r="AZ21" s="273">
        <v>408.69452700000005</v>
      </c>
      <c r="BA21" s="273">
        <v>423.69869799999998</v>
      </c>
      <c r="BB21" s="273">
        <v>442.26725699999969</v>
      </c>
      <c r="BC21" s="273">
        <v>458.38614234181148</v>
      </c>
      <c r="BD21" s="273">
        <v>449.61359899999985</v>
      </c>
      <c r="BE21" s="273">
        <v>447.65738801479245</v>
      </c>
      <c r="BF21" s="273">
        <v>456.77495423193301</v>
      </c>
      <c r="BG21" s="273">
        <v>524.55682653580504</v>
      </c>
      <c r="BH21" s="273">
        <v>571.40950903414523</v>
      </c>
      <c r="BI21" s="273">
        <v>632.58899092529441</v>
      </c>
      <c r="BJ21" s="273">
        <v>623.4840715467576</v>
      </c>
      <c r="BK21" s="273">
        <v>618.93076704709995</v>
      </c>
      <c r="BL21" s="273">
        <v>631.6028273544332</v>
      </c>
      <c r="BM21" s="273">
        <v>678.72746288485951</v>
      </c>
      <c r="BN21" s="273">
        <v>743.17843271133438</v>
      </c>
      <c r="BO21" s="273">
        <v>750.37605441262167</v>
      </c>
      <c r="BP21" s="273">
        <v>756.7359161644182</v>
      </c>
      <c r="BQ21" s="273">
        <v>0</v>
      </c>
      <c r="BR21" s="273">
        <v>0</v>
      </c>
      <c r="BS21" s="273">
        <v>0</v>
      </c>
      <c r="BT21" s="273">
        <v>0</v>
      </c>
      <c r="BU21" s="273">
        <v>0</v>
      </c>
      <c r="BV21" s="273">
        <v>0</v>
      </c>
      <c r="BW21" s="273">
        <v>0</v>
      </c>
      <c r="BX21" s="219"/>
    </row>
    <row r="22" spans="1:76">
      <c r="A22" s="301"/>
      <c r="B22" s="38" t="s">
        <v>328</v>
      </c>
      <c r="C22" s="309"/>
      <c r="D22" s="273">
        <v>0</v>
      </c>
      <c r="E22" s="273">
        <v>0</v>
      </c>
      <c r="F22" s="273">
        <v>0</v>
      </c>
      <c r="G22" s="273">
        <v>0</v>
      </c>
      <c r="H22" s="273">
        <v>0</v>
      </c>
      <c r="I22" s="273">
        <v>0</v>
      </c>
      <c r="J22" s="273">
        <v>0</v>
      </c>
      <c r="K22" s="273">
        <v>0</v>
      </c>
      <c r="L22" s="273">
        <v>0</v>
      </c>
      <c r="M22" s="273">
        <v>0</v>
      </c>
      <c r="N22" s="273">
        <v>0</v>
      </c>
      <c r="O22" s="273">
        <v>0</v>
      </c>
      <c r="P22" s="273">
        <v>0</v>
      </c>
      <c r="Q22" s="273">
        <v>0</v>
      </c>
      <c r="R22" s="273">
        <v>0</v>
      </c>
      <c r="S22" s="273">
        <v>0</v>
      </c>
      <c r="T22" s="273">
        <v>0</v>
      </c>
      <c r="U22" s="273">
        <v>0</v>
      </c>
      <c r="V22" s="273">
        <v>0</v>
      </c>
      <c r="W22" s="273">
        <v>0</v>
      </c>
      <c r="X22" s="273">
        <v>0</v>
      </c>
      <c r="Y22" s="273">
        <v>0</v>
      </c>
      <c r="Z22" s="273">
        <v>0</v>
      </c>
      <c r="AA22" s="273">
        <v>0</v>
      </c>
      <c r="AB22" s="273">
        <v>0</v>
      </c>
      <c r="AC22" s="273">
        <v>0</v>
      </c>
      <c r="AD22" s="273">
        <v>0</v>
      </c>
      <c r="AE22" s="273">
        <v>0</v>
      </c>
      <c r="AF22" s="273">
        <v>0</v>
      </c>
      <c r="AG22" s="273">
        <v>0</v>
      </c>
      <c r="AH22" s="273">
        <v>73.242794596669199</v>
      </c>
      <c r="AI22" s="273">
        <v>85.168081893459714</v>
      </c>
      <c r="AJ22" s="273">
        <v>115.30566723086193</v>
      </c>
      <c r="AK22" s="273">
        <v>169.32691721496712</v>
      </c>
      <c r="AL22" s="273">
        <v>204.21808645897408</v>
      </c>
      <c r="AM22" s="273">
        <v>227.83044737490729</v>
      </c>
      <c r="AN22" s="273">
        <v>252.51033820403745</v>
      </c>
      <c r="AO22" s="273">
        <v>274.82477751762963</v>
      </c>
      <c r="AP22" s="273">
        <v>305.30618267506998</v>
      </c>
      <c r="AQ22" s="273">
        <v>317.94417999582299</v>
      </c>
      <c r="AR22" s="273">
        <v>223.36600000000001</v>
      </c>
      <c r="AS22" s="273">
        <v>286.63975529133552</v>
      </c>
      <c r="AT22" s="273">
        <v>372.90100000000001</v>
      </c>
      <c r="AU22" s="273">
        <v>327.95400000000001</v>
      </c>
      <c r="AV22" s="273">
        <v>480.35</v>
      </c>
      <c r="AW22" s="273">
        <v>380.02</v>
      </c>
      <c r="AX22" s="273">
        <v>382.28165999999993</v>
      </c>
      <c r="AY22" s="273">
        <v>366.89570099999997</v>
      </c>
      <c r="AZ22" s="273">
        <v>361.93527000000006</v>
      </c>
      <c r="BA22" s="273">
        <v>314.93220000000008</v>
      </c>
      <c r="BB22" s="273">
        <v>270.82839699999982</v>
      </c>
      <c r="BC22" s="273">
        <v>249.93090682948699</v>
      </c>
      <c r="BD22" s="273">
        <v>226.13233899999992</v>
      </c>
      <c r="BE22" s="273">
        <v>192.60883676756498</v>
      </c>
      <c r="BF22" s="273">
        <v>192.05057165464862</v>
      </c>
      <c r="BG22" s="273">
        <v>171.31617186991193</v>
      </c>
      <c r="BH22" s="273">
        <v>217.85321717670377</v>
      </c>
      <c r="BI22" s="273">
        <v>241.13550347906477</v>
      </c>
      <c r="BJ22" s="273">
        <v>243.50566881771863</v>
      </c>
      <c r="BK22" s="273">
        <v>242.59360966221021</v>
      </c>
      <c r="BL22" s="273">
        <v>285.76615929922252</v>
      </c>
      <c r="BM22" s="273">
        <v>460.43987830568727</v>
      </c>
      <c r="BN22" s="273">
        <v>455.5631536628552</v>
      </c>
      <c r="BO22" s="273">
        <v>451.67751435741542</v>
      </c>
      <c r="BP22" s="273">
        <v>463.81295775151688</v>
      </c>
      <c r="BQ22" s="273">
        <v>0</v>
      </c>
      <c r="BR22" s="273">
        <v>0</v>
      </c>
      <c r="BS22" s="273">
        <v>0</v>
      </c>
      <c r="BT22" s="273">
        <v>0</v>
      </c>
      <c r="BU22" s="273">
        <v>0</v>
      </c>
      <c r="BV22" s="273">
        <v>0</v>
      </c>
      <c r="BW22" s="273">
        <v>0</v>
      </c>
      <c r="BX22" s="219"/>
    </row>
    <row r="23" spans="1:76">
      <c r="A23" s="106"/>
      <c r="B23" s="38" t="s">
        <v>419</v>
      </c>
      <c r="C23" s="309"/>
      <c r="D23" s="273">
        <v>0</v>
      </c>
      <c r="E23" s="273">
        <v>0</v>
      </c>
      <c r="F23" s="273">
        <v>0</v>
      </c>
      <c r="G23" s="273">
        <v>0</v>
      </c>
      <c r="H23" s="273">
        <v>0</v>
      </c>
      <c r="I23" s="273">
        <v>0</v>
      </c>
      <c r="J23" s="273">
        <v>0</v>
      </c>
      <c r="K23" s="273">
        <v>0</v>
      </c>
      <c r="L23" s="273">
        <v>0</v>
      </c>
      <c r="M23" s="273">
        <v>0</v>
      </c>
      <c r="N23" s="273">
        <v>0</v>
      </c>
      <c r="O23" s="273">
        <v>0</v>
      </c>
      <c r="P23" s="273">
        <v>0</v>
      </c>
      <c r="Q23" s="273">
        <v>0</v>
      </c>
      <c r="R23" s="273">
        <v>0</v>
      </c>
      <c r="S23" s="273">
        <v>0</v>
      </c>
      <c r="T23" s="273">
        <v>0</v>
      </c>
      <c r="U23" s="273">
        <v>0</v>
      </c>
      <c r="V23" s="273">
        <v>0</v>
      </c>
      <c r="W23" s="273">
        <v>0</v>
      </c>
      <c r="X23" s="273">
        <v>0</v>
      </c>
      <c r="Y23" s="273">
        <v>0</v>
      </c>
      <c r="Z23" s="273">
        <v>0</v>
      </c>
      <c r="AA23" s="273">
        <v>0</v>
      </c>
      <c r="AB23" s="273">
        <v>0</v>
      </c>
      <c r="AC23" s="273">
        <v>0</v>
      </c>
      <c r="AD23" s="273">
        <v>0</v>
      </c>
      <c r="AE23" s="273">
        <v>0</v>
      </c>
      <c r="AF23" s="273">
        <v>0</v>
      </c>
      <c r="AG23" s="273">
        <v>0</v>
      </c>
      <c r="AH23" s="273">
        <v>7.2483353596404072</v>
      </c>
      <c r="AI23" s="273">
        <v>8.3643049426361529</v>
      </c>
      <c r="AJ23" s="273">
        <v>11.277292332768525</v>
      </c>
      <c r="AK23" s="273">
        <v>16.747984952857394</v>
      </c>
      <c r="AL23" s="273">
        <v>20.372326760788525</v>
      </c>
      <c r="AM23" s="273">
        <v>22.903858921824849</v>
      </c>
      <c r="AN23" s="273">
        <v>25.445518630386744</v>
      </c>
      <c r="AO23" s="273">
        <v>27.803852301325378</v>
      </c>
      <c r="AP23" s="273">
        <v>30.747165665495459</v>
      </c>
      <c r="AQ23" s="273">
        <v>31.967352297653349</v>
      </c>
      <c r="AR23" s="273">
        <v>82.050000000000196</v>
      </c>
      <c r="AS23" s="273">
        <v>118.75330980163085</v>
      </c>
      <c r="AT23" s="273">
        <v>198.21799999999985</v>
      </c>
      <c r="AU23" s="273">
        <v>107.69100000000003</v>
      </c>
      <c r="AV23" s="273">
        <v>122.83600000000021</v>
      </c>
      <c r="AW23" s="273">
        <v>122.67399999999998</v>
      </c>
      <c r="AX23" s="273">
        <v>138.08320000000001</v>
      </c>
      <c r="AY23" s="273">
        <v>167.11695100000003</v>
      </c>
      <c r="AZ23" s="273">
        <v>186.09901000000005</v>
      </c>
      <c r="BA23" s="273">
        <v>209.73186299999998</v>
      </c>
      <c r="BB23" s="273">
        <v>205.84185399999987</v>
      </c>
      <c r="BC23" s="273">
        <v>193.93417053751386</v>
      </c>
      <c r="BD23" s="273">
        <v>183.09040199999998</v>
      </c>
      <c r="BE23" s="273">
        <v>167.34613042003627</v>
      </c>
      <c r="BF23" s="273">
        <v>160.82925848722746</v>
      </c>
      <c r="BG23" s="273">
        <v>217.02985962485695</v>
      </c>
      <c r="BH23" s="273">
        <v>189.16794511091098</v>
      </c>
      <c r="BI23" s="273">
        <v>217.10782131333502</v>
      </c>
      <c r="BJ23" s="273">
        <v>264.73346821914066</v>
      </c>
      <c r="BK23" s="273">
        <v>290.45553756796437</v>
      </c>
      <c r="BL23" s="273">
        <v>284.42819017251315</v>
      </c>
      <c r="BM23" s="273">
        <v>367.80022373968399</v>
      </c>
      <c r="BN23" s="273">
        <v>444.4748778067123</v>
      </c>
      <c r="BO23" s="273">
        <v>468.40652853880829</v>
      </c>
      <c r="BP23" s="273">
        <v>518.86767171164104</v>
      </c>
      <c r="BQ23" s="273">
        <v>0</v>
      </c>
      <c r="BR23" s="273">
        <v>0</v>
      </c>
      <c r="BS23" s="273">
        <v>0</v>
      </c>
      <c r="BT23" s="273">
        <v>0</v>
      </c>
      <c r="BU23" s="273">
        <v>0</v>
      </c>
      <c r="BV23" s="273">
        <v>0</v>
      </c>
      <c r="BW23" s="273">
        <v>0</v>
      </c>
      <c r="BX23" s="219"/>
    </row>
    <row r="24" spans="1:76" ht="26.1" customHeight="1">
      <c r="A24" s="301"/>
      <c r="B24" s="38" t="s">
        <v>418</v>
      </c>
      <c r="C24" s="309"/>
      <c r="D24" s="273">
        <f t="shared" ref="D24:AI24" si="5">SUM(D20:D23)</f>
        <v>0</v>
      </c>
      <c r="E24" s="273">
        <f t="shared" si="5"/>
        <v>0</v>
      </c>
      <c r="F24" s="273">
        <f t="shared" si="5"/>
        <v>0</v>
      </c>
      <c r="G24" s="273">
        <f t="shared" si="5"/>
        <v>0</v>
      </c>
      <c r="H24" s="273">
        <f t="shared" si="5"/>
        <v>0</v>
      </c>
      <c r="I24" s="273">
        <f t="shared" si="5"/>
        <v>0</v>
      </c>
      <c r="J24" s="273">
        <f t="shared" si="5"/>
        <v>0</v>
      </c>
      <c r="K24" s="273">
        <f t="shared" si="5"/>
        <v>0</v>
      </c>
      <c r="L24" s="273">
        <f t="shared" si="5"/>
        <v>0</v>
      </c>
      <c r="M24" s="273">
        <f t="shared" si="5"/>
        <v>0</v>
      </c>
      <c r="N24" s="273">
        <f t="shared" si="5"/>
        <v>0</v>
      </c>
      <c r="O24" s="273">
        <f t="shared" si="5"/>
        <v>0</v>
      </c>
      <c r="P24" s="273">
        <f t="shared" si="5"/>
        <v>0</v>
      </c>
      <c r="Q24" s="273">
        <f t="shared" si="5"/>
        <v>0</v>
      </c>
      <c r="R24" s="273">
        <f t="shared" si="5"/>
        <v>0</v>
      </c>
      <c r="S24" s="273">
        <f t="shared" si="5"/>
        <v>0</v>
      </c>
      <c r="T24" s="273">
        <f t="shared" si="5"/>
        <v>0</v>
      </c>
      <c r="U24" s="273">
        <f t="shared" si="5"/>
        <v>0</v>
      </c>
      <c r="V24" s="273">
        <f t="shared" si="5"/>
        <v>0</v>
      </c>
      <c r="W24" s="273">
        <f t="shared" si="5"/>
        <v>0</v>
      </c>
      <c r="X24" s="273">
        <f t="shared" si="5"/>
        <v>0</v>
      </c>
      <c r="Y24" s="273">
        <f t="shared" si="5"/>
        <v>0</v>
      </c>
      <c r="Z24" s="273">
        <f t="shared" si="5"/>
        <v>0</v>
      </c>
      <c r="AA24" s="273">
        <f t="shared" si="5"/>
        <v>0</v>
      </c>
      <c r="AB24" s="273">
        <f t="shared" si="5"/>
        <v>0</v>
      </c>
      <c r="AC24" s="273">
        <f t="shared" si="5"/>
        <v>0</v>
      </c>
      <c r="AD24" s="273">
        <f t="shared" si="5"/>
        <v>0</v>
      </c>
      <c r="AE24" s="273">
        <f t="shared" si="5"/>
        <v>0</v>
      </c>
      <c r="AF24" s="273">
        <f t="shared" si="5"/>
        <v>0</v>
      </c>
      <c r="AG24" s="273">
        <f t="shared" si="5"/>
        <v>0</v>
      </c>
      <c r="AH24" s="273">
        <f t="shared" si="5"/>
        <v>196.93959001068183</v>
      </c>
      <c r="AI24" s="273">
        <f t="shared" si="5"/>
        <v>227.75813604082006</v>
      </c>
      <c r="AJ24" s="273">
        <f t="shared" ref="AJ24:BO24" si="6">SUM(AJ20:AJ23)</f>
        <v>307.35323341022615</v>
      </c>
      <c r="AK24" s="273">
        <f t="shared" si="6"/>
        <v>454.80552867942873</v>
      </c>
      <c r="AL24" s="273">
        <f t="shared" si="6"/>
        <v>551.35929177961918</v>
      </c>
      <c r="AM24" s="273">
        <f t="shared" si="6"/>
        <v>618.08662477447024</v>
      </c>
      <c r="AN24" s="273">
        <f t="shared" si="6"/>
        <v>686.40222253039815</v>
      </c>
      <c r="AO24" s="273">
        <f t="shared" si="6"/>
        <v>748.45588650300476</v>
      </c>
      <c r="AP24" s="273">
        <f t="shared" si="6"/>
        <v>829.39150543190704</v>
      </c>
      <c r="AQ24" s="273">
        <f t="shared" si="6"/>
        <v>862.81164007812663</v>
      </c>
      <c r="AR24" s="273">
        <f t="shared" si="6"/>
        <v>604.86500000000012</v>
      </c>
      <c r="AS24" s="273">
        <f t="shared" si="6"/>
        <v>763.36878807806625</v>
      </c>
      <c r="AT24" s="273">
        <f t="shared" si="6"/>
        <v>960.69299999999987</v>
      </c>
      <c r="AU24" s="273">
        <f t="shared" si="6"/>
        <v>733.84</v>
      </c>
      <c r="AV24" s="273">
        <f t="shared" si="6"/>
        <v>968.37500000000023</v>
      </c>
      <c r="AW24" s="273">
        <f t="shared" si="6"/>
        <v>998.42199999999991</v>
      </c>
      <c r="AX24" s="273">
        <f t="shared" si="6"/>
        <v>1103.9621309999998</v>
      </c>
      <c r="AY24" s="273">
        <f t="shared" si="6"/>
        <v>1197.1680269999999</v>
      </c>
      <c r="AZ24" s="273">
        <f t="shared" si="6"/>
        <v>1275.5067700000002</v>
      </c>
      <c r="BA24" s="273">
        <f t="shared" si="6"/>
        <v>1315.1345980000001</v>
      </c>
      <c r="BB24" s="273">
        <f t="shared" si="6"/>
        <v>1327.6819739999989</v>
      </c>
      <c r="BC24" s="273">
        <f t="shared" si="6"/>
        <v>1347.1518148446023</v>
      </c>
      <c r="BD24" s="273">
        <f t="shared" si="6"/>
        <v>1345.1564549999996</v>
      </c>
      <c r="BE24" s="273">
        <f t="shared" si="6"/>
        <v>1336.3771304102056</v>
      </c>
      <c r="BF24" s="273">
        <f t="shared" si="6"/>
        <v>1403.0935666124119</v>
      </c>
      <c r="BG24" s="273">
        <f t="shared" si="6"/>
        <v>1613.6138907605705</v>
      </c>
      <c r="BH24" s="273">
        <f t="shared" si="6"/>
        <v>1728.4576144734931</v>
      </c>
      <c r="BI24" s="273">
        <f t="shared" si="6"/>
        <v>1930.7936408840555</v>
      </c>
      <c r="BJ24" s="273">
        <f t="shared" si="6"/>
        <v>1937.0327149637794</v>
      </c>
      <c r="BK24" s="273">
        <f t="shared" si="6"/>
        <v>1980.0739629037898</v>
      </c>
      <c r="BL24" s="273">
        <f t="shared" si="6"/>
        <v>2071.6184511615079</v>
      </c>
      <c r="BM24" s="273">
        <f t="shared" si="6"/>
        <v>2457.9322396321481</v>
      </c>
      <c r="BN24" s="273">
        <f t="shared" si="6"/>
        <v>2651.7587673972803</v>
      </c>
      <c r="BO24" s="273">
        <f t="shared" si="6"/>
        <v>2691.2493936043297</v>
      </c>
      <c r="BP24" s="273">
        <f t="shared" ref="BP24:BW24" si="7">SUM(BP20:BP23)</f>
        <v>2775.3624294480583</v>
      </c>
      <c r="BQ24" s="273">
        <f t="shared" si="7"/>
        <v>0</v>
      </c>
      <c r="BR24" s="273">
        <f t="shared" si="7"/>
        <v>0</v>
      </c>
      <c r="BS24" s="273">
        <f t="shared" si="7"/>
        <v>0</v>
      </c>
      <c r="BT24" s="273">
        <f t="shared" si="7"/>
        <v>0</v>
      </c>
      <c r="BU24" s="273">
        <f t="shared" si="7"/>
        <v>0</v>
      </c>
      <c r="BV24" s="273">
        <f t="shared" si="7"/>
        <v>0</v>
      </c>
      <c r="BW24" s="273">
        <f t="shared" si="7"/>
        <v>0</v>
      </c>
      <c r="BX24" s="219"/>
    </row>
    <row r="25" spans="1:76" ht="26.1" customHeight="1">
      <c r="A25" s="107"/>
      <c r="B25" s="106" t="s">
        <v>417</v>
      </c>
      <c r="C25" s="309"/>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19"/>
    </row>
    <row r="26" spans="1:76">
      <c r="A26" s="301"/>
      <c r="B26" s="38" t="s">
        <v>10</v>
      </c>
      <c r="C26" s="309"/>
      <c r="D26" s="273">
        <f t="shared" ref="D26:AI26" si="8">SUM(D27:D29)</f>
        <v>0</v>
      </c>
      <c r="E26" s="273">
        <f t="shared" si="8"/>
        <v>0</v>
      </c>
      <c r="F26" s="273">
        <f t="shared" si="8"/>
        <v>0</v>
      </c>
      <c r="G26" s="273">
        <f t="shared" si="8"/>
        <v>0</v>
      </c>
      <c r="H26" s="273">
        <f t="shared" si="8"/>
        <v>0</v>
      </c>
      <c r="I26" s="273">
        <f t="shared" si="8"/>
        <v>0</v>
      </c>
      <c r="J26" s="273">
        <f t="shared" si="8"/>
        <v>0</v>
      </c>
      <c r="K26" s="273">
        <f t="shared" si="8"/>
        <v>0</v>
      </c>
      <c r="L26" s="273">
        <f t="shared" si="8"/>
        <v>0</v>
      </c>
      <c r="M26" s="273">
        <f t="shared" si="8"/>
        <v>0</v>
      </c>
      <c r="N26" s="273">
        <f t="shared" si="8"/>
        <v>0</v>
      </c>
      <c r="O26" s="273">
        <f t="shared" si="8"/>
        <v>0</v>
      </c>
      <c r="P26" s="273">
        <f t="shared" si="8"/>
        <v>0</v>
      </c>
      <c r="Q26" s="273">
        <f t="shared" si="8"/>
        <v>0</v>
      </c>
      <c r="R26" s="273">
        <f t="shared" si="8"/>
        <v>0</v>
      </c>
      <c r="S26" s="273">
        <f t="shared" si="8"/>
        <v>0</v>
      </c>
      <c r="T26" s="273">
        <f t="shared" si="8"/>
        <v>0</v>
      </c>
      <c r="U26" s="273">
        <f t="shared" si="8"/>
        <v>0</v>
      </c>
      <c r="V26" s="273">
        <f t="shared" si="8"/>
        <v>0</v>
      </c>
      <c r="W26" s="273">
        <f t="shared" si="8"/>
        <v>0</v>
      </c>
      <c r="X26" s="273">
        <f t="shared" si="8"/>
        <v>0</v>
      </c>
      <c r="Y26" s="273">
        <f t="shared" si="8"/>
        <v>0</v>
      </c>
      <c r="Z26" s="273">
        <f t="shared" si="8"/>
        <v>0</v>
      </c>
      <c r="AA26" s="273">
        <f t="shared" si="8"/>
        <v>0</v>
      </c>
      <c r="AB26" s="273">
        <f t="shared" si="8"/>
        <v>0</v>
      </c>
      <c r="AC26" s="273">
        <f t="shared" si="8"/>
        <v>0</v>
      </c>
      <c r="AD26" s="273">
        <f t="shared" si="8"/>
        <v>0</v>
      </c>
      <c r="AE26" s="273">
        <f t="shared" si="8"/>
        <v>0</v>
      </c>
      <c r="AF26" s="273">
        <f t="shared" si="8"/>
        <v>0</v>
      </c>
      <c r="AG26" s="273">
        <f t="shared" si="8"/>
        <v>0</v>
      </c>
      <c r="AH26" s="273">
        <f t="shared" si="8"/>
        <v>0</v>
      </c>
      <c r="AI26" s="273">
        <f t="shared" si="8"/>
        <v>0</v>
      </c>
      <c r="AJ26" s="273">
        <f t="shared" ref="AJ26:BO26" si="9">SUM(AJ27:AJ29)</f>
        <v>0</v>
      </c>
      <c r="AK26" s="273">
        <f t="shared" si="9"/>
        <v>0</v>
      </c>
      <c r="AL26" s="273">
        <f t="shared" si="9"/>
        <v>0</v>
      </c>
      <c r="AM26" s="273">
        <f t="shared" si="9"/>
        <v>0</v>
      </c>
      <c r="AN26" s="273">
        <f t="shared" si="9"/>
        <v>0</v>
      </c>
      <c r="AO26" s="273">
        <f t="shared" si="9"/>
        <v>0</v>
      </c>
      <c r="AP26" s="273">
        <f t="shared" si="9"/>
        <v>0</v>
      </c>
      <c r="AQ26" s="273">
        <f t="shared" si="9"/>
        <v>0</v>
      </c>
      <c r="AR26" s="273">
        <f t="shared" si="9"/>
        <v>0</v>
      </c>
      <c r="AS26" s="273">
        <f t="shared" si="9"/>
        <v>0</v>
      </c>
      <c r="AT26" s="273">
        <f t="shared" si="9"/>
        <v>0</v>
      </c>
      <c r="AU26" s="273">
        <f t="shared" si="9"/>
        <v>0</v>
      </c>
      <c r="AV26" s="273">
        <f t="shared" si="9"/>
        <v>0</v>
      </c>
      <c r="AW26" s="273">
        <f t="shared" si="9"/>
        <v>1939.9</v>
      </c>
      <c r="AX26" s="273">
        <f t="shared" si="9"/>
        <v>2077.2112939999997</v>
      </c>
      <c r="AY26" s="273">
        <f t="shared" si="9"/>
        <v>2188.6709320000004</v>
      </c>
      <c r="AZ26" s="273">
        <f t="shared" si="9"/>
        <v>2310.6117920000002</v>
      </c>
      <c r="BA26" s="273">
        <f t="shared" si="9"/>
        <v>2394.6786249999996</v>
      </c>
      <c r="BB26" s="273">
        <f t="shared" si="9"/>
        <v>2452.4046149999999</v>
      </c>
      <c r="BC26" s="273">
        <f t="shared" si="9"/>
        <v>2510.8873257930918</v>
      </c>
      <c r="BD26" s="273">
        <f t="shared" si="9"/>
        <v>2574.5184790181661</v>
      </c>
      <c r="BE26" s="273">
        <f t="shared" si="9"/>
        <v>2685.8228541801273</v>
      </c>
      <c r="BF26" s="273">
        <f t="shared" si="9"/>
        <v>2833.9392983749799</v>
      </c>
      <c r="BG26" s="273">
        <f t="shared" si="9"/>
        <v>3226.1309952600004</v>
      </c>
      <c r="BH26" s="273">
        <f t="shared" si="9"/>
        <v>3556.9849629183477</v>
      </c>
      <c r="BI26" s="273">
        <f t="shared" si="9"/>
        <v>3774.0895750000004</v>
      </c>
      <c r="BJ26" s="273">
        <f t="shared" si="9"/>
        <v>3941.0267050000002</v>
      </c>
      <c r="BK26" s="273">
        <f t="shared" si="9"/>
        <v>4026.6875789999999</v>
      </c>
      <c r="BL26" s="273">
        <f t="shared" si="9"/>
        <v>4234.4436619999997</v>
      </c>
      <c r="BM26" s="273">
        <f t="shared" si="9"/>
        <v>4697.6782249999997</v>
      </c>
      <c r="BN26" s="273">
        <f t="shared" si="9"/>
        <v>4924.7733250000001</v>
      </c>
      <c r="BO26" s="273">
        <f t="shared" si="9"/>
        <v>4918.3788950000007</v>
      </c>
      <c r="BP26" s="273">
        <f t="shared" ref="BP26:BW26" si="10">SUM(BP27:BP29)</f>
        <v>4911.948089999999</v>
      </c>
      <c r="BQ26" s="273">
        <f t="shared" si="10"/>
        <v>0</v>
      </c>
      <c r="BR26" s="273">
        <f t="shared" si="10"/>
        <v>0</v>
      </c>
      <c r="BS26" s="273">
        <f t="shared" si="10"/>
        <v>0</v>
      </c>
      <c r="BT26" s="273">
        <f t="shared" si="10"/>
        <v>0</v>
      </c>
      <c r="BU26" s="273">
        <f t="shared" si="10"/>
        <v>0</v>
      </c>
      <c r="BV26" s="273">
        <f t="shared" si="10"/>
        <v>0</v>
      </c>
      <c r="BW26" s="273">
        <f t="shared" si="10"/>
        <v>0</v>
      </c>
      <c r="BX26" s="219"/>
    </row>
    <row r="27" spans="1:76">
      <c r="A27" s="301"/>
      <c r="B27" s="88" t="s">
        <v>439</v>
      </c>
      <c r="C27" s="309"/>
      <c r="D27" s="273">
        <v>0</v>
      </c>
      <c r="E27" s="273">
        <v>0</v>
      </c>
      <c r="F27" s="273">
        <v>0</v>
      </c>
      <c r="G27" s="273">
        <v>0</v>
      </c>
      <c r="H27" s="273">
        <v>0</v>
      </c>
      <c r="I27" s="273">
        <v>0</v>
      </c>
      <c r="J27" s="273">
        <v>0</v>
      </c>
      <c r="K27" s="273">
        <v>0</v>
      </c>
      <c r="L27" s="273">
        <v>0</v>
      </c>
      <c r="M27" s="273">
        <v>0</v>
      </c>
      <c r="N27" s="273">
        <v>0</v>
      </c>
      <c r="O27" s="273">
        <v>0</v>
      </c>
      <c r="P27" s="273">
        <v>0</v>
      </c>
      <c r="Q27" s="273">
        <v>0</v>
      </c>
      <c r="R27" s="273">
        <v>0</v>
      </c>
      <c r="S27" s="273">
        <v>0</v>
      </c>
      <c r="T27" s="273">
        <v>0</v>
      </c>
      <c r="U27" s="273">
        <v>0</v>
      </c>
      <c r="V27" s="273">
        <v>0</v>
      </c>
      <c r="W27" s="273">
        <v>0</v>
      </c>
      <c r="X27" s="273">
        <v>0</v>
      </c>
      <c r="Y27" s="273">
        <v>0</v>
      </c>
      <c r="Z27" s="273">
        <v>0</v>
      </c>
      <c r="AA27" s="273">
        <v>0</v>
      </c>
      <c r="AB27" s="273">
        <v>0</v>
      </c>
      <c r="AC27" s="273">
        <v>0</v>
      </c>
      <c r="AD27" s="273">
        <v>0</v>
      </c>
      <c r="AE27" s="273">
        <v>0</v>
      </c>
      <c r="AF27" s="273">
        <v>0</v>
      </c>
      <c r="AG27" s="273">
        <v>0</v>
      </c>
      <c r="AH27" s="273">
        <v>0</v>
      </c>
      <c r="AI27" s="273">
        <v>0</v>
      </c>
      <c r="AJ27" s="273">
        <v>0</v>
      </c>
      <c r="AK27" s="273">
        <v>0</v>
      </c>
      <c r="AL27" s="273">
        <v>0</v>
      </c>
      <c r="AM27" s="273">
        <v>0</v>
      </c>
      <c r="AN27" s="273">
        <v>0</v>
      </c>
      <c r="AO27" s="273">
        <v>0</v>
      </c>
      <c r="AP27" s="273">
        <v>0</v>
      </c>
      <c r="AQ27" s="273">
        <v>0</v>
      </c>
      <c r="AR27" s="273">
        <v>0</v>
      </c>
      <c r="AS27" s="273">
        <v>0</v>
      </c>
      <c r="AT27" s="273">
        <v>0</v>
      </c>
      <c r="AU27" s="273">
        <v>0</v>
      </c>
      <c r="AV27" s="273">
        <v>0</v>
      </c>
      <c r="AW27" s="273">
        <v>1697.3629265066443</v>
      </c>
      <c r="AX27" s="273">
        <v>1808.6742359999998</v>
      </c>
      <c r="AY27" s="273">
        <v>1902.2181960000007</v>
      </c>
      <c r="AZ27" s="273">
        <v>1977.2827580000003</v>
      </c>
      <c r="BA27" s="273">
        <v>2013.6534619999995</v>
      </c>
      <c r="BB27" s="273">
        <v>2046.3778799999998</v>
      </c>
      <c r="BC27" s="273">
        <v>2096.1272547930917</v>
      </c>
      <c r="BD27" s="273">
        <v>2145.6562128556334</v>
      </c>
      <c r="BE27" s="273">
        <v>2246.2732761801276</v>
      </c>
      <c r="BF27" s="273">
        <v>2381.3558843749797</v>
      </c>
      <c r="BG27" s="273">
        <v>2743.7872092600001</v>
      </c>
      <c r="BH27" s="273">
        <v>3038.9946899183474</v>
      </c>
      <c r="BI27" s="273">
        <v>3229.8402160000005</v>
      </c>
      <c r="BJ27" s="273">
        <v>3384.656673</v>
      </c>
      <c r="BK27" s="273">
        <v>3471.3048880000001</v>
      </c>
      <c r="BL27" s="273">
        <v>3671.6925609999998</v>
      </c>
      <c r="BM27" s="273">
        <v>4094.947136911996</v>
      </c>
      <c r="BN27" s="273">
        <v>4299.4764100000002</v>
      </c>
      <c r="BO27" s="273">
        <v>4288.8172760000007</v>
      </c>
      <c r="BP27" s="273">
        <v>4281.2685299999994</v>
      </c>
      <c r="BQ27" s="273">
        <v>0</v>
      </c>
      <c r="BR27" s="273">
        <v>0</v>
      </c>
      <c r="BS27" s="273">
        <v>0</v>
      </c>
      <c r="BT27" s="273">
        <v>0</v>
      </c>
      <c r="BU27" s="273">
        <v>0</v>
      </c>
      <c r="BV27" s="273">
        <v>0</v>
      </c>
      <c r="BW27" s="273">
        <v>0</v>
      </c>
      <c r="BX27" s="219"/>
    </row>
    <row r="28" spans="1:76">
      <c r="A28" s="301"/>
      <c r="B28" s="88" t="s">
        <v>438</v>
      </c>
      <c r="C28" s="309"/>
      <c r="D28" s="273">
        <v>0</v>
      </c>
      <c r="E28" s="273">
        <v>0</v>
      </c>
      <c r="F28" s="273">
        <v>0</v>
      </c>
      <c r="G28" s="273">
        <v>0</v>
      </c>
      <c r="H28" s="273">
        <v>0</v>
      </c>
      <c r="I28" s="273">
        <v>0</v>
      </c>
      <c r="J28" s="273">
        <v>0</v>
      </c>
      <c r="K28" s="273">
        <v>0</v>
      </c>
      <c r="L28" s="273">
        <v>0</v>
      </c>
      <c r="M28" s="273">
        <v>0</v>
      </c>
      <c r="N28" s="273">
        <v>0</v>
      </c>
      <c r="O28" s="273">
        <v>0</v>
      </c>
      <c r="P28" s="273">
        <v>0</v>
      </c>
      <c r="Q28" s="273">
        <v>0</v>
      </c>
      <c r="R28" s="273">
        <v>0</v>
      </c>
      <c r="S28" s="273">
        <v>0</v>
      </c>
      <c r="T28" s="273">
        <v>0</v>
      </c>
      <c r="U28" s="273">
        <v>0</v>
      </c>
      <c r="V28" s="273">
        <v>0</v>
      </c>
      <c r="W28" s="273">
        <v>0</v>
      </c>
      <c r="X28" s="273">
        <v>0</v>
      </c>
      <c r="Y28" s="273">
        <v>0</v>
      </c>
      <c r="Z28" s="273">
        <v>0</v>
      </c>
      <c r="AA28" s="273">
        <v>0</v>
      </c>
      <c r="AB28" s="273">
        <v>0</v>
      </c>
      <c r="AC28" s="273">
        <v>0</v>
      </c>
      <c r="AD28" s="273">
        <v>0</v>
      </c>
      <c r="AE28" s="273">
        <v>0</v>
      </c>
      <c r="AF28" s="273">
        <v>0</v>
      </c>
      <c r="AG28" s="273">
        <v>0</v>
      </c>
      <c r="AH28" s="273">
        <v>0</v>
      </c>
      <c r="AI28" s="273">
        <v>0</v>
      </c>
      <c r="AJ28" s="273">
        <v>0</v>
      </c>
      <c r="AK28" s="273">
        <v>0</v>
      </c>
      <c r="AL28" s="273">
        <v>0</v>
      </c>
      <c r="AM28" s="273">
        <v>0</v>
      </c>
      <c r="AN28" s="273">
        <v>0</v>
      </c>
      <c r="AO28" s="273">
        <v>0</v>
      </c>
      <c r="AP28" s="273">
        <v>0</v>
      </c>
      <c r="AQ28" s="273">
        <v>0</v>
      </c>
      <c r="AR28" s="273">
        <v>0</v>
      </c>
      <c r="AS28" s="273">
        <v>0</v>
      </c>
      <c r="AT28" s="273">
        <v>0</v>
      </c>
      <c r="AU28" s="273">
        <v>0</v>
      </c>
      <c r="AV28" s="273">
        <v>0</v>
      </c>
      <c r="AW28" s="273">
        <v>57.568125284286531</v>
      </c>
      <c r="AX28" s="273">
        <v>64.45333500000001</v>
      </c>
      <c r="AY28" s="273">
        <v>73.004104999999981</v>
      </c>
      <c r="AZ28" s="273">
        <v>87.356730000000013</v>
      </c>
      <c r="BA28" s="273">
        <v>94.058710999999988</v>
      </c>
      <c r="BB28" s="273">
        <v>103.31371100000001</v>
      </c>
      <c r="BC28" s="273">
        <v>108.169843</v>
      </c>
      <c r="BD28" s="273">
        <v>118.92382939562549</v>
      </c>
      <c r="BE28" s="273">
        <v>123.72467599999997</v>
      </c>
      <c r="BF28" s="273">
        <v>130.99570600000001</v>
      </c>
      <c r="BG28" s="273">
        <v>145.12074899999999</v>
      </c>
      <c r="BH28" s="273">
        <v>160.45740000000004</v>
      </c>
      <c r="BI28" s="273">
        <v>176.47248999999999</v>
      </c>
      <c r="BJ28" s="273">
        <v>183.76244300000005</v>
      </c>
      <c r="BK28" s="273">
        <v>188.90478099999996</v>
      </c>
      <c r="BL28" s="273">
        <v>199.600787</v>
      </c>
      <c r="BM28" s="273">
        <v>223.05064708800333</v>
      </c>
      <c r="BN28" s="273">
        <v>237.858463</v>
      </c>
      <c r="BO28" s="273">
        <v>246.06113200000004</v>
      </c>
      <c r="BP28" s="273">
        <v>251.21643899999995</v>
      </c>
      <c r="BQ28" s="273">
        <v>0</v>
      </c>
      <c r="BR28" s="273">
        <v>0</v>
      </c>
      <c r="BS28" s="273">
        <v>0</v>
      </c>
      <c r="BT28" s="273">
        <v>0</v>
      </c>
      <c r="BU28" s="273">
        <v>0</v>
      </c>
      <c r="BV28" s="273">
        <v>0</v>
      </c>
      <c r="BW28" s="273">
        <v>0</v>
      </c>
      <c r="BX28" s="219"/>
    </row>
    <row r="29" spans="1:76">
      <c r="A29" s="301"/>
      <c r="B29" s="88" t="s">
        <v>437</v>
      </c>
      <c r="C29" s="309"/>
      <c r="D29" s="273">
        <v>0</v>
      </c>
      <c r="E29" s="273">
        <v>0</v>
      </c>
      <c r="F29" s="273">
        <v>0</v>
      </c>
      <c r="G29" s="273">
        <v>0</v>
      </c>
      <c r="H29" s="273">
        <v>0</v>
      </c>
      <c r="I29" s="273">
        <v>0</v>
      </c>
      <c r="J29" s="273">
        <v>0</v>
      </c>
      <c r="K29" s="273">
        <v>0</v>
      </c>
      <c r="L29" s="273">
        <v>0</v>
      </c>
      <c r="M29" s="273">
        <v>0</v>
      </c>
      <c r="N29" s="273">
        <v>0</v>
      </c>
      <c r="O29" s="273">
        <v>0</v>
      </c>
      <c r="P29" s="273">
        <v>0</v>
      </c>
      <c r="Q29" s="273">
        <v>0</v>
      </c>
      <c r="R29" s="273">
        <v>0</v>
      </c>
      <c r="S29" s="273">
        <v>0</v>
      </c>
      <c r="T29" s="273">
        <v>0</v>
      </c>
      <c r="U29" s="273">
        <v>0</v>
      </c>
      <c r="V29" s="273">
        <v>0</v>
      </c>
      <c r="W29" s="273">
        <v>0</v>
      </c>
      <c r="X29" s="273">
        <v>0</v>
      </c>
      <c r="Y29" s="273">
        <v>0</v>
      </c>
      <c r="Z29" s="273">
        <v>0</v>
      </c>
      <c r="AA29" s="273">
        <v>0</v>
      </c>
      <c r="AB29" s="273">
        <v>0</v>
      </c>
      <c r="AC29" s="273">
        <v>0</v>
      </c>
      <c r="AD29" s="273">
        <v>0</v>
      </c>
      <c r="AE29" s="273">
        <v>0</v>
      </c>
      <c r="AF29" s="273">
        <v>0</v>
      </c>
      <c r="AG29" s="273">
        <v>0</v>
      </c>
      <c r="AH29" s="273">
        <v>0</v>
      </c>
      <c r="AI29" s="273">
        <v>0</v>
      </c>
      <c r="AJ29" s="273">
        <v>0</v>
      </c>
      <c r="AK29" s="273">
        <v>0</v>
      </c>
      <c r="AL29" s="273">
        <v>0</v>
      </c>
      <c r="AM29" s="273">
        <v>0</v>
      </c>
      <c r="AN29" s="273">
        <v>0</v>
      </c>
      <c r="AO29" s="273">
        <v>0</v>
      </c>
      <c r="AP29" s="273">
        <v>0</v>
      </c>
      <c r="AQ29" s="273">
        <v>0</v>
      </c>
      <c r="AR29" s="273">
        <v>0</v>
      </c>
      <c r="AS29" s="273">
        <v>0</v>
      </c>
      <c r="AT29" s="273">
        <v>0</v>
      </c>
      <c r="AU29" s="273">
        <v>0</v>
      </c>
      <c r="AV29" s="273">
        <v>0</v>
      </c>
      <c r="AW29" s="273">
        <v>184.96894820906931</v>
      </c>
      <c r="AX29" s="273">
        <v>204.08372300000002</v>
      </c>
      <c r="AY29" s="273">
        <v>213.44863099999995</v>
      </c>
      <c r="AZ29" s="273">
        <v>245.97230400000004</v>
      </c>
      <c r="BA29" s="273">
        <v>286.966452</v>
      </c>
      <c r="BB29" s="273">
        <v>302.71302400000002</v>
      </c>
      <c r="BC29" s="273">
        <v>306.59022800000014</v>
      </c>
      <c r="BD29" s="273">
        <v>309.93843676690722</v>
      </c>
      <c r="BE29" s="273">
        <v>315.82490200000007</v>
      </c>
      <c r="BF29" s="273">
        <v>321.58770799999996</v>
      </c>
      <c r="BG29" s="273">
        <v>337.22303699999998</v>
      </c>
      <c r="BH29" s="273">
        <v>357.53287299999994</v>
      </c>
      <c r="BI29" s="273">
        <v>367.77686899999998</v>
      </c>
      <c r="BJ29" s="273">
        <v>372.60758899999996</v>
      </c>
      <c r="BK29" s="273">
        <v>366.47790999999995</v>
      </c>
      <c r="BL29" s="273">
        <v>363.15031399999992</v>
      </c>
      <c r="BM29" s="273">
        <v>379.68044099999997</v>
      </c>
      <c r="BN29" s="273">
        <v>387.43845199999998</v>
      </c>
      <c r="BO29" s="273">
        <v>383.50048700000008</v>
      </c>
      <c r="BP29" s="273">
        <v>379.46312099999994</v>
      </c>
      <c r="BQ29" s="273">
        <v>0</v>
      </c>
      <c r="BR29" s="273">
        <v>0</v>
      </c>
      <c r="BS29" s="273">
        <v>0</v>
      </c>
      <c r="BT29" s="273">
        <v>0</v>
      </c>
      <c r="BU29" s="273">
        <v>0</v>
      </c>
      <c r="BV29" s="273">
        <v>0</v>
      </c>
      <c r="BW29" s="273">
        <v>0</v>
      </c>
      <c r="BX29" s="219"/>
    </row>
    <row r="30" spans="1:76" ht="26.1" customHeight="1">
      <c r="A30" s="301"/>
      <c r="B30" s="38" t="s">
        <v>447</v>
      </c>
      <c r="C30" s="309"/>
      <c r="D30" s="273">
        <v>0</v>
      </c>
      <c r="E30" s="273">
        <v>0</v>
      </c>
      <c r="F30" s="273">
        <v>0</v>
      </c>
      <c r="G30" s="273">
        <v>0</v>
      </c>
      <c r="H30" s="273">
        <v>0</v>
      </c>
      <c r="I30" s="273">
        <v>0</v>
      </c>
      <c r="J30" s="273">
        <v>0</v>
      </c>
      <c r="K30" s="273">
        <v>0</v>
      </c>
      <c r="L30" s="273">
        <v>0</v>
      </c>
      <c r="M30" s="273">
        <v>0</v>
      </c>
      <c r="N30" s="273">
        <v>0</v>
      </c>
      <c r="O30" s="273">
        <v>0</v>
      </c>
      <c r="P30" s="273">
        <v>0</v>
      </c>
      <c r="Q30" s="273">
        <v>0</v>
      </c>
      <c r="R30" s="273">
        <v>0</v>
      </c>
      <c r="S30" s="273">
        <v>0</v>
      </c>
      <c r="T30" s="273">
        <v>0</v>
      </c>
      <c r="U30" s="273">
        <v>0</v>
      </c>
      <c r="V30" s="273">
        <v>0</v>
      </c>
      <c r="W30" s="273">
        <v>0</v>
      </c>
      <c r="X30" s="273">
        <v>0</v>
      </c>
      <c r="Y30" s="273">
        <v>0</v>
      </c>
      <c r="Z30" s="273">
        <v>0</v>
      </c>
      <c r="AA30" s="273">
        <v>0</v>
      </c>
      <c r="AB30" s="273">
        <v>0</v>
      </c>
      <c r="AC30" s="273">
        <v>0</v>
      </c>
      <c r="AD30" s="273">
        <v>0</v>
      </c>
      <c r="AE30" s="273">
        <v>0</v>
      </c>
      <c r="AF30" s="273">
        <v>0</v>
      </c>
      <c r="AG30" s="273">
        <v>0</v>
      </c>
      <c r="AH30" s="273">
        <v>0</v>
      </c>
      <c r="AI30" s="273">
        <v>0</v>
      </c>
      <c r="AJ30" s="273">
        <v>0</v>
      </c>
      <c r="AK30" s="273">
        <v>0</v>
      </c>
      <c r="AL30" s="273">
        <v>0</v>
      </c>
      <c r="AM30" s="273">
        <v>0</v>
      </c>
      <c r="AN30" s="273">
        <v>0</v>
      </c>
      <c r="AO30" s="273">
        <v>0</v>
      </c>
      <c r="AP30" s="273">
        <v>0</v>
      </c>
      <c r="AQ30" s="273">
        <v>0</v>
      </c>
      <c r="AR30" s="273">
        <v>0</v>
      </c>
      <c r="AS30" s="273">
        <v>206</v>
      </c>
      <c r="AT30" s="273">
        <v>2122.81</v>
      </c>
      <c r="AU30" s="273">
        <v>1404.1669999999999</v>
      </c>
      <c r="AV30" s="273">
        <v>1692.576</v>
      </c>
      <c r="AW30" s="273">
        <v>0</v>
      </c>
      <c r="AX30" s="273">
        <v>0</v>
      </c>
      <c r="AY30" s="273">
        <v>0</v>
      </c>
      <c r="AZ30" s="273">
        <v>0</v>
      </c>
      <c r="BA30" s="273">
        <v>0</v>
      </c>
      <c r="BB30" s="273">
        <v>0</v>
      </c>
      <c r="BC30" s="273">
        <v>0</v>
      </c>
      <c r="BD30" s="273">
        <v>0</v>
      </c>
      <c r="BE30" s="273">
        <v>0</v>
      </c>
      <c r="BF30" s="273">
        <v>0</v>
      </c>
      <c r="BG30" s="273">
        <v>0</v>
      </c>
      <c r="BH30" s="273">
        <v>0</v>
      </c>
      <c r="BI30" s="273">
        <v>0</v>
      </c>
      <c r="BJ30" s="273">
        <v>0</v>
      </c>
      <c r="BK30" s="273">
        <v>0</v>
      </c>
      <c r="BL30" s="273">
        <v>0</v>
      </c>
      <c r="BM30" s="273">
        <v>0</v>
      </c>
      <c r="BN30" s="273">
        <v>0</v>
      </c>
      <c r="BO30" s="273">
        <v>0</v>
      </c>
      <c r="BP30" s="273">
        <v>0</v>
      </c>
      <c r="BQ30" s="273">
        <v>0</v>
      </c>
      <c r="BR30" s="273">
        <v>0</v>
      </c>
      <c r="BS30" s="273">
        <v>0</v>
      </c>
      <c r="BT30" s="273">
        <v>0</v>
      </c>
      <c r="BU30" s="273">
        <v>0</v>
      </c>
      <c r="BV30" s="273">
        <v>0</v>
      </c>
      <c r="BW30" s="273">
        <v>0</v>
      </c>
      <c r="BX30" s="219"/>
    </row>
    <row r="31" spans="1:76">
      <c r="A31" s="301"/>
      <c r="B31" s="88" t="s">
        <v>439</v>
      </c>
      <c r="C31" s="309"/>
      <c r="D31" s="273">
        <v>0</v>
      </c>
      <c r="E31" s="273">
        <v>0</v>
      </c>
      <c r="F31" s="273">
        <v>0</v>
      </c>
      <c r="G31" s="273">
        <v>0</v>
      </c>
      <c r="H31" s="273">
        <v>0</v>
      </c>
      <c r="I31" s="273">
        <v>0</v>
      </c>
      <c r="J31" s="273">
        <v>0</v>
      </c>
      <c r="K31" s="273">
        <v>0</v>
      </c>
      <c r="L31" s="273">
        <v>0</v>
      </c>
      <c r="M31" s="273">
        <v>0</v>
      </c>
      <c r="N31" s="273">
        <v>0</v>
      </c>
      <c r="O31" s="273">
        <v>0</v>
      </c>
      <c r="P31" s="273">
        <v>0</v>
      </c>
      <c r="Q31" s="273">
        <v>0</v>
      </c>
      <c r="R31" s="273">
        <v>0</v>
      </c>
      <c r="S31" s="273">
        <v>0</v>
      </c>
      <c r="T31" s="273">
        <v>0</v>
      </c>
      <c r="U31" s="273">
        <v>0</v>
      </c>
      <c r="V31" s="273">
        <v>0</v>
      </c>
      <c r="W31" s="273">
        <v>0</v>
      </c>
      <c r="X31" s="273">
        <v>0</v>
      </c>
      <c r="Y31" s="273">
        <v>0</v>
      </c>
      <c r="Z31" s="273">
        <v>0</v>
      </c>
      <c r="AA31" s="273">
        <v>0</v>
      </c>
      <c r="AB31" s="273">
        <v>0</v>
      </c>
      <c r="AC31" s="273">
        <v>0</v>
      </c>
      <c r="AD31" s="273">
        <v>0</v>
      </c>
      <c r="AE31" s="273">
        <v>0</v>
      </c>
      <c r="AF31" s="273">
        <v>0</v>
      </c>
      <c r="AG31" s="273">
        <v>0</v>
      </c>
      <c r="AH31" s="273">
        <v>0</v>
      </c>
      <c r="AI31" s="273">
        <v>0</v>
      </c>
      <c r="AJ31" s="273">
        <v>0</v>
      </c>
      <c r="AK31" s="273">
        <v>0</v>
      </c>
      <c r="AL31" s="273">
        <v>0</v>
      </c>
      <c r="AM31" s="273">
        <v>0</v>
      </c>
      <c r="AN31" s="273">
        <v>0</v>
      </c>
      <c r="AO31" s="273">
        <v>0</v>
      </c>
      <c r="AP31" s="273">
        <v>0</v>
      </c>
      <c r="AQ31" s="273">
        <v>0</v>
      </c>
      <c r="AR31" s="273">
        <v>0</v>
      </c>
      <c r="AS31" s="273">
        <v>0</v>
      </c>
      <c r="AT31" s="273">
        <v>0</v>
      </c>
      <c r="AU31" s="273">
        <v>1244.3508119934597</v>
      </c>
      <c r="AV31" s="273">
        <v>1475.3810084883232</v>
      </c>
      <c r="AW31" s="273">
        <v>0</v>
      </c>
      <c r="AX31" s="273">
        <v>0</v>
      </c>
      <c r="AY31" s="273">
        <v>0</v>
      </c>
      <c r="AZ31" s="273">
        <v>0</v>
      </c>
      <c r="BA31" s="273">
        <v>0</v>
      </c>
      <c r="BB31" s="273">
        <v>0</v>
      </c>
      <c r="BC31" s="273">
        <v>0</v>
      </c>
      <c r="BD31" s="273">
        <v>0</v>
      </c>
      <c r="BE31" s="273">
        <v>0</v>
      </c>
      <c r="BF31" s="273">
        <v>0</v>
      </c>
      <c r="BG31" s="273">
        <v>0</v>
      </c>
      <c r="BH31" s="273">
        <v>0</v>
      </c>
      <c r="BI31" s="273">
        <v>0</v>
      </c>
      <c r="BJ31" s="273">
        <v>0</v>
      </c>
      <c r="BK31" s="273">
        <v>0</v>
      </c>
      <c r="BL31" s="273">
        <v>0</v>
      </c>
      <c r="BM31" s="273">
        <v>0</v>
      </c>
      <c r="BN31" s="273">
        <v>0</v>
      </c>
      <c r="BO31" s="273">
        <v>0</v>
      </c>
      <c r="BP31" s="273">
        <v>0</v>
      </c>
      <c r="BQ31" s="273">
        <v>0</v>
      </c>
      <c r="BR31" s="273">
        <v>0</v>
      </c>
      <c r="BS31" s="273">
        <v>0</v>
      </c>
      <c r="BT31" s="273">
        <v>0</v>
      </c>
      <c r="BU31" s="273">
        <v>0</v>
      </c>
      <c r="BV31" s="273">
        <v>0</v>
      </c>
      <c r="BW31" s="273">
        <v>0</v>
      </c>
      <c r="BX31" s="219"/>
    </row>
    <row r="32" spans="1:76">
      <c r="A32" s="301"/>
      <c r="B32" s="88" t="s">
        <v>438</v>
      </c>
      <c r="C32" s="309"/>
      <c r="D32" s="273">
        <v>0</v>
      </c>
      <c r="E32" s="273">
        <v>0</v>
      </c>
      <c r="F32" s="273">
        <v>0</v>
      </c>
      <c r="G32" s="273">
        <v>0</v>
      </c>
      <c r="H32" s="273">
        <v>0</v>
      </c>
      <c r="I32" s="273">
        <v>0</v>
      </c>
      <c r="J32" s="273">
        <v>0</v>
      </c>
      <c r="K32" s="273">
        <v>0</v>
      </c>
      <c r="L32" s="273">
        <v>0</v>
      </c>
      <c r="M32" s="273">
        <v>0</v>
      </c>
      <c r="N32" s="273">
        <v>0</v>
      </c>
      <c r="O32" s="273">
        <v>0</v>
      </c>
      <c r="P32" s="273">
        <v>0</v>
      </c>
      <c r="Q32" s="273">
        <v>0</v>
      </c>
      <c r="R32" s="273">
        <v>0</v>
      </c>
      <c r="S32" s="273">
        <v>0</v>
      </c>
      <c r="T32" s="273">
        <v>0</v>
      </c>
      <c r="U32" s="273">
        <v>0</v>
      </c>
      <c r="V32" s="273">
        <v>0</v>
      </c>
      <c r="W32" s="273">
        <v>0</v>
      </c>
      <c r="X32" s="273">
        <v>0</v>
      </c>
      <c r="Y32" s="273">
        <v>0</v>
      </c>
      <c r="Z32" s="273">
        <v>0</v>
      </c>
      <c r="AA32" s="273">
        <v>0</v>
      </c>
      <c r="AB32" s="273">
        <v>0</v>
      </c>
      <c r="AC32" s="273">
        <v>0</v>
      </c>
      <c r="AD32" s="273">
        <v>0</v>
      </c>
      <c r="AE32" s="273">
        <v>0</v>
      </c>
      <c r="AF32" s="273">
        <v>0</v>
      </c>
      <c r="AG32" s="273">
        <v>0</v>
      </c>
      <c r="AH32" s="273">
        <v>0</v>
      </c>
      <c r="AI32" s="273">
        <v>0</v>
      </c>
      <c r="AJ32" s="273">
        <v>0</v>
      </c>
      <c r="AK32" s="273">
        <v>0</v>
      </c>
      <c r="AL32" s="273">
        <v>0</v>
      </c>
      <c r="AM32" s="273">
        <v>0</v>
      </c>
      <c r="AN32" s="273">
        <v>0</v>
      </c>
      <c r="AO32" s="273">
        <v>0</v>
      </c>
      <c r="AP32" s="273">
        <v>0</v>
      </c>
      <c r="AQ32" s="273">
        <v>0</v>
      </c>
      <c r="AR32" s="273">
        <v>0</v>
      </c>
      <c r="AS32" s="273">
        <v>0</v>
      </c>
      <c r="AT32" s="273">
        <v>0</v>
      </c>
      <c r="AU32" s="273">
        <v>29.407042073381728</v>
      </c>
      <c r="AV32" s="273">
        <v>45.400550983141173</v>
      </c>
      <c r="AW32" s="273">
        <v>0</v>
      </c>
      <c r="AX32" s="273">
        <v>0</v>
      </c>
      <c r="AY32" s="273">
        <v>0</v>
      </c>
      <c r="AZ32" s="273">
        <v>0</v>
      </c>
      <c r="BA32" s="273">
        <v>0</v>
      </c>
      <c r="BB32" s="273">
        <v>0</v>
      </c>
      <c r="BC32" s="273">
        <v>0</v>
      </c>
      <c r="BD32" s="273">
        <v>0</v>
      </c>
      <c r="BE32" s="273">
        <v>0</v>
      </c>
      <c r="BF32" s="273">
        <v>0</v>
      </c>
      <c r="BG32" s="273">
        <v>0</v>
      </c>
      <c r="BH32" s="273">
        <v>0</v>
      </c>
      <c r="BI32" s="273">
        <v>0</v>
      </c>
      <c r="BJ32" s="273">
        <v>0</v>
      </c>
      <c r="BK32" s="273">
        <v>0</v>
      </c>
      <c r="BL32" s="273">
        <v>0</v>
      </c>
      <c r="BM32" s="273">
        <v>0</v>
      </c>
      <c r="BN32" s="273">
        <v>0</v>
      </c>
      <c r="BO32" s="273">
        <v>0</v>
      </c>
      <c r="BP32" s="273">
        <v>0</v>
      </c>
      <c r="BQ32" s="273">
        <v>0</v>
      </c>
      <c r="BR32" s="273">
        <v>0</v>
      </c>
      <c r="BS32" s="273">
        <v>0</v>
      </c>
      <c r="BT32" s="273">
        <v>0</v>
      </c>
      <c r="BU32" s="273">
        <v>0</v>
      </c>
      <c r="BV32" s="273">
        <v>0</v>
      </c>
      <c r="BW32" s="273">
        <v>0</v>
      </c>
      <c r="BX32" s="219"/>
    </row>
    <row r="33" spans="1:76">
      <c r="A33" s="301"/>
      <c r="B33" s="88" t="s">
        <v>437</v>
      </c>
      <c r="C33" s="309"/>
      <c r="D33" s="273">
        <v>0</v>
      </c>
      <c r="E33" s="273">
        <v>0</v>
      </c>
      <c r="F33" s="273">
        <v>0</v>
      </c>
      <c r="G33" s="273">
        <v>0</v>
      </c>
      <c r="H33" s="273">
        <v>0</v>
      </c>
      <c r="I33" s="273">
        <v>0</v>
      </c>
      <c r="J33" s="273">
        <v>0</v>
      </c>
      <c r="K33" s="273">
        <v>0</v>
      </c>
      <c r="L33" s="273">
        <v>0</v>
      </c>
      <c r="M33" s="273">
        <v>0</v>
      </c>
      <c r="N33" s="273">
        <v>0</v>
      </c>
      <c r="O33" s="273">
        <v>0</v>
      </c>
      <c r="P33" s="273">
        <v>0</v>
      </c>
      <c r="Q33" s="273">
        <v>0</v>
      </c>
      <c r="R33" s="273">
        <v>0</v>
      </c>
      <c r="S33" s="273">
        <v>0</v>
      </c>
      <c r="T33" s="273">
        <v>0</v>
      </c>
      <c r="U33" s="273">
        <v>0</v>
      </c>
      <c r="V33" s="273">
        <v>0</v>
      </c>
      <c r="W33" s="273">
        <v>0</v>
      </c>
      <c r="X33" s="273">
        <v>0</v>
      </c>
      <c r="Y33" s="273">
        <v>0</v>
      </c>
      <c r="Z33" s="273">
        <v>0</v>
      </c>
      <c r="AA33" s="273">
        <v>0</v>
      </c>
      <c r="AB33" s="273">
        <v>0</v>
      </c>
      <c r="AC33" s="273">
        <v>0</v>
      </c>
      <c r="AD33" s="273">
        <v>0</v>
      </c>
      <c r="AE33" s="273">
        <v>0</v>
      </c>
      <c r="AF33" s="273">
        <v>0</v>
      </c>
      <c r="AG33" s="273">
        <v>0</v>
      </c>
      <c r="AH33" s="273">
        <v>0</v>
      </c>
      <c r="AI33" s="273">
        <v>0</v>
      </c>
      <c r="AJ33" s="273">
        <v>0</v>
      </c>
      <c r="AK33" s="273">
        <v>0</v>
      </c>
      <c r="AL33" s="273">
        <v>0</v>
      </c>
      <c r="AM33" s="273">
        <v>0</v>
      </c>
      <c r="AN33" s="273">
        <v>0</v>
      </c>
      <c r="AO33" s="273">
        <v>0</v>
      </c>
      <c r="AP33" s="273">
        <v>0</v>
      </c>
      <c r="AQ33" s="273">
        <v>0</v>
      </c>
      <c r="AR33" s="273">
        <v>0</v>
      </c>
      <c r="AS33" s="273">
        <v>0</v>
      </c>
      <c r="AT33" s="273">
        <v>0</v>
      </c>
      <c r="AU33" s="273">
        <v>130.40914593315847</v>
      </c>
      <c r="AV33" s="273">
        <v>171.79444052853557</v>
      </c>
      <c r="AW33" s="273">
        <v>0</v>
      </c>
      <c r="AX33" s="273">
        <v>0</v>
      </c>
      <c r="AY33" s="273">
        <v>0</v>
      </c>
      <c r="AZ33" s="273">
        <v>0</v>
      </c>
      <c r="BA33" s="273">
        <v>0</v>
      </c>
      <c r="BB33" s="273">
        <v>0</v>
      </c>
      <c r="BC33" s="273">
        <v>0</v>
      </c>
      <c r="BD33" s="273">
        <v>0</v>
      </c>
      <c r="BE33" s="273">
        <v>0</v>
      </c>
      <c r="BF33" s="273">
        <v>0</v>
      </c>
      <c r="BG33" s="273">
        <v>0</v>
      </c>
      <c r="BH33" s="273">
        <v>0</v>
      </c>
      <c r="BI33" s="273">
        <v>0</v>
      </c>
      <c r="BJ33" s="273">
        <v>0</v>
      </c>
      <c r="BK33" s="273">
        <v>0</v>
      </c>
      <c r="BL33" s="273">
        <v>0</v>
      </c>
      <c r="BM33" s="273">
        <v>0</v>
      </c>
      <c r="BN33" s="273">
        <v>0</v>
      </c>
      <c r="BO33" s="273">
        <v>0</v>
      </c>
      <c r="BP33" s="273">
        <v>0</v>
      </c>
      <c r="BQ33" s="273">
        <v>0</v>
      </c>
      <c r="BR33" s="273">
        <v>0</v>
      </c>
      <c r="BS33" s="273">
        <v>0</v>
      </c>
      <c r="BT33" s="273">
        <v>0</v>
      </c>
      <c r="BU33" s="273">
        <v>0</v>
      </c>
      <c r="BV33" s="273">
        <v>0</v>
      </c>
      <c r="BW33" s="273">
        <v>0</v>
      </c>
      <c r="BX33" s="219"/>
    </row>
    <row r="34" spans="1:76" ht="26.1" customHeight="1">
      <c r="A34" s="301"/>
      <c r="B34" s="38" t="s">
        <v>442</v>
      </c>
      <c r="C34" s="309"/>
      <c r="D34" s="273">
        <v>0</v>
      </c>
      <c r="E34" s="273">
        <v>0</v>
      </c>
      <c r="F34" s="273">
        <v>0</v>
      </c>
      <c r="G34" s="273">
        <v>0</v>
      </c>
      <c r="H34" s="273">
        <v>0</v>
      </c>
      <c r="I34" s="273">
        <v>0</v>
      </c>
      <c r="J34" s="273">
        <v>0</v>
      </c>
      <c r="K34" s="273">
        <v>0</v>
      </c>
      <c r="L34" s="273">
        <v>0</v>
      </c>
      <c r="M34" s="273">
        <v>0</v>
      </c>
      <c r="N34" s="273">
        <v>0</v>
      </c>
      <c r="O34" s="273">
        <v>0</v>
      </c>
      <c r="P34" s="273">
        <v>0</v>
      </c>
      <c r="Q34" s="273">
        <v>0</v>
      </c>
      <c r="R34" s="273">
        <v>0</v>
      </c>
      <c r="S34" s="273">
        <v>0</v>
      </c>
      <c r="T34" s="273">
        <v>0</v>
      </c>
      <c r="U34" s="273">
        <v>0</v>
      </c>
      <c r="V34" s="273">
        <v>0</v>
      </c>
      <c r="W34" s="273">
        <v>0</v>
      </c>
      <c r="X34" s="273">
        <v>0</v>
      </c>
      <c r="Y34" s="273">
        <v>0</v>
      </c>
      <c r="Z34" s="273">
        <v>18</v>
      </c>
      <c r="AA34" s="273">
        <v>21</v>
      </c>
      <c r="AB34" s="273">
        <v>27</v>
      </c>
      <c r="AC34" s="273">
        <v>33</v>
      </c>
      <c r="AD34" s="273">
        <v>99</v>
      </c>
      <c r="AE34" s="273">
        <v>137</v>
      </c>
      <c r="AF34" s="273">
        <v>148</v>
      </c>
      <c r="AG34" s="273">
        <v>369</v>
      </c>
      <c r="AH34" s="273">
        <v>386</v>
      </c>
      <c r="AI34" s="273">
        <v>445</v>
      </c>
      <c r="AJ34" s="273">
        <v>599</v>
      </c>
      <c r="AK34" s="273">
        <v>890.6</v>
      </c>
      <c r="AL34" s="273">
        <v>1083</v>
      </c>
      <c r="AM34" s="273">
        <v>1218</v>
      </c>
      <c r="AN34" s="273">
        <v>1354</v>
      </c>
      <c r="AO34" s="273">
        <v>1479</v>
      </c>
      <c r="AP34" s="273">
        <v>1635</v>
      </c>
      <c r="AQ34" s="273">
        <v>1701</v>
      </c>
      <c r="AR34" s="273">
        <v>1365.134</v>
      </c>
      <c r="AS34" s="273">
        <v>1493.6620000000003</v>
      </c>
      <c r="AT34" s="273">
        <v>0</v>
      </c>
      <c r="AU34" s="273">
        <v>0</v>
      </c>
      <c r="AV34" s="273">
        <v>0</v>
      </c>
      <c r="AW34" s="273">
        <v>0</v>
      </c>
      <c r="AX34" s="273">
        <v>0</v>
      </c>
      <c r="AY34" s="273">
        <v>0</v>
      </c>
      <c r="AZ34" s="273">
        <v>0</v>
      </c>
      <c r="BA34" s="273">
        <v>0</v>
      </c>
      <c r="BB34" s="273">
        <v>0</v>
      </c>
      <c r="BC34" s="273">
        <v>0</v>
      </c>
      <c r="BD34" s="273">
        <v>0</v>
      </c>
      <c r="BE34" s="273">
        <v>0</v>
      </c>
      <c r="BF34" s="273">
        <v>0</v>
      </c>
      <c r="BG34" s="273">
        <v>0</v>
      </c>
      <c r="BH34" s="273">
        <v>0</v>
      </c>
      <c r="BI34" s="273">
        <v>0</v>
      </c>
      <c r="BJ34" s="273">
        <v>0</v>
      </c>
      <c r="BK34" s="273">
        <v>0</v>
      </c>
      <c r="BL34" s="273">
        <v>0</v>
      </c>
      <c r="BM34" s="273">
        <v>0</v>
      </c>
      <c r="BN34" s="273">
        <v>0</v>
      </c>
      <c r="BO34" s="273">
        <v>0</v>
      </c>
      <c r="BP34" s="273">
        <v>0</v>
      </c>
      <c r="BQ34" s="273">
        <v>0</v>
      </c>
      <c r="BR34" s="273">
        <v>0</v>
      </c>
      <c r="BS34" s="273">
        <v>0</v>
      </c>
      <c r="BT34" s="273">
        <v>0</v>
      </c>
      <c r="BU34" s="273">
        <v>0</v>
      </c>
      <c r="BV34" s="273">
        <v>0</v>
      </c>
      <c r="BW34" s="273">
        <v>0</v>
      </c>
      <c r="BX34" s="219"/>
    </row>
    <row r="35" spans="1:76" ht="26.1" customHeight="1">
      <c r="A35" s="30"/>
      <c r="B35" s="30" t="s">
        <v>441</v>
      </c>
      <c r="C35" s="309"/>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312"/>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19"/>
    </row>
    <row r="36" spans="1:76">
      <c r="A36" s="301"/>
      <c r="B36" s="38" t="s">
        <v>446</v>
      </c>
      <c r="C36" s="309"/>
      <c r="D36" s="273" t="s">
        <v>412</v>
      </c>
      <c r="E36" s="273" t="s">
        <v>412</v>
      </c>
      <c r="F36" s="273" t="s">
        <v>412</v>
      </c>
      <c r="G36" s="273" t="s">
        <v>412</v>
      </c>
      <c r="H36" s="273" t="s">
        <v>412</v>
      </c>
      <c r="I36" s="273" t="s">
        <v>412</v>
      </c>
      <c r="J36" s="273" t="s">
        <v>412</v>
      </c>
      <c r="K36" s="273" t="s">
        <v>412</v>
      </c>
      <c r="L36" s="273" t="s">
        <v>412</v>
      </c>
      <c r="M36" s="273" t="s">
        <v>412</v>
      </c>
      <c r="N36" s="273" t="s">
        <v>412</v>
      </c>
      <c r="O36" s="273" t="s">
        <v>412</v>
      </c>
      <c r="P36" s="273" t="s">
        <v>412</v>
      </c>
      <c r="Q36" s="273" t="s">
        <v>412</v>
      </c>
      <c r="R36" s="273" t="s">
        <v>412</v>
      </c>
      <c r="S36" s="273" t="s">
        <v>412</v>
      </c>
      <c r="T36" s="273" t="s">
        <v>412</v>
      </c>
      <c r="U36" s="273" t="s">
        <v>412</v>
      </c>
      <c r="V36" s="273" t="s">
        <v>412</v>
      </c>
      <c r="W36" s="273" t="s">
        <v>412</v>
      </c>
      <c r="X36" s="273" t="s">
        <v>412</v>
      </c>
      <c r="Y36" s="273" t="s">
        <v>412</v>
      </c>
      <c r="Z36" s="273" t="s">
        <v>412</v>
      </c>
      <c r="AA36" s="273" t="s">
        <v>412</v>
      </c>
      <c r="AB36" s="273" t="s">
        <v>412</v>
      </c>
      <c r="AC36" s="273" t="s">
        <v>412</v>
      </c>
      <c r="AD36" s="273" t="s">
        <v>412</v>
      </c>
      <c r="AE36" s="273" t="s">
        <v>412</v>
      </c>
      <c r="AF36" s="273" t="s">
        <v>412</v>
      </c>
      <c r="AG36" s="273" t="s">
        <v>412</v>
      </c>
      <c r="AH36" s="273" t="s">
        <v>412</v>
      </c>
      <c r="AI36" s="273" t="s">
        <v>412</v>
      </c>
      <c r="AJ36" s="273" t="s">
        <v>412</v>
      </c>
      <c r="AK36" s="273" t="s">
        <v>412</v>
      </c>
      <c r="AL36" s="273" t="s">
        <v>412</v>
      </c>
      <c r="AM36" s="273" t="s">
        <v>412</v>
      </c>
      <c r="AN36" s="273" t="s">
        <v>412</v>
      </c>
      <c r="AO36" s="273" t="s">
        <v>412</v>
      </c>
      <c r="AP36" s="273" t="s">
        <v>412</v>
      </c>
      <c r="AQ36" s="273" t="s">
        <v>412</v>
      </c>
      <c r="AR36" s="273" t="s">
        <v>412</v>
      </c>
      <c r="AS36" s="273" t="s">
        <v>412</v>
      </c>
      <c r="AT36" s="273" t="s">
        <v>412</v>
      </c>
      <c r="AU36" s="273">
        <v>1074</v>
      </c>
      <c r="AV36" s="273">
        <v>1467</v>
      </c>
      <c r="AW36" s="273">
        <v>1761.354</v>
      </c>
      <c r="AX36" s="273">
        <v>1895.0971347</v>
      </c>
      <c r="AY36" s="273">
        <v>2000.7013923499997</v>
      </c>
      <c r="AZ36" s="273">
        <v>2119.6110000000003</v>
      </c>
      <c r="BA36" s="273">
        <v>2196.8490000000002</v>
      </c>
      <c r="BB36" s="273">
        <v>2241.7669999999989</v>
      </c>
      <c r="BC36" s="273">
        <v>2265.7673767930914</v>
      </c>
      <c r="BD36" s="273">
        <v>2297.6929199581655</v>
      </c>
      <c r="BE36" s="273">
        <v>2377.8325881801275</v>
      </c>
      <c r="BF36" s="273">
        <v>2598.0192173749792</v>
      </c>
      <c r="BG36" s="273">
        <v>2955.6031452049692</v>
      </c>
      <c r="BH36" s="273">
        <v>3448.9196739083468</v>
      </c>
      <c r="BI36" s="273">
        <v>3641.8223280000002</v>
      </c>
      <c r="BJ36" s="273">
        <v>3811.5277370000003</v>
      </c>
      <c r="BK36" s="273">
        <v>3911.4053540000004</v>
      </c>
      <c r="BL36" s="273">
        <v>4128.4742460000007</v>
      </c>
      <c r="BM36" s="273">
        <v>4582.3780900000011</v>
      </c>
      <c r="BN36" s="273">
        <v>4798.5646799999995</v>
      </c>
      <c r="BO36" s="273">
        <v>4823.8635100000001</v>
      </c>
      <c r="BP36" s="273">
        <v>4816.0338059999995</v>
      </c>
      <c r="BQ36" s="273">
        <v>0</v>
      </c>
      <c r="BR36" s="273">
        <v>0</v>
      </c>
      <c r="BS36" s="273">
        <v>0</v>
      </c>
      <c r="BT36" s="273">
        <v>0</v>
      </c>
      <c r="BU36" s="273">
        <v>0</v>
      </c>
      <c r="BV36" s="273">
        <v>0</v>
      </c>
      <c r="BW36" s="273">
        <v>0</v>
      </c>
      <c r="BX36" s="219"/>
    </row>
    <row r="37" spans="1:76">
      <c r="A37" s="301"/>
      <c r="B37" s="88" t="s">
        <v>439</v>
      </c>
      <c r="C37" s="309"/>
      <c r="D37" s="273">
        <v>0</v>
      </c>
      <c r="E37" s="273">
        <v>0</v>
      </c>
      <c r="F37" s="273">
        <v>0</v>
      </c>
      <c r="G37" s="273">
        <v>0</v>
      </c>
      <c r="H37" s="273">
        <v>0</v>
      </c>
      <c r="I37" s="273">
        <v>0</v>
      </c>
      <c r="J37" s="273">
        <v>0</v>
      </c>
      <c r="K37" s="273">
        <v>0</v>
      </c>
      <c r="L37" s="273">
        <v>0</v>
      </c>
      <c r="M37" s="273">
        <v>0</v>
      </c>
      <c r="N37" s="273">
        <v>0</v>
      </c>
      <c r="O37" s="273">
        <v>0</v>
      </c>
      <c r="P37" s="273">
        <v>0</v>
      </c>
      <c r="Q37" s="273">
        <v>0</v>
      </c>
      <c r="R37" s="273">
        <v>0</v>
      </c>
      <c r="S37" s="273">
        <v>0</v>
      </c>
      <c r="T37" s="273">
        <v>0</v>
      </c>
      <c r="U37" s="273">
        <v>0</v>
      </c>
      <c r="V37" s="273">
        <v>0</v>
      </c>
      <c r="W37" s="273">
        <v>0</v>
      </c>
      <c r="X37" s="273">
        <v>0</v>
      </c>
      <c r="Y37" s="273">
        <v>0</v>
      </c>
      <c r="Z37" s="273">
        <v>0</v>
      </c>
      <c r="AA37" s="273">
        <v>0</v>
      </c>
      <c r="AB37" s="273">
        <v>0</v>
      </c>
      <c r="AC37" s="273">
        <v>0</v>
      </c>
      <c r="AD37" s="273">
        <v>0</v>
      </c>
      <c r="AE37" s="273">
        <v>0</v>
      </c>
      <c r="AF37" s="273">
        <v>0</v>
      </c>
      <c r="AG37" s="273">
        <v>0</v>
      </c>
      <c r="AH37" s="273">
        <v>0</v>
      </c>
      <c r="AI37" s="273">
        <v>0</v>
      </c>
      <c r="AJ37" s="273">
        <v>0</v>
      </c>
      <c r="AK37" s="273">
        <v>0</v>
      </c>
      <c r="AL37" s="273">
        <v>0</v>
      </c>
      <c r="AM37" s="273">
        <v>0</v>
      </c>
      <c r="AN37" s="273">
        <v>0</v>
      </c>
      <c r="AO37" s="273">
        <v>0</v>
      </c>
      <c r="AP37" s="273">
        <v>0</v>
      </c>
      <c r="AQ37" s="273">
        <v>0</v>
      </c>
      <c r="AR37" s="273">
        <v>0</v>
      </c>
      <c r="AS37" s="273">
        <v>0</v>
      </c>
      <c r="AT37" s="273">
        <v>0</v>
      </c>
      <c r="AU37" s="273">
        <v>0</v>
      </c>
      <c r="AV37" s="273">
        <v>0</v>
      </c>
      <c r="AW37" s="273">
        <v>0</v>
      </c>
      <c r="AX37" s="273">
        <v>1648.6480053999999</v>
      </c>
      <c r="AY37" s="273">
        <v>1737.3765572499997</v>
      </c>
      <c r="AZ37" s="273">
        <v>1813.2495899999999</v>
      </c>
      <c r="BA37" s="273">
        <v>1847.0662776000001</v>
      </c>
      <c r="BB37" s="273">
        <v>1873.9394869</v>
      </c>
      <c r="BC37" s="273">
        <v>1888.1157537930912</v>
      </c>
      <c r="BD37" s="273">
        <v>1909.0346487956333</v>
      </c>
      <c r="BE37" s="273">
        <v>1978.2198331801276</v>
      </c>
      <c r="BF37" s="273">
        <v>2184.4064373749793</v>
      </c>
      <c r="BG37" s="273">
        <v>2518.3832842049678</v>
      </c>
      <c r="BH37" s="273">
        <v>2948.3689439083469</v>
      </c>
      <c r="BI37" s="273">
        <v>3117.8052739999998</v>
      </c>
      <c r="BJ37" s="273">
        <v>3275.1103619999999</v>
      </c>
      <c r="BK37" s="273">
        <v>3374.9266170000001</v>
      </c>
      <c r="BL37" s="273">
        <v>3583.558086</v>
      </c>
      <c r="BM37" s="273">
        <v>3996.1454942944661</v>
      </c>
      <c r="BN37" s="273">
        <v>4189.8204910000004</v>
      </c>
      <c r="BO37" s="273">
        <v>4206.5381749999997</v>
      </c>
      <c r="BP37" s="273">
        <v>4197.8565689999996</v>
      </c>
      <c r="BQ37" s="273">
        <v>0</v>
      </c>
      <c r="BR37" s="273">
        <v>0</v>
      </c>
      <c r="BS37" s="273">
        <v>0</v>
      </c>
      <c r="BT37" s="273">
        <v>0</v>
      </c>
      <c r="BU37" s="273">
        <v>0</v>
      </c>
      <c r="BV37" s="273">
        <v>0</v>
      </c>
      <c r="BW37" s="273">
        <v>0</v>
      </c>
      <c r="BX37" s="219"/>
    </row>
    <row r="38" spans="1:76">
      <c r="A38" s="301"/>
      <c r="B38" s="88" t="s">
        <v>438</v>
      </c>
      <c r="C38" s="309"/>
      <c r="D38" s="273">
        <v>0</v>
      </c>
      <c r="E38" s="273">
        <v>0</v>
      </c>
      <c r="F38" s="273">
        <v>0</v>
      </c>
      <c r="G38" s="273">
        <v>0</v>
      </c>
      <c r="H38" s="273">
        <v>0</v>
      </c>
      <c r="I38" s="273">
        <v>0</v>
      </c>
      <c r="J38" s="273">
        <v>0</v>
      </c>
      <c r="K38" s="273">
        <v>0</v>
      </c>
      <c r="L38" s="273">
        <v>0</v>
      </c>
      <c r="M38" s="273">
        <v>0</v>
      </c>
      <c r="N38" s="273">
        <v>0</v>
      </c>
      <c r="O38" s="273">
        <v>0</v>
      </c>
      <c r="P38" s="273">
        <v>0</v>
      </c>
      <c r="Q38" s="273">
        <v>0</v>
      </c>
      <c r="R38" s="273">
        <v>0</v>
      </c>
      <c r="S38" s="273">
        <v>0</v>
      </c>
      <c r="T38" s="273">
        <v>0</v>
      </c>
      <c r="U38" s="273">
        <v>0</v>
      </c>
      <c r="V38" s="273">
        <v>0</v>
      </c>
      <c r="W38" s="273">
        <v>0</v>
      </c>
      <c r="X38" s="273">
        <v>0</v>
      </c>
      <c r="Y38" s="273">
        <v>0</v>
      </c>
      <c r="Z38" s="273">
        <v>0</v>
      </c>
      <c r="AA38" s="273">
        <v>0</v>
      </c>
      <c r="AB38" s="273">
        <v>0</v>
      </c>
      <c r="AC38" s="273">
        <v>0</v>
      </c>
      <c r="AD38" s="273">
        <v>0</v>
      </c>
      <c r="AE38" s="273">
        <v>0</v>
      </c>
      <c r="AF38" s="273">
        <v>0</v>
      </c>
      <c r="AG38" s="273">
        <v>0</v>
      </c>
      <c r="AH38" s="273">
        <v>0</v>
      </c>
      <c r="AI38" s="273">
        <v>0</v>
      </c>
      <c r="AJ38" s="273">
        <v>0</v>
      </c>
      <c r="AK38" s="273">
        <v>0</v>
      </c>
      <c r="AL38" s="273">
        <v>0</v>
      </c>
      <c r="AM38" s="273">
        <v>0</v>
      </c>
      <c r="AN38" s="273">
        <v>0</v>
      </c>
      <c r="AO38" s="273">
        <v>0</v>
      </c>
      <c r="AP38" s="273">
        <v>0</v>
      </c>
      <c r="AQ38" s="273">
        <v>0</v>
      </c>
      <c r="AR38" s="273">
        <v>0</v>
      </c>
      <c r="AS38" s="273">
        <v>0</v>
      </c>
      <c r="AT38" s="273">
        <v>0</v>
      </c>
      <c r="AU38" s="273">
        <v>0</v>
      </c>
      <c r="AV38" s="273">
        <v>0</v>
      </c>
      <c r="AW38" s="273">
        <v>0</v>
      </c>
      <c r="AX38" s="273">
        <v>58.91362749999999</v>
      </c>
      <c r="AY38" s="273">
        <v>67.022252499999993</v>
      </c>
      <c r="AZ38" s="273">
        <v>80.040999999999997</v>
      </c>
      <c r="BA38" s="273">
        <v>84.993651249999999</v>
      </c>
      <c r="BB38" s="273">
        <v>93.386817649999998</v>
      </c>
      <c r="BC38" s="273">
        <v>98.976178000000004</v>
      </c>
      <c r="BD38" s="273">
        <v>108.60597139562549</v>
      </c>
      <c r="BE38" s="273">
        <v>113.284626</v>
      </c>
      <c r="BF38" s="273">
        <v>120.025907</v>
      </c>
      <c r="BG38" s="273">
        <v>129.921313</v>
      </c>
      <c r="BH38" s="273">
        <v>155.52628799999999</v>
      </c>
      <c r="BI38" s="273">
        <v>170.191858</v>
      </c>
      <c r="BJ38" s="273">
        <v>177.78376700000001</v>
      </c>
      <c r="BK38" s="273">
        <v>183.493774</v>
      </c>
      <c r="BL38" s="273">
        <v>194.99431200000001</v>
      </c>
      <c r="BM38" s="273">
        <v>218.01888170553451</v>
      </c>
      <c r="BN38" s="273">
        <v>232.68308099999999</v>
      </c>
      <c r="BO38" s="273">
        <v>241.97063399999999</v>
      </c>
      <c r="BP38" s="273">
        <v>246.946744</v>
      </c>
      <c r="BQ38" s="273">
        <v>0</v>
      </c>
      <c r="BR38" s="273">
        <v>0</v>
      </c>
      <c r="BS38" s="273">
        <v>0</v>
      </c>
      <c r="BT38" s="273">
        <v>0</v>
      </c>
      <c r="BU38" s="273">
        <v>0</v>
      </c>
      <c r="BV38" s="273">
        <v>0</v>
      </c>
      <c r="BW38" s="273">
        <v>0</v>
      </c>
      <c r="BX38" s="219"/>
    </row>
    <row r="39" spans="1:76">
      <c r="A39" s="301"/>
      <c r="B39" s="88" t="s">
        <v>437</v>
      </c>
      <c r="C39" s="309"/>
      <c r="D39" s="273">
        <v>0</v>
      </c>
      <c r="E39" s="273">
        <v>0</v>
      </c>
      <c r="F39" s="273">
        <v>0</v>
      </c>
      <c r="G39" s="273">
        <v>0</v>
      </c>
      <c r="H39" s="273">
        <v>0</v>
      </c>
      <c r="I39" s="273">
        <v>0</v>
      </c>
      <c r="J39" s="273">
        <v>0</v>
      </c>
      <c r="K39" s="273">
        <v>0</v>
      </c>
      <c r="L39" s="273">
        <v>0</v>
      </c>
      <c r="M39" s="273">
        <v>0</v>
      </c>
      <c r="N39" s="273">
        <v>0</v>
      </c>
      <c r="O39" s="273">
        <v>0</v>
      </c>
      <c r="P39" s="273">
        <v>0</v>
      </c>
      <c r="Q39" s="273">
        <v>0</v>
      </c>
      <c r="R39" s="273">
        <v>0</v>
      </c>
      <c r="S39" s="273">
        <v>0</v>
      </c>
      <c r="T39" s="273">
        <v>0</v>
      </c>
      <c r="U39" s="273">
        <v>0</v>
      </c>
      <c r="V39" s="273">
        <v>0</v>
      </c>
      <c r="W39" s="273">
        <v>0</v>
      </c>
      <c r="X39" s="273">
        <v>0</v>
      </c>
      <c r="Y39" s="273">
        <v>0</v>
      </c>
      <c r="Z39" s="273">
        <v>0</v>
      </c>
      <c r="AA39" s="273">
        <v>0</v>
      </c>
      <c r="AB39" s="273">
        <v>0</v>
      </c>
      <c r="AC39" s="273">
        <v>0</v>
      </c>
      <c r="AD39" s="273">
        <v>0</v>
      </c>
      <c r="AE39" s="273">
        <v>0</v>
      </c>
      <c r="AF39" s="273">
        <v>0</v>
      </c>
      <c r="AG39" s="273">
        <v>0</v>
      </c>
      <c r="AH39" s="273">
        <v>0</v>
      </c>
      <c r="AI39" s="273">
        <v>0</v>
      </c>
      <c r="AJ39" s="273">
        <v>0</v>
      </c>
      <c r="AK39" s="273">
        <v>0</v>
      </c>
      <c r="AL39" s="273">
        <v>0</v>
      </c>
      <c r="AM39" s="273">
        <v>0</v>
      </c>
      <c r="AN39" s="273">
        <v>0</v>
      </c>
      <c r="AO39" s="273">
        <v>0</v>
      </c>
      <c r="AP39" s="273">
        <v>0</v>
      </c>
      <c r="AQ39" s="273">
        <v>0</v>
      </c>
      <c r="AR39" s="273">
        <v>0</v>
      </c>
      <c r="AS39" s="273">
        <v>0</v>
      </c>
      <c r="AT39" s="273">
        <v>0</v>
      </c>
      <c r="AU39" s="273">
        <v>0</v>
      </c>
      <c r="AV39" s="273">
        <v>0</v>
      </c>
      <c r="AW39" s="273">
        <v>0</v>
      </c>
      <c r="AX39" s="273">
        <v>187.53550179999999</v>
      </c>
      <c r="AY39" s="273">
        <v>196.30258259999999</v>
      </c>
      <c r="AZ39" s="273">
        <v>226.32</v>
      </c>
      <c r="BA39" s="273">
        <v>264.78886645</v>
      </c>
      <c r="BB39" s="273">
        <v>274.80888385000003</v>
      </c>
      <c r="BC39" s="273">
        <v>278.16376500000001</v>
      </c>
      <c r="BD39" s="273">
        <v>280.05229976690725</v>
      </c>
      <c r="BE39" s="273">
        <v>286.32812899999999</v>
      </c>
      <c r="BF39" s="273">
        <v>293.58687300000003</v>
      </c>
      <c r="BG39" s="273">
        <v>307.29854799999998</v>
      </c>
      <c r="BH39" s="273">
        <v>345.02444200000002</v>
      </c>
      <c r="BI39" s="273">
        <v>353.82519600000001</v>
      </c>
      <c r="BJ39" s="273">
        <v>358.63360799999998</v>
      </c>
      <c r="BK39" s="273">
        <v>352.98496299999999</v>
      </c>
      <c r="BL39" s="273">
        <v>349.92184800000001</v>
      </c>
      <c r="BM39" s="273">
        <v>368.21371399999998</v>
      </c>
      <c r="BN39" s="273">
        <v>376.06110799999999</v>
      </c>
      <c r="BO39" s="273">
        <v>375.35470099999998</v>
      </c>
      <c r="BP39" s="273">
        <v>371.23049300000002</v>
      </c>
      <c r="BQ39" s="273">
        <v>0</v>
      </c>
      <c r="BR39" s="273">
        <v>0</v>
      </c>
      <c r="BS39" s="273">
        <v>0</v>
      </c>
      <c r="BT39" s="273">
        <v>0</v>
      </c>
      <c r="BU39" s="273">
        <v>0</v>
      </c>
      <c r="BV39" s="273">
        <v>0</v>
      </c>
      <c r="BW39" s="273">
        <v>0</v>
      </c>
      <c r="BX39" s="219"/>
    </row>
    <row r="40" spans="1:76" s="244" customFormat="1" ht="26.1" customHeight="1" thickBot="1">
      <c r="A40" s="308"/>
      <c r="B40" s="307" t="s">
        <v>445</v>
      </c>
      <c r="C40" s="306"/>
      <c r="D40" s="282" t="s">
        <v>412</v>
      </c>
      <c r="E40" s="282" t="s">
        <v>412</v>
      </c>
      <c r="F40" s="282" t="s">
        <v>412</v>
      </c>
      <c r="G40" s="282" t="s">
        <v>412</v>
      </c>
      <c r="H40" s="282" t="s">
        <v>412</v>
      </c>
      <c r="I40" s="282" t="s">
        <v>412</v>
      </c>
      <c r="J40" s="282" t="s">
        <v>412</v>
      </c>
      <c r="K40" s="282" t="s">
        <v>412</v>
      </c>
      <c r="L40" s="282" t="s">
        <v>412</v>
      </c>
      <c r="M40" s="282" t="s">
        <v>412</v>
      </c>
      <c r="N40" s="282" t="s">
        <v>412</v>
      </c>
      <c r="O40" s="282" t="s">
        <v>412</v>
      </c>
      <c r="P40" s="282" t="s">
        <v>412</v>
      </c>
      <c r="Q40" s="282" t="s">
        <v>412</v>
      </c>
      <c r="R40" s="282" t="s">
        <v>412</v>
      </c>
      <c r="S40" s="282" t="s">
        <v>412</v>
      </c>
      <c r="T40" s="282" t="s">
        <v>412</v>
      </c>
      <c r="U40" s="282" t="s">
        <v>412</v>
      </c>
      <c r="V40" s="282" t="s">
        <v>412</v>
      </c>
      <c r="W40" s="282" t="s">
        <v>412</v>
      </c>
      <c r="X40" s="282" t="s">
        <v>412</v>
      </c>
      <c r="Y40" s="282" t="s">
        <v>412</v>
      </c>
      <c r="Z40" s="282" t="s">
        <v>412</v>
      </c>
      <c r="AA40" s="282" t="s">
        <v>412</v>
      </c>
      <c r="AB40" s="282" t="s">
        <v>412</v>
      </c>
      <c r="AC40" s="282" t="s">
        <v>412</v>
      </c>
      <c r="AD40" s="282" t="s">
        <v>412</v>
      </c>
      <c r="AE40" s="282" t="s">
        <v>412</v>
      </c>
      <c r="AF40" s="282" t="s">
        <v>412</v>
      </c>
      <c r="AG40" s="282" t="s">
        <v>412</v>
      </c>
      <c r="AH40" s="282" t="s">
        <v>412</v>
      </c>
      <c r="AI40" s="282" t="s">
        <v>412</v>
      </c>
      <c r="AJ40" s="282" t="s">
        <v>412</v>
      </c>
      <c r="AK40" s="282" t="s">
        <v>412</v>
      </c>
      <c r="AL40" s="282" t="s">
        <v>412</v>
      </c>
      <c r="AM40" s="282" t="s">
        <v>412</v>
      </c>
      <c r="AN40" s="282" t="s">
        <v>412</v>
      </c>
      <c r="AO40" s="282" t="s">
        <v>412</v>
      </c>
      <c r="AP40" s="282" t="s">
        <v>412</v>
      </c>
      <c r="AQ40" s="282" t="s">
        <v>412</v>
      </c>
      <c r="AR40" s="282" t="s">
        <v>412</v>
      </c>
      <c r="AS40" s="282" t="s">
        <v>412</v>
      </c>
      <c r="AT40" s="282" t="s">
        <v>412</v>
      </c>
      <c r="AU40" s="282">
        <v>330.16699999999992</v>
      </c>
      <c r="AV40" s="282">
        <v>225.57600000000002</v>
      </c>
      <c r="AW40" s="282">
        <v>178.54600000000005</v>
      </c>
      <c r="AX40" s="282">
        <v>182.11415929999976</v>
      </c>
      <c r="AY40" s="282">
        <v>187.96953965000034</v>
      </c>
      <c r="AZ40" s="282">
        <v>191.00079200000008</v>
      </c>
      <c r="BA40" s="282">
        <v>197.82962499999996</v>
      </c>
      <c r="BB40" s="282">
        <v>210.63761499999998</v>
      </c>
      <c r="BC40" s="282">
        <v>245.11994899999974</v>
      </c>
      <c r="BD40" s="282">
        <v>276.82555906000005</v>
      </c>
      <c r="BE40" s="282">
        <v>307.99026600000002</v>
      </c>
      <c r="BF40" s="282">
        <v>235.92008099999998</v>
      </c>
      <c r="BG40" s="282">
        <v>270.52785005503068</v>
      </c>
      <c r="BH40" s="282">
        <v>108.06528901000044</v>
      </c>
      <c r="BI40" s="282">
        <v>132.26724699999974</v>
      </c>
      <c r="BJ40" s="282">
        <v>129.49896799999988</v>
      </c>
      <c r="BK40" s="282">
        <v>115.282225</v>
      </c>
      <c r="BL40" s="282">
        <v>105.96941599999904</v>
      </c>
      <c r="BM40" s="282">
        <v>115.30013499999859</v>
      </c>
      <c r="BN40" s="282">
        <v>126.20864500000062</v>
      </c>
      <c r="BO40" s="282">
        <v>94.515385000000606</v>
      </c>
      <c r="BP40" s="282">
        <v>95.914283999999498</v>
      </c>
      <c r="BQ40" s="282">
        <v>0</v>
      </c>
      <c r="BR40" s="282">
        <v>0</v>
      </c>
      <c r="BS40" s="282">
        <v>0</v>
      </c>
      <c r="BT40" s="282">
        <v>0</v>
      </c>
      <c r="BU40" s="282">
        <v>0</v>
      </c>
      <c r="BV40" s="282">
        <v>0</v>
      </c>
      <c r="BW40" s="282">
        <v>0</v>
      </c>
      <c r="BX40" s="245"/>
    </row>
    <row r="41" spans="1:76" ht="26.1" customHeight="1">
      <c r="A41" s="434"/>
      <c r="B41" s="311" t="s">
        <v>444</v>
      </c>
      <c r="C41" s="271"/>
      <c r="D41" s="233" t="s">
        <v>162</v>
      </c>
      <c r="E41" s="233" t="s">
        <v>161</v>
      </c>
      <c r="F41" s="233" t="s">
        <v>160</v>
      </c>
      <c r="G41" s="233" t="s">
        <v>159</v>
      </c>
      <c r="H41" s="233" t="s">
        <v>158</v>
      </c>
      <c r="I41" s="233" t="s">
        <v>157</v>
      </c>
      <c r="J41" s="233" t="s">
        <v>156</v>
      </c>
      <c r="K41" s="233" t="s">
        <v>155</v>
      </c>
      <c r="L41" s="233" t="s">
        <v>154</v>
      </c>
      <c r="M41" s="233" t="s">
        <v>153</v>
      </c>
      <c r="N41" s="233" t="s">
        <v>152</v>
      </c>
      <c r="O41" s="233" t="s">
        <v>151</v>
      </c>
      <c r="P41" s="233" t="s">
        <v>150</v>
      </c>
      <c r="Q41" s="233" t="s">
        <v>149</v>
      </c>
      <c r="R41" s="233" t="s">
        <v>148</v>
      </c>
      <c r="S41" s="233" t="s">
        <v>147</v>
      </c>
      <c r="T41" s="233" t="s">
        <v>146</v>
      </c>
      <c r="U41" s="233" t="s">
        <v>145</v>
      </c>
      <c r="V41" s="233" t="s">
        <v>144</v>
      </c>
      <c r="W41" s="233" t="s">
        <v>143</v>
      </c>
      <c r="X41" s="233" t="s">
        <v>142</v>
      </c>
      <c r="Y41" s="233" t="s">
        <v>141</v>
      </c>
      <c r="Z41" s="233" t="s">
        <v>140</v>
      </c>
      <c r="AA41" s="233" t="s">
        <v>139</v>
      </c>
      <c r="AB41" s="233" t="s">
        <v>138</v>
      </c>
      <c r="AC41" s="233" t="s">
        <v>137</v>
      </c>
      <c r="AD41" s="233" t="s">
        <v>136</v>
      </c>
      <c r="AE41" s="233" t="s">
        <v>135</v>
      </c>
      <c r="AF41" s="233" t="s">
        <v>134</v>
      </c>
      <c r="AG41" s="233" t="s">
        <v>133</v>
      </c>
      <c r="AH41" s="233" t="s">
        <v>132</v>
      </c>
      <c r="AI41" s="233" t="s">
        <v>131</v>
      </c>
      <c r="AJ41" s="233" t="s">
        <v>130</v>
      </c>
      <c r="AK41" s="233" t="s">
        <v>129</v>
      </c>
      <c r="AL41" s="233" t="s">
        <v>128</v>
      </c>
      <c r="AM41" s="233" t="s">
        <v>127</v>
      </c>
      <c r="AN41" s="233" t="s">
        <v>126</v>
      </c>
      <c r="AO41" s="233" t="s">
        <v>125</v>
      </c>
      <c r="AP41" s="233" t="s">
        <v>124</v>
      </c>
      <c r="AQ41" s="233" t="s">
        <v>123</v>
      </c>
      <c r="AR41" s="233" t="s">
        <v>122</v>
      </c>
      <c r="AS41" s="233" t="s">
        <v>121</v>
      </c>
      <c r="AT41" s="233" t="s">
        <v>120</v>
      </c>
      <c r="AU41" s="233" t="s">
        <v>119</v>
      </c>
      <c r="AV41" s="233" t="s">
        <v>118</v>
      </c>
      <c r="AW41" s="233" t="s">
        <v>117</v>
      </c>
      <c r="AX41" s="233" t="s">
        <v>116</v>
      </c>
      <c r="AY41" s="233" t="s">
        <v>115</v>
      </c>
      <c r="AZ41" s="233" t="s">
        <v>114</v>
      </c>
      <c r="BA41" s="233" t="s">
        <v>113</v>
      </c>
      <c r="BB41" s="233" t="s">
        <v>112</v>
      </c>
      <c r="BC41" s="233" t="s">
        <v>111</v>
      </c>
      <c r="BD41" s="233" t="s">
        <v>110</v>
      </c>
      <c r="BE41" s="233" t="s">
        <v>109</v>
      </c>
      <c r="BF41" s="233" t="s">
        <v>108</v>
      </c>
      <c r="BG41" s="233" t="s">
        <v>107</v>
      </c>
      <c r="BH41" s="233" t="s">
        <v>106</v>
      </c>
      <c r="BI41" s="233" t="s">
        <v>105</v>
      </c>
      <c r="BJ41" s="233" t="s">
        <v>104</v>
      </c>
      <c r="BK41" s="233" t="s">
        <v>103</v>
      </c>
      <c r="BL41" s="233" t="s">
        <v>102</v>
      </c>
      <c r="BM41" s="233" t="s">
        <v>101</v>
      </c>
      <c r="BN41" s="233" t="s">
        <v>100</v>
      </c>
      <c r="BO41" s="233" t="s">
        <v>99</v>
      </c>
      <c r="BP41" s="233" t="s">
        <v>98</v>
      </c>
      <c r="BQ41" s="233" t="s">
        <v>97</v>
      </c>
      <c r="BR41" s="233" t="s">
        <v>96</v>
      </c>
      <c r="BS41" s="233" t="s">
        <v>95</v>
      </c>
      <c r="BT41" s="233" t="s">
        <v>94</v>
      </c>
      <c r="BU41" s="233" t="s">
        <v>94</v>
      </c>
      <c r="BV41" s="241" t="s">
        <v>92</v>
      </c>
      <c r="BW41" s="241" t="s">
        <v>91</v>
      </c>
      <c r="BX41" s="219"/>
    </row>
    <row r="42" spans="1:76" ht="15.75">
      <c r="A42" s="434"/>
      <c r="B42" s="287" t="s">
        <v>400</v>
      </c>
      <c r="C42" s="286"/>
      <c r="D42" s="262" t="s">
        <v>90</v>
      </c>
      <c r="E42" s="262" t="s">
        <v>90</v>
      </c>
      <c r="F42" s="262" t="s">
        <v>90</v>
      </c>
      <c r="G42" s="262" t="s">
        <v>90</v>
      </c>
      <c r="H42" s="262" t="s">
        <v>90</v>
      </c>
      <c r="I42" s="262" t="s">
        <v>90</v>
      </c>
      <c r="J42" s="262" t="s">
        <v>90</v>
      </c>
      <c r="K42" s="262" t="s">
        <v>90</v>
      </c>
      <c r="L42" s="262" t="s">
        <v>90</v>
      </c>
      <c r="M42" s="262" t="s">
        <v>90</v>
      </c>
      <c r="N42" s="262" t="s">
        <v>90</v>
      </c>
      <c r="O42" s="262" t="s">
        <v>90</v>
      </c>
      <c r="P42" s="262" t="s">
        <v>90</v>
      </c>
      <c r="Q42" s="262" t="s">
        <v>90</v>
      </c>
      <c r="R42" s="262" t="s">
        <v>90</v>
      </c>
      <c r="S42" s="262" t="s">
        <v>90</v>
      </c>
      <c r="T42" s="262" t="s">
        <v>90</v>
      </c>
      <c r="U42" s="262" t="s">
        <v>90</v>
      </c>
      <c r="V42" s="262" t="s">
        <v>90</v>
      </c>
      <c r="W42" s="262" t="s">
        <v>90</v>
      </c>
      <c r="X42" s="262" t="s">
        <v>90</v>
      </c>
      <c r="Y42" s="262" t="s">
        <v>90</v>
      </c>
      <c r="Z42" s="262" t="s">
        <v>90</v>
      </c>
      <c r="AA42" s="262" t="s">
        <v>90</v>
      </c>
      <c r="AB42" s="262" t="s">
        <v>90</v>
      </c>
      <c r="AC42" s="262" t="s">
        <v>90</v>
      </c>
      <c r="AD42" s="262" t="s">
        <v>90</v>
      </c>
      <c r="AE42" s="262" t="s">
        <v>90</v>
      </c>
      <c r="AF42" s="262" t="s">
        <v>90</v>
      </c>
      <c r="AG42" s="262" t="s">
        <v>90</v>
      </c>
      <c r="AH42" s="262" t="s">
        <v>90</v>
      </c>
      <c r="AI42" s="262" t="s">
        <v>90</v>
      </c>
      <c r="AJ42" s="262" t="s">
        <v>90</v>
      </c>
      <c r="AK42" s="262" t="s">
        <v>90</v>
      </c>
      <c r="AL42" s="262" t="s">
        <v>90</v>
      </c>
      <c r="AM42" s="262" t="s">
        <v>90</v>
      </c>
      <c r="AN42" s="262" t="s">
        <v>90</v>
      </c>
      <c r="AO42" s="262" t="s">
        <v>90</v>
      </c>
      <c r="AP42" s="262" t="s">
        <v>90</v>
      </c>
      <c r="AQ42" s="262" t="s">
        <v>90</v>
      </c>
      <c r="AR42" s="262" t="s">
        <v>90</v>
      </c>
      <c r="AS42" s="262" t="s">
        <v>90</v>
      </c>
      <c r="AT42" s="262" t="s">
        <v>90</v>
      </c>
      <c r="AU42" s="262" t="s">
        <v>90</v>
      </c>
      <c r="AV42" s="262" t="s">
        <v>90</v>
      </c>
      <c r="AW42" s="262" t="s">
        <v>90</v>
      </c>
      <c r="AX42" s="262" t="s">
        <v>90</v>
      </c>
      <c r="AY42" s="262" t="s">
        <v>90</v>
      </c>
      <c r="AZ42" s="262" t="s">
        <v>90</v>
      </c>
      <c r="BA42" s="262" t="s">
        <v>90</v>
      </c>
      <c r="BB42" s="262" t="s">
        <v>90</v>
      </c>
      <c r="BC42" s="262" t="s">
        <v>90</v>
      </c>
      <c r="BD42" s="262" t="s">
        <v>90</v>
      </c>
      <c r="BE42" s="262" t="s">
        <v>90</v>
      </c>
      <c r="BF42" s="262" t="s">
        <v>90</v>
      </c>
      <c r="BG42" s="262" t="s">
        <v>90</v>
      </c>
      <c r="BH42" s="262" t="s">
        <v>90</v>
      </c>
      <c r="BI42" s="262" t="s">
        <v>90</v>
      </c>
      <c r="BJ42" s="262" t="s">
        <v>90</v>
      </c>
      <c r="BK42" s="262" t="s">
        <v>90</v>
      </c>
      <c r="BL42" s="262" t="s">
        <v>90</v>
      </c>
      <c r="BM42" s="262" t="s">
        <v>90</v>
      </c>
      <c r="BN42" s="262" t="s">
        <v>90</v>
      </c>
      <c r="BO42" s="262" t="s">
        <v>90</v>
      </c>
      <c r="BP42" s="262" t="s">
        <v>90</v>
      </c>
      <c r="BQ42" s="262" t="s">
        <v>90</v>
      </c>
      <c r="BR42" s="262" t="s">
        <v>89</v>
      </c>
      <c r="BS42" s="262" t="s">
        <v>89</v>
      </c>
      <c r="BT42" s="237" t="s">
        <v>89</v>
      </c>
      <c r="BU42" s="237" t="s">
        <v>89</v>
      </c>
      <c r="BV42" s="237" t="s">
        <v>89</v>
      </c>
      <c r="BW42" s="237" t="s">
        <v>89</v>
      </c>
      <c r="BX42" s="219"/>
    </row>
    <row r="43" spans="1:76" s="275" customFormat="1" ht="26.1" customHeight="1">
      <c r="A43" s="304"/>
      <c r="B43" s="311" t="s">
        <v>81</v>
      </c>
      <c r="C43" s="310"/>
      <c r="D43" s="276">
        <v>0</v>
      </c>
      <c r="E43" s="276">
        <v>0</v>
      </c>
      <c r="F43" s="276">
        <v>0</v>
      </c>
      <c r="G43" s="276">
        <v>0</v>
      </c>
      <c r="H43" s="276">
        <v>0</v>
      </c>
      <c r="I43" s="276">
        <v>0</v>
      </c>
      <c r="J43" s="276">
        <v>0</v>
      </c>
      <c r="K43" s="276">
        <v>0</v>
      </c>
      <c r="L43" s="276">
        <v>0</v>
      </c>
      <c r="M43" s="276">
        <v>0</v>
      </c>
      <c r="N43" s="276">
        <v>0</v>
      </c>
      <c r="O43" s="276">
        <v>0</v>
      </c>
      <c r="P43" s="276">
        <v>0</v>
      </c>
      <c r="Q43" s="276">
        <v>0</v>
      </c>
      <c r="R43" s="276">
        <v>0</v>
      </c>
      <c r="S43" s="276">
        <v>0</v>
      </c>
      <c r="T43" s="276">
        <v>0</v>
      </c>
      <c r="U43" s="276">
        <v>0</v>
      </c>
      <c r="V43" s="276">
        <v>0</v>
      </c>
      <c r="W43" s="276">
        <v>0</v>
      </c>
      <c r="X43" s="276">
        <v>0</v>
      </c>
      <c r="Y43" s="276">
        <v>0</v>
      </c>
      <c r="Z43" s="276">
        <v>221.80992677904234</v>
      </c>
      <c r="AA43" s="276">
        <v>240.99089429979588</v>
      </c>
      <c r="AB43" s="276">
        <v>286.67821206984308</v>
      </c>
      <c r="AC43" s="276">
        <v>323.68143874835459</v>
      </c>
      <c r="AD43" s="276">
        <v>813.86201343760763</v>
      </c>
      <c r="AE43" s="276">
        <v>906.10181523877122</v>
      </c>
      <c r="AF43" s="276">
        <v>863.53325320521697</v>
      </c>
      <c r="AG43" s="276">
        <v>1895.1432525132345</v>
      </c>
      <c r="AH43" s="276">
        <v>1788.490223750347</v>
      </c>
      <c r="AI43" s="276">
        <v>1767.2629723046284</v>
      </c>
      <c r="AJ43" s="276">
        <v>2003.3370061044652</v>
      </c>
      <c r="AK43" s="276">
        <v>2714.7121464628449</v>
      </c>
      <c r="AL43" s="276">
        <v>3092.4887794218835</v>
      </c>
      <c r="AM43" s="276">
        <v>3328.9535432590283</v>
      </c>
      <c r="AN43" s="276">
        <v>3498.4683683404223</v>
      </c>
      <c r="AO43" s="276">
        <v>3602.8086321584215</v>
      </c>
      <c r="AP43" s="276">
        <v>3831.6268292781219</v>
      </c>
      <c r="AQ43" s="276">
        <v>3777.4276554153435</v>
      </c>
      <c r="AR43" s="276">
        <v>2843.1610746807687</v>
      </c>
      <c r="AS43" s="276">
        <v>3284.0538895846425</v>
      </c>
      <c r="AT43" s="276">
        <v>3788.3445746438642</v>
      </c>
      <c r="AU43" s="276">
        <v>2366.9380419772638</v>
      </c>
      <c r="AV43" s="276">
        <v>2782.245501808321</v>
      </c>
      <c r="AW43" s="276">
        <v>3112.4604612221319</v>
      </c>
      <c r="AX43" s="276">
        <v>3293.7865282093658</v>
      </c>
      <c r="AY43" s="276">
        <v>3372.2827685880825</v>
      </c>
      <c r="AZ43" s="276">
        <v>3415.5522391017739</v>
      </c>
      <c r="BA43" s="276">
        <v>3477.8802738995064</v>
      </c>
      <c r="BB43" s="276">
        <v>3506.077758870033</v>
      </c>
      <c r="BC43" s="276">
        <v>3552.67166425593</v>
      </c>
      <c r="BD43" s="276">
        <v>3560.9399591623101</v>
      </c>
      <c r="BE43" s="276">
        <v>3659.3848128381169</v>
      </c>
      <c r="BF43" s="276">
        <v>3762.1768350008983</v>
      </c>
      <c r="BG43" s="276">
        <v>4197.3887129727846</v>
      </c>
      <c r="BH43" s="276">
        <v>4486.3938175399398</v>
      </c>
      <c r="BI43" s="276">
        <v>4630.8570012381315</v>
      </c>
      <c r="BJ43" s="276">
        <v>4708.0248335995539</v>
      </c>
      <c r="BK43" s="276">
        <v>4673.6257418564683</v>
      </c>
      <c r="BL43" s="276">
        <v>4794.4090325654333</v>
      </c>
      <c r="BM43" s="276">
        <v>5184.8353345399573</v>
      </c>
      <c r="BN43" s="276">
        <v>5289.131220072717</v>
      </c>
      <c r="BO43" s="276">
        <v>5189.3529538298171</v>
      </c>
      <c r="BP43" s="276">
        <v>5100.2679029667779</v>
      </c>
      <c r="BQ43" s="276">
        <v>0</v>
      </c>
      <c r="BR43" s="276">
        <v>0</v>
      </c>
      <c r="BS43" s="276">
        <v>0</v>
      </c>
      <c r="BT43" s="276">
        <v>0</v>
      </c>
      <c r="BU43" s="276">
        <v>0</v>
      </c>
      <c r="BV43" s="276">
        <v>0</v>
      </c>
      <c r="BW43" s="276">
        <v>0</v>
      </c>
      <c r="BX43" s="174"/>
    </row>
    <row r="44" spans="1:76" ht="26.1" customHeight="1">
      <c r="A44" s="158"/>
      <c r="B44" s="302" t="s">
        <v>434</v>
      </c>
      <c r="C44" s="309"/>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19"/>
    </row>
    <row r="45" spans="1:76">
      <c r="A45" s="301"/>
      <c r="B45" s="92" t="s">
        <v>433</v>
      </c>
      <c r="C45" s="309"/>
      <c r="D45" s="273">
        <v>0</v>
      </c>
      <c r="E45" s="273">
        <v>0</v>
      </c>
      <c r="F45" s="273">
        <v>0</v>
      </c>
      <c r="G45" s="273">
        <v>0</v>
      </c>
      <c r="H45" s="273">
        <v>0</v>
      </c>
      <c r="I45" s="273">
        <v>0</v>
      </c>
      <c r="J45" s="273">
        <v>0</v>
      </c>
      <c r="K45" s="273">
        <v>0</v>
      </c>
      <c r="L45" s="273">
        <v>0</v>
      </c>
      <c r="M45" s="273">
        <v>0</v>
      </c>
      <c r="N45" s="273">
        <v>0</v>
      </c>
      <c r="O45" s="273">
        <v>0</v>
      </c>
      <c r="P45" s="273">
        <v>0</v>
      </c>
      <c r="Q45" s="273">
        <v>0</v>
      </c>
      <c r="R45" s="273">
        <v>0</v>
      </c>
      <c r="S45" s="273">
        <v>0</v>
      </c>
      <c r="T45" s="273">
        <v>0</v>
      </c>
      <c r="U45" s="273">
        <v>0</v>
      </c>
      <c r="V45" s="273">
        <v>0</v>
      </c>
      <c r="W45" s="273">
        <v>0</v>
      </c>
      <c r="X45" s="273">
        <v>0</v>
      </c>
      <c r="Y45" s="273">
        <v>0</v>
      </c>
      <c r="Z45" s="273">
        <v>0</v>
      </c>
      <c r="AA45" s="273">
        <v>0</v>
      </c>
      <c r="AB45" s="273">
        <v>0</v>
      </c>
      <c r="AC45" s="273">
        <v>0</v>
      </c>
      <c r="AD45" s="273">
        <v>0</v>
      </c>
      <c r="AE45" s="273">
        <v>0</v>
      </c>
      <c r="AF45" s="273">
        <v>0</v>
      </c>
      <c r="AG45" s="273">
        <v>0</v>
      </c>
      <c r="AH45" s="273">
        <v>0</v>
      </c>
      <c r="AI45" s="273">
        <v>0</v>
      </c>
      <c r="AJ45" s="273">
        <v>0</v>
      </c>
      <c r="AK45" s="273">
        <v>0</v>
      </c>
      <c r="AL45" s="273">
        <v>0</v>
      </c>
      <c r="AM45" s="273">
        <v>0</v>
      </c>
      <c r="AN45" s="273">
        <v>0</v>
      </c>
      <c r="AO45" s="273">
        <v>0</v>
      </c>
      <c r="AP45" s="273">
        <v>0</v>
      </c>
      <c r="AQ45" s="273">
        <v>0</v>
      </c>
      <c r="AR45" s="273">
        <v>0</v>
      </c>
      <c r="AS45" s="273">
        <v>0</v>
      </c>
      <c r="AT45" s="273">
        <v>0</v>
      </c>
      <c r="AU45" s="273">
        <v>0</v>
      </c>
      <c r="AV45" s="273">
        <v>0</v>
      </c>
      <c r="AW45" s="273">
        <v>0</v>
      </c>
      <c r="AX45" s="273">
        <v>0</v>
      </c>
      <c r="AY45" s="273">
        <v>0</v>
      </c>
      <c r="AZ45" s="273">
        <v>0</v>
      </c>
      <c r="BA45" s="273">
        <v>0</v>
      </c>
      <c r="BB45" s="273">
        <v>0</v>
      </c>
      <c r="BC45" s="273">
        <v>0</v>
      </c>
      <c r="BD45" s="273">
        <v>0</v>
      </c>
      <c r="BE45" s="273">
        <v>0</v>
      </c>
      <c r="BF45" s="273">
        <v>0</v>
      </c>
      <c r="BG45" s="273">
        <v>0</v>
      </c>
      <c r="BH45" s="273">
        <v>0</v>
      </c>
      <c r="BI45" s="273">
        <v>0</v>
      </c>
      <c r="BJ45" s="273">
        <v>0</v>
      </c>
      <c r="BK45" s="273">
        <v>0</v>
      </c>
      <c r="BL45" s="273">
        <v>348.76129810724905</v>
      </c>
      <c r="BM45" s="273">
        <v>568.93882928126118</v>
      </c>
      <c r="BN45" s="273">
        <v>601.05432301567419</v>
      </c>
      <c r="BO45" s="273">
        <v>620.64637731790481</v>
      </c>
      <c r="BP45" s="273">
        <v>644.77465756651043</v>
      </c>
      <c r="BQ45" s="273">
        <v>0</v>
      </c>
      <c r="BR45" s="273">
        <v>0</v>
      </c>
      <c r="BS45" s="273">
        <v>0</v>
      </c>
      <c r="BT45" s="273">
        <v>0</v>
      </c>
      <c r="BU45" s="273">
        <v>0</v>
      </c>
      <c r="BV45" s="273">
        <v>0</v>
      </c>
      <c r="BW45" s="273">
        <v>0</v>
      </c>
      <c r="BX45" s="219"/>
    </row>
    <row r="46" spans="1:76">
      <c r="A46" s="301"/>
      <c r="B46" s="92" t="s">
        <v>7</v>
      </c>
      <c r="C46" s="309"/>
      <c r="D46" s="273">
        <v>0</v>
      </c>
      <c r="E46" s="273">
        <v>0</v>
      </c>
      <c r="F46" s="273">
        <v>0</v>
      </c>
      <c r="G46" s="273">
        <v>0</v>
      </c>
      <c r="H46" s="273">
        <v>0</v>
      </c>
      <c r="I46" s="273">
        <v>0</v>
      </c>
      <c r="J46" s="273">
        <v>0</v>
      </c>
      <c r="K46" s="273">
        <v>0</v>
      </c>
      <c r="L46" s="273">
        <v>0</v>
      </c>
      <c r="M46" s="273">
        <v>0</v>
      </c>
      <c r="N46" s="273">
        <v>0</v>
      </c>
      <c r="O46" s="273">
        <v>0</v>
      </c>
      <c r="P46" s="273">
        <v>0</v>
      </c>
      <c r="Q46" s="273">
        <v>0</v>
      </c>
      <c r="R46" s="273">
        <v>0</v>
      </c>
      <c r="S46" s="273">
        <v>0</v>
      </c>
      <c r="T46" s="273">
        <v>0</v>
      </c>
      <c r="U46" s="273">
        <v>0</v>
      </c>
      <c r="V46" s="273">
        <v>0</v>
      </c>
      <c r="W46" s="273">
        <v>0</v>
      </c>
      <c r="X46" s="273">
        <v>0</v>
      </c>
      <c r="Y46" s="273">
        <v>0</v>
      </c>
      <c r="Z46" s="273">
        <v>0</v>
      </c>
      <c r="AA46" s="273">
        <v>0</v>
      </c>
      <c r="AB46" s="273">
        <v>0</v>
      </c>
      <c r="AC46" s="273">
        <v>0</v>
      </c>
      <c r="AD46" s="273">
        <v>0</v>
      </c>
      <c r="AE46" s="273">
        <v>0</v>
      </c>
      <c r="AF46" s="273">
        <v>0</v>
      </c>
      <c r="AG46" s="273">
        <v>0</v>
      </c>
      <c r="AH46" s="273">
        <v>0</v>
      </c>
      <c r="AI46" s="273">
        <v>0</v>
      </c>
      <c r="AJ46" s="273">
        <v>0</v>
      </c>
      <c r="AK46" s="273">
        <v>0</v>
      </c>
      <c r="AL46" s="273">
        <v>0</v>
      </c>
      <c r="AM46" s="273">
        <v>0</v>
      </c>
      <c r="AN46" s="273">
        <v>0</v>
      </c>
      <c r="AO46" s="273">
        <v>0</v>
      </c>
      <c r="AP46" s="273">
        <v>0</v>
      </c>
      <c r="AQ46" s="273">
        <v>0</v>
      </c>
      <c r="AR46" s="273">
        <v>0</v>
      </c>
      <c r="AS46" s="273">
        <v>0</v>
      </c>
      <c r="AT46" s="273">
        <v>0</v>
      </c>
      <c r="AU46" s="273">
        <v>0</v>
      </c>
      <c r="AV46" s="273">
        <v>0</v>
      </c>
      <c r="AW46" s="273">
        <v>0</v>
      </c>
      <c r="AX46" s="273">
        <v>0</v>
      </c>
      <c r="AY46" s="273">
        <v>0</v>
      </c>
      <c r="AZ46" s="273">
        <v>0</v>
      </c>
      <c r="BA46" s="273">
        <v>0</v>
      </c>
      <c r="BB46" s="273">
        <v>0</v>
      </c>
      <c r="BC46" s="273">
        <v>0</v>
      </c>
      <c r="BD46" s="273">
        <v>0</v>
      </c>
      <c r="BE46" s="273">
        <v>0</v>
      </c>
      <c r="BF46" s="273">
        <v>0</v>
      </c>
      <c r="BG46" s="273">
        <v>0</v>
      </c>
      <c r="BH46" s="273">
        <v>0</v>
      </c>
      <c r="BI46" s="273">
        <v>0</v>
      </c>
      <c r="BJ46" s="273">
        <v>0</v>
      </c>
      <c r="BK46" s="273">
        <v>0</v>
      </c>
      <c r="BL46" s="273">
        <v>1069.0764699911956</v>
      </c>
      <c r="BM46" s="273">
        <v>1132.7394464898928</v>
      </c>
      <c r="BN46" s="273">
        <v>1164.1531524443042</v>
      </c>
      <c r="BO46" s="273">
        <v>1157.7817551435592</v>
      </c>
      <c r="BP46" s="273">
        <v>1153.5546626774601</v>
      </c>
      <c r="BQ46" s="273">
        <v>0</v>
      </c>
      <c r="BR46" s="273">
        <v>0</v>
      </c>
      <c r="BS46" s="273">
        <v>0</v>
      </c>
      <c r="BT46" s="273">
        <v>0</v>
      </c>
      <c r="BU46" s="273">
        <v>0</v>
      </c>
      <c r="BV46" s="273">
        <v>0</v>
      </c>
      <c r="BW46" s="273">
        <v>0</v>
      </c>
      <c r="BX46" s="219"/>
    </row>
    <row r="47" spans="1:76">
      <c r="A47" s="301"/>
      <c r="B47" s="92" t="s">
        <v>432</v>
      </c>
      <c r="C47" s="309"/>
      <c r="D47" s="273">
        <v>0</v>
      </c>
      <c r="E47" s="273">
        <v>0</v>
      </c>
      <c r="F47" s="273">
        <v>0</v>
      </c>
      <c r="G47" s="273">
        <v>0</v>
      </c>
      <c r="H47" s="273">
        <v>0</v>
      </c>
      <c r="I47" s="273">
        <v>0</v>
      </c>
      <c r="J47" s="273">
        <v>0</v>
      </c>
      <c r="K47" s="273">
        <v>0</v>
      </c>
      <c r="L47" s="273">
        <v>0</v>
      </c>
      <c r="M47" s="273">
        <v>0</v>
      </c>
      <c r="N47" s="273">
        <v>0</v>
      </c>
      <c r="O47" s="273">
        <v>0</v>
      </c>
      <c r="P47" s="273">
        <v>0</v>
      </c>
      <c r="Q47" s="273">
        <v>0</v>
      </c>
      <c r="R47" s="273">
        <v>0</v>
      </c>
      <c r="S47" s="273">
        <v>0</v>
      </c>
      <c r="T47" s="273">
        <v>0</v>
      </c>
      <c r="U47" s="273">
        <v>0</v>
      </c>
      <c r="V47" s="273">
        <v>0</v>
      </c>
      <c r="W47" s="273">
        <v>0</v>
      </c>
      <c r="X47" s="273">
        <v>0</v>
      </c>
      <c r="Y47" s="273">
        <v>0</v>
      </c>
      <c r="Z47" s="273">
        <v>0</v>
      </c>
      <c r="AA47" s="273">
        <v>0</v>
      </c>
      <c r="AB47" s="273">
        <v>0</v>
      </c>
      <c r="AC47" s="273">
        <v>0</v>
      </c>
      <c r="AD47" s="273">
        <v>0</v>
      </c>
      <c r="AE47" s="273">
        <v>0</v>
      </c>
      <c r="AF47" s="273">
        <v>0</v>
      </c>
      <c r="AG47" s="273">
        <v>0</v>
      </c>
      <c r="AH47" s="273">
        <v>0</v>
      </c>
      <c r="AI47" s="273">
        <v>0</v>
      </c>
      <c r="AJ47" s="273">
        <v>0</v>
      </c>
      <c r="AK47" s="273">
        <v>0</v>
      </c>
      <c r="AL47" s="273">
        <v>0</v>
      </c>
      <c r="AM47" s="273">
        <v>0</v>
      </c>
      <c r="AN47" s="273">
        <v>0</v>
      </c>
      <c r="AO47" s="273">
        <v>0</v>
      </c>
      <c r="AP47" s="273">
        <v>0</v>
      </c>
      <c r="AQ47" s="273">
        <v>0</v>
      </c>
      <c r="AR47" s="273">
        <v>0</v>
      </c>
      <c r="AS47" s="273">
        <v>0</v>
      </c>
      <c r="AT47" s="273">
        <v>0</v>
      </c>
      <c r="AU47" s="273">
        <v>0</v>
      </c>
      <c r="AV47" s="273">
        <v>0</v>
      </c>
      <c r="AW47" s="273">
        <v>0</v>
      </c>
      <c r="AX47" s="273">
        <v>0</v>
      </c>
      <c r="AY47" s="273">
        <v>0</v>
      </c>
      <c r="AZ47" s="273">
        <v>0</v>
      </c>
      <c r="BA47" s="273">
        <v>0</v>
      </c>
      <c r="BB47" s="273">
        <v>0</v>
      </c>
      <c r="BC47" s="273">
        <v>0</v>
      </c>
      <c r="BD47" s="273">
        <v>0</v>
      </c>
      <c r="BE47" s="273">
        <v>0</v>
      </c>
      <c r="BF47" s="273">
        <v>0</v>
      </c>
      <c r="BG47" s="273">
        <v>0</v>
      </c>
      <c r="BH47" s="273">
        <v>0</v>
      </c>
      <c r="BI47" s="273">
        <v>0</v>
      </c>
      <c r="BJ47" s="273">
        <v>0</v>
      </c>
      <c r="BK47" s="273">
        <v>0</v>
      </c>
      <c r="BL47" s="273">
        <v>621.28731879862005</v>
      </c>
      <c r="BM47" s="273">
        <v>595.76728684694672</v>
      </c>
      <c r="BN47" s="273">
        <v>542.12922279859413</v>
      </c>
      <c r="BO47" s="273">
        <v>468.18681004136181</v>
      </c>
      <c r="BP47" s="273">
        <v>415.1530571685791</v>
      </c>
      <c r="BQ47" s="273">
        <v>0</v>
      </c>
      <c r="BR47" s="273">
        <v>0</v>
      </c>
      <c r="BS47" s="273">
        <v>0</v>
      </c>
      <c r="BT47" s="273">
        <v>0</v>
      </c>
      <c r="BU47" s="273">
        <v>0</v>
      </c>
      <c r="BV47" s="273">
        <v>0</v>
      </c>
      <c r="BW47" s="273">
        <v>0</v>
      </c>
      <c r="BX47" s="219"/>
    </row>
    <row r="48" spans="1:76">
      <c r="A48" s="301"/>
      <c r="B48" s="92" t="s">
        <v>431</v>
      </c>
      <c r="C48" s="309"/>
      <c r="D48" s="273">
        <v>0</v>
      </c>
      <c r="E48" s="273">
        <v>0</v>
      </c>
      <c r="F48" s="273">
        <v>0</v>
      </c>
      <c r="G48" s="273">
        <v>0</v>
      </c>
      <c r="H48" s="273">
        <v>0</v>
      </c>
      <c r="I48" s="273">
        <v>0</v>
      </c>
      <c r="J48" s="273">
        <v>0</v>
      </c>
      <c r="K48" s="273">
        <v>0</v>
      </c>
      <c r="L48" s="273">
        <v>0</v>
      </c>
      <c r="M48" s="273">
        <v>0</v>
      </c>
      <c r="N48" s="273">
        <v>0</v>
      </c>
      <c r="O48" s="273">
        <v>0</v>
      </c>
      <c r="P48" s="273">
        <v>0</v>
      </c>
      <c r="Q48" s="273">
        <v>0</v>
      </c>
      <c r="R48" s="273">
        <v>0</v>
      </c>
      <c r="S48" s="273">
        <v>0</v>
      </c>
      <c r="T48" s="273">
        <v>0</v>
      </c>
      <c r="U48" s="273">
        <v>0</v>
      </c>
      <c r="V48" s="273">
        <v>0</v>
      </c>
      <c r="W48" s="273">
        <v>0</v>
      </c>
      <c r="X48" s="273">
        <v>0</v>
      </c>
      <c r="Y48" s="273">
        <v>0</v>
      </c>
      <c r="Z48" s="273">
        <v>0</v>
      </c>
      <c r="AA48" s="273">
        <v>0</v>
      </c>
      <c r="AB48" s="273">
        <v>0</v>
      </c>
      <c r="AC48" s="273">
        <v>0</v>
      </c>
      <c r="AD48" s="273">
        <v>0</v>
      </c>
      <c r="AE48" s="273">
        <v>0</v>
      </c>
      <c r="AF48" s="273">
        <v>0</v>
      </c>
      <c r="AG48" s="273">
        <v>0</v>
      </c>
      <c r="AH48" s="273">
        <v>0</v>
      </c>
      <c r="AI48" s="273">
        <v>0</v>
      </c>
      <c r="AJ48" s="273">
        <v>0</v>
      </c>
      <c r="AK48" s="273">
        <v>0</v>
      </c>
      <c r="AL48" s="273">
        <v>0</v>
      </c>
      <c r="AM48" s="273">
        <v>0</v>
      </c>
      <c r="AN48" s="273">
        <v>0</v>
      </c>
      <c r="AO48" s="273">
        <v>0</v>
      </c>
      <c r="AP48" s="273">
        <v>0</v>
      </c>
      <c r="AQ48" s="273">
        <v>0</v>
      </c>
      <c r="AR48" s="273">
        <v>0</v>
      </c>
      <c r="AS48" s="273">
        <v>0</v>
      </c>
      <c r="AT48" s="273">
        <v>0</v>
      </c>
      <c r="AU48" s="273">
        <v>0</v>
      </c>
      <c r="AV48" s="273">
        <v>0</v>
      </c>
      <c r="AW48" s="273">
        <v>0</v>
      </c>
      <c r="AX48" s="273">
        <v>0</v>
      </c>
      <c r="AY48" s="273">
        <v>0</v>
      </c>
      <c r="AZ48" s="273">
        <v>0</v>
      </c>
      <c r="BA48" s="273">
        <v>0</v>
      </c>
      <c r="BB48" s="273">
        <v>0</v>
      </c>
      <c r="BC48" s="273">
        <v>0</v>
      </c>
      <c r="BD48" s="273">
        <v>0</v>
      </c>
      <c r="BE48" s="273">
        <v>0</v>
      </c>
      <c r="BF48" s="273">
        <v>0</v>
      </c>
      <c r="BG48" s="273">
        <v>0</v>
      </c>
      <c r="BH48" s="273">
        <v>0</v>
      </c>
      <c r="BI48" s="273">
        <v>0</v>
      </c>
      <c r="BJ48" s="273">
        <v>0</v>
      </c>
      <c r="BK48" s="273">
        <v>0</v>
      </c>
      <c r="BL48" s="273">
        <v>103.02686050937199</v>
      </c>
      <c r="BM48" s="273">
        <v>117.39448356757651</v>
      </c>
      <c r="BN48" s="273">
        <v>132.97530575727242</v>
      </c>
      <c r="BO48" s="273">
        <v>142.07222256858262</v>
      </c>
      <c r="BP48" s="273">
        <v>154.63389490637158</v>
      </c>
      <c r="BQ48" s="273">
        <v>0</v>
      </c>
      <c r="BR48" s="273">
        <v>0</v>
      </c>
      <c r="BS48" s="273">
        <v>0</v>
      </c>
      <c r="BT48" s="273">
        <v>0</v>
      </c>
      <c r="BU48" s="273">
        <v>0</v>
      </c>
      <c r="BV48" s="273">
        <v>0</v>
      </c>
      <c r="BW48" s="273">
        <v>0</v>
      </c>
      <c r="BX48" s="219"/>
    </row>
    <row r="49" spans="1:76">
      <c r="A49" s="301"/>
      <c r="B49" s="92" t="s">
        <v>430</v>
      </c>
      <c r="C49" s="309"/>
      <c r="D49" s="273">
        <v>0</v>
      </c>
      <c r="E49" s="273">
        <v>0</v>
      </c>
      <c r="F49" s="273">
        <v>0</v>
      </c>
      <c r="G49" s="273">
        <v>0</v>
      </c>
      <c r="H49" s="273">
        <v>0</v>
      </c>
      <c r="I49" s="273">
        <v>0</v>
      </c>
      <c r="J49" s="273">
        <v>0</v>
      </c>
      <c r="K49" s="273">
        <v>0</v>
      </c>
      <c r="L49" s="273">
        <v>0</v>
      </c>
      <c r="M49" s="273">
        <v>0</v>
      </c>
      <c r="N49" s="273">
        <v>0</v>
      </c>
      <c r="O49" s="273">
        <v>0</v>
      </c>
      <c r="P49" s="273">
        <v>0</v>
      </c>
      <c r="Q49" s="273">
        <v>0</v>
      </c>
      <c r="R49" s="273">
        <v>0</v>
      </c>
      <c r="S49" s="273">
        <v>0</v>
      </c>
      <c r="T49" s="273">
        <v>0</v>
      </c>
      <c r="U49" s="273">
        <v>0</v>
      </c>
      <c r="V49" s="273">
        <v>0</v>
      </c>
      <c r="W49" s="273">
        <v>0</v>
      </c>
      <c r="X49" s="273">
        <v>0</v>
      </c>
      <c r="Y49" s="273">
        <v>0</v>
      </c>
      <c r="Z49" s="273">
        <v>0</v>
      </c>
      <c r="AA49" s="273">
        <v>0</v>
      </c>
      <c r="AB49" s="273">
        <v>0</v>
      </c>
      <c r="AC49" s="273">
        <v>0</v>
      </c>
      <c r="AD49" s="273">
        <v>0</v>
      </c>
      <c r="AE49" s="273">
        <v>0</v>
      </c>
      <c r="AF49" s="273">
        <v>0</v>
      </c>
      <c r="AG49" s="273">
        <v>0</v>
      </c>
      <c r="AH49" s="273">
        <v>0</v>
      </c>
      <c r="AI49" s="273">
        <v>0</v>
      </c>
      <c r="AJ49" s="273">
        <v>0</v>
      </c>
      <c r="AK49" s="273">
        <v>0</v>
      </c>
      <c r="AL49" s="273">
        <v>0</v>
      </c>
      <c r="AM49" s="273">
        <v>0</v>
      </c>
      <c r="AN49" s="273">
        <v>0</v>
      </c>
      <c r="AO49" s="273">
        <v>0</v>
      </c>
      <c r="AP49" s="273">
        <v>0</v>
      </c>
      <c r="AQ49" s="273">
        <v>0</v>
      </c>
      <c r="AR49" s="273">
        <v>0</v>
      </c>
      <c r="AS49" s="273">
        <v>0</v>
      </c>
      <c r="AT49" s="273">
        <v>0</v>
      </c>
      <c r="AU49" s="273">
        <v>0</v>
      </c>
      <c r="AV49" s="273">
        <v>0</v>
      </c>
      <c r="AW49" s="273">
        <v>0</v>
      </c>
      <c r="AX49" s="273">
        <v>0</v>
      </c>
      <c r="AY49" s="273">
        <v>0</v>
      </c>
      <c r="AZ49" s="273">
        <v>0</v>
      </c>
      <c r="BA49" s="273">
        <v>0</v>
      </c>
      <c r="BB49" s="273">
        <v>0</v>
      </c>
      <c r="BC49" s="273">
        <v>0</v>
      </c>
      <c r="BD49" s="273">
        <v>0</v>
      </c>
      <c r="BE49" s="273">
        <v>0</v>
      </c>
      <c r="BF49" s="273">
        <v>0</v>
      </c>
      <c r="BG49" s="273">
        <v>0</v>
      </c>
      <c r="BH49" s="273">
        <v>0</v>
      </c>
      <c r="BI49" s="273">
        <v>0</v>
      </c>
      <c r="BJ49" s="273">
        <v>0</v>
      </c>
      <c r="BK49" s="273">
        <v>0</v>
      </c>
      <c r="BL49" s="273">
        <v>181.2759137425148</v>
      </c>
      <c r="BM49" s="273">
        <v>187.52730377153284</v>
      </c>
      <c r="BN49" s="273">
        <v>182.28771190382474</v>
      </c>
      <c r="BO49" s="273">
        <v>162.85708672937582</v>
      </c>
      <c r="BP49" s="273">
        <v>134.8302503572132</v>
      </c>
      <c r="BQ49" s="273">
        <v>0</v>
      </c>
      <c r="BR49" s="273">
        <v>0</v>
      </c>
      <c r="BS49" s="273">
        <v>0</v>
      </c>
      <c r="BT49" s="273">
        <v>0</v>
      </c>
      <c r="BU49" s="273">
        <v>0</v>
      </c>
      <c r="BV49" s="273">
        <v>0</v>
      </c>
      <c r="BW49" s="273">
        <v>0</v>
      </c>
      <c r="BX49" s="219"/>
    </row>
    <row r="50" spans="1:76" ht="26.1" customHeight="1">
      <c r="A50" s="301"/>
      <c r="B50" s="92" t="s">
        <v>429</v>
      </c>
      <c r="C50" s="309"/>
      <c r="D50" s="273">
        <v>0</v>
      </c>
      <c r="E50" s="273">
        <v>0</v>
      </c>
      <c r="F50" s="273">
        <v>0</v>
      </c>
      <c r="G50" s="273">
        <v>0</v>
      </c>
      <c r="H50" s="273">
        <v>0</v>
      </c>
      <c r="I50" s="273">
        <v>0</v>
      </c>
      <c r="J50" s="273">
        <v>0</v>
      </c>
      <c r="K50" s="273">
        <v>0</v>
      </c>
      <c r="L50" s="273">
        <v>0</v>
      </c>
      <c r="M50" s="273">
        <v>0</v>
      </c>
      <c r="N50" s="273">
        <v>0</v>
      </c>
      <c r="O50" s="273">
        <v>0</v>
      </c>
      <c r="P50" s="273">
        <v>0</v>
      </c>
      <c r="Q50" s="273">
        <v>0</v>
      </c>
      <c r="R50" s="273">
        <v>0</v>
      </c>
      <c r="S50" s="273">
        <v>0</v>
      </c>
      <c r="T50" s="273">
        <v>0</v>
      </c>
      <c r="U50" s="273">
        <v>0</v>
      </c>
      <c r="V50" s="273">
        <v>0</v>
      </c>
      <c r="W50" s="273">
        <v>0</v>
      </c>
      <c r="X50" s="273">
        <v>0</v>
      </c>
      <c r="Y50" s="273">
        <v>0</v>
      </c>
      <c r="Z50" s="273">
        <v>0</v>
      </c>
      <c r="AA50" s="273">
        <v>0</v>
      </c>
      <c r="AB50" s="273">
        <v>0</v>
      </c>
      <c r="AC50" s="273">
        <v>0</v>
      </c>
      <c r="AD50" s="273">
        <v>0</v>
      </c>
      <c r="AE50" s="273">
        <v>0</v>
      </c>
      <c r="AF50" s="273">
        <v>0</v>
      </c>
      <c r="AG50" s="273">
        <v>0</v>
      </c>
      <c r="AH50" s="273">
        <v>0</v>
      </c>
      <c r="AI50" s="273">
        <v>0</v>
      </c>
      <c r="AJ50" s="273">
        <v>0</v>
      </c>
      <c r="AK50" s="273">
        <v>0</v>
      </c>
      <c r="AL50" s="273">
        <v>0</v>
      </c>
      <c r="AM50" s="273">
        <v>0</v>
      </c>
      <c r="AN50" s="273">
        <v>0</v>
      </c>
      <c r="AO50" s="273">
        <v>0</v>
      </c>
      <c r="AP50" s="273">
        <v>0</v>
      </c>
      <c r="AQ50" s="273">
        <v>0</v>
      </c>
      <c r="AR50" s="273">
        <v>0</v>
      </c>
      <c r="AS50" s="273">
        <v>0</v>
      </c>
      <c r="AT50" s="273">
        <v>0</v>
      </c>
      <c r="AU50" s="273">
        <v>0</v>
      </c>
      <c r="AV50" s="273">
        <v>0</v>
      </c>
      <c r="AW50" s="273">
        <v>0</v>
      </c>
      <c r="AX50" s="273">
        <v>0</v>
      </c>
      <c r="AY50" s="273">
        <v>0</v>
      </c>
      <c r="AZ50" s="273">
        <v>0</v>
      </c>
      <c r="BA50" s="273">
        <v>0</v>
      </c>
      <c r="BB50" s="273">
        <v>0</v>
      </c>
      <c r="BC50" s="273">
        <v>0</v>
      </c>
      <c r="BD50" s="273">
        <v>0</v>
      </c>
      <c r="BE50" s="273">
        <v>0</v>
      </c>
      <c r="BF50" s="273">
        <v>0</v>
      </c>
      <c r="BG50" s="273">
        <v>0</v>
      </c>
      <c r="BH50" s="273">
        <v>0</v>
      </c>
      <c r="BI50" s="273">
        <v>0</v>
      </c>
      <c r="BJ50" s="273">
        <v>0</v>
      </c>
      <c r="BK50" s="273">
        <v>0</v>
      </c>
      <c r="BL50" s="273">
        <v>1857.4791352373386</v>
      </c>
      <c r="BM50" s="273">
        <v>1859.3998738626931</v>
      </c>
      <c r="BN50" s="273">
        <v>1830.9104062328604</v>
      </c>
      <c r="BO50" s="273">
        <v>1752.4728715073147</v>
      </c>
      <c r="BP50" s="273">
        <v>1651.5580589532269</v>
      </c>
      <c r="BQ50" s="273">
        <v>0</v>
      </c>
      <c r="BR50" s="273">
        <v>0</v>
      </c>
      <c r="BS50" s="273">
        <v>0</v>
      </c>
      <c r="BT50" s="273">
        <v>0</v>
      </c>
      <c r="BU50" s="273">
        <v>0</v>
      </c>
      <c r="BV50" s="273">
        <v>0</v>
      </c>
      <c r="BW50" s="273">
        <v>0</v>
      </c>
      <c r="BX50" s="219"/>
    </row>
    <row r="51" spans="1:76">
      <c r="A51" s="301"/>
      <c r="B51" s="92" t="s">
        <v>428</v>
      </c>
      <c r="C51" s="309"/>
      <c r="D51" s="273">
        <v>0</v>
      </c>
      <c r="E51" s="273">
        <v>0</v>
      </c>
      <c r="F51" s="273">
        <v>0</v>
      </c>
      <c r="G51" s="273">
        <v>0</v>
      </c>
      <c r="H51" s="273">
        <v>0</v>
      </c>
      <c r="I51" s="273">
        <v>0</v>
      </c>
      <c r="J51" s="273">
        <v>0</v>
      </c>
      <c r="K51" s="273">
        <v>0</v>
      </c>
      <c r="L51" s="273">
        <v>0</v>
      </c>
      <c r="M51" s="273">
        <v>0</v>
      </c>
      <c r="N51" s="273">
        <v>0</v>
      </c>
      <c r="O51" s="273">
        <v>0</v>
      </c>
      <c r="P51" s="273">
        <v>0</v>
      </c>
      <c r="Q51" s="273">
        <v>0</v>
      </c>
      <c r="R51" s="273">
        <v>0</v>
      </c>
      <c r="S51" s="273">
        <v>0</v>
      </c>
      <c r="T51" s="273">
        <v>0</v>
      </c>
      <c r="U51" s="273">
        <v>0</v>
      </c>
      <c r="V51" s="273">
        <v>0</v>
      </c>
      <c r="W51" s="273">
        <v>0</v>
      </c>
      <c r="X51" s="273">
        <v>0</v>
      </c>
      <c r="Y51" s="273">
        <v>0</v>
      </c>
      <c r="Z51" s="273">
        <v>0</v>
      </c>
      <c r="AA51" s="273">
        <v>0</v>
      </c>
      <c r="AB51" s="273">
        <v>0</v>
      </c>
      <c r="AC51" s="273">
        <v>0</v>
      </c>
      <c r="AD51" s="273">
        <v>0</v>
      </c>
      <c r="AE51" s="273">
        <v>0</v>
      </c>
      <c r="AF51" s="273">
        <v>0</v>
      </c>
      <c r="AG51" s="273">
        <v>0</v>
      </c>
      <c r="AH51" s="273">
        <v>0</v>
      </c>
      <c r="AI51" s="273">
        <v>0</v>
      </c>
      <c r="AJ51" s="273">
        <v>0</v>
      </c>
      <c r="AK51" s="273">
        <v>0</v>
      </c>
      <c r="AL51" s="273">
        <v>0</v>
      </c>
      <c r="AM51" s="273">
        <v>0</v>
      </c>
      <c r="AN51" s="273">
        <v>0</v>
      </c>
      <c r="AO51" s="273">
        <v>0</v>
      </c>
      <c r="AP51" s="273">
        <v>0</v>
      </c>
      <c r="AQ51" s="273">
        <v>0</v>
      </c>
      <c r="AR51" s="273">
        <v>0</v>
      </c>
      <c r="AS51" s="273">
        <v>0</v>
      </c>
      <c r="AT51" s="273">
        <v>0</v>
      </c>
      <c r="AU51" s="273">
        <v>0</v>
      </c>
      <c r="AV51" s="273">
        <v>0</v>
      </c>
      <c r="AW51" s="273">
        <v>0</v>
      </c>
      <c r="AX51" s="273">
        <v>0</v>
      </c>
      <c r="AY51" s="273">
        <v>0</v>
      </c>
      <c r="AZ51" s="273">
        <v>0</v>
      </c>
      <c r="BA51" s="273">
        <v>0</v>
      </c>
      <c r="BB51" s="273">
        <v>0</v>
      </c>
      <c r="BC51" s="273">
        <v>0</v>
      </c>
      <c r="BD51" s="273">
        <v>0</v>
      </c>
      <c r="BE51" s="273">
        <v>0</v>
      </c>
      <c r="BF51" s="273">
        <v>0</v>
      </c>
      <c r="BG51" s="273">
        <v>0</v>
      </c>
      <c r="BH51" s="273">
        <v>0</v>
      </c>
      <c r="BI51" s="273">
        <v>0</v>
      </c>
      <c r="BJ51" s="273">
        <v>0</v>
      </c>
      <c r="BK51" s="273">
        <v>0</v>
      </c>
      <c r="BL51" s="273">
        <v>26.135333478101025</v>
      </c>
      <c r="BM51" s="273">
        <v>31.375905087982904</v>
      </c>
      <c r="BN51" s="273">
        <v>36.965931535974057</v>
      </c>
      <c r="BO51" s="273">
        <v>40.287961319867939</v>
      </c>
      <c r="BP51" s="273">
        <v>47.59876669393924</v>
      </c>
      <c r="BQ51" s="273">
        <v>0</v>
      </c>
      <c r="BR51" s="273">
        <v>0</v>
      </c>
      <c r="BS51" s="273">
        <v>0</v>
      </c>
      <c r="BT51" s="273">
        <v>0</v>
      </c>
      <c r="BU51" s="273">
        <v>0</v>
      </c>
      <c r="BV51" s="273">
        <v>0</v>
      </c>
      <c r="BW51" s="273">
        <v>0</v>
      </c>
      <c r="BX51" s="219"/>
    </row>
    <row r="52" spans="1:76">
      <c r="A52" s="301"/>
      <c r="B52" s="92" t="s">
        <v>427</v>
      </c>
      <c r="C52" s="309"/>
      <c r="D52" s="273">
        <v>0</v>
      </c>
      <c r="E52" s="273">
        <v>0</v>
      </c>
      <c r="F52" s="273">
        <v>0</v>
      </c>
      <c r="G52" s="273">
        <v>0</v>
      </c>
      <c r="H52" s="273">
        <v>0</v>
      </c>
      <c r="I52" s="273">
        <v>0</v>
      </c>
      <c r="J52" s="273">
        <v>0</v>
      </c>
      <c r="K52" s="273">
        <v>0</v>
      </c>
      <c r="L52" s="273">
        <v>0</v>
      </c>
      <c r="M52" s="273">
        <v>0</v>
      </c>
      <c r="N52" s="273">
        <v>0</v>
      </c>
      <c r="O52" s="273">
        <v>0</v>
      </c>
      <c r="P52" s="273">
        <v>0</v>
      </c>
      <c r="Q52" s="273">
        <v>0</v>
      </c>
      <c r="R52" s="273">
        <v>0</v>
      </c>
      <c r="S52" s="273">
        <v>0</v>
      </c>
      <c r="T52" s="273">
        <v>0</v>
      </c>
      <c r="U52" s="273">
        <v>0</v>
      </c>
      <c r="V52" s="273">
        <v>0</v>
      </c>
      <c r="W52" s="273">
        <v>0</v>
      </c>
      <c r="X52" s="273">
        <v>0</v>
      </c>
      <c r="Y52" s="273">
        <v>0</v>
      </c>
      <c r="Z52" s="273">
        <v>0</v>
      </c>
      <c r="AA52" s="273">
        <v>0</v>
      </c>
      <c r="AB52" s="273">
        <v>0</v>
      </c>
      <c r="AC52" s="273">
        <v>0</v>
      </c>
      <c r="AD52" s="273">
        <v>0</v>
      </c>
      <c r="AE52" s="273">
        <v>0</v>
      </c>
      <c r="AF52" s="273">
        <v>0</v>
      </c>
      <c r="AG52" s="273">
        <v>0</v>
      </c>
      <c r="AH52" s="273">
        <v>0</v>
      </c>
      <c r="AI52" s="273">
        <v>0</v>
      </c>
      <c r="AJ52" s="273">
        <v>0</v>
      </c>
      <c r="AK52" s="273">
        <v>0</v>
      </c>
      <c r="AL52" s="273">
        <v>0</v>
      </c>
      <c r="AM52" s="273">
        <v>0</v>
      </c>
      <c r="AN52" s="273">
        <v>0</v>
      </c>
      <c r="AO52" s="273">
        <v>0</v>
      </c>
      <c r="AP52" s="273">
        <v>0</v>
      </c>
      <c r="AQ52" s="273">
        <v>0</v>
      </c>
      <c r="AR52" s="273">
        <v>0</v>
      </c>
      <c r="AS52" s="273">
        <v>0</v>
      </c>
      <c r="AT52" s="273">
        <v>0</v>
      </c>
      <c r="AU52" s="273">
        <v>0</v>
      </c>
      <c r="AV52" s="273">
        <v>0</v>
      </c>
      <c r="AW52" s="273">
        <v>0</v>
      </c>
      <c r="AX52" s="273">
        <v>0</v>
      </c>
      <c r="AY52" s="273">
        <v>0</v>
      </c>
      <c r="AZ52" s="273">
        <v>0</v>
      </c>
      <c r="BA52" s="273">
        <v>0</v>
      </c>
      <c r="BB52" s="273">
        <v>0</v>
      </c>
      <c r="BC52" s="273">
        <v>0</v>
      </c>
      <c r="BD52" s="273">
        <v>0</v>
      </c>
      <c r="BE52" s="273">
        <v>0</v>
      </c>
      <c r="BF52" s="273">
        <v>0</v>
      </c>
      <c r="BG52" s="273">
        <v>0</v>
      </c>
      <c r="BH52" s="273">
        <v>0</v>
      </c>
      <c r="BI52" s="273">
        <v>0</v>
      </c>
      <c r="BJ52" s="273">
        <v>0</v>
      </c>
      <c r="BK52" s="273">
        <v>0</v>
      </c>
      <c r="BL52" s="273">
        <v>6.1885331099594501</v>
      </c>
      <c r="BM52" s="273">
        <v>6.7292689301484883</v>
      </c>
      <c r="BN52" s="273">
        <v>7.405823740684899</v>
      </c>
      <c r="BO52" s="273">
        <v>7.1634359035773345</v>
      </c>
      <c r="BP52" s="273">
        <v>6.9699938979845282</v>
      </c>
      <c r="BQ52" s="273">
        <v>0</v>
      </c>
      <c r="BR52" s="273">
        <v>0</v>
      </c>
      <c r="BS52" s="273">
        <v>0</v>
      </c>
      <c r="BT52" s="273">
        <v>0</v>
      </c>
      <c r="BU52" s="273">
        <v>0</v>
      </c>
      <c r="BV52" s="273">
        <v>0</v>
      </c>
      <c r="BW52" s="273">
        <v>0</v>
      </c>
      <c r="BX52" s="219"/>
    </row>
    <row r="53" spans="1:76">
      <c r="A53" s="301"/>
      <c r="B53" s="92" t="s">
        <v>1</v>
      </c>
      <c r="C53" s="309"/>
      <c r="D53" s="273">
        <v>0</v>
      </c>
      <c r="E53" s="273">
        <v>0</v>
      </c>
      <c r="F53" s="273">
        <v>0</v>
      </c>
      <c r="G53" s="273">
        <v>0</v>
      </c>
      <c r="H53" s="273">
        <v>0</v>
      </c>
      <c r="I53" s="273">
        <v>0</v>
      </c>
      <c r="J53" s="273">
        <v>0</v>
      </c>
      <c r="K53" s="273">
        <v>0</v>
      </c>
      <c r="L53" s="273">
        <v>0</v>
      </c>
      <c r="M53" s="273">
        <v>0</v>
      </c>
      <c r="N53" s="273">
        <v>0</v>
      </c>
      <c r="O53" s="273">
        <v>0</v>
      </c>
      <c r="P53" s="273">
        <v>0</v>
      </c>
      <c r="Q53" s="273">
        <v>0</v>
      </c>
      <c r="R53" s="273">
        <v>0</v>
      </c>
      <c r="S53" s="273">
        <v>0</v>
      </c>
      <c r="T53" s="273">
        <v>0</v>
      </c>
      <c r="U53" s="273">
        <v>0</v>
      </c>
      <c r="V53" s="273">
        <v>0</v>
      </c>
      <c r="W53" s="273">
        <v>0</v>
      </c>
      <c r="X53" s="273">
        <v>0</v>
      </c>
      <c r="Y53" s="273">
        <v>0</v>
      </c>
      <c r="Z53" s="273">
        <v>0</v>
      </c>
      <c r="AA53" s="273">
        <v>0</v>
      </c>
      <c r="AB53" s="273">
        <v>0</v>
      </c>
      <c r="AC53" s="273">
        <v>0</v>
      </c>
      <c r="AD53" s="273">
        <v>0</v>
      </c>
      <c r="AE53" s="273">
        <v>0</v>
      </c>
      <c r="AF53" s="273">
        <v>0</v>
      </c>
      <c r="AG53" s="273">
        <v>0</v>
      </c>
      <c r="AH53" s="273">
        <v>0</v>
      </c>
      <c r="AI53" s="273">
        <v>0</v>
      </c>
      <c r="AJ53" s="273">
        <v>0</v>
      </c>
      <c r="AK53" s="273">
        <v>0</v>
      </c>
      <c r="AL53" s="273">
        <v>0</v>
      </c>
      <c r="AM53" s="273">
        <v>0</v>
      </c>
      <c r="AN53" s="273">
        <v>0</v>
      </c>
      <c r="AO53" s="273">
        <v>0</v>
      </c>
      <c r="AP53" s="273">
        <v>0</v>
      </c>
      <c r="AQ53" s="273">
        <v>0</v>
      </c>
      <c r="AR53" s="273">
        <v>0</v>
      </c>
      <c r="AS53" s="273">
        <v>0</v>
      </c>
      <c r="AT53" s="273">
        <v>0</v>
      </c>
      <c r="AU53" s="273">
        <v>0</v>
      </c>
      <c r="AV53" s="273">
        <v>0</v>
      </c>
      <c r="AW53" s="273">
        <v>0</v>
      </c>
      <c r="AX53" s="273">
        <v>0</v>
      </c>
      <c r="AY53" s="273">
        <v>0</v>
      </c>
      <c r="AZ53" s="273">
        <v>0</v>
      </c>
      <c r="BA53" s="273">
        <v>0</v>
      </c>
      <c r="BB53" s="273">
        <v>0</v>
      </c>
      <c r="BC53" s="273">
        <v>0</v>
      </c>
      <c r="BD53" s="273">
        <v>0</v>
      </c>
      <c r="BE53" s="273">
        <v>0</v>
      </c>
      <c r="BF53" s="273">
        <v>0</v>
      </c>
      <c r="BG53" s="273">
        <v>0</v>
      </c>
      <c r="BH53" s="273">
        <v>0</v>
      </c>
      <c r="BI53" s="273">
        <v>0</v>
      </c>
      <c r="BJ53" s="273">
        <v>0</v>
      </c>
      <c r="BK53" s="273">
        <v>0</v>
      </c>
      <c r="BL53" s="273">
        <v>352.2436819251626</v>
      </c>
      <c r="BM53" s="273">
        <v>355.49726267258359</v>
      </c>
      <c r="BN53" s="273">
        <v>353.05906194405503</v>
      </c>
      <c r="BO53" s="273">
        <v>339.55006757186999</v>
      </c>
      <c r="BP53" s="273">
        <v>343.15326568871768</v>
      </c>
      <c r="BQ53" s="273">
        <v>0</v>
      </c>
      <c r="BR53" s="273">
        <v>0</v>
      </c>
      <c r="BS53" s="273">
        <v>0</v>
      </c>
      <c r="BT53" s="273">
        <v>0</v>
      </c>
      <c r="BU53" s="273">
        <v>0</v>
      </c>
      <c r="BV53" s="273">
        <v>0</v>
      </c>
      <c r="BW53" s="273">
        <v>0</v>
      </c>
      <c r="BX53" s="219"/>
    </row>
    <row r="54" spans="1:76">
      <c r="A54" s="301"/>
      <c r="B54" s="92" t="s">
        <v>426</v>
      </c>
      <c r="C54" s="309"/>
      <c r="D54" s="273">
        <v>0</v>
      </c>
      <c r="E54" s="273">
        <v>0</v>
      </c>
      <c r="F54" s="273">
        <v>0</v>
      </c>
      <c r="G54" s="273">
        <v>0</v>
      </c>
      <c r="H54" s="273">
        <v>0</v>
      </c>
      <c r="I54" s="273">
        <v>0</v>
      </c>
      <c r="J54" s="273">
        <v>0</v>
      </c>
      <c r="K54" s="273">
        <v>0</v>
      </c>
      <c r="L54" s="273">
        <v>0</v>
      </c>
      <c r="M54" s="273">
        <v>0</v>
      </c>
      <c r="N54" s="273">
        <v>0</v>
      </c>
      <c r="O54" s="273">
        <v>0</v>
      </c>
      <c r="P54" s="273">
        <v>0</v>
      </c>
      <c r="Q54" s="273">
        <v>0</v>
      </c>
      <c r="R54" s="273">
        <v>0</v>
      </c>
      <c r="S54" s="273">
        <v>0</v>
      </c>
      <c r="T54" s="273">
        <v>0</v>
      </c>
      <c r="U54" s="273">
        <v>0</v>
      </c>
      <c r="V54" s="273">
        <v>0</v>
      </c>
      <c r="W54" s="273">
        <v>0</v>
      </c>
      <c r="X54" s="273">
        <v>0</v>
      </c>
      <c r="Y54" s="273">
        <v>0</v>
      </c>
      <c r="Z54" s="273">
        <v>0</v>
      </c>
      <c r="AA54" s="273">
        <v>0</v>
      </c>
      <c r="AB54" s="273">
        <v>0</v>
      </c>
      <c r="AC54" s="273">
        <v>0</v>
      </c>
      <c r="AD54" s="273">
        <v>0</v>
      </c>
      <c r="AE54" s="273">
        <v>0</v>
      </c>
      <c r="AF54" s="273">
        <v>0</v>
      </c>
      <c r="AG54" s="273">
        <v>0</v>
      </c>
      <c r="AH54" s="273">
        <v>0</v>
      </c>
      <c r="AI54" s="273">
        <v>0</v>
      </c>
      <c r="AJ54" s="273">
        <v>0</v>
      </c>
      <c r="AK54" s="273">
        <v>0</v>
      </c>
      <c r="AL54" s="273">
        <v>0</v>
      </c>
      <c r="AM54" s="273">
        <v>0</v>
      </c>
      <c r="AN54" s="273">
        <v>0</v>
      </c>
      <c r="AO54" s="273">
        <v>0</v>
      </c>
      <c r="AP54" s="273">
        <v>0</v>
      </c>
      <c r="AQ54" s="273">
        <v>0</v>
      </c>
      <c r="AR54" s="273">
        <v>0</v>
      </c>
      <c r="AS54" s="273">
        <v>0</v>
      </c>
      <c r="AT54" s="273">
        <v>0</v>
      </c>
      <c r="AU54" s="273">
        <v>0</v>
      </c>
      <c r="AV54" s="273">
        <v>0</v>
      </c>
      <c r="AW54" s="273">
        <v>0</v>
      </c>
      <c r="AX54" s="273">
        <v>0</v>
      </c>
      <c r="AY54" s="273">
        <v>0</v>
      </c>
      <c r="AZ54" s="273">
        <v>0</v>
      </c>
      <c r="BA54" s="273">
        <v>0</v>
      </c>
      <c r="BB54" s="273">
        <v>0</v>
      </c>
      <c r="BC54" s="273">
        <v>0</v>
      </c>
      <c r="BD54" s="273">
        <v>0</v>
      </c>
      <c r="BE54" s="273">
        <v>0</v>
      </c>
      <c r="BF54" s="273">
        <v>0</v>
      </c>
      <c r="BG54" s="273">
        <v>0</v>
      </c>
      <c r="BH54" s="273">
        <v>0</v>
      </c>
      <c r="BI54" s="273">
        <v>0</v>
      </c>
      <c r="BJ54" s="273">
        <v>0</v>
      </c>
      <c r="BK54" s="273">
        <v>0</v>
      </c>
      <c r="BL54" s="273">
        <v>228.93448766592064</v>
      </c>
      <c r="BM54" s="273">
        <v>329.46567402933863</v>
      </c>
      <c r="BN54" s="273">
        <v>438.19028069947342</v>
      </c>
      <c r="BO54" s="273">
        <v>498.3343657264025</v>
      </c>
      <c r="BP54" s="273">
        <v>548.0412950567752</v>
      </c>
      <c r="BQ54" s="273">
        <v>0</v>
      </c>
      <c r="BR54" s="273">
        <v>0</v>
      </c>
      <c r="BS54" s="273">
        <v>0</v>
      </c>
      <c r="BT54" s="273">
        <v>0</v>
      </c>
      <c r="BU54" s="273">
        <v>0</v>
      </c>
      <c r="BV54" s="273">
        <v>0</v>
      </c>
      <c r="BW54" s="273">
        <v>0</v>
      </c>
      <c r="BX54" s="219"/>
    </row>
    <row r="55" spans="1:76" ht="26.1" customHeight="1">
      <c r="A55" s="301"/>
      <c r="B55" s="38" t="s">
        <v>425</v>
      </c>
      <c r="C55" s="30"/>
      <c r="D55" s="273">
        <v>0</v>
      </c>
      <c r="E55" s="273">
        <v>0</v>
      </c>
      <c r="F55" s="273">
        <v>0</v>
      </c>
      <c r="G55" s="273">
        <v>0</v>
      </c>
      <c r="H55" s="273">
        <v>0</v>
      </c>
      <c r="I55" s="273">
        <v>0</v>
      </c>
      <c r="J55" s="273">
        <v>0</v>
      </c>
      <c r="K55" s="273">
        <v>0</v>
      </c>
      <c r="L55" s="273">
        <v>0</v>
      </c>
      <c r="M55" s="273">
        <v>0</v>
      </c>
      <c r="N55" s="273">
        <v>0</v>
      </c>
      <c r="O55" s="273">
        <v>0</v>
      </c>
      <c r="P55" s="273">
        <v>0</v>
      </c>
      <c r="Q55" s="273">
        <v>0</v>
      </c>
      <c r="R55" s="273">
        <v>0</v>
      </c>
      <c r="S55" s="273">
        <v>0</v>
      </c>
      <c r="T55" s="273">
        <v>0</v>
      </c>
      <c r="U55" s="273">
        <v>0</v>
      </c>
      <c r="V55" s="273">
        <v>0</v>
      </c>
      <c r="W55" s="273">
        <v>0</v>
      </c>
      <c r="X55" s="273">
        <v>0</v>
      </c>
      <c r="Y55" s="273">
        <v>0</v>
      </c>
      <c r="Z55" s="273">
        <v>0</v>
      </c>
      <c r="AA55" s="273">
        <v>0</v>
      </c>
      <c r="AB55" s="273">
        <v>0</v>
      </c>
      <c r="AC55" s="273">
        <v>0</v>
      </c>
      <c r="AD55" s="273">
        <v>0</v>
      </c>
      <c r="AE55" s="273">
        <v>0</v>
      </c>
      <c r="AF55" s="273">
        <v>0</v>
      </c>
      <c r="AG55" s="273">
        <v>0</v>
      </c>
      <c r="AH55" s="273">
        <v>875.99143773090168</v>
      </c>
      <c r="AI55" s="273">
        <v>862.74944316741175</v>
      </c>
      <c r="AJ55" s="273">
        <v>975.4036063773043</v>
      </c>
      <c r="AK55" s="273">
        <v>1328.381478391319</v>
      </c>
      <c r="AL55" s="273">
        <v>1518.0913433568155</v>
      </c>
      <c r="AM55" s="273">
        <v>1639.6418358830133</v>
      </c>
      <c r="AN55" s="273">
        <v>1724.9406995951031</v>
      </c>
      <c r="AO55" s="273">
        <v>1779.5879907231213</v>
      </c>
      <c r="AP55" s="273">
        <v>1887.9456401721482</v>
      </c>
      <c r="AQ55" s="273">
        <v>1861.3732458648526</v>
      </c>
      <c r="AR55" s="273">
        <v>1583.4102931188245</v>
      </c>
      <c r="AS55" s="273">
        <v>1809.0875505858953</v>
      </c>
      <c r="AT55" s="273">
        <v>2073.9018716000978</v>
      </c>
      <c r="AU55" s="273">
        <v>1129.938587692556</v>
      </c>
      <c r="AV55" s="273">
        <v>1190.4369284777097</v>
      </c>
      <c r="AW55" s="273">
        <v>1510.5485077119902</v>
      </c>
      <c r="AX55" s="273">
        <v>1543.2589794499936</v>
      </c>
      <c r="AY55" s="273">
        <v>1527.6979799247988</v>
      </c>
      <c r="AZ55" s="273">
        <v>1530.0948812943609</v>
      </c>
      <c r="BA55" s="273">
        <v>1567.861690129437</v>
      </c>
      <c r="BB55" s="273">
        <v>1607.9585776295989</v>
      </c>
      <c r="BC55" s="273">
        <v>1646.5773401955453</v>
      </c>
      <c r="BD55" s="273">
        <v>1700.3895646041128</v>
      </c>
      <c r="BE55" s="273">
        <v>1838.5952668573914</v>
      </c>
      <c r="BF55" s="273">
        <v>1899.5095165177966</v>
      </c>
      <c r="BG55" s="273">
        <v>2097.9808643374649</v>
      </c>
      <c r="BH55" s="273">
        <v>2306.3054459851001</v>
      </c>
      <c r="BI55" s="273">
        <v>2261.7480884392107</v>
      </c>
      <c r="BJ55" s="273">
        <v>2394.0090178797159</v>
      </c>
      <c r="BK55" s="273">
        <v>2375.4279149207368</v>
      </c>
      <c r="BL55" s="273">
        <v>2448.8385144334702</v>
      </c>
      <c r="BM55" s="273">
        <v>2472.0113999143164</v>
      </c>
      <c r="BN55" s="273">
        <v>2441.1828660756323</v>
      </c>
      <c r="BO55" s="273">
        <v>2349.8313780539179</v>
      </c>
      <c r="BP55" s="273">
        <v>2218.5004944651473</v>
      </c>
      <c r="BQ55" s="273">
        <v>0</v>
      </c>
      <c r="BR55" s="273">
        <v>0</v>
      </c>
      <c r="BS55" s="273">
        <v>0</v>
      </c>
      <c r="BT55" s="273">
        <v>0</v>
      </c>
      <c r="BU55" s="273">
        <v>0</v>
      </c>
      <c r="BV55" s="273">
        <v>0</v>
      </c>
      <c r="BW55" s="273">
        <v>0</v>
      </c>
      <c r="BX55" s="219"/>
    </row>
    <row r="56" spans="1:76">
      <c r="A56" s="301"/>
      <c r="B56" s="38" t="s">
        <v>424</v>
      </c>
      <c r="C56" s="30"/>
      <c r="D56" s="273">
        <v>0</v>
      </c>
      <c r="E56" s="273">
        <v>0</v>
      </c>
      <c r="F56" s="273">
        <v>0</v>
      </c>
      <c r="G56" s="273">
        <v>0</v>
      </c>
      <c r="H56" s="273">
        <v>0</v>
      </c>
      <c r="I56" s="273">
        <v>0</v>
      </c>
      <c r="J56" s="273">
        <v>0</v>
      </c>
      <c r="K56" s="273">
        <v>0</v>
      </c>
      <c r="L56" s="273">
        <v>0</v>
      </c>
      <c r="M56" s="273">
        <v>0</v>
      </c>
      <c r="N56" s="273">
        <v>0</v>
      </c>
      <c r="O56" s="273">
        <v>0</v>
      </c>
      <c r="P56" s="273">
        <v>0</v>
      </c>
      <c r="Q56" s="273">
        <v>0</v>
      </c>
      <c r="R56" s="273">
        <v>0</v>
      </c>
      <c r="S56" s="273">
        <v>0</v>
      </c>
      <c r="T56" s="273">
        <v>0</v>
      </c>
      <c r="U56" s="273">
        <v>0</v>
      </c>
      <c r="V56" s="273">
        <v>0</v>
      </c>
      <c r="W56" s="273">
        <v>0</v>
      </c>
      <c r="X56" s="273">
        <v>0</v>
      </c>
      <c r="Y56" s="273">
        <v>0</v>
      </c>
      <c r="Z56" s="273">
        <v>0</v>
      </c>
      <c r="AA56" s="273">
        <v>0</v>
      </c>
      <c r="AB56" s="273">
        <v>0</v>
      </c>
      <c r="AC56" s="273">
        <v>0</v>
      </c>
      <c r="AD56" s="273">
        <v>0</v>
      </c>
      <c r="AE56" s="273">
        <v>0</v>
      </c>
      <c r="AF56" s="273">
        <v>0</v>
      </c>
      <c r="AG56" s="273">
        <v>0</v>
      </c>
      <c r="AH56" s="273">
        <v>912.49878601944545</v>
      </c>
      <c r="AI56" s="273">
        <v>904.51352913721712</v>
      </c>
      <c r="AJ56" s="273">
        <v>1027.9333997271608</v>
      </c>
      <c r="AK56" s="273">
        <v>1386.3306680715259</v>
      </c>
      <c r="AL56" s="273">
        <v>1574.3974360650682</v>
      </c>
      <c r="AM56" s="273">
        <v>1689.3117073760147</v>
      </c>
      <c r="AN56" s="273">
        <v>1773.5276687453186</v>
      </c>
      <c r="AO56" s="273">
        <v>1823.2206414353004</v>
      </c>
      <c r="AP56" s="273">
        <v>1943.6811891059731</v>
      </c>
      <c r="AQ56" s="273">
        <v>1916.0544095504911</v>
      </c>
      <c r="AR56" s="273">
        <v>1259.7507815619445</v>
      </c>
      <c r="AS56" s="273">
        <v>1474.9663389987468</v>
      </c>
      <c r="AT56" s="273">
        <v>1714.4427030437662</v>
      </c>
      <c r="AU56" s="273">
        <v>1236.9994542847078</v>
      </c>
      <c r="AV56" s="273">
        <v>1591.8085733306116</v>
      </c>
      <c r="AW56" s="273">
        <v>1601.9119535101411</v>
      </c>
      <c r="AX56" s="273">
        <v>1750.5275487593719</v>
      </c>
      <c r="AY56" s="273">
        <v>1844.5847886632837</v>
      </c>
      <c r="AZ56" s="273">
        <v>1885.4573578074126</v>
      </c>
      <c r="BA56" s="273">
        <v>1910.0185837700697</v>
      </c>
      <c r="BB56" s="273">
        <v>1898.1191812404331</v>
      </c>
      <c r="BC56" s="273">
        <v>1906.0943240603849</v>
      </c>
      <c r="BD56" s="273">
        <v>1860.5503945581968</v>
      </c>
      <c r="BE56" s="273">
        <v>1820.7895459807253</v>
      </c>
      <c r="BF56" s="273">
        <v>1862.6673184831018</v>
      </c>
      <c r="BG56" s="273">
        <v>2099.4078486353196</v>
      </c>
      <c r="BH56" s="273">
        <v>2180.0883715548398</v>
      </c>
      <c r="BI56" s="273">
        <v>2369.1089127989212</v>
      </c>
      <c r="BJ56" s="273">
        <v>2314.015815719838</v>
      </c>
      <c r="BK56" s="273">
        <v>2298.197826935731</v>
      </c>
      <c r="BL56" s="273">
        <v>2345.5705181319631</v>
      </c>
      <c r="BM56" s="273">
        <v>2712.8239346256405</v>
      </c>
      <c r="BN56" s="273">
        <v>2847.9483539970852</v>
      </c>
      <c r="BO56" s="273">
        <v>2839.5215757758992</v>
      </c>
      <c r="BP56" s="273">
        <v>2881.7674085016301</v>
      </c>
      <c r="BQ56" s="273">
        <v>0</v>
      </c>
      <c r="BR56" s="273">
        <v>0</v>
      </c>
      <c r="BS56" s="273">
        <v>0</v>
      </c>
      <c r="BT56" s="273">
        <v>0</v>
      </c>
      <c r="BU56" s="273">
        <v>0</v>
      </c>
      <c r="BV56" s="273">
        <v>0</v>
      </c>
      <c r="BW56" s="273">
        <v>0</v>
      </c>
      <c r="BX56" s="219"/>
    </row>
    <row r="57" spans="1:76" ht="26.1" customHeight="1">
      <c r="A57" s="107"/>
      <c r="B57" s="106" t="s">
        <v>423</v>
      </c>
      <c r="C57" s="309"/>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19"/>
    </row>
    <row r="58" spans="1:76">
      <c r="A58" s="301"/>
      <c r="B58" s="38" t="s">
        <v>422</v>
      </c>
      <c r="C58" s="309"/>
      <c r="D58" s="273">
        <v>0</v>
      </c>
      <c r="E58" s="273">
        <v>0</v>
      </c>
      <c r="F58" s="273">
        <v>0</v>
      </c>
      <c r="G58" s="273">
        <v>0</v>
      </c>
      <c r="H58" s="273">
        <v>0</v>
      </c>
      <c r="I58" s="273">
        <v>0</v>
      </c>
      <c r="J58" s="273">
        <v>0</v>
      </c>
      <c r="K58" s="273">
        <v>0</v>
      </c>
      <c r="L58" s="273">
        <v>0</v>
      </c>
      <c r="M58" s="273">
        <v>0</v>
      </c>
      <c r="N58" s="273">
        <v>0</v>
      </c>
      <c r="O58" s="273">
        <v>0</v>
      </c>
      <c r="P58" s="273">
        <v>0</v>
      </c>
      <c r="Q58" s="273">
        <v>0</v>
      </c>
      <c r="R58" s="273">
        <v>0</v>
      </c>
      <c r="S58" s="273">
        <v>0</v>
      </c>
      <c r="T58" s="273">
        <v>0</v>
      </c>
      <c r="U58" s="273">
        <v>0</v>
      </c>
      <c r="V58" s="273">
        <v>0</v>
      </c>
      <c r="W58" s="273">
        <v>0</v>
      </c>
      <c r="X58" s="273">
        <v>0</v>
      </c>
      <c r="Y58" s="273">
        <v>0</v>
      </c>
      <c r="Z58" s="273">
        <v>0</v>
      </c>
      <c r="AA58" s="273">
        <v>0</v>
      </c>
      <c r="AB58" s="273">
        <v>0</v>
      </c>
      <c r="AC58" s="273">
        <v>0</v>
      </c>
      <c r="AD58" s="273">
        <v>0</v>
      </c>
      <c r="AE58" s="273">
        <v>0</v>
      </c>
      <c r="AF58" s="273">
        <v>0</v>
      </c>
      <c r="AG58" s="273">
        <v>0</v>
      </c>
      <c r="AH58" s="273">
        <v>875.99143773090168</v>
      </c>
      <c r="AI58" s="273">
        <v>862.74944316741175</v>
      </c>
      <c r="AJ58" s="273">
        <v>975.4036063773043</v>
      </c>
      <c r="AK58" s="273">
        <v>1328.381478391319</v>
      </c>
      <c r="AL58" s="273">
        <v>1518.0913433568155</v>
      </c>
      <c r="AM58" s="273">
        <v>1639.6418358830133</v>
      </c>
      <c r="AN58" s="273">
        <v>1724.9406995951031</v>
      </c>
      <c r="AO58" s="273">
        <v>1779.5879907231213</v>
      </c>
      <c r="AP58" s="273">
        <v>1887.9456401721482</v>
      </c>
      <c r="AQ58" s="273">
        <v>1861.3732458648526</v>
      </c>
      <c r="AR58" s="273">
        <v>1583.4102931188245</v>
      </c>
      <c r="AS58" s="273">
        <v>1809.0875505858953</v>
      </c>
      <c r="AT58" s="273">
        <v>2073.9018716000978</v>
      </c>
      <c r="AU58" s="273">
        <v>1129.938587692556</v>
      </c>
      <c r="AV58" s="273">
        <v>1190.4369284777097</v>
      </c>
      <c r="AW58" s="273">
        <v>1510.5485077119902</v>
      </c>
      <c r="AX58" s="273">
        <v>1543.2589794499936</v>
      </c>
      <c r="AY58" s="273">
        <v>1527.6979799247988</v>
      </c>
      <c r="AZ58" s="273">
        <v>1530.0948812943609</v>
      </c>
      <c r="BA58" s="273">
        <v>1567.861690129437</v>
      </c>
      <c r="BB58" s="273">
        <v>1607.9585776295989</v>
      </c>
      <c r="BC58" s="273">
        <v>1646.5773401955453</v>
      </c>
      <c r="BD58" s="273">
        <v>1700.3895646041128</v>
      </c>
      <c r="BE58" s="273">
        <v>1838.5952668573914</v>
      </c>
      <c r="BF58" s="273">
        <v>1899.5095165177966</v>
      </c>
      <c r="BG58" s="273">
        <v>2097.9808643374649</v>
      </c>
      <c r="BH58" s="273">
        <v>2306.3054459851001</v>
      </c>
      <c r="BI58" s="273">
        <v>2261.7480884392107</v>
      </c>
      <c r="BJ58" s="273">
        <v>2394.0090178797159</v>
      </c>
      <c r="BK58" s="273">
        <v>2375.4279149207368</v>
      </c>
      <c r="BL58" s="273">
        <v>2448.8385144334702</v>
      </c>
      <c r="BM58" s="273">
        <v>2472.0113999143164</v>
      </c>
      <c r="BN58" s="273">
        <v>2441.1828660756323</v>
      </c>
      <c r="BO58" s="273">
        <v>2349.8313780539179</v>
      </c>
      <c r="BP58" s="273">
        <v>2218.5004944651473</v>
      </c>
      <c r="BQ58" s="273">
        <v>0</v>
      </c>
      <c r="BR58" s="273">
        <v>0</v>
      </c>
      <c r="BS58" s="273">
        <v>0</v>
      </c>
      <c r="BT58" s="273">
        <v>0</v>
      </c>
      <c r="BU58" s="273">
        <v>0</v>
      </c>
      <c r="BV58" s="273">
        <v>0</v>
      </c>
      <c r="BW58" s="273">
        <v>0</v>
      </c>
      <c r="BX58" s="219"/>
    </row>
    <row r="59" spans="1:76">
      <c r="A59" s="301"/>
      <c r="B59" s="38" t="s">
        <v>421</v>
      </c>
      <c r="C59" s="309"/>
      <c r="D59" s="273">
        <v>0</v>
      </c>
      <c r="E59" s="273">
        <v>0</v>
      </c>
      <c r="F59" s="273">
        <v>0</v>
      </c>
      <c r="G59" s="273">
        <v>0</v>
      </c>
      <c r="H59" s="273">
        <v>0</v>
      </c>
      <c r="I59" s="273">
        <v>0</v>
      </c>
      <c r="J59" s="273">
        <v>0</v>
      </c>
      <c r="K59" s="273">
        <v>0</v>
      </c>
      <c r="L59" s="273">
        <v>0</v>
      </c>
      <c r="M59" s="273">
        <v>0</v>
      </c>
      <c r="N59" s="273">
        <v>0</v>
      </c>
      <c r="O59" s="273">
        <v>0</v>
      </c>
      <c r="P59" s="273">
        <v>0</v>
      </c>
      <c r="Q59" s="273">
        <v>0</v>
      </c>
      <c r="R59" s="273">
        <v>0</v>
      </c>
      <c r="S59" s="273">
        <v>0</v>
      </c>
      <c r="T59" s="273">
        <v>0</v>
      </c>
      <c r="U59" s="273">
        <v>0</v>
      </c>
      <c r="V59" s="273">
        <v>0</v>
      </c>
      <c r="W59" s="273">
        <v>0</v>
      </c>
      <c r="X59" s="273">
        <v>0</v>
      </c>
      <c r="Y59" s="273">
        <v>0</v>
      </c>
      <c r="Z59" s="273">
        <v>0</v>
      </c>
      <c r="AA59" s="273">
        <v>0</v>
      </c>
      <c r="AB59" s="273">
        <v>0</v>
      </c>
      <c r="AC59" s="273">
        <v>0</v>
      </c>
      <c r="AD59" s="273">
        <v>0</v>
      </c>
      <c r="AE59" s="273">
        <v>0</v>
      </c>
      <c r="AF59" s="273">
        <v>0</v>
      </c>
      <c r="AG59" s="273">
        <v>0</v>
      </c>
      <c r="AH59" s="273">
        <v>127.43144482554307</v>
      </c>
      <c r="AI59" s="273">
        <v>125.43934104622514</v>
      </c>
      <c r="AJ59" s="273">
        <v>141.7539262962087</v>
      </c>
      <c r="AK59" s="273">
        <v>192.68505342954495</v>
      </c>
      <c r="AL59" s="273">
        <v>219.2336857995528</v>
      </c>
      <c r="AM59" s="273">
        <v>235.85534051180809</v>
      </c>
      <c r="AN59" s="273">
        <v>248.56129223736312</v>
      </c>
      <c r="AO59" s="273">
        <v>254.90336750678023</v>
      </c>
      <c r="AP59" s="273">
        <v>271.9262955998974</v>
      </c>
      <c r="AQ59" s="273">
        <v>267.86859204364936</v>
      </c>
      <c r="AR59" s="273">
        <v>172.98676591595401</v>
      </c>
      <c r="AS59" s="273">
        <v>221.86923296309638</v>
      </c>
      <c r="AT59" s="273">
        <v>297.52141852115881</v>
      </c>
      <c r="AU59" s="273">
        <v>189.26341127171142</v>
      </c>
      <c r="AV59" s="273">
        <v>240.23549509905649</v>
      </c>
      <c r="AW59" s="273">
        <v>303.01043627250277</v>
      </c>
      <c r="AX59" s="273">
        <v>377.22734087198762</v>
      </c>
      <c r="AY59" s="273">
        <v>430.54893727902623</v>
      </c>
      <c r="AZ59" s="273">
        <v>471.21839725335923</v>
      </c>
      <c r="BA59" s="273">
        <v>532.67629468408734</v>
      </c>
      <c r="BB59" s="273">
        <v>584.36110931222015</v>
      </c>
      <c r="BC59" s="273">
        <v>629.49289739645133</v>
      </c>
      <c r="BD59" s="273">
        <v>672.65267061060013</v>
      </c>
      <c r="BE59" s="273">
        <v>720.43239372534515</v>
      </c>
      <c r="BF59" s="273">
        <v>787.81561793134756</v>
      </c>
      <c r="BG59" s="273">
        <v>911.66681829029642</v>
      </c>
      <c r="BH59" s="273">
        <v>946.00238005604388</v>
      </c>
      <c r="BI59" s="273">
        <v>1030.6434720527013</v>
      </c>
      <c r="BJ59" s="273">
        <v>962.03792528515817</v>
      </c>
      <c r="BK59" s="273">
        <v>961.13780530749841</v>
      </c>
      <c r="BL59" s="273">
        <v>984.84696155367726</v>
      </c>
      <c r="BM59" s="273">
        <v>1049.5813061555098</v>
      </c>
      <c r="BN59" s="273">
        <v>1083.159006654543</v>
      </c>
      <c r="BO59" s="273">
        <v>1077.0288469141681</v>
      </c>
      <c r="BP59" s="273">
        <v>1075.663147014275</v>
      </c>
      <c r="BQ59" s="273">
        <v>0</v>
      </c>
      <c r="BR59" s="273">
        <v>0</v>
      </c>
      <c r="BS59" s="273">
        <v>0</v>
      </c>
      <c r="BT59" s="273">
        <v>0</v>
      </c>
      <c r="BU59" s="273">
        <v>0</v>
      </c>
      <c r="BV59" s="273">
        <v>0</v>
      </c>
      <c r="BW59" s="273">
        <v>0</v>
      </c>
      <c r="BX59" s="219"/>
    </row>
    <row r="60" spans="1:76">
      <c r="A60" s="301"/>
      <c r="B60" s="38" t="s">
        <v>420</v>
      </c>
      <c r="C60" s="309"/>
      <c r="D60" s="273">
        <v>0</v>
      </c>
      <c r="E60" s="273">
        <v>0</v>
      </c>
      <c r="F60" s="273">
        <v>0</v>
      </c>
      <c r="G60" s="273">
        <v>0</v>
      </c>
      <c r="H60" s="273">
        <v>0</v>
      </c>
      <c r="I60" s="273">
        <v>0</v>
      </c>
      <c r="J60" s="273">
        <v>0</v>
      </c>
      <c r="K60" s="273">
        <v>0</v>
      </c>
      <c r="L60" s="273">
        <v>0</v>
      </c>
      <c r="M60" s="273">
        <v>0</v>
      </c>
      <c r="N60" s="273">
        <v>0</v>
      </c>
      <c r="O60" s="273">
        <v>0</v>
      </c>
      <c r="P60" s="273">
        <v>0</v>
      </c>
      <c r="Q60" s="273">
        <v>0</v>
      </c>
      <c r="R60" s="273">
        <v>0</v>
      </c>
      <c r="S60" s="273">
        <v>0</v>
      </c>
      <c r="T60" s="273">
        <v>0</v>
      </c>
      <c r="U60" s="273">
        <v>0</v>
      </c>
      <c r="V60" s="273">
        <v>0</v>
      </c>
      <c r="W60" s="273">
        <v>0</v>
      </c>
      <c r="X60" s="273">
        <v>0</v>
      </c>
      <c r="Y60" s="273">
        <v>0</v>
      </c>
      <c r="Z60" s="273">
        <v>0</v>
      </c>
      <c r="AA60" s="273">
        <v>0</v>
      </c>
      <c r="AB60" s="273">
        <v>0</v>
      </c>
      <c r="AC60" s="273">
        <v>0</v>
      </c>
      <c r="AD60" s="273">
        <v>0</v>
      </c>
      <c r="AE60" s="273">
        <v>0</v>
      </c>
      <c r="AF60" s="273">
        <v>0</v>
      </c>
      <c r="AG60" s="273">
        <v>0</v>
      </c>
      <c r="AH60" s="273">
        <v>412.12019345950227</v>
      </c>
      <c r="AI60" s="273">
        <v>407.62177468266594</v>
      </c>
      <c r="AJ60" s="273">
        <v>462.8266733707751</v>
      </c>
      <c r="AK60" s="273">
        <v>626.45518451972771</v>
      </c>
      <c r="AL60" s="273">
        <v>713.84950017517372</v>
      </c>
      <c r="AM60" s="273">
        <v>768.1666645956509</v>
      </c>
      <c r="AN60" s="273">
        <v>806.78338320648447</v>
      </c>
      <c r="AO60" s="273">
        <v>831.12116855326224</v>
      </c>
      <c r="AP60" s="273">
        <v>884.21298184218779</v>
      </c>
      <c r="AQ60" s="273">
        <v>871.13378985596762</v>
      </c>
      <c r="AR60" s="273">
        <v>450.67489707982622</v>
      </c>
      <c r="AS60" s="273">
        <v>469.80450301858218</v>
      </c>
      <c r="AT60" s="273">
        <v>397.70827670465451</v>
      </c>
      <c r="AU60" s="273">
        <v>313.38982685980011</v>
      </c>
      <c r="AV60" s="273">
        <v>360.05982550095132</v>
      </c>
      <c r="AW60" s="273">
        <v>492.35726284638213</v>
      </c>
      <c r="AX60" s="273">
        <v>548.16952880223926</v>
      </c>
      <c r="AY60" s="273">
        <v>591.23437939594851</v>
      </c>
      <c r="AZ60" s="273">
        <v>604.13329129391468</v>
      </c>
      <c r="BA60" s="273">
        <v>615.35327891904672</v>
      </c>
      <c r="BB60" s="273">
        <v>632.28693330613248</v>
      </c>
      <c r="BC60" s="273">
        <v>648.57369044664756</v>
      </c>
      <c r="BD60" s="273">
        <v>621.88212821547279</v>
      </c>
      <c r="BE60" s="273">
        <v>609.92505313838819</v>
      </c>
      <c r="BF60" s="273">
        <v>606.38848284625146</v>
      </c>
      <c r="BG60" s="273">
        <v>682.47969665496066</v>
      </c>
      <c r="BH60" s="273">
        <v>720.71378297619469</v>
      </c>
      <c r="BI60" s="273">
        <v>776.19492047497704</v>
      </c>
      <c r="BJ60" s="273">
        <v>744.82583141894634</v>
      </c>
      <c r="BK60" s="273">
        <v>718.36980360335394</v>
      </c>
      <c r="BL60" s="273">
        <v>715.12636421090269</v>
      </c>
      <c r="BM60" s="273">
        <v>749.11263895433729</v>
      </c>
      <c r="BN60" s="273">
        <v>798.16226882650074</v>
      </c>
      <c r="BO60" s="273">
        <v>791.71740884133351</v>
      </c>
      <c r="BP60" s="273">
        <v>785.74851230472621</v>
      </c>
      <c r="BQ60" s="273">
        <v>0</v>
      </c>
      <c r="BR60" s="273">
        <v>0</v>
      </c>
      <c r="BS60" s="273">
        <v>0</v>
      </c>
      <c r="BT60" s="273">
        <v>0</v>
      </c>
      <c r="BU60" s="273">
        <v>0</v>
      </c>
      <c r="BV60" s="273">
        <v>0</v>
      </c>
      <c r="BW60" s="273">
        <v>0</v>
      </c>
      <c r="BX60" s="219"/>
    </row>
    <row r="61" spans="1:76">
      <c r="A61" s="301"/>
      <c r="B61" s="38" t="s">
        <v>328</v>
      </c>
      <c r="C61" s="309"/>
      <c r="D61" s="273">
        <v>0</v>
      </c>
      <c r="E61" s="273">
        <v>0</v>
      </c>
      <c r="F61" s="273">
        <v>0</v>
      </c>
      <c r="G61" s="273">
        <v>0</v>
      </c>
      <c r="H61" s="273">
        <v>0</v>
      </c>
      <c r="I61" s="273">
        <v>0</v>
      </c>
      <c r="J61" s="273">
        <v>0</v>
      </c>
      <c r="K61" s="273">
        <v>0</v>
      </c>
      <c r="L61" s="273">
        <v>0</v>
      </c>
      <c r="M61" s="273">
        <v>0</v>
      </c>
      <c r="N61" s="273">
        <v>0</v>
      </c>
      <c r="O61" s="273">
        <v>0</v>
      </c>
      <c r="P61" s="273">
        <v>0</v>
      </c>
      <c r="Q61" s="273">
        <v>0</v>
      </c>
      <c r="R61" s="273">
        <v>0</v>
      </c>
      <c r="S61" s="273">
        <v>0</v>
      </c>
      <c r="T61" s="273">
        <v>0</v>
      </c>
      <c r="U61" s="273">
        <v>0</v>
      </c>
      <c r="V61" s="273">
        <v>0</v>
      </c>
      <c r="W61" s="273">
        <v>0</v>
      </c>
      <c r="X61" s="273">
        <v>0</v>
      </c>
      <c r="Y61" s="273">
        <v>0</v>
      </c>
      <c r="Z61" s="273">
        <v>0</v>
      </c>
      <c r="AA61" s="273">
        <v>0</v>
      </c>
      <c r="AB61" s="273">
        <v>0</v>
      </c>
      <c r="AC61" s="273">
        <v>0</v>
      </c>
      <c r="AD61" s="273">
        <v>0</v>
      </c>
      <c r="AE61" s="273">
        <v>0</v>
      </c>
      <c r="AF61" s="273">
        <v>0</v>
      </c>
      <c r="AG61" s="273">
        <v>0</v>
      </c>
      <c r="AH61" s="273">
        <v>339.36275154481245</v>
      </c>
      <c r="AI61" s="273">
        <v>338.23460124161716</v>
      </c>
      <c r="AJ61" s="273">
        <v>385.63624403531333</v>
      </c>
      <c r="AK61" s="273">
        <v>516.13950020949903</v>
      </c>
      <c r="AL61" s="273">
        <v>583.14140436693026</v>
      </c>
      <c r="AM61" s="273">
        <v>622.69045570688604</v>
      </c>
      <c r="AN61" s="273">
        <v>652.43680272213226</v>
      </c>
      <c r="AO61" s="273">
        <v>669.46658605242305</v>
      </c>
      <c r="AP61" s="273">
        <v>715.48584751210115</v>
      </c>
      <c r="AQ61" s="273">
        <v>706.06180975577638</v>
      </c>
      <c r="AR61" s="273">
        <v>465.20379435802249</v>
      </c>
      <c r="AS61" s="273">
        <v>553.83976536164278</v>
      </c>
      <c r="AT61" s="273">
        <v>665.47523340726286</v>
      </c>
      <c r="AU61" s="273">
        <v>552.81657994997147</v>
      </c>
      <c r="AV61" s="273">
        <v>789.59622893957317</v>
      </c>
      <c r="AW61" s="273">
        <v>609.72071986887693</v>
      </c>
      <c r="AX61" s="273">
        <v>606.17530114849899</v>
      </c>
      <c r="AY61" s="273">
        <v>565.30930815658371</v>
      </c>
      <c r="AZ61" s="273">
        <v>535.01363843918477</v>
      </c>
      <c r="BA61" s="273">
        <v>457.38767388704377</v>
      </c>
      <c r="BB61" s="273">
        <v>387.18954180084324</v>
      </c>
      <c r="BC61" s="273">
        <v>353.62895084686738</v>
      </c>
      <c r="BD61" s="273">
        <v>312.77448135118073</v>
      </c>
      <c r="BE61" s="273">
        <v>262.42603863045878</v>
      </c>
      <c r="BF61" s="273">
        <v>254.95542979417627</v>
      </c>
      <c r="BG61" s="273">
        <v>222.89255061650775</v>
      </c>
      <c r="BH61" s="273">
        <v>274.77634481503594</v>
      </c>
      <c r="BI61" s="273">
        <v>295.87639941829121</v>
      </c>
      <c r="BJ61" s="273">
        <v>290.89646473636054</v>
      </c>
      <c r="BK61" s="273">
        <v>281.56933377204172</v>
      </c>
      <c r="BL61" s="273">
        <v>323.55604766710087</v>
      </c>
      <c r="BM61" s="273">
        <v>508.18826580456249</v>
      </c>
      <c r="BN61" s="273">
        <v>489.26785858778425</v>
      </c>
      <c r="BO61" s="273">
        <v>476.56231724887533</v>
      </c>
      <c r="BP61" s="273">
        <v>481.59514271254199</v>
      </c>
      <c r="BQ61" s="273">
        <v>0</v>
      </c>
      <c r="BR61" s="273">
        <v>0</v>
      </c>
      <c r="BS61" s="273">
        <v>0</v>
      </c>
      <c r="BT61" s="273">
        <v>0</v>
      </c>
      <c r="BU61" s="273">
        <v>0</v>
      </c>
      <c r="BV61" s="273">
        <v>0</v>
      </c>
      <c r="BW61" s="273">
        <v>0</v>
      </c>
      <c r="BX61" s="219"/>
    </row>
    <row r="62" spans="1:76">
      <c r="A62" s="106"/>
      <c r="B62" s="38" t="s">
        <v>419</v>
      </c>
      <c r="C62" s="309"/>
      <c r="D62" s="273">
        <v>0</v>
      </c>
      <c r="E62" s="273">
        <v>0</v>
      </c>
      <c r="F62" s="273">
        <v>0</v>
      </c>
      <c r="G62" s="273">
        <v>0</v>
      </c>
      <c r="H62" s="273">
        <v>0</v>
      </c>
      <c r="I62" s="273">
        <v>0</v>
      </c>
      <c r="J62" s="273">
        <v>0</v>
      </c>
      <c r="K62" s="273">
        <v>0</v>
      </c>
      <c r="L62" s="273">
        <v>0</v>
      </c>
      <c r="M62" s="273">
        <v>0</v>
      </c>
      <c r="N62" s="273">
        <v>0</v>
      </c>
      <c r="O62" s="273">
        <v>0</v>
      </c>
      <c r="P62" s="273">
        <v>0</v>
      </c>
      <c r="Q62" s="273">
        <v>0</v>
      </c>
      <c r="R62" s="273">
        <v>0</v>
      </c>
      <c r="S62" s="273">
        <v>0</v>
      </c>
      <c r="T62" s="273">
        <v>0</v>
      </c>
      <c r="U62" s="273">
        <v>0</v>
      </c>
      <c r="V62" s="273">
        <v>0</v>
      </c>
      <c r="W62" s="273">
        <v>0</v>
      </c>
      <c r="X62" s="273">
        <v>0</v>
      </c>
      <c r="Y62" s="273">
        <v>0</v>
      </c>
      <c r="Z62" s="273">
        <v>0</v>
      </c>
      <c r="AA62" s="273">
        <v>0</v>
      </c>
      <c r="AB62" s="273">
        <v>0</v>
      </c>
      <c r="AC62" s="273">
        <v>0</v>
      </c>
      <c r="AD62" s="273">
        <v>0</v>
      </c>
      <c r="AE62" s="273">
        <v>0</v>
      </c>
      <c r="AF62" s="273">
        <v>0</v>
      </c>
      <c r="AG62" s="273">
        <v>0</v>
      </c>
      <c r="AH62" s="273">
        <v>33.584396189587629</v>
      </c>
      <c r="AI62" s="273">
        <v>33.217812166708903</v>
      </c>
      <c r="AJ62" s="273">
        <v>37.716556024863664</v>
      </c>
      <c r="AK62" s="273">
        <v>51.050929912754235</v>
      </c>
      <c r="AL62" s="273">
        <v>58.172845723411527</v>
      </c>
      <c r="AM62" s="273">
        <v>62.59924656166973</v>
      </c>
      <c r="AN62" s="273">
        <v>65.746190579338943</v>
      </c>
      <c r="AO62" s="273">
        <v>67.729519322834932</v>
      </c>
      <c r="AP62" s="273">
        <v>72.056064151786856</v>
      </c>
      <c r="AQ62" s="273">
        <v>70.990217895097587</v>
      </c>
      <c r="AR62" s="273">
        <v>170.88532420814195</v>
      </c>
      <c r="AS62" s="273">
        <v>229.4528376554255</v>
      </c>
      <c r="AT62" s="273">
        <v>353.73777441069001</v>
      </c>
      <c r="AU62" s="273">
        <v>181.52963620322484</v>
      </c>
      <c r="AV62" s="273">
        <v>201.91702379103066</v>
      </c>
      <c r="AW62" s="273">
        <v>196.82353452237936</v>
      </c>
      <c r="AX62" s="273">
        <v>218.95537793664604</v>
      </c>
      <c r="AY62" s="273">
        <v>257.49216383172535</v>
      </c>
      <c r="AZ62" s="273">
        <v>275.09203082095382</v>
      </c>
      <c r="BA62" s="273">
        <v>304.60133627989171</v>
      </c>
      <c r="BB62" s="273">
        <v>294.2815968212376</v>
      </c>
      <c r="BC62" s="273">
        <v>274.39878537041858</v>
      </c>
      <c r="BD62" s="273">
        <v>253.24111438094309</v>
      </c>
      <c r="BE62" s="273">
        <v>228.00606048653327</v>
      </c>
      <c r="BF62" s="273">
        <v>213.5077879113266</v>
      </c>
      <c r="BG62" s="273">
        <v>282.36878307355482</v>
      </c>
      <c r="BH62" s="273">
        <v>238.59586370756543</v>
      </c>
      <c r="BI62" s="273">
        <v>266.39412085295163</v>
      </c>
      <c r="BJ62" s="273">
        <v>316.25559427937253</v>
      </c>
      <c r="BK62" s="273">
        <v>337.12088425283724</v>
      </c>
      <c r="BL62" s="273">
        <v>322.04114470028247</v>
      </c>
      <c r="BM62" s="273">
        <v>405.94172371123091</v>
      </c>
      <c r="BN62" s="273">
        <v>477.35921992825695</v>
      </c>
      <c r="BO62" s="273">
        <v>494.21300277152295</v>
      </c>
      <c r="BP62" s="273">
        <v>538.76060647008717</v>
      </c>
      <c r="BQ62" s="273">
        <v>0</v>
      </c>
      <c r="BR62" s="273">
        <v>0</v>
      </c>
      <c r="BS62" s="273">
        <v>0</v>
      </c>
      <c r="BT62" s="273">
        <v>0</v>
      </c>
      <c r="BU62" s="273">
        <v>0</v>
      </c>
      <c r="BV62" s="273">
        <v>0</v>
      </c>
      <c r="BW62" s="273">
        <v>0</v>
      </c>
      <c r="BX62" s="219"/>
    </row>
    <row r="63" spans="1:76" ht="26.1" customHeight="1">
      <c r="A63" s="301"/>
      <c r="B63" s="38" t="s">
        <v>418</v>
      </c>
      <c r="C63" s="309"/>
      <c r="D63" s="273">
        <v>0</v>
      </c>
      <c r="E63" s="273">
        <v>0</v>
      </c>
      <c r="F63" s="273">
        <v>0</v>
      </c>
      <c r="G63" s="273">
        <v>0</v>
      </c>
      <c r="H63" s="273">
        <v>0</v>
      </c>
      <c r="I63" s="273">
        <v>0</v>
      </c>
      <c r="J63" s="273">
        <v>0</v>
      </c>
      <c r="K63" s="273">
        <v>0</v>
      </c>
      <c r="L63" s="273">
        <v>0</v>
      </c>
      <c r="M63" s="273">
        <v>0</v>
      </c>
      <c r="N63" s="273">
        <v>0</v>
      </c>
      <c r="O63" s="273">
        <v>0</v>
      </c>
      <c r="P63" s="273">
        <v>0</v>
      </c>
      <c r="Q63" s="273">
        <v>0</v>
      </c>
      <c r="R63" s="273">
        <v>0</v>
      </c>
      <c r="S63" s="273">
        <v>0</v>
      </c>
      <c r="T63" s="273">
        <v>0</v>
      </c>
      <c r="U63" s="273">
        <v>0</v>
      </c>
      <c r="V63" s="273">
        <v>0</v>
      </c>
      <c r="W63" s="273">
        <v>0</v>
      </c>
      <c r="X63" s="273">
        <v>0</v>
      </c>
      <c r="Y63" s="273">
        <v>0</v>
      </c>
      <c r="Z63" s="273">
        <v>0</v>
      </c>
      <c r="AA63" s="273">
        <v>0</v>
      </c>
      <c r="AB63" s="273">
        <v>0</v>
      </c>
      <c r="AC63" s="273">
        <v>0</v>
      </c>
      <c r="AD63" s="273">
        <v>0</v>
      </c>
      <c r="AE63" s="273">
        <v>0</v>
      </c>
      <c r="AF63" s="273">
        <v>0</v>
      </c>
      <c r="AG63" s="273">
        <v>0</v>
      </c>
      <c r="AH63" s="273">
        <v>912.49878601944545</v>
      </c>
      <c r="AI63" s="273">
        <v>904.51352913721712</v>
      </c>
      <c r="AJ63" s="273">
        <v>1027.9333997271608</v>
      </c>
      <c r="AK63" s="273">
        <v>1386.3306680715259</v>
      </c>
      <c r="AL63" s="273">
        <v>1574.3974360650682</v>
      </c>
      <c r="AM63" s="273">
        <v>1689.3117073760147</v>
      </c>
      <c r="AN63" s="273">
        <v>1773.5276687453186</v>
      </c>
      <c r="AO63" s="273">
        <v>1823.2206414353004</v>
      </c>
      <c r="AP63" s="273">
        <v>1943.6811891059731</v>
      </c>
      <c r="AQ63" s="273">
        <v>1916.0544095504911</v>
      </c>
      <c r="AR63" s="273">
        <v>1259.7507815619445</v>
      </c>
      <c r="AS63" s="273">
        <v>1474.9663389987468</v>
      </c>
      <c r="AT63" s="273">
        <v>1714.4427030437662</v>
      </c>
      <c r="AU63" s="273">
        <v>1236.9994542847078</v>
      </c>
      <c r="AV63" s="273">
        <v>1591.8085733306116</v>
      </c>
      <c r="AW63" s="273">
        <v>1601.9119535101411</v>
      </c>
      <c r="AX63" s="273">
        <v>1750.5275487593719</v>
      </c>
      <c r="AY63" s="273">
        <v>1844.5847886632837</v>
      </c>
      <c r="AZ63" s="273">
        <v>1885.4573578074126</v>
      </c>
      <c r="BA63" s="273">
        <v>1910.0185837700697</v>
      </c>
      <c r="BB63" s="273">
        <v>1898.1191812404331</v>
      </c>
      <c r="BC63" s="273">
        <v>1906.0943240603849</v>
      </c>
      <c r="BD63" s="273">
        <v>1860.5503945581968</v>
      </c>
      <c r="BE63" s="273">
        <v>1820.7895459807253</v>
      </c>
      <c r="BF63" s="273">
        <v>1862.6673184831018</v>
      </c>
      <c r="BG63" s="273">
        <v>2099.4078486353196</v>
      </c>
      <c r="BH63" s="273">
        <v>2180.0883715548398</v>
      </c>
      <c r="BI63" s="273">
        <v>2369.1089127989212</v>
      </c>
      <c r="BJ63" s="273">
        <v>2314.015815719838</v>
      </c>
      <c r="BK63" s="273">
        <v>2298.197826935731</v>
      </c>
      <c r="BL63" s="273">
        <v>2345.5705181319631</v>
      </c>
      <c r="BM63" s="273">
        <v>2712.8239346256405</v>
      </c>
      <c r="BN63" s="273">
        <v>2847.9483539970852</v>
      </c>
      <c r="BO63" s="273">
        <v>2839.5215757759001</v>
      </c>
      <c r="BP63" s="273">
        <v>2881.7674085016301</v>
      </c>
      <c r="BQ63" s="273">
        <v>0</v>
      </c>
      <c r="BR63" s="273">
        <v>0</v>
      </c>
      <c r="BS63" s="273">
        <v>0</v>
      </c>
      <c r="BT63" s="273">
        <v>0</v>
      </c>
      <c r="BU63" s="273">
        <v>0</v>
      </c>
      <c r="BV63" s="273">
        <v>0</v>
      </c>
      <c r="BW63" s="273">
        <v>0</v>
      </c>
      <c r="BX63" s="219"/>
    </row>
    <row r="64" spans="1:76" ht="26.1" customHeight="1">
      <c r="A64" s="107"/>
      <c r="B64" s="106" t="s">
        <v>417</v>
      </c>
      <c r="C64" s="309"/>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19"/>
    </row>
    <row r="65" spans="1:76">
      <c r="A65" s="301"/>
      <c r="B65" s="38" t="s">
        <v>10</v>
      </c>
      <c r="C65" s="309"/>
      <c r="D65" s="273">
        <v>0</v>
      </c>
      <c r="E65" s="273">
        <v>0</v>
      </c>
      <c r="F65" s="273">
        <v>0</v>
      </c>
      <c r="G65" s="273">
        <v>0</v>
      </c>
      <c r="H65" s="273">
        <v>0</v>
      </c>
      <c r="I65" s="273">
        <v>0</v>
      </c>
      <c r="J65" s="273">
        <v>0</v>
      </c>
      <c r="K65" s="273">
        <v>0</v>
      </c>
      <c r="L65" s="273">
        <v>0</v>
      </c>
      <c r="M65" s="273">
        <v>0</v>
      </c>
      <c r="N65" s="273">
        <v>0</v>
      </c>
      <c r="O65" s="273">
        <v>0</v>
      </c>
      <c r="P65" s="273">
        <v>0</v>
      </c>
      <c r="Q65" s="273">
        <v>0</v>
      </c>
      <c r="R65" s="273">
        <v>0</v>
      </c>
      <c r="S65" s="273">
        <v>0</v>
      </c>
      <c r="T65" s="273">
        <v>0</v>
      </c>
      <c r="U65" s="273">
        <v>0</v>
      </c>
      <c r="V65" s="273">
        <v>0</v>
      </c>
      <c r="W65" s="273">
        <v>0</v>
      </c>
      <c r="X65" s="273">
        <v>0</v>
      </c>
      <c r="Y65" s="273">
        <v>0</v>
      </c>
      <c r="Z65" s="273">
        <v>0</v>
      </c>
      <c r="AA65" s="273">
        <v>0</v>
      </c>
      <c r="AB65" s="273">
        <v>0</v>
      </c>
      <c r="AC65" s="273">
        <v>0</v>
      </c>
      <c r="AD65" s="273">
        <v>0</v>
      </c>
      <c r="AE65" s="273">
        <v>0</v>
      </c>
      <c r="AF65" s="273">
        <v>0</v>
      </c>
      <c r="AG65" s="273">
        <v>0</v>
      </c>
      <c r="AH65" s="273">
        <v>0</v>
      </c>
      <c r="AI65" s="273">
        <v>0</v>
      </c>
      <c r="AJ65" s="273">
        <v>0</v>
      </c>
      <c r="AK65" s="273">
        <v>0</v>
      </c>
      <c r="AL65" s="273">
        <v>0</v>
      </c>
      <c r="AM65" s="273">
        <v>0</v>
      </c>
      <c r="AN65" s="273">
        <v>0</v>
      </c>
      <c r="AO65" s="273">
        <v>0</v>
      </c>
      <c r="AP65" s="273">
        <v>0</v>
      </c>
      <c r="AQ65" s="273">
        <v>0</v>
      </c>
      <c r="AR65" s="273">
        <v>0</v>
      </c>
      <c r="AS65" s="273">
        <v>0</v>
      </c>
      <c r="AT65" s="273">
        <v>0</v>
      </c>
      <c r="AU65" s="273">
        <v>0</v>
      </c>
      <c r="AV65" s="273">
        <v>0</v>
      </c>
      <c r="AW65" s="273">
        <v>3112.4604612221319</v>
      </c>
      <c r="AX65" s="273">
        <v>3293.7865282093658</v>
      </c>
      <c r="AY65" s="273">
        <v>3372.2827685880834</v>
      </c>
      <c r="AZ65" s="273">
        <v>3415.552239101773</v>
      </c>
      <c r="BA65" s="273">
        <v>3477.8802738995059</v>
      </c>
      <c r="BB65" s="273">
        <v>3506.0777588700344</v>
      </c>
      <c r="BC65" s="273">
        <v>3552.6716642559309</v>
      </c>
      <c r="BD65" s="273">
        <v>3560.939959162311</v>
      </c>
      <c r="BE65" s="273">
        <v>3659.3848128381169</v>
      </c>
      <c r="BF65" s="273">
        <v>3762.1768350008992</v>
      </c>
      <c r="BG65" s="273">
        <v>4197.3887129727855</v>
      </c>
      <c r="BH65" s="273">
        <v>4486.3938175399408</v>
      </c>
      <c r="BI65" s="273">
        <v>4630.8570012381324</v>
      </c>
      <c r="BJ65" s="273">
        <v>4708.0248335995539</v>
      </c>
      <c r="BK65" s="273">
        <v>4673.6257418564674</v>
      </c>
      <c r="BL65" s="273">
        <v>4794.4090325654333</v>
      </c>
      <c r="BM65" s="273">
        <v>5184.8353345399573</v>
      </c>
      <c r="BN65" s="273">
        <v>5289.131220072717</v>
      </c>
      <c r="BO65" s="273">
        <v>5189.3529538298171</v>
      </c>
      <c r="BP65" s="273">
        <v>5100.2679029667779</v>
      </c>
      <c r="BQ65" s="273">
        <v>0</v>
      </c>
      <c r="BR65" s="273">
        <v>0</v>
      </c>
      <c r="BS65" s="273">
        <v>0</v>
      </c>
      <c r="BT65" s="273">
        <v>0</v>
      </c>
      <c r="BU65" s="273">
        <v>0</v>
      </c>
      <c r="BV65" s="273">
        <v>0</v>
      </c>
      <c r="BW65" s="273">
        <v>0</v>
      </c>
      <c r="BX65" s="219"/>
    </row>
    <row r="66" spans="1:76">
      <c r="A66" s="301"/>
      <c r="B66" s="88" t="s">
        <v>439</v>
      </c>
      <c r="C66" s="309"/>
      <c r="D66" s="273">
        <v>0</v>
      </c>
      <c r="E66" s="273">
        <v>0</v>
      </c>
      <c r="F66" s="273">
        <v>0</v>
      </c>
      <c r="G66" s="273">
        <v>0</v>
      </c>
      <c r="H66" s="273">
        <v>0</v>
      </c>
      <c r="I66" s="273">
        <v>0</v>
      </c>
      <c r="J66" s="273">
        <v>0</v>
      </c>
      <c r="K66" s="273">
        <v>0</v>
      </c>
      <c r="L66" s="273">
        <v>0</v>
      </c>
      <c r="M66" s="273">
        <v>0</v>
      </c>
      <c r="N66" s="273">
        <v>0</v>
      </c>
      <c r="O66" s="273">
        <v>0</v>
      </c>
      <c r="P66" s="273">
        <v>0</v>
      </c>
      <c r="Q66" s="273">
        <v>0</v>
      </c>
      <c r="R66" s="273">
        <v>0</v>
      </c>
      <c r="S66" s="273">
        <v>0</v>
      </c>
      <c r="T66" s="273">
        <v>0</v>
      </c>
      <c r="U66" s="273">
        <v>0</v>
      </c>
      <c r="V66" s="273">
        <v>0</v>
      </c>
      <c r="W66" s="273">
        <v>0</v>
      </c>
      <c r="X66" s="273">
        <v>0</v>
      </c>
      <c r="Y66" s="273">
        <v>0</v>
      </c>
      <c r="Z66" s="273">
        <v>0</v>
      </c>
      <c r="AA66" s="273">
        <v>0</v>
      </c>
      <c r="AB66" s="273">
        <v>0</v>
      </c>
      <c r="AC66" s="273">
        <v>0</v>
      </c>
      <c r="AD66" s="273">
        <v>0</v>
      </c>
      <c r="AE66" s="273">
        <v>0</v>
      </c>
      <c r="AF66" s="273">
        <v>0</v>
      </c>
      <c r="AG66" s="273">
        <v>0</v>
      </c>
      <c r="AH66" s="273">
        <v>0</v>
      </c>
      <c r="AI66" s="273">
        <v>0</v>
      </c>
      <c r="AJ66" s="273">
        <v>0</v>
      </c>
      <c r="AK66" s="273">
        <v>0</v>
      </c>
      <c r="AL66" s="273">
        <v>0</v>
      </c>
      <c r="AM66" s="273">
        <v>0</v>
      </c>
      <c r="AN66" s="273">
        <v>0</v>
      </c>
      <c r="AO66" s="273">
        <v>0</v>
      </c>
      <c r="AP66" s="273">
        <v>0</v>
      </c>
      <c r="AQ66" s="273">
        <v>0</v>
      </c>
      <c r="AR66" s="273">
        <v>0</v>
      </c>
      <c r="AS66" s="273">
        <v>0</v>
      </c>
      <c r="AT66" s="273">
        <v>0</v>
      </c>
      <c r="AU66" s="273">
        <v>0</v>
      </c>
      <c r="AV66" s="273">
        <v>0</v>
      </c>
      <c r="AW66" s="273">
        <v>2723.3233656870029</v>
      </c>
      <c r="AX66" s="273">
        <v>2867.973445775116</v>
      </c>
      <c r="AY66" s="273">
        <v>2930.919194236144</v>
      </c>
      <c r="AZ66" s="273">
        <v>2922.8244116154974</v>
      </c>
      <c r="BA66" s="273">
        <v>2924.5033470657249</v>
      </c>
      <c r="BB66" s="273">
        <v>2925.6020509126351</v>
      </c>
      <c r="BC66" s="273">
        <v>2965.8248007707066</v>
      </c>
      <c r="BD66" s="273">
        <v>2967.7599944422791</v>
      </c>
      <c r="BE66" s="273">
        <v>3060.506503451772</v>
      </c>
      <c r="BF66" s="273">
        <v>3161.3528028726269</v>
      </c>
      <c r="BG66" s="273">
        <v>3569.8306980925508</v>
      </c>
      <c r="BH66" s="273">
        <v>3833.0572466632493</v>
      </c>
      <c r="BI66" s="273">
        <v>3963.0559582423484</v>
      </c>
      <c r="BJ66" s="273">
        <v>4043.3746996627988</v>
      </c>
      <c r="BK66" s="273">
        <v>4029.0138144807343</v>
      </c>
      <c r="BL66" s="273">
        <v>4157.2393883137011</v>
      </c>
      <c r="BM66" s="273">
        <v>4519.6000218883764</v>
      </c>
      <c r="BN66" s="273">
        <v>4617.5718981131313</v>
      </c>
      <c r="BO66" s="273">
        <v>4525.1061528164255</v>
      </c>
      <c r="BP66" s="273">
        <v>4445.4086377652984</v>
      </c>
      <c r="BQ66" s="273">
        <v>0</v>
      </c>
      <c r="BR66" s="273">
        <v>0</v>
      </c>
      <c r="BS66" s="273">
        <v>0</v>
      </c>
      <c r="BT66" s="273">
        <v>0</v>
      </c>
      <c r="BU66" s="273">
        <v>0</v>
      </c>
      <c r="BV66" s="273">
        <v>0</v>
      </c>
      <c r="BW66" s="273">
        <v>0</v>
      </c>
      <c r="BX66" s="219"/>
    </row>
    <row r="67" spans="1:76">
      <c r="A67" s="301"/>
      <c r="B67" s="88" t="s">
        <v>438</v>
      </c>
      <c r="C67" s="309"/>
      <c r="D67" s="273">
        <v>0</v>
      </c>
      <c r="E67" s="273">
        <v>0</v>
      </c>
      <c r="F67" s="273">
        <v>0</v>
      </c>
      <c r="G67" s="273">
        <v>0</v>
      </c>
      <c r="H67" s="273">
        <v>0</v>
      </c>
      <c r="I67" s="273">
        <v>0</v>
      </c>
      <c r="J67" s="273">
        <v>0</v>
      </c>
      <c r="K67" s="273">
        <v>0</v>
      </c>
      <c r="L67" s="273">
        <v>0</v>
      </c>
      <c r="M67" s="273">
        <v>0</v>
      </c>
      <c r="N67" s="273">
        <v>0</v>
      </c>
      <c r="O67" s="273">
        <v>0</v>
      </c>
      <c r="P67" s="273">
        <v>0</v>
      </c>
      <c r="Q67" s="273">
        <v>0</v>
      </c>
      <c r="R67" s="273">
        <v>0</v>
      </c>
      <c r="S67" s="273">
        <v>0</v>
      </c>
      <c r="T67" s="273">
        <v>0</v>
      </c>
      <c r="U67" s="273">
        <v>0</v>
      </c>
      <c r="V67" s="273">
        <v>0</v>
      </c>
      <c r="W67" s="273">
        <v>0</v>
      </c>
      <c r="X67" s="273">
        <v>0</v>
      </c>
      <c r="Y67" s="273">
        <v>0</v>
      </c>
      <c r="Z67" s="273">
        <v>0</v>
      </c>
      <c r="AA67" s="273">
        <v>0</v>
      </c>
      <c r="AB67" s="273">
        <v>0</v>
      </c>
      <c r="AC67" s="273">
        <v>0</v>
      </c>
      <c r="AD67" s="273">
        <v>0</v>
      </c>
      <c r="AE67" s="273">
        <v>0</v>
      </c>
      <c r="AF67" s="273">
        <v>0</v>
      </c>
      <c r="AG67" s="273">
        <v>0</v>
      </c>
      <c r="AH67" s="273">
        <v>0</v>
      </c>
      <c r="AI67" s="273">
        <v>0</v>
      </c>
      <c r="AJ67" s="273">
        <v>0</v>
      </c>
      <c r="AK67" s="273">
        <v>0</v>
      </c>
      <c r="AL67" s="273">
        <v>0</v>
      </c>
      <c r="AM67" s="273">
        <v>0</v>
      </c>
      <c r="AN67" s="273">
        <v>0</v>
      </c>
      <c r="AO67" s="273">
        <v>0</v>
      </c>
      <c r="AP67" s="273">
        <v>0</v>
      </c>
      <c r="AQ67" s="273">
        <v>0</v>
      </c>
      <c r="AR67" s="273">
        <v>0</v>
      </c>
      <c r="AS67" s="273">
        <v>0</v>
      </c>
      <c r="AT67" s="273">
        <v>0</v>
      </c>
      <c r="AU67" s="273">
        <v>0</v>
      </c>
      <c r="AV67" s="273">
        <v>0</v>
      </c>
      <c r="AW67" s="273">
        <v>92.364819719585498</v>
      </c>
      <c r="AX67" s="273">
        <v>102.20218190339055</v>
      </c>
      <c r="AY67" s="273">
        <v>112.48401106269867</v>
      </c>
      <c r="AZ67" s="273">
        <v>129.1309408984913</v>
      </c>
      <c r="BA67" s="273">
        <v>136.60494237522769</v>
      </c>
      <c r="BB67" s="273">
        <v>147.7023416559777</v>
      </c>
      <c r="BC67" s="273">
        <v>153.05025128187697</v>
      </c>
      <c r="BD67" s="273">
        <v>164.48925095809969</v>
      </c>
      <c r="BE67" s="273">
        <v>168.57262184029059</v>
      </c>
      <c r="BF67" s="273">
        <v>173.90245827791136</v>
      </c>
      <c r="BG67" s="273">
        <v>188.81074412840627</v>
      </c>
      <c r="BH67" s="273">
        <v>202.3835059307948</v>
      </c>
      <c r="BI67" s="273">
        <v>216.53404075403435</v>
      </c>
      <c r="BJ67" s="273">
        <v>219.52608035598752</v>
      </c>
      <c r="BK67" s="273">
        <v>219.25471741232357</v>
      </c>
      <c r="BL67" s="273">
        <v>225.99611483506595</v>
      </c>
      <c r="BM67" s="273">
        <v>246.18137322802303</v>
      </c>
      <c r="BN67" s="273">
        <v>255.45635089952313</v>
      </c>
      <c r="BO67" s="273">
        <v>259.61766863162921</v>
      </c>
      <c r="BP67" s="273">
        <v>260.84785853860916</v>
      </c>
      <c r="BQ67" s="273">
        <v>0</v>
      </c>
      <c r="BR67" s="273">
        <v>0</v>
      </c>
      <c r="BS67" s="273">
        <v>0</v>
      </c>
      <c r="BT67" s="273">
        <v>0</v>
      </c>
      <c r="BU67" s="273">
        <v>0</v>
      </c>
      <c r="BV67" s="273">
        <v>0</v>
      </c>
      <c r="BW67" s="273">
        <v>0</v>
      </c>
      <c r="BX67" s="219"/>
    </row>
    <row r="68" spans="1:76">
      <c r="A68" s="301"/>
      <c r="B68" s="88" t="s">
        <v>437</v>
      </c>
      <c r="C68" s="309"/>
      <c r="D68" s="273">
        <v>0</v>
      </c>
      <c r="E68" s="273">
        <v>0</v>
      </c>
      <c r="F68" s="273">
        <v>0</v>
      </c>
      <c r="G68" s="273">
        <v>0</v>
      </c>
      <c r="H68" s="273">
        <v>0</v>
      </c>
      <c r="I68" s="273">
        <v>0</v>
      </c>
      <c r="J68" s="273">
        <v>0</v>
      </c>
      <c r="K68" s="273">
        <v>0</v>
      </c>
      <c r="L68" s="273">
        <v>0</v>
      </c>
      <c r="M68" s="273">
        <v>0</v>
      </c>
      <c r="N68" s="273">
        <v>0</v>
      </c>
      <c r="O68" s="273">
        <v>0</v>
      </c>
      <c r="P68" s="273">
        <v>0</v>
      </c>
      <c r="Q68" s="273">
        <v>0</v>
      </c>
      <c r="R68" s="273">
        <v>0</v>
      </c>
      <c r="S68" s="273">
        <v>0</v>
      </c>
      <c r="T68" s="273">
        <v>0</v>
      </c>
      <c r="U68" s="273">
        <v>0</v>
      </c>
      <c r="V68" s="273">
        <v>0</v>
      </c>
      <c r="W68" s="273">
        <v>0</v>
      </c>
      <c r="X68" s="273">
        <v>0</v>
      </c>
      <c r="Y68" s="273">
        <v>0</v>
      </c>
      <c r="Z68" s="273">
        <v>0</v>
      </c>
      <c r="AA68" s="273">
        <v>0</v>
      </c>
      <c r="AB68" s="273">
        <v>0</v>
      </c>
      <c r="AC68" s="273">
        <v>0</v>
      </c>
      <c r="AD68" s="273">
        <v>0</v>
      </c>
      <c r="AE68" s="273">
        <v>0</v>
      </c>
      <c r="AF68" s="273">
        <v>0</v>
      </c>
      <c r="AG68" s="273">
        <v>0</v>
      </c>
      <c r="AH68" s="273">
        <v>0</v>
      </c>
      <c r="AI68" s="273">
        <v>0</v>
      </c>
      <c r="AJ68" s="273">
        <v>0</v>
      </c>
      <c r="AK68" s="273">
        <v>0</v>
      </c>
      <c r="AL68" s="273">
        <v>0</v>
      </c>
      <c r="AM68" s="273">
        <v>0</v>
      </c>
      <c r="AN68" s="273">
        <v>0</v>
      </c>
      <c r="AO68" s="273">
        <v>0</v>
      </c>
      <c r="AP68" s="273">
        <v>0</v>
      </c>
      <c r="AQ68" s="273">
        <v>0</v>
      </c>
      <c r="AR68" s="273">
        <v>0</v>
      </c>
      <c r="AS68" s="273">
        <v>0</v>
      </c>
      <c r="AT68" s="273">
        <v>0</v>
      </c>
      <c r="AU68" s="273">
        <v>0</v>
      </c>
      <c r="AV68" s="273">
        <v>0</v>
      </c>
      <c r="AW68" s="273">
        <v>296.77227581554331</v>
      </c>
      <c r="AX68" s="273">
        <v>323.61090053085957</v>
      </c>
      <c r="AY68" s="273">
        <v>328.87956328924088</v>
      </c>
      <c r="AZ68" s="273">
        <v>363.59688658778475</v>
      </c>
      <c r="BA68" s="273">
        <v>416.77198445855322</v>
      </c>
      <c r="BB68" s="273">
        <v>432.77336630142128</v>
      </c>
      <c r="BC68" s="273">
        <v>433.79661220334737</v>
      </c>
      <c r="BD68" s="273">
        <v>428.69071376193193</v>
      </c>
      <c r="BE68" s="273">
        <v>430.30568754605474</v>
      </c>
      <c r="BF68" s="273">
        <v>426.92157385036063</v>
      </c>
      <c r="BG68" s="273">
        <v>438.74727075182807</v>
      </c>
      <c r="BH68" s="273">
        <v>450.95306494589579</v>
      </c>
      <c r="BI68" s="273">
        <v>451.26700224174971</v>
      </c>
      <c r="BJ68" s="273">
        <v>445.12405358076751</v>
      </c>
      <c r="BK68" s="273">
        <v>425.35720996340984</v>
      </c>
      <c r="BL68" s="273">
        <v>411.17352941666627</v>
      </c>
      <c r="BM68" s="273">
        <v>419.05393942355715</v>
      </c>
      <c r="BN68" s="273">
        <v>416.10297106006294</v>
      </c>
      <c r="BO68" s="273">
        <v>404.62913238176287</v>
      </c>
      <c r="BP68" s="273">
        <v>394.01140666287023</v>
      </c>
      <c r="BQ68" s="273">
        <v>0</v>
      </c>
      <c r="BR68" s="273">
        <v>0</v>
      </c>
      <c r="BS68" s="273">
        <v>0</v>
      </c>
      <c r="BT68" s="273">
        <v>0</v>
      </c>
      <c r="BU68" s="273">
        <v>0</v>
      </c>
      <c r="BV68" s="273">
        <v>0</v>
      </c>
      <c r="BW68" s="273">
        <v>0</v>
      </c>
      <c r="BX68" s="219"/>
    </row>
    <row r="69" spans="1:76" ht="26.1" customHeight="1">
      <c r="A69" s="301"/>
      <c r="B69" s="38" t="s">
        <v>443</v>
      </c>
      <c r="C69" s="309"/>
      <c r="D69" s="273">
        <v>0</v>
      </c>
      <c r="E69" s="273">
        <v>0</v>
      </c>
      <c r="F69" s="273">
        <v>0</v>
      </c>
      <c r="G69" s="273">
        <v>0</v>
      </c>
      <c r="H69" s="273">
        <v>0</v>
      </c>
      <c r="I69" s="273">
        <v>0</v>
      </c>
      <c r="J69" s="273">
        <v>0</v>
      </c>
      <c r="K69" s="273">
        <v>0</v>
      </c>
      <c r="L69" s="273">
        <v>0</v>
      </c>
      <c r="M69" s="273">
        <v>0</v>
      </c>
      <c r="N69" s="273">
        <v>0</v>
      </c>
      <c r="O69" s="273">
        <v>0</v>
      </c>
      <c r="P69" s="273">
        <v>0</v>
      </c>
      <c r="Q69" s="273">
        <v>0</v>
      </c>
      <c r="R69" s="273">
        <v>0</v>
      </c>
      <c r="S69" s="273">
        <v>0</v>
      </c>
      <c r="T69" s="273">
        <v>0</v>
      </c>
      <c r="U69" s="273">
        <v>0</v>
      </c>
      <c r="V69" s="273">
        <v>0</v>
      </c>
      <c r="W69" s="273">
        <v>0</v>
      </c>
      <c r="X69" s="273">
        <v>0</v>
      </c>
      <c r="Y69" s="273">
        <v>0</v>
      </c>
      <c r="Z69" s="273">
        <v>0</v>
      </c>
      <c r="AA69" s="273">
        <v>0</v>
      </c>
      <c r="AB69" s="273">
        <v>0</v>
      </c>
      <c r="AC69" s="273">
        <v>0</v>
      </c>
      <c r="AD69" s="273">
        <v>0</v>
      </c>
      <c r="AE69" s="273">
        <v>0</v>
      </c>
      <c r="AF69" s="273">
        <v>0</v>
      </c>
      <c r="AG69" s="273">
        <v>0</v>
      </c>
      <c r="AH69" s="273">
        <v>0</v>
      </c>
      <c r="AI69" s="273">
        <v>0</v>
      </c>
      <c r="AJ69" s="273">
        <v>0</v>
      </c>
      <c r="AK69" s="273">
        <v>0</v>
      </c>
      <c r="AL69" s="273">
        <v>0</v>
      </c>
      <c r="AM69" s="273">
        <v>0</v>
      </c>
      <c r="AN69" s="273">
        <v>0</v>
      </c>
      <c r="AO69" s="273">
        <v>0</v>
      </c>
      <c r="AP69" s="273">
        <v>0</v>
      </c>
      <c r="AQ69" s="273">
        <v>0</v>
      </c>
      <c r="AR69" s="273">
        <v>0</v>
      </c>
      <c r="AS69" s="273">
        <v>398.02919713121565</v>
      </c>
      <c r="AT69" s="273">
        <v>3788.3445746438642</v>
      </c>
      <c r="AU69" s="273">
        <v>2366.9380419772638</v>
      </c>
      <c r="AV69" s="273">
        <v>2782.245501808321</v>
      </c>
      <c r="AW69" s="273">
        <v>0</v>
      </c>
      <c r="AX69" s="273">
        <v>0</v>
      </c>
      <c r="AY69" s="273">
        <v>0</v>
      </c>
      <c r="AZ69" s="273">
        <v>0</v>
      </c>
      <c r="BA69" s="273">
        <v>0</v>
      </c>
      <c r="BB69" s="273">
        <v>0</v>
      </c>
      <c r="BC69" s="273">
        <v>0</v>
      </c>
      <c r="BD69" s="273">
        <v>0</v>
      </c>
      <c r="BE69" s="273">
        <v>0</v>
      </c>
      <c r="BF69" s="273">
        <v>0</v>
      </c>
      <c r="BG69" s="273">
        <v>0</v>
      </c>
      <c r="BH69" s="273">
        <v>0</v>
      </c>
      <c r="BI69" s="273">
        <v>0</v>
      </c>
      <c r="BJ69" s="273">
        <v>0</v>
      </c>
      <c r="BK69" s="273">
        <v>0</v>
      </c>
      <c r="BL69" s="273">
        <v>0</v>
      </c>
      <c r="BM69" s="273">
        <v>0</v>
      </c>
      <c r="BN69" s="273">
        <v>0</v>
      </c>
      <c r="BO69" s="273">
        <v>0</v>
      </c>
      <c r="BP69" s="273">
        <v>0</v>
      </c>
      <c r="BQ69" s="273">
        <v>0</v>
      </c>
      <c r="BR69" s="273">
        <v>0</v>
      </c>
      <c r="BS69" s="273">
        <v>0</v>
      </c>
      <c r="BT69" s="273">
        <v>0</v>
      </c>
      <c r="BU69" s="273">
        <v>0</v>
      </c>
      <c r="BV69" s="273">
        <v>0</v>
      </c>
      <c r="BW69" s="273">
        <v>0</v>
      </c>
      <c r="BX69" s="219"/>
    </row>
    <row r="70" spans="1:76">
      <c r="A70" s="301"/>
      <c r="B70" s="88" t="s">
        <v>439</v>
      </c>
      <c r="C70" s="309"/>
      <c r="D70" s="273">
        <v>0</v>
      </c>
      <c r="E70" s="273">
        <v>0</v>
      </c>
      <c r="F70" s="273">
        <v>0</v>
      </c>
      <c r="G70" s="273">
        <v>0</v>
      </c>
      <c r="H70" s="273">
        <v>0</v>
      </c>
      <c r="I70" s="273">
        <v>0</v>
      </c>
      <c r="J70" s="273">
        <v>0</v>
      </c>
      <c r="K70" s="273">
        <v>0</v>
      </c>
      <c r="L70" s="273">
        <v>0</v>
      </c>
      <c r="M70" s="273">
        <v>0</v>
      </c>
      <c r="N70" s="273">
        <v>0</v>
      </c>
      <c r="O70" s="273">
        <v>0</v>
      </c>
      <c r="P70" s="273">
        <v>0</v>
      </c>
      <c r="Q70" s="273">
        <v>0</v>
      </c>
      <c r="R70" s="273">
        <v>0</v>
      </c>
      <c r="S70" s="273">
        <v>0</v>
      </c>
      <c r="T70" s="273">
        <v>0</v>
      </c>
      <c r="U70" s="273">
        <v>0</v>
      </c>
      <c r="V70" s="273">
        <v>0</v>
      </c>
      <c r="W70" s="273">
        <v>0</v>
      </c>
      <c r="X70" s="273">
        <v>0</v>
      </c>
      <c r="Y70" s="273">
        <v>0</v>
      </c>
      <c r="Z70" s="273">
        <v>0</v>
      </c>
      <c r="AA70" s="273">
        <v>0</v>
      </c>
      <c r="AB70" s="273">
        <v>0</v>
      </c>
      <c r="AC70" s="273">
        <v>0</v>
      </c>
      <c r="AD70" s="273">
        <v>0</v>
      </c>
      <c r="AE70" s="273">
        <v>0</v>
      </c>
      <c r="AF70" s="273">
        <v>0</v>
      </c>
      <c r="AG70" s="273">
        <v>0</v>
      </c>
      <c r="AH70" s="273">
        <v>0</v>
      </c>
      <c r="AI70" s="273">
        <v>0</v>
      </c>
      <c r="AJ70" s="273">
        <v>0</v>
      </c>
      <c r="AK70" s="273">
        <v>0</v>
      </c>
      <c r="AL70" s="273">
        <v>0</v>
      </c>
      <c r="AM70" s="273">
        <v>0</v>
      </c>
      <c r="AN70" s="273">
        <v>0</v>
      </c>
      <c r="AO70" s="273">
        <v>0</v>
      </c>
      <c r="AP70" s="273">
        <v>0</v>
      </c>
      <c r="AQ70" s="273">
        <v>0</v>
      </c>
      <c r="AR70" s="273">
        <v>0</v>
      </c>
      <c r="AS70" s="273">
        <v>0</v>
      </c>
      <c r="AT70" s="273">
        <v>0</v>
      </c>
      <c r="AU70" s="273">
        <v>2097.5434364093571</v>
      </c>
      <c r="AV70" s="273">
        <v>2425.2217769364929</v>
      </c>
      <c r="AW70" s="273">
        <v>0</v>
      </c>
      <c r="AX70" s="273">
        <v>0</v>
      </c>
      <c r="AY70" s="273">
        <v>0</v>
      </c>
      <c r="AZ70" s="273">
        <v>0</v>
      </c>
      <c r="BA70" s="273">
        <v>0</v>
      </c>
      <c r="BB70" s="273">
        <v>0</v>
      </c>
      <c r="BC70" s="273">
        <v>0</v>
      </c>
      <c r="BD70" s="273">
        <v>0</v>
      </c>
      <c r="BE70" s="273">
        <v>0</v>
      </c>
      <c r="BF70" s="273">
        <v>0</v>
      </c>
      <c r="BG70" s="273">
        <v>0</v>
      </c>
      <c r="BH70" s="273">
        <v>0</v>
      </c>
      <c r="BI70" s="273">
        <v>0</v>
      </c>
      <c r="BJ70" s="273">
        <v>0</v>
      </c>
      <c r="BK70" s="273">
        <v>0</v>
      </c>
      <c r="BL70" s="273">
        <v>0</v>
      </c>
      <c r="BM70" s="273">
        <v>0</v>
      </c>
      <c r="BN70" s="273">
        <v>0</v>
      </c>
      <c r="BO70" s="273">
        <v>0</v>
      </c>
      <c r="BP70" s="273">
        <v>0</v>
      </c>
      <c r="BQ70" s="273">
        <v>0</v>
      </c>
      <c r="BR70" s="273">
        <v>0</v>
      </c>
      <c r="BS70" s="273">
        <v>0</v>
      </c>
      <c r="BT70" s="273">
        <v>0</v>
      </c>
      <c r="BU70" s="273">
        <v>0</v>
      </c>
      <c r="BV70" s="273">
        <v>0</v>
      </c>
      <c r="BW70" s="273">
        <v>0</v>
      </c>
      <c r="BX70" s="219"/>
    </row>
    <row r="71" spans="1:76">
      <c r="A71" s="301"/>
      <c r="B71" s="88" t="s">
        <v>438</v>
      </c>
      <c r="C71" s="309"/>
      <c r="D71" s="273">
        <v>0</v>
      </c>
      <c r="E71" s="273">
        <v>0</v>
      </c>
      <c r="F71" s="273">
        <v>0</v>
      </c>
      <c r="G71" s="273">
        <v>0</v>
      </c>
      <c r="H71" s="273">
        <v>0</v>
      </c>
      <c r="I71" s="273">
        <v>0</v>
      </c>
      <c r="J71" s="273">
        <v>0</v>
      </c>
      <c r="K71" s="273">
        <v>0</v>
      </c>
      <c r="L71" s="273">
        <v>0</v>
      </c>
      <c r="M71" s="273">
        <v>0</v>
      </c>
      <c r="N71" s="273">
        <v>0</v>
      </c>
      <c r="O71" s="273">
        <v>0</v>
      </c>
      <c r="P71" s="273">
        <v>0</v>
      </c>
      <c r="Q71" s="273">
        <v>0</v>
      </c>
      <c r="R71" s="273">
        <v>0</v>
      </c>
      <c r="S71" s="273">
        <v>0</v>
      </c>
      <c r="T71" s="273">
        <v>0</v>
      </c>
      <c r="U71" s="273">
        <v>0</v>
      </c>
      <c r="V71" s="273">
        <v>0</v>
      </c>
      <c r="W71" s="273">
        <v>0</v>
      </c>
      <c r="X71" s="273">
        <v>0</v>
      </c>
      <c r="Y71" s="273">
        <v>0</v>
      </c>
      <c r="Z71" s="273">
        <v>0</v>
      </c>
      <c r="AA71" s="273">
        <v>0</v>
      </c>
      <c r="AB71" s="273">
        <v>0</v>
      </c>
      <c r="AC71" s="273">
        <v>0</v>
      </c>
      <c r="AD71" s="273">
        <v>0</v>
      </c>
      <c r="AE71" s="273">
        <v>0</v>
      </c>
      <c r="AF71" s="273">
        <v>0</v>
      </c>
      <c r="AG71" s="273">
        <v>0</v>
      </c>
      <c r="AH71" s="273">
        <v>0</v>
      </c>
      <c r="AI71" s="273">
        <v>0</v>
      </c>
      <c r="AJ71" s="273">
        <v>0</v>
      </c>
      <c r="AK71" s="273">
        <v>0</v>
      </c>
      <c r="AL71" s="273">
        <v>0</v>
      </c>
      <c r="AM71" s="273">
        <v>0</v>
      </c>
      <c r="AN71" s="273">
        <v>0</v>
      </c>
      <c r="AO71" s="273">
        <v>0</v>
      </c>
      <c r="AP71" s="273">
        <v>0</v>
      </c>
      <c r="AQ71" s="273">
        <v>0</v>
      </c>
      <c r="AR71" s="273">
        <v>0</v>
      </c>
      <c r="AS71" s="273">
        <v>0</v>
      </c>
      <c r="AT71" s="273">
        <v>0</v>
      </c>
      <c r="AU71" s="273">
        <v>49.570062952279301</v>
      </c>
      <c r="AV71" s="273">
        <v>74.6291326076134</v>
      </c>
      <c r="AW71" s="273">
        <v>0</v>
      </c>
      <c r="AX71" s="273">
        <v>0</v>
      </c>
      <c r="AY71" s="273">
        <v>0</v>
      </c>
      <c r="AZ71" s="273">
        <v>0</v>
      </c>
      <c r="BA71" s="273">
        <v>0</v>
      </c>
      <c r="BB71" s="273">
        <v>0</v>
      </c>
      <c r="BC71" s="273">
        <v>0</v>
      </c>
      <c r="BD71" s="273">
        <v>0</v>
      </c>
      <c r="BE71" s="273">
        <v>0</v>
      </c>
      <c r="BF71" s="273">
        <v>0</v>
      </c>
      <c r="BG71" s="273">
        <v>0</v>
      </c>
      <c r="BH71" s="273">
        <v>0</v>
      </c>
      <c r="BI71" s="273">
        <v>0</v>
      </c>
      <c r="BJ71" s="273">
        <v>0</v>
      </c>
      <c r="BK71" s="273">
        <v>0</v>
      </c>
      <c r="BL71" s="273">
        <v>0</v>
      </c>
      <c r="BM71" s="273">
        <v>0</v>
      </c>
      <c r="BN71" s="273">
        <v>0</v>
      </c>
      <c r="BO71" s="273">
        <v>0</v>
      </c>
      <c r="BP71" s="273">
        <v>0</v>
      </c>
      <c r="BQ71" s="273">
        <v>0</v>
      </c>
      <c r="BR71" s="273">
        <v>0</v>
      </c>
      <c r="BS71" s="273">
        <v>0</v>
      </c>
      <c r="BT71" s="273">
        <v>0</v>
      </c>
      <c r="BU71" s="273">
        <v>0</v>
      </c>
      <c r="BV71" s="273">
        <v>0</v>
      </c>
      <c r="BW71" s="273">
        <v>0</v>
      </c>
      <c r="BX71" s="219"/>
    </row>
    <row r="72" spans="1:76">
      <c r="A72" s="301"/>
      <c r="B72" s="88" t="s">
        <v>437</v>
      </c>
      <c r="C72" s="309"/>
      <c r="D72" s="273">
        <v>0</v>
      </c>
      <c r="E72" s="273">
        <v>0</v>
      </c>
      <c r="F72" s="273">
        <v>0</v>
      </c>
      <c r="G72" s="273">
        <v>0</v>
      </c>
      <c r="H72" s="273">
        <v>0</v>
      </c>
      <c r="I72" s="273">
        <v>0</v>
      </c>
      <c r="J72" s="273">
        <v>0</v>
      </c>
      <c r="K72" s="273">
        <v>0</v>
      </c>
      <c r="L72" s="273">
        <v>0</v>
      </c>
      <c r="M72" s="273">
        <v>0</v>
      </c>
      <c r="N72" s="273">
        <v>0</v>
      </c>
      <c r="O72" s="273">
        <v>0</v>
      </c>
      <c r="P72" s="273">
        <v>0</v>
      </c>
      <c r="Q72" s="273">
        <v>0</v>
      </c>
      <c r="R72" s="273">
        <v>0</v>
      </c>
      <c r="S72" s="273">
        <v>0</v>
      </c>
      <c r="T72" s="273">
        <v>0</v>
      </c>
      <c r="U72" s="273">
        <v>0</v>
      </c>
      <c r="V72" s="273">
        <v>0</v>
      </c>
      <c r="W72" s="273">
        <v>0</v>
      </c>
      <c r="X72" s="273">
        <v>0</v>
      </c>
      <c r="Y72" s="273">
        <v>0</v>
      </c>
      <c r="Z72" s="273">
        <v>0</v>
      </c>
      <c r="AA72" s="273">
        <v>0</v>
      </c>
      <c r="AB72" s="273">
        <v>0</v>
      </c>
      <c r="AC72" s="273">
        <v>0</v>
      </c>
      <c r="AD72" s="273">
        <v>0</v>
      </c>
      <c r="AE72" s="273">
        <v>0</v>
      </c>
      <c r="AF72" s="273">
        <v>0</v>
      </c>
      <c r="AG72" s="273">
        <v>0</v>
      </c>
      <c r="AH72" s="273">
        <v>0</v>
      </c>
      <c r="AI72" s="273">
        <v>0</v>
      </c>
      <c r="AJ72" s="273">
        <v>0</v>
      </c>
      <c r="AK72" s="273">
        <v>0</v>
      </c>
      <c r="AL72" s="273">
        <v>0</v>
      </c>
      <c r="AM72" s="273">
        <v>0</v>
      </c>
      <c r="AN72" s="273">
        <v>0</v>
      </c>
      <c r="AO72" s="273">
        <v>0</v>
      </c>
      <c r="AP72" s="273">
        <v>0</v>
      </c>
      <c r="AQ72" s="273">
        <v>0</v>
      </c>
      <c r="AR72" s="273">
        <v>0</v>
      </c>
      <c r="AS72" s="273">
        <v>0</v>
      </c>
      <c r="AT72" s="273">
        <v>0</v>
      </c>
      <c r="AU72" s="273">
        <v>219.82454261562717</v>
      </c>
      <c r="AV72" s="273">
        <v>282.39459226421457</v>
      </c>
      <c r="AW72" s="273">
        <v>0</v>
      </c>
      <c r="AX72" s="273">
        <v>0</v>
      </c>
      <c r="AY72" s="273">
        <v>0</v>
      </c>
      <c r="AZ72" s="273">
        <v>0</v>
      </c>
      <c r="BA72" s="273">
        <v>0</v>
      </c>
      <c r="BB72" s="273">
        <v>0</v>
      </c>
      <c r="BC72" s="273">
        <v>0</v>
      </c>
      <c r="BD72" s="273">
        <v>0</v>
      </c>
      <c r="BE72" s="273">
        <v>0</v>
      </c>
      <c r="BF72" s="273">
        <v>0</v>
      </c>
      <c r="BG72" s="273">
        <v>0</v>
      </c>
      <c r="BH72" s="273">
        <v>0</v>
      </c>
      <c r="BI72" s="273">
        <v>0</v>
      </c>
      <c r="BJ72" s="273">
        <v>0</v>
      </c>
      <c r="BK72" s="273">
        <v>0</v>
      </c>
      <c r="BL72" s="273">
        <v>0</v>
      </c>
      <c r="BM72" s="273">
        <v>0</v>
      </c>
      <c r="BN72" s="273">
        <v>0</v>
      </c>
      <c r="BO72" s="273">
        <v>0</v>
      </c>
      <c r="BP72" s="273">
        <v>0</v>
      </c>
      <c r="BQ72" s="273">
        <v>0</v>
      </c>
      <c r="BR72" s="273">
        <v>0</v>
      </c>
      <c r="BS72" s="273">
        <v>0</v>
      </c>
      <c r="BT72" s="273">
        <v>0</v>
      </c>
      <c r="BU72" s="273">
        <v>0</v>
      </c>
      <c r="BV72" s="273">
        <v>0</v>
      </c>
      <c r="BW72" s="273">
        <v>0</v>
      </c>
      <c r="BX72" s="219"/>
    </row>
    <row r="73" spans="1:76" ht="26.1" customHeight="1">
      <c r="A73" s="301"/>
      <c r="B73" s="38" t="s">
        <v>442</v>
      </c>
      <c r="C73" s="309"/>
      <c r="D73" s="273">
        <v>0</v>
      </c>
      <c r="E73" s="273">
        <v>0</v>
      </c>
      <c r="F73" s="273">
        <v>0</v>
      </c>
      <c r="G73" s="273">
        <v>0</v>
      </c>
      <c r="H73" s="273">
        <v>0</v>
      </c>
      <c r="I73" s="273">
        <v>0</v>
      </c>
      <c r="J73" s="273">
        <v>0</v>
      </c>
      <c r="K73" s="273">
        <v>0</v>
      </c>
      <c r="L73" s="273">
        <v>0</v>
      </c>
      <c r="M73" s="273">
        <v>0</v>
      </c>
      <c r="N73" s="273">
        <v>0</v>
      </c>
      <c r="O73" s="273">
        <v>0</v>
      </c>
      <c r="P73" s="273">
        <v>0</v>
      </c>
      <c r="Q73" s="273">
        <v>0</v>
      </c>
      <c r="R73" s="273">
        <v>0</v>
      </c>
      <c r="S73" s="273">
        <v>0</v>
      </c>
      <c r="T73" s="273">
        <v>0</v>
      </c>
      <c r="U73" s="273">
        <v>0</v>
      </c>
      <c r="V73" s="273">
        <v>0</v>
      </c>
      <c r="W73" s="273">
        <v>0</v>
      </c>
      <c r="X73" s="273">
        <v>0</v>
      </c>
      <c r="Y73" s="273">
        <v>0</v>
      </c>
      <c r="Z73" s="273">
        <v>221.80992677904234</v>
      </c>
      <c r="AA73" s="273">
        <v>240.99089429979588</v>
      </c>
      <c r="AB73" s="273">
        <v>286.67821206984308</v>
      </c>
      <c r="AC73" s="273">
        <v>323.68143874835459</v>
      </c>
      <c r="AD73" s="273">
        <v>813.86201343760763</v>
      </c>
      <c r="AE73" s="273">
        <v>906.10181523877122</v>
      </c>
      <c r="AF73" s="273">
        <v>863.53325320521697</v>
      </c>
      <c r="AG73" s="273">
        <v>1895.1432525132345</v>
      </c>
      <c r="AH73" s="273">
        <v>1788.490223750347</v>
      </c>
      <c r="AI73" s="273">
        <v>1767.2629723046284</v>
      </c>
      <c r="AJ73" s="273">
        <v>2003.3370061044652</v>
      </c>
      <c r="AK73" s="273">
        <v>2714.7121464628449</v>
      </c>
      <c r="AL73" s="273">
        <v>3092.4887794218835</v>
      </c>
      <c r="AM73" s="273">
        <v>3328.9535432590283</v>
      </c>
      <c r="AN73" s="273">
        <v>3498.4683683404223</v>
      </c>
      <c r="AO73" s="273">
        <v>3602.8086321584215</v>
      </c>
      <c r="AP73" s="273">
        <v>3831.6268292781219</v>
      </c>
      <c r="AQ73" s="273">
        <v>3777.4276554153435</v>
      </c>
      <c r="AR73" s="273">
        <v>2843.1610746807687</v>
      </c>
      <c r="AS73" s="273">
        <v>2886.0246924534272</v>
      </c>
      <c r="AT73" s="273">
        <v>0</v>
      </c>
      <c r="AU73" s="273">
        <v>0</v>
      </c>
      <c r="AV73" s="273">
        <v>0</v>
      </c>
      <c r="AW73" s="273">
        <v>0</v>
      </c>
      <c r="AX73" s="273">
        <v>0</v>
      </c>
      <c r="AY73" s="273">
        <v>0</v>
      </c>
      <c r="AZ73" s="273">
        <v>0</v>
      </c>
      <c r="BA73" s="273">
        <v>0</v>
      </c>
      <c r="BB73" s="273">
        <v>0</v>
      </c>
      <c r="BC73" s="273">
        <v>0</v>
      </c>
      <c r="BD73" s="273">
        <v>0</v>
      </c>
      <c r="BE73" s="273">
        <v>0</v>
      </c>
      <c r="BF73" s="273">
        <v>0</v>
      </c>
      <c r="BG73" s="273">
        <v>0</v>
      </c>
      <c r="BH73" s="273">
        <v>0</v>
      </c>
      <c r="BI73" s="273">
        <v>0</v>
      </c>
      <c r="BJ73" s="273">
        <v>0</v>
      </c>
      <c r="BK73" s="273">
        <v>0</v>
      </c>
      <c r="BL73" s="273">
        <v>0</v>
      </c>
      <c r="BM73" s="273">
        <v>0</v>
      </c>
      <c r="BN73" s="273">
        <v>0</v>
      </c>
      <c r="BO73" s="273">
        <v>0</v>
      </c>
      <c r="BP73" s="273">
        <v>0</v>
      </c>
      <c r="BQ73" s="273">
        <v>0</v>
      </c>
      <c r="BR73" s="273">
        <v>0</v>
      </c>
      <c r="BS73" s="273">
        <v>0</v>
      </c>
      <c r="BT73" s="273">
        <v>0</v>
      </c>
      <c r="BU73" s="273">
        <v>0</v>
      </c>
      <c r="BV73" s="273">
        <v>0</v>
      </c>
      <c r="BW73" s="273">
        <v>0</v>
      </c>
      <c r="BX73" s="219"/>
    </row>
    <row r="74" spans="1:76" ht="26.1" customHeight="1">
      <c r="A74" s="30"/>
      <c r="B74" s="30" t="s">
        <v>441</v>
      </c>
      <c r="C74" s="309"/>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19"/>
    </row>
    <row r="75" spans="1:76">
      <c r="A75" s="301"/>
      <c r="B75" s="38" t="s">
        <v>440</v>
      </c>
      <c r="C75" s="309"/>
      <c r="D75" s="273" t="s">
        <v>412</v>
      </c>
      <c r="E75" s="273" t="s">
        <v>412</v>
      </c>
      <c r="F75" s="273" t="s">
        <v>412</v>
      </c>
      <c r="G75" s="273" t="s">
        <v>412</v>
      </c>
      <c r="H75" s="273" t="s">
        <v>412</v>
      </c>
      <c r="I75" s="273" t="s">
        <v>412</v>
      </c>
      <c r="J75" s="273" t="s">
        <v>412</v>
      </c>
      <c r="K75" s="273" t="s">
        <v>412</v>
      </c>
      <c r="L75" s="273" t="s">
        <v>412</v>
      </c>
      <c r="M75" s="273" t="s">
        <v>412</v>
      </c>
      <c r="N75" s="273" t="s">
        <v>412</v>
      </c>
      <c r="O75" s="273" t="s">
        <v>412</v>
      </c>
      <c r="P75" s="273" t="s">
        <v>412</v>
      </c>
      <c r="Q75" s="273" t="s">
        <v>412</v>
      </c>
      <c r="R75" s="273" t="s">
        <v>412</v>
      </c>
      <c r="S75" s="273" t="s">
        <v>412</v>
      </c>
      <c r="T75" s="273" t="s">
        <v>412</v>
      </c>
      <c r="U75" s="273" t="s">
        <v>412</v>
      </c>
      <c r="V75" s="273" t="s">
        <v>412</v>
      </c>
      <c r="W75" s="273" t="s">
        <v>412</v>
      </c>
      <c r="X75" s="273" t="s">
        <v>412</v>
      </c>
      <c r="Y75" s="273" t="s">
        <v>412</v>
      </c>
      <c r="Z75" s="273" t="s">
        <v>412</v>
      </c>
      <c r="AA75" s="273" t="s">
        <v>412</v>
      </c>
      <c r="AB75" s="273" t="s">
        <v>412</v>
      </c>
      <c r="AC75" s="273" t="s">
        <v>412</v>
      </c>
      <c r="AD75" s="273" t="s">
        <v>412</v>
      </c>
      <c r="AE75" s="273" t="s">
        <v>412</v>
      </c>
      <c r="AF75" s="273" t="s">
        <v>412</v>
      </c>
      <c r="AG75" s="273" t="s">
        <v>412</v>
      </c>
      <c r="AH75" s="273" t="s">
        <v>412</v>
      </c>
      <c r="AI75" s="273" t="s">
        <v>412</v>
      </c>
      <c r="AJ75" s="273" t="s">
        <v>412</v>
      </c>
      <c r="AK75" s="273" t="s">
        <v>412</v>
      </c>
      <c r="AL75" s="273" t="s">
        <v>412</v>
      </c>
      <c r="AM75" s="273" t="s">
        <v>412</v>
      </c>
      <c r="AN75" s="273" t="s">
        <v>412</v>
      </c>
      <c r="AO75" s="273" t="s">
        <v>412</v>
      </c>
      <c r="AP75" s="273" t="s">
        <v>412</v>
      </c>
      <c r="AQ75" s="273" t="s">
        <v>412</v>
      </c>
      <c r="AR75" s="273" t="s">
        <v>412</v>
      </c>
      <c r="AS75" s="273" t="s">
        <v>412</v>
      </c>
      <c r="AT75" s="273" t="s">
        <v>412</v>
      </c>
      <c r="AU75" s="273">
        <v>1810.3911123702389</v>
      </c>
      <c r="AV75" s="273">
        <v>2411.4451292897966</v>
      </c>
      <c r="AW75" s="273">
        <v>2825.9934446185093</v>
      </c>
      <c r="AX75" s="273">
        <v>3005.012263294112</v>
      </c>
      <c r="AY75" s="273">
        <v>3082.6611400859451</v>
      </c>
      <c r="AZ75" s="273">
        <v>3133.2143816371336</v>
      </c>
      <c r="BA75" s="273">
        <v>3190.5649977711969</v>
      </c>
      <c r="BB75" s="273">
        <v>3204.9399072219562</v>
      </c>
      <c r="BC75" s="273">
        <v>3205.8497705729483</v>
      </c>
      <c r="BD75" s="273">
        <v>3178.0492543536438</v>
      </c>
      <c r="BE75" s="273">
        <v>3239.7536744150225</v>
      </c>
      <c r="BF75" s="273">
        <v>3448.9827365391975</v>
      </c>
      <c r="BG75" s="273">
        <v>3845.4158556913753</v>
      </c>
      <c r="BH75" s="273">
        <v>4350.0920199334196</v>
      </c>
      <c r="BI75" s="273">
        <v>4468.5633686593546</v>
      </c>
      <c r="BJ75" s="273">
        <v>4553.3229239433713</v>
      </c>
      <c r="BK75" s="273">
        <v>4539.8219729352413</v>
      </c>
      <c r="BL75" s="273">
        <v>4674.4261574110351</v>
      </c>
      <c r="BM75" s="273">
        <v>5057.5783821919231</v>
      </c>
      <c r="BN75" s="273">
        <v>5153.5850658722948</v>
      </c>
      <c r="BO75" s="273">
        <v>5089.6303210674796</v>
      </c>
      <c r="BP75" s="273">
        <v>5000.6763488302113</v>
      </c>
      <c r="BQ75" s="273">
        <v>0</v>
      </c>
      <c r="BR75" s="273">
        <v>0</v>
      </c>
      <c r="BS75" s="273">
        <v>0</v>
      </c>
      <c r="BT75" s="273">
        <v>0</v>
      </c>
      <c r="BU75" s="273">
        <v>0</v>
      </c>
      <c r="BV75" s="273">
        <v>0</v>
      </c>
      <c r="BW75" s="273">
        <v>0</v>
      </c>
      <c r="BX75" s="219"/>
    </row>
    <row r="76" spans="1:76">
      <c r="A76" s="301"/>
      <c r="B76" s="88" t="s">
        <v>439</v>
      </c>
      <c r="C76" s="309"/>
      <c r="D76" s="273">
        <v>0</v>
      </c>
      <c r="E76" s="273">
        <v>0</v>
      </c>
      <c r="F76" s="273">
        <v>0</v>
      </c>
      <c r="G76" s="273">
        <v>0</v>
      </c>
      <c r="H76" s="273">
        <v>0</v>
      </c>
      <c r="I76" s="273">
        <v>0</v>
      </c>
      <c r="J76" s="273">
        <v>0</v>
      </c>
      <c r="K76" s="273">
        <v>0</v>
      </c>
      <c r="L76" s="273">
        <v>0</v>
      </c>
      <c r="M76" s="273">
        <v>0</v>
      </c>
      <c r="N76" s="273">
        <v>0</v>
      </c>
      <c r="O76" s="273">
        <v>0</v>
      </c>
      <c r="P76" s="273">
        <v>0</v>
      </c>
      <c r="Q76" s="273">
        <v>0</v>
      </c>
      <c r="R76" s="273">
        <v>0</v>
      </c>
      <c r="S76" s="273">
        <v>0</v>
      </c>
      <c r="T76" s="273">
        <v>0</v>
      </c>
      <c r="U76" s="273">
        <v>0</v>
      </c>
      <c r="V76" s="273">
        <v>0</v>
      </c>
      <c r="W76" s="273">
        <v>0</v>
      </c>
      <c r="X76" s="273">
        <v>0</v>
      </c>
      <c r="Y76" s="273">
        <v>0</v>
      </c>
      <c r="Z76" s="273">
        <v>0</v>
      </c>
      <c r="AA76" s="273">
        <v>0</v>
      </c>
      <c r="AB76" s="273">
        <v>0</v>
      </c>
      <c r="AC76" s="273">
        <v>0</v>
      </c>
      <c r="AD76" s="273">
        <v>0</v>
      </c>
      <c r="AE76" s="273">
        <v>0</v>
      </c>
      <c r="AF76" s="273">
        <v>0</v>
      </c>
      <c r="AG76" s="273">
        <v>0</v>
      </c>
      <c r="AH76" s="273">
        <v>0</v>
      </c>
      <c r="AI76" s="273">
        <v>0</v>
      </c>
      <c r="AJ76" s="273">
        <v>0</v>
      </c>
      <c r="AK76" s="273">
        <v>0</v>
      </c>
      <c r="AL76" s="273">
        <v>0</v>
      </c>
      <c r="AM76" s="273">
        <v>0</v>
      </c>
      <c r="AN76" s="273">
        <v>0</v>
      </c>
      <c r="AO76" s="273">
        <v>0</v>
      </c>
      <c r="AP76" s="273">
        <v>0</v>
      </c>
      <c r="AQ76" s="273">
        <v>0</v>
      </c>
      <c r="AR76" s="273">
        <v>0</v>
      </c>
      <c r="AS76" s="273">
        <v>0</v>
      </c>
      <c r="AT76" s="273">
        <v>0</v>
      </c>
      <c r="AU76" s="273">
        <v>0</v>
      </c>
      <c r="AV76" s="273">
        <v>0</v>
      </c>
      <c r="AW76" s="273">
        <v>0</v>
      </c>
      <c r="AX76" s="273">
        <v>2614.2235051538105</v>
      </c>
      <c r="AY76" s="273">
        <v>2676.9328092684973</v>
      </c>
      <c r="AZ76" s="273">
        <v>2680.3501646696654</v>
      </c>
      <c r="BA76" s="273">
        <v>2682.562622134747</v>
      </c>
      <c r="BB76" s="273">
        <v>2679.0756779294406</v>
      </c>
      <c r="BC76" s="273">
        <v>2671.5079041697704</v>
      </c>
      <c r="BD76" s="273">
        <v>2640.4773629413876</v>
      </c>
      <c r="BE76" s="273">
        <v>2695.2885603485956</v>
      </c>
      <c r="BF76" s="273">
        <v>2899.8939044429694</v>
      </c>
      <c r="BG76" s="273">
        <v>3276.5667567721807</v>
      </c>
      <c r="BH76" s="273">
        <v>3718.7517911024734</v>
      </c>
      <c r="BI76" s="273">
        <v>3825.5876270769413</v>
      </c>
      <c r="BJ76" s="273">
        <v>3912.508610386395</v>
      </c>
      <c r="BK76" s="273">
        <v>3917.1511582740955</v>
      </c>
      <c r="BL76" s="273">
        <v>4057.4499574582596</v>
      </c>
      <c r="BM76" s="273">
        <v>4410.5524832494439</v>
      </c>
      <c r="BN76" s="273">
        <v>4499.8031184406855</v>
      </c>
      <c r="BO76" s="273">
        <v>4438.2939521039343</v>
      </c>
      <c r="BP76" s="273">
        <v>4358.7987348068546</v>
      </c>
      <c r="BQ76" s="273">
        <v>0</v>
      </c>
      <c r="BR76" s="273">
        <v>0</v>
      </c>
      <c r="BS76" s="273">
        <v>0</v>
      </c>
      <c r="BT76" s="273">
        <v>0</v>
      </c>
      <c r="BU76" s="273">
        <v>0</v>
      </c>
      <c r="BV76" s="273">
        <v>0</v>
      </c>
      <c r="BW76" s="273">
        <v>0</v>
      </c>
      <c r="BX76" s="219"/>
    </row>
    <row r="77" spans="1:76">
      <c r="A77" s="301"/>
      <c r="B77" s="88" t="s">
        <v>438</v>
      </c>
      <c r="C77" s="309"/>
      <c r="D77" s="273">
        <v>0</v>
      </c>
      <c r="E77" s="273">
        <v>0</v>
      </c>
      <c r="F77" s="273">
        <v>0</v>
      </c>
      <c r="G77" s="273">
        <v>0</v>
      </c>
      <c r="H77" s="273">
        <v>0</v>
      </c>
      <c r="I77" s="273">
        <v>0</v>
      </c>
      <c r="J77" s="273">
        <v>0</v>
      </c>
      <c r="K77" s="273">
        <v>0</v>
      </c>
      <c r="L77" s="273">
        <v>0</v>
      </c>
      <c r="M77" s="273">
        <v>0</v>
      </c>
      <c r="N77" s="273">
        <v>0</v>
      </c>
      <c r="O77" s="273">
        <v>0</v>
      </c>
      <c r="P77" s="273">
        <v>0</v>
      </c>
      <c r="Q77" s="273">
        <v>0</v>
      </c>
      <c r="R77" s="273">
        <v>0</v>
      </c>
      <c r="S77" s="273">
        <v>0</v>
      </c>
      <c r="T77" s="273">
        <v>0</v>
      </c>
      <c r="U77" s="273">
        <v>0</v>
      </c>
      <c r="V77" s="273">
        <v>0</v>
      </c>
      <c r="W77" s="273">
        <v>0</v>
      </c>
      <c r="X77" s="273">
        <v>0</v>
      </c>
      <c r="Y77" s="273">
        <v>0</v>
      </c>
      <c r="Z77" s="273">
        <v>0</v>
      </c>
      <c r="AA77" s="273">
        <v>0</v>
      </c>
      <c r="AB77" s="273">
        <v>0</v>
      </c>
      <c r="AC77" s="273">
        <v>0</v>
      </c>
      <c r="AD77" s="273">
        <v>0</v>
      </c>
      <c r="AE77" s="273">
        <v>0</v>
      </c>
      <c r="AF77" s="273">
        <v>0</v>
      </c>
      <c r="AG77" s="273">
        <v>0</v>
      </c>
      <c r="AH77" s="273">
        <v>0</v>
      </c>
      <c r="AI77" s="273">
        <v>0</v>
      </c>
      <c r="AJ77" s="273">
        <v>0</v>
      </c>
      <c r="AK77" s="273">
        <v>0</v>
      </c>
      <c r="AL77" s="273">
        <v>0</v>
      </c>
      <c r="AM77" s="273">
        <v>0</v>
      </c>
      <c r="AN77" s="273">
        <v>0</v>
      </c>
      <c r="AO77" s="273">
        <v>0</v>
      </c>
      <c r="AP77" s="273">
        <v>0</v>
      </c>
      <c r="AQ77" s="273">
        <v>0</v>
      </c>
      <c r="AR77" s="273">
        <v>0</v>
      </c>
      <c r="AS77" s="273">
        <v>0</v>
      </c>
      <c r="AT77" s="273">
        <v>0</v>
      </c>
      <c r="AU77" s="273">
        <v>0</v>
      </c>
      <c r="AV77" s="273">
        <v>0</v>
      </c>
      <c r="AW77" s="273">
        <v>0</v>
      </c>
      <c r="AX77" s="273">
        <v>93.417994186702515</v>
      </c>
      <c r="AY77" s="273">
        <v>103.26723122839442</v>
      </c>
      <c r="AZ77" s="273">
        <v>118.31681016970461</v>
      </c>
      <c r="BA77" s="273">
        <v>123.43942105762486</v>
      </c>
      <c r="BB77" s="273">
        <v>133.51036869351046</v>
      </c>
      <c r="BC77" s="273">
        <v>140.04207174285889</v>
      </c>
      <c r="BD77" s="273">
        <v>150.21812680630319</v>
      </c>
      <c r="BE77" s="273">
        <v>154.34824350654802</v>
      </c>
      <c r="BF77" s="273">
        <v>159.33957624791125</v>
      </c>
      <c r="BG77" s="273">
        <v>169.03537195545749</v>
      </c>
      <c r="BH77" s="273">
        <v>196.16393777938876</v>
      </c>
      <c r="BI77" s="273">
        <v>208.82762359264512</v>
      </c>
      <c r="BJ77" s="273">
        <v>212.38384124242489</v>
      </c>
      <c r="BK77" s="273">
        <v>212.97436386901597</v>
      </c>
      <c r="BL77" s="273">
        <v>220.78047681714142</v>
      </c>
      <c r="BM77" s="273">
        <v>240.62780533754895</v>
      </c>
      <c r="BN77" s="273">
        <v>249.89806979589437</v>
      </c>
      <c r="BO77" s="273">
        <v>255.3018079929715</v>
      </c>
      <c r="BP77" s="273">
        <v>256.41446714990707</v>
      </c>
      <c r="BQ77" s="273">
        <v>0</v>
      </c>
      <c r="BR77" s="273">
        <v>0</v>
      </c>
      <c r="BS77" s="273">
        <v>0</v>
      </c>
      <c r="BT77" s="273">
        <v>0</v>
      </c>
      <c r="BU77" s="273">
        <v>0</v>
      </c>
      <c r="BV77" s="273">
        <v>0</v>
      </c>
      <c r="BW77" s="273">
        <v>0</v>
      </c>
      <c r="BX77" s="219"/>
    </row>
    <row r="78" spans="1:76">
      <c r="A78" s="301"/>
      <c r="B78" s="88" t="s">
        <v>437</v>
      </c>
      <c r="C78" s="309"/>
      <c r="D78" s="273">
        <v>0</v>
      </c>
      <c r="E78" s="273">
        <v>0</v>
      </c>
      <c r="F78" s="273">
        <v>0</v>
      </c>
      <c r="G78" s="273">
        <v>0</v>
      </c>
      <c r="H78" s="273">
        <v>0</v>
      </c>
      <c r="I78" s="273">
        <v>0</v>
      </c>
      <c r="J78" s="273">
        <v>0</v>
      </c>
      <c r="K78" s="273">
        <v>0</v>
      </c>
      <c r="L78" s="273">
        <v>0</v>
      </c>
      <c r="M78" s="273">
        <v>0</v>
      </c>
      <c r="N78" s="273">
        <v>0</v>
      </c>
      <c r="O78" s="273">
        <v>0</v>
      </c>
      <c r="P78" s="273">
        <v>0</v>
      </c>
      <c r="Q78" s="273">
        <v>0</v>
      </c>
      <c r="R78" s="273">
        <v>0</v>
      </c>
      <c r="S78" s="273">
        <v>0</v>
      </c>
      <c r="T78" s="273">
        <v>0</v>
      </c>
      <c r="U78" s="273">
        <v>0</v>
      </c>
      <c r="V78" s="273">
        <v>0</v>
      </c>
      <c r="W78" s="273">
        <v>0</v>
      </c>
      <c r="X78" s="273">
        <v>0</v>
      </c>
      <c r="Y78" s="273">
        <v>0</v>
      </c>
      <c r="Z78" s="273">
        <v>0</v>
      </c>
      <c r="AA78" s="273">
        <v>0</v>
      </c>
      <c r="AB78" s="273">
        <v>0</v>
      </c>
      <c r="AC78" s="273">
        <v>0</v>
      </c>
      <c r="AD78" s="273">
        <v>0</v>
      </c>
      <c r="AE78" s="273">
        <v>0</v>
      </c>
      <c r="AF78" s="273">
        <v>0</v>
      </c>
      <c r="AG78" s="273">
        <v>0</v>
      </c>
      <c r="AH78" s="273">
        <v>0</v>
      </c>
      <c r="AI78" s="273">
        <v>0</v>
      </c>
      <c r="AJ78" s="273">
        <v>0</v>
      </c>
      <c r="AK78" s="273">
        <v>0</v>
      </c>
      <c r="AL78" s="273">
        <v>0</v>
      </c>
      <c r="AM78" s="273">
        <v>0</v>
      </c>
      <c r="AN78" s="273">
        <v>0</v>
      </c>
      <c r="AO78" s="273">
        <v>0</v>
      </c>
      <c r="AP78" s="273">
        <v>0</v>
      </c>
      <c r="AQ78" s="273">
        <v>0</v>
      </c>
      <c r="AR78" s="273">
        <v>0</v>
      </c>
      <c r="AS78" s="273">
        <v>0</v>
      </c>
      <c r="AT78" s="273">
        <v>0</v>
      </c>
      <c r="AU78" s="273">
        <v>0</v>
      </c>
      <c r="AV78" s="273">
        <v>0</v>
      </c>
      <c r="AW78" s="273">
        <v>0</v>
      </c>
      <c r="AX78" s="273">
        <v>297.37076395359873</v>
      </c>
      <c r="AY78" s="273">
        <v>302.46109958905356</v>
      </c>
      <c r="AZ78" s="273">
        <v>334.54680073471781</v>
      </c>
      <c r="BA78" s="273">
        <v>384.56265728544923</v>
      </c>
      <c r="BB78" s="273">
        <v>392.88024076988768</v>
      </c>
      <c r="BC78" s="273">
        <v>393.57581512587547</v>
      </c>
      <c r="BD78" s="273">
        <v>387.35376460595421</v>
      </c>
      <c r="BE78" s="273">
        <v>390.11687055987886</v>
      </c>
      <c r="BF78" s="273">
        <v>389.74925584831738</v>
      </c>
      <c r="BG78" s="273">
        <v>399.81372696373541</v>
      </c>
      <c r="BH78" s="273">
        <v>435.17629105155737</v>
      </c>
      <c r="BI78" s="273">
        <v>434.14811798976825</v>
      </c>
      <c r="BJ78" s="273">
        <v>428.43047231455068</v>
      </c>
      <c r="BK78" s="273">
        <v>409.69645079212955</v>
      </c>
      <c r="BL78" s="273">
        <v>396.19572313563322</v>
      </c>
      <c r="BM78" s="273">
        <v>406.39809360492973</v>
      </c>
      <c r="BN78" s="273">
        <v>403.88387763571592</v>
      </c>
      <c r="BO78" s="273">
        <v>396.03456097057307</v>
      </c>
      <c r="BP78" s="273">
        <v>385.46314687345028</v>
      </c>
      <c r="BQ78" s="273">
        <v>0</v>
      </c>
      <c r="BR78" s="273">
        <v>0</v>
      </c>
      <c r="BS78" s="273">
        <v>0</v>
      </c>
      <c r="BT78" s="273">
        <v>0</v>
      </c>
      <c r="BU78" s="273">
        <v>0</v>
      </c>
      <c r="BV78" s="273">
        <v>0</v>
      </c>
      <c r="BW78" s="273">
        <v>0</v>
      </c>
      <c r="BX78" s="219"/>
    </row>
    <row r="79" spans="1:76" s="244" customFormat="1" ht="26.1" customHeight="1" thickBot="1">
      <c r="A79" s="308"/>
      <c r="B79" s="307" t="s">
        <v>436</v>
      </c>
      <c r="C79" s="306"/>
      <c r="D79" s="282" t="s">
        <v>412</v>
      </c>
      <c r="E79" s="282" t="s">
        <v>412</v>
      </c>
      <c r="F79" s="282" t="s">
        <v>412</v>
      </c>
      <c r="G79" s="282" t="s">
        <v>412</v>
      </c>
      <c r="H79" s="282" t="s">
        <v>412</v>
      </c>
      <c r="I79" s="282" t="s">
        <v>412</v>
      </c>
      <c r="J79" s="282" t="s">
        <v>412</v>
      </c>
      <c r="K79" s="282" t="s">
        <v>412</v>
      </c>
      <c r="L79" s="282" t="s">
        <v>412</v>
      </c>
      <c r="M79" s="282" t="s">
        <v>412</v>
      </c>
      <c r="N79" s="282" t="s">
        <v>412</v>
      </c>
      <c r="O79" s="282" t="s">
        <v>412</v>
      </c>
      <c r="P79" s="282" t="s">
        <v>412</v>
      </c>
      <c r="Q79" s="282" t="s">
        <v>412</v>
      </c>
      <c r="R79" s="282" t="s">
        <v>412</v>
      </c>
      <c r="S79" s="282" t="s">
        <v>412</v>
      </c>
      <c r="T79" s="282" t="s">
        <v>412</v>
      </c>
      <c r="U79" s="282" t="s">
        <v>412</v>
      </c>
      <c r="V79" s="282" t="s">
        <v>412</v>
      </c>
      <c r="W79" s="282" t="s">
        <v>412</v>
      </c>
      <c r="X79" s="282" t="s">
        <v>412</v>
      </c>
      <c r="Y79" s="282" t="s">
        <v>412</v>
      </c>
      <c r="Z79" s="282" t="s">
        <v>412</v>
      </c>
      <c r="AA79" s="282" t="s">
        <v>412</v>
      </c>
      <c r="AB79" s="282" t="s">
        <v>412</v>
      </c>
      <c r="AC79" s="282" t="s">
        <v>412</v>
      </c>
      <c r="AD79" s="282" t="s">
        <v>412</v>
      </c>
      <c r="AE79" s="282" t="s">
        <v>412</v>
      </c>
      <c r="AF79" s="282" t="s">
        <v>412</v>
      </c>
      <c r="AG79" s="282" t="s">
        <v>412</v>
      </c>
      <c r="AH79" s="282" t="s">
        <v>412</v>
      </c>
      <c r="AI79" s="282" t="s">
        <v>412</v>
      </c>
      <c r="AJ79" s="282" t="s">
        <v>412</v>
      </c>
      <c r="AK79" s="282" t="s">
        <v>412</v>
      </c>
      <c r="AL79" s="282" t="s">
        <v>412</v>
      </c>
      <c r="AM79" s="282" t="s">
        <v>412</v>
      </c>
      <c r="AN79" s="282" t="s">
        <v>412</v>
      </c>
      <c r="AO79" s="282" t="s">
        <v>412</v>
      </c>
      <c r="AP79" s="282" t="s">
        <v>412</v>
      </c>
      <c r="AQ79" s="282" t="s">
        <v>412</v>
      </c>
      <c r="AR79" s="282" t="s">
        <v>412</v>
      </c>
      <c r="AS79" s="282" t="s">
        <v>412</v>
      </c>
      <c r="AT79" s="282" t="s">
        <v>412</v>
      </c>
      <c r="AU79" s="282">
        <v>556.54692960702471</v>
      </c>
      <c r="AV79" s="282">
        <v>370.80037251852434</v>
      </c>
      <c r="AW79" s="282">
        <v>286.46701660362226</v>
      </c>
      <c r="AX79" s="282">
        <v>288.77426491525404</v>
      </c>
      <c r="AY79" s="282">
        <v>289.62162850213724</v>
      </c>
      <c r="AZ79" s="282">
        <v>282.33785746463991</v>
      </c>
      <c r="BA79" s="282">
        <v>287.3152761283099</v>
      </c>
      <c r="BB79" s="282">
        <v>301.13785164807689</v>
      </c>
      <c r="BC79" s="282">
        <v>346.82189368298168</v>
      </c>
      <c r="BD79" s="282">
        <v>382.89070480866599</v>
      </c>
      <c r="BE79" s="282">
        <v>419.63113842309457</v>
      </c>
      <c r="BF79" s="282">
        <v>313.19409846170043</v>
      </c>
      <c r="BG79" s="282">
        <v>351.97285728140957</v>
      </c>
      <c r="BH79" s="282">
        <v>136.30179760652032</v>
      </c>
      <c r="BI79" s="282">
        <v>162.29363257877685</v>
      </c>
      <c r="BJ79" s="282">
        <v>154.70190965618269</v>
      </c>
      <c r="BK79" s="282">
        <v>133.80376892122655</v>
      </c>
      <c r="BL79" s="282">
        <v>119.98287515439836</v>
      </c>
      <c r="BM79" s="282">
        <v>127.25695234803358</v>
      </c>
      <c r="BN79" s="282">
        <v>135.54615420042256</v>
      </c>
      <c r="BO79" s="282">
        <v>99.722632762337327</v>
      </c>
      <c r="BP79" s="282">
        <v>99.591554136566103</v>
      </c>
      <c r="BQ79" s="282">
        <v>0</v>
      </c>
      <c r="BR79" s="282">
        <v>0</v>
      </c>
      <c r="BS79" s="282">
        <v>0</v>
      </c>
      <c r="BT79" s="282">
        <v>0</v>
      </c>
      <c r="BU79" s="282">
        <v>0</v>
      </c>
      <c r="BV79" s="282">
        <v>0</v>
      </c>
      <c r="BW79" s="282">
        <v>0</v>
      </c>
      <c r="BX79" s="245"/>
    </row>
    <row r="80" spans="1:76" ht="39.950000000000003" customHeight="1">
      <c r="A80" s="296"/>
      <c r="B80" s="305" t="s">
        <v>435</v>
      </c>
      <c r="C80" s="280"/>
      <c r="D80" s="279" t="s">
        <v>162</v>
      </c>
      <c r="E80" s="279" t="s">
        <v>161</v>
      </c>
      <c r="F80" s="279" t="s">
        <v>160</v>
      </c>
      <c r="G80" s="279" t="s">
        <v>159</v>
      </c>
      <c r="H80" s="279" t="s">
        <v>158</v>
      </c>
      <c r="I80" s="279" t="s">
        <v>157</v>
      </c>
      <c r="J80" s="279" t="s">
        <v>156</v>
      </c>
      <c r="K80" s="279" t="s">
        <v>155</v>
      </c>
      <c r="L80" s="279" t="s">
        <v>154</v>
      </c>
      <c r="M80" s="279" t="s">
        <v>153</v>
      </c>
      <c r="N80" s="279" t="s">
        <v>152</v>
      </c>
      <c r="O80" s="279" t="s">
        <v>151</v>
      </c>
      <c r="P80" s="279" t="s">
        <v>150</v>
      </c>
      <c r="Q80" s="279" t="s">
        <v>149</v>
      </c>
      <c r="R80" s="279" t="s">
        <v>148</v>
      </c>
      <c r="S80" s="279" t="s">
        <v>147</v>
      </c>
      <c r="T80" s="279" t="s">
        <v>146</v>
      </c>
      <c r="U80" s="279" t="s">
        <v>145</v>
      </c>
      <c r="V80" s="279" t="s">
        <v>144</v>
      </c>
      <c r="W80" s="279" t="s">
        <v>143</v>
      </c>
      <c r="X80" s="279" t="s">
        <v>142</v>
      </c>
      <c r="Y80" s="279" t="s">
        <v>141</v>
      </c>
      <c r="Z80" s="279" t="s">
        <v>140</v>
      </c>
      <c r="AA80" s="279" t="s">
        <v>139</v>
      </c>
      <c r="AB80" s="279" t="s">
        <v>138</v>
      </c>
      <c r="AC80" s="279" t="s">
        <v>137</v>
      </c>
      <c r="AD80" s="279" t="s">
        <v>136</v>
      </c>
      <c r="AE80" s="279" t="s">
        <v>135</v>
      </c>
      <c r="AF80" s="279" t="s">
        <v>134</v>
      </c>
      <c r="AG80" s="279" t="s">
        <v>133</v>
      </c>
      <c r="AH80" s="279" t="s">
        <v>132</v>
      </c>
      <c r="AI80" s="279" t="s">
        <v>131</v>
      </c>
      <c r="AJ80" s="279" t="s">
        <v>130</v>
      </c>
      <c r="AK80" s="279" t="s">
        <v>129</v>
      </c>
      <c r="AL80" s="279" t="s">
        <v>128</v>
      </c>
      <c r="AM80" s="279" t="s">
        <v>127</v>
      </c>
      <c r="AN80" s="279" t="s">
        <v>126</v>
      </c>
      <c r="AO80" s="279" t="s">
        <v>125</v>
      </c>
      <c r="AP80" s="279" t="s">
        <v>124</v>
      </c>
      <c r="AQ80" s="279" t="s">
        <v>123</v>
      </c>
      <c r="AR80" s="279" t="s">
        <v>122</v>
      </c>
      <c r="AS80" s="279" t="s">
        <v>121</v>
      </c>
      <c r="AT80" s="279" t="s">
        <v>120</v>
      </c>
      <c r="AU80" s="279" t="s">
        <v>119</v>
      </c>
      <c r="AV80" s="279" t="s">
        <v>118</v>
      </c>
      <c r="AW80" s="279" t="s">
        <v>117</v>
      </c>
      <c r="AX80" s="279" t="s">
        <v>116</v>
      </c>
      <c r="AY80" s="279" t="s">
        <v>115</v>
      </c>
      <c r="AZ80" s="279" t="s">
        <v>114</v>
      </c>
      <c r="BA80" s="279" t="s">
        <v>113</v>
      </c>
      <c r="BB80" s="279" t="s">
        <v>112</v>
      </c>
      <c r="BC80" s="279" t="s">
        <v>111</v>
      </c>
      <c r="BD80" s="279" t="s">
        <v>110</v>
      </c>
      <c r="BE80" s="279" t="s">
        <v>109</v>
      </c>
      <c r="BF80" s="279" t="s">
        <v>108</v>
      </c>
      <c r="BG80" s="279" t="s">
        <v>107</v>
      </c>
      <c r="BH80" s="279" t="s">
        <v>106</v>
      </c>
      <c r="BI80" s="279" t="s">
        <v>105</v>
      </c>
      <c r="BJ80" s="279" t="s">
        <v>104</v>
      </c>
      <c r="BK80" s="279" t="s">
        <v>103</v>
      </c>
      <c r="BL80" s="279" t="s">
        <v>102</v>
      </c>
      <c r="BM80" s="279" t="s">
        <v>101</v>
      </c>
      <c r="BN80" s="279" t="s">
        <v>100</v>
      </c>
      <c r="BO80" s="279" t="s">
        <v>99</v>
      </c>
      <c r="BP80" s="279" t="s">
        <v>98</v>
      </c>
      <c r="BQ80" s="279" t="s">
        <v>97</v>
      </c>
      <c r="BR80" s="279" t="s">
        <v>96</v>
      </c>
      <c r="BS80" s="279" t="s">
        <v>95</v>
      </c>
      <c r="BT80" s="279" t="s">
        <v>94</v>
      </c>
      <c r="BU80" s="278" t="s">
        <v>93</v>
      </c>
      <c r="BV80" s="278" t="s">
        <v>92</v>
      </c>
      <c r="BW80" s="278" t="s">
        <v>91</v>
      </c>
      <c r="BX80" s="219"/>
    </row>
    <row r="81" spans="1:76" s="275" customFormat="1" ht="26.1" customHeight="1">
      <c r="A81" s="304"/>
      <c r="B81" s="303" t="s">
        <v>81</v>
      </c>
      <c r="C81" s="277"/>
      <c r="D81" s="276">
        <v>0</v>
      </c>
      <c r="E81" s="276">
        <v>0</v>
      </c>
      <c r="F81" s="276">
        <v>0</v>
      </c>
      <c r="G81" s="276">
        <v>0</v>
      </c>
      <c r="H81" s="276">
        <v>0</v>
      </c>
      <c r="I81" s="276">
        <v>0</v>
      </c>
      <c r="J81" s="276">
        <v>0</v>
      </c>
      <c r="K81" s="276">
        <v>0</v>
      </c>
      <c r="L81" s="276">
        <v>0</v>
      </c>
      <c r="M81" s="276">
        <v>0</v>
      </c>
      <c r="N81" s="276">
        <v>0</v>
      </c>
      <c r="O81" s="276">
        <v>0</v>
      </c>
      <c r="P81" s="276">
        <v>0</v>
      </c>
      <c r="Q81" s="276">
        <v>0</v>
      </c>
      <c r="R81" s="276">
        <v>0</v>
      </c>
      <c r="S81" s="276">
        <v>0</v>
      </c>
      <c r="T81" s="276">
        <v>0</v>
      </c>
      <c r="U81" s="276">
        <v>0</v>
      </c>
      <c r="V81" s="276">
        <v>0</v>
      </c>
      <c r="W81" s="276">
        <v>0</v>
      </c>
      <c r="X81" s="276">
        <v>0</v>
      </c>
      <c r="Y81" s="276">
        <v>0</v>
      </c>
      <c r="Z81" s="276">
        <v>0</v>
      </c>
      <c r="AA81" s="276">
        <v>0</v>
      </c>
      <c r="AB81" s="276">
        <v>0</v>
      </c>
      <c r="AC81" s="276">
        <v>0</v>
      </c>
      <c r="AD81" s="276">
        <v>0</v>
      </c>
      <c r="AE81" s="276">
        <v>0</v>
      </c>
      <c r="AF81" s="276">
        <v>0</v>
      </c>
      <c r="AG81" s="276">
        <v>0</v>
      </c>
      <c r="AH81" s="276">
        <v>5460</v>
      </c>
      <c r="AI81" s="276">
        <v>5396</v>
      </c>
      <c r="AJ81" s="276">
        <v>5800</v>
      </c>
      <c r="AK81" s="276">
        <v>6555</v>
      </c>
      <c r="AL81" s="276">
        <v>6950</v>
      </c>
      <c r="AM81" s="276">
        <v>7020</v>
      </c>
      <c r="AN81" s="276">
        <v>7230</v>
      </c>
      <c r="AO81" s="276">
        <v>7020</v>
      </c>
      <c r="AP81" s="276">
        <v>7050</v>
      </c>
      <c r="AQ81" s="276">
        <v>6875</v>
      </c>
      <c r="AR81" s="276">
        <v>5143</v>
      </c>
      <c r="AS81" s="276">
        <v>5201</v>
      </c>
      <c r="AT81" s="276">
        <v>6726</v>
      </c>
      <c r="AU81" s="276">
        <v>6367</v>
      </c>
      <c r="AV81" s="276">
        <v>6704</v>
      </c>
      <c r="AW81" s="276">
        <v>5466</v>
      </c>
      <c r="AX81" s="276">
        <v>5615</v>
      </c>
      <c r="AY81" s="276">
        <v>5690</v>
      </c>
      <c r="AZ81" s="276">
        <v>5618</v>
      </c>
      <c r="BA81" s="276">
        <v>5479</v>
      </c>
      <c r="BB81" s="276">
        <v>5306</v>
      </c>
      <c r="BC81" s="276">
        <v>5051</v>
      </c>
      <c r="BD81" s="276">
        <v>4761</v>
      </c>
      <c r="BE81" s="276">
        <v>4664</v>
      </c>
      <c r="BF81" s="276">
        <v>4625</v>
      </c>
      <c r="BG81" s="276">
        <v>4693</v>
      </c>
      <c r="BH81" s="276">
        <v>4915</v>
      </c>
      <c r="BI81" s="276">
        <v>5029</v>
      </c>
      <c r="BJ81" s="276">
        <v>5080</v>
      </c>
      <c r="BK81" s="276">
        <v>5068</v>
      </c>
      <c r="BL81" s="276">
        <v>5158</v>
      </c>
      <c r="BM81" s="276">
        <v>5571</v>
      </c>
      <c r="BN81" s="276">
        <v>5805</v>
      </c>
      <c r="BO81" s="276">
        <v>5874</v>
      </c>
      <c r="BP81" s="276">
        <v>5911</v>
      </c>
      <c r="BQ81" s="276">
        <v>0</v>
      </c>
      <c r="BR81" s="276">
        <v>0</v>
      </c>
      <c r="BS81" s="276">
        <v>0</v>
      </c>
      <c r="BT81" s="276">
        <v>0</v>
      </c>
      <c r="BU81" s="276">
        <v>0</v>
      </c>
      <c r="BV81" s="276">
        <v>0</v>
      </c>
      <c r="BW81" s="276">
        <v>0</v>
      </c>
      <c r="BX81" s="174"/>
    </row>
    <row r="82" spans="1:76" ht="26.1" customHeight="1">
      <c r="A82" s="158"/>
      <c r="B82" s="302" t="s">
        <v>434</v>
      </c>
      <c r="C82" s="271"/>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219"/>
    </row>
    <row r="83" spans="1:76">
      <c r="A83" s="301"/>
      <c r="B83" s="92" t="s">
        <v>433</v>
      </c>
      <c r="C83" s="271"/>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v>368</v>
      </c>
      <c r="BM83" s="273">
        <v>597</v>
      </c>
      <c r="BN83" s="273">
        <v>647</v>
      </c>
      <c r="BO83" s="273">
        <v>691</v>
      </c>
      <c r="BP83" s="273">
        <v>733</v>
      </c>
      <c r="BQ83" s="273">
        <v>0</v>
      </c>
      <c r="BR83" s="273">
        <v>0</v>
      </c>
      <c r="BS83" s="273">
        <v>0</v>
      </c>
      <c r="BT83" s="273">
        <v>0</v>
      </c>
      <c r="BU83" s="273">
        <v>0</v>
      </c>
      <c r="BV83" s="273">
        <v>0</v>
      </c>
      <c r="BW83" s="273">
        <v>0</v>
      </c>
      <c r="BX83" s="219"/>
    </row>
    <row r="84" spans="1:76">
      <c r="A84" s="301"/>
      <c r="B84" s="92" t="s">
        <v>7</v>
      </c>
      <c r="C84" s="271"/>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v>1147</v>
      </c>
      <c r="BM84" s="273">
        <v>1215</v>
      </c>
      <c r="BN84" s="273">
        <v>1266</v>
      </c>
      <c r="BO84" s="273">
        <v>1286</v>
      </c>
      <c r="BP84" s="273">
        <v>1294</v>
      </c>
      <c r="BQ84" s="273">
        <v>0</v>
      </c>
      <c r="BR84" s="273">
        <v>0</v>
      </c>
      <c r="BS84" s="273">
        <v>0</v>
      </c>
      <c r="BT84" s="273">
        <v>0</v>
      </c>
      <c r="BU84" s="273">
        <v>0</v>
      </c>
      <c r="BV84" s="273">
        <v>0</v>
      </c>
      <c r="BW84" s="273">
        <v>0</v>
      </c>
      <c r="BX84" s="219"/>
    </row>
    <row r="85" spans="1:76">
      <c r="A85" s="301"/>
      <c r="B85" s="92" t="s">
        <v>432</v>
      </c>
      <c r="C85" s="271"/>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c r="AY85" s="273"/>
      <c r="AZ85" s="273"/>
      <c r="BA85" s="273"/>
      <c r="BB85" s="273"/>
      <c r="BC85" s="273"/>
      <c r="BD85" s="273"/>
      <c r="BE85" s="273"/>
      <c r="BF85" s="273"/>
      <c r="BG85" s="273"/>
      <c r="BH85" s="273"/>
      <c r="BI85" s="273"/>
      <c r="BJ85" s="273"/>
      <c r="BK85" s="273"/>
      <c r="BL85" s="273">
        <v>647</v>
      </c>
      <c r="BM85" s="273">
        <v>625</v>
      </c>
      <c r="BN85" s="273">
        <v>581</v>
      </c>
      <c r="BO85" s="273">
        <v>517</v>
      </c>
      <c r="BP85" s="273">
        <v>468</v>
      </c>
      <c r="BQ85" s="273">
        <v>0</v>
      </c>
      <c r="BR85" s="273">
        <v>0</v>
      </c>
      <c r="BS85" s="273">
        <v>0</v>
      </c>
      <c r="BT85" s="273">
        <v>0</v>
      </c>
      <c r="BU85" s="273">
        <v>0</v>
      </c>
      <c r="BV85" s="273">
        <v>0</v>
      </c>
      <c r="BW85" s="273">
        <v>0</v>
      </c>
      <c r="BX85" s="219"/>
    </row>
    <row r="86" spans="1:76">
      <c r="A86" s="301"/>
      <c r="B86" s="92" t="s">
        <v>431</v>
      </c>
      <c r="C86" s="271"/>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v>96</v>
      </c>
      <c r="BM86" s="273">
        <v>109</v>
      </c>
      <c r="BN86" s="273">
        <v>126</v>
      </c>
      <c r="BO86" s="273">
        <v>139</v>
      </c>
      <c r="BP86" s="273">
        <v>154</v>
      </c>
      <c r="BQ86" s="273">
        <v>0</v>
      </c>
      <c r="BR86" s="273">
        <v>0</v>
      </c>
      <c r="BS86" s="273">
        <v>0</v>
      </c>
      <c r="BT86" s="273">
        <v>0</v>
      </c>
      <c r="BU86" s="273">
        <v>0</v>
      </c>
      <c r="BV86" s="273">
        <v>0</v>
      </c>
      <c r="BW86" s="273">
        <v>0</v>
      </c>
      <c r="BX86" s="219"/>
    </row>
    <row r="87" spans="1:76">
      <c r="A87" s="301"/>
      <c r="B87" s="92" t="s">
        <v>430</v>
      </c>
      <c r="C87" s="271"/>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v>170</v>
      </c>
      <c r="BM87" s="273">
        <v>176</v>
      </c>
      <c r="BN87" s="273">
        <v>175</v>
      </c>
      <c r="BO87" s="273">
        <v>161</v>
      </c>
      <c r="BP87" s="273">
        <v>137</v>
      </c>
      <c r="BQ87" s="273">
        <v>0</v>
      </c>
      <c r="BR87" s="273">
        <v>0</v>
      </c>
      <c r="BS87" s="273">
        <v>0</v>
      </c>
      <c r="BT87" s="273">
        <v>0</v>
      </c>
      <c r="BU87" s="273">
        <v>0</v>
      </c>
      <c r="BV87" s="273">
        <v>0</v>
      </c>
      <c r="BW87" s="273">
        <v>0</v>
      </c>
      <c r="BX87" s="219"/>
    </row>
    <row r="88" spans="1:76" ht="26.1" customHeight="1">
      <c r="A88" s="301"/>
      <c r="B88" s="92" t="s">
        <v>429</v>
      </c>
      <c r="C88" s="271"/>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v>1928</v>
      </c>
      <c r="BM88" s="273">
        <v>1939</v>
      </c>
      <c r="BN88" s="273">
        <v>1936</v>
      </c>
      <c r="BO88" s="273">
        <v>1900</v>
      </c>
      <c r="BP88" s="273">
        <v>1817</v>
      </c>
      <c r="BQ88" s="273">
        <v>0</v>
      </c>
      <c r="BR88" s="273">
        <v>0</v>
      </c>
      <c r="BS88" s="273">
        <v>0</v>
      </c>
      <c r="BT88" s="273">
        <v>0</v>
      </c>
      <c r="BU88" s="273">
        <v>0</v>
      </c>
      <c r="BV88" s="273">
        <v>0</v>
      </c>
      <c r="BW88" s="273">
        <v>0</v>
      </c>
      <c r="BX88" s="219"/>
    </row>
    <row r="89" spans="1:76">
      <c r="A89" s="301"/>
      <c r="B89" s="92" t="s">
        <v>428</v>
      </c>
      <c r="C89" s="271"/>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v>29</v>
      </c>
      <c r="BM89" s="273">
        <v>33</v>
      </c>
      <c r="BN89" s="273">
        <v>40</v>
      </c>
      <c r="BO89" s="273">
        <v>44</v>
      </c>
      <c r="BP89" s="273">
        <v>52</v>
      </c>
      <c r="BQ89" s="273">
        <v>0</v>
      </c>
      <c r="BR89" s="273">
        <v>0</v>
      </c>
      <c r="BS89" s="273">
        <v>0</v>
      </c>
      <c r="BT89" s="273">
        <v>0</v>
      </c>
      <c r="BU89" s="273">
        <v>0</v>
      </c>
      <c r="BV89" s="273">
        <v>0</v>
      </c>
      <c r="BW89" s="273">
        <v>0</v>
      </c>
      <c r="BX89" s="219"/>
    </row>
    <row r="90" spans="1:76">
      <c r="A90" s="301"/>
      <c r="B90" s="92" t="s">
        <v>427</v>
      </c>
      <c r="C90" s="271"/>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v>8</v>
      </c>
      <c r="BM90" s="273">
        <v>9</v>
      </c>
      <c r="BN90" s="273">
        <v>9</v>
      </c>
      <c r="BO90" s="273">
        <v>9</v>
      </c>
      <c r="BP90" s="273">
        <v>9</v>
      </c>
      <c r="BQ90" s="273">
        <v>0</v>
      </c>
      <c r="BR90" s="273">
        <v>0</v>
      </c>
      <c r="BS90" s="273">
        <v>0</v>
      </c>
      <c r="BT90" s="273">
        <v>0</v>
      </c>
      <c r="BU90" s="273">
        <v>0</v>
      </c>
      <c r="BV90" s="273">
        <v>0</v>
      </c>
      <c r="BW90" s="273">
        <v>0</v>
      </c>
      <c r="BX90" s="219"/>
    </row>
    <row r="91" spans="1:76">
      <c r="A91" s="301"/>
      <c r="B91" s="92" t="s">
        <v>1</v>
      </c>
      <c r="C91" s="271"/>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v>433</v>
      </c>
      <c r="BM91" s="273">
        <v>444</v>
      </c>
      <c r="BN91" s="273">
        <v>453</v>
      </c>
      <c r="BO91" s="273">
        <v>460</v>
      </c>
      <c r="BP91" s="273">
        <v>496</v>
      </c>
      <c r="BQ91" s="273">
        <v>0</v>
      </c>
      <c r="BR91" s="273">
        <v>0</v>
      </c>
      <c r="BS91" s="273">
        <v>0</v>
      </c>
      <c r="BT91" s="273">
        <v>0</v>
      </c>
      <c r="BU91" s="273">
        <v>0</v>
      </c>
      <c r="BV91" s="273">
        <v>0</v>
      </c>
      <c r="BW91" s="273">
        <v>0</v>
      </c>
      <c r="BX91" s="219"/>
    </row>
    <row r="92" spans="1:76">
      <c r="A92" s="301"/>
      <c r="B92" s="92" t="s">
        <v>426</v>
      </c>
      <c r="C92" s="271"/>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v>332</v>
      </c>
      <c r="BM92" s="273">
        <v>424</v>
      </c>
      <c r="BN92" s="273">
        <v>571</v>
      </c>
      <c r="BO92" s="273">
        <v>667</v>
      </c>
      <c r="BP92" s="273">
        <v>751</v>
      </c>
      <c r="BQ92" s="273">
        <v>0</v>
      </c>
      <c r="BR92" s="273">
        <v>0</v>
      </c>
      <c r="BS92" s="273">
        <v>0</v>
      </c>
      <c r="BT92" s="273">
        <v>0</v>
      </c>
      <c r="BU92" s="273">
        <v>0</v>
      </c>
      <c r="BV92" s="273">
        <v>0</v>
      </c>
      <c r="BW92" s="273">
        <v>0</v>
      </c>
      <c r="BX92" s="219"/>
    </row>
    <row r="93" spans="1:76" ht="26.1" customHeight="1">
      <c r="A93" s="301"/>
      <c r="B93" s="106" t="s">
        <v>425</v>
      </c>
      <c r="C93" s="271"/>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v>3013</v>
      </c>
      <c r="AS93" s="273">
        <v>2979</v>
      </c>
      <c r="AT93" s="273">
        <v>3735</v>
      </c>
      <c r="AU93" s="273">
        <v>3159</v>
      </c>
      <c r="AV93" s="273">
        <v>2996</v>
      </c>
      <c r="AW93" s="273">
        <v>2838</v>
      </c>
      <c r="AX93" s="273">
        <v>2801</v>
      </c>
      <c r="AY93" s="273">
        <v>2769</v>
      </c>
      <c r="AZ93" s="273">
        <v>2692</v>
      </c>
      <c r="BA93" s="273">
        <v>2623</v>
      </c>
      <c r="BB93" s="273">
        <v>2567</v>
      </c>
      <c r="BC93" s="273">
        <v>2471</v>
      </c>
      <c r="BD93" s="273">
        <v>2387</v>
      </c>
      <c r="BE93" s="273">
        <v>2371</v>
      </c>
      <c r="BF93" s="273">
        <v>2357</v>
      </c>
      <c r="BG93" s="273">
        <v>2335</v>
      </c>
      <c r="BH93" s="273">
        <v>2442</v>
      </c>
      <c r="BI93" s="273">
        <v>2426</v>
      </c>
      <c r="BJ93" s="273">
        <v>2510</v>
      </c>
      <c r="BK93" s="273">
        <v>2535</v>
      </c>
      <c r="BL93" s="273">
        <v>2592</v>
      </c>
      <c r="BM93" s="273">
        <v>2631</v>
      </c>
      <c r="BN93" s="273">
        <v>2633</v>
      </c>
      <c r="BO93" s="273">
        <v>2620</v>
      </c>
      <c r="BP93" s="273">
        <v>2544</v>
      </c>
      <c r="BQ93" s="273">
        <v>0</v>
      </c>
      <c r="BR93" s="273">
        <v>0</v>
      </c>
      <c r="BS93" s="273">
        <v>0</v>
      </c>
      <c r="BT93" s="273">
        <v>0</v>
      </c>
      <c r="BU93" s="273">
        <v>0</v>
      </c>
      <c r="BV93" s="273">
        <v>0</v>
      </c>
      <c r="BW93" s="273">
        <v>0</v>
      </c>
      <c r="BX93" s="219"/>
    </row>
    <row r="94" spans="1:76">
      <c r="A94" s="301"/>
      <c r="B94" s="106" t="s">
        <v>424</v>
      </c>
      <c r="C94" s="271"/>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v>2131</v>
      </c>
      <c r="AS94" s="273">
        <v>2221</v>
      </c>
      <c r="AT94" s="273">
        <v>2991</v>
      </c>
      <c r="AU94" s="273">
        <v>3209</v>
      </c>
      <c r="AV94" s="273">
        <v>3708</v>
      </c>
      <c r="AW94" s="273">
        <v>2628</v>
      </c>
      <c r="AX94" s="273">
        <v>2814</v>
      </c>
      <c r="AY94" s="273">
        <v>2921</v>
      </c>
      <c r="AZ94" s="273">
        <v>2927</v>
      </c>
      <c r="BA94" s="273">
        <v>2856</v>
      </c>
      <c r="BB94" s="273">
        <v>2740</v>
      </c>
      <c r="BC94" s="273">
        <v>2580</v>
      </c>
      <c r="BD94" s="273">
        <v>2374</v>
      </c>
      <c r="BE94" s="273">
        <v>2293</v>
      </c>
      <c r="BF94" s="273">
        <v>2268</v>
      </c>
      <c r="BG94" s="273">
        <v>2358</v>
      </c>
      <c r="BH94" s="273">
        <v>2473</v>
      </c>
      <c r="BI94" s="273">
        <v>2603</v>
      </c>
      <c r="BJ94" s="273">
        <v>2570</v>
      </c>
      <c r="BK94" s="273">
        <v>2533</v>
      </c>
      <c r="BL94" s="273">
        <v>2566</v>
      </c>
      <c r="BM94" s="273">
        <v>2940</v>
      </c>
      <c r="BN94" s="273">
        <v>3172</v>
      </c>
      <c r="BO94" s="273">
        <v>3254</v>
      </c>
      <c r="BP94" s="273">
        <v>3368</v>
      </c>
      <c r="BQ94" s="273">
        <v>0</v>
      </c>
      <c r="BR94" s="273">
        <v>0</v>
      </c>
      <c r="BS94" s="273">
        <v>0</v>
      </c>
      <c r="BT94" s="273">
        <v>0</v>
      </c>
      <c r="BU94" s="273">
        <v>0</v>
      </c>
      <c r="BV94" s="273">
        <v>0</v>
      </c>
      <c r="BW94" s="273">
        <v>0</v>
      </c>
      <c r="BX94" s="219"/>
    </row>
    <row r="95" spans="1:76" ht="26.1" customHeight="1">
      <c r="A95" s="107"/>
      <c r="B95" s="106" t="s">
        <v>423</v>
      </c>
      <c r="C95" s="271"/>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19"/>
    </row>
    <row r="96" spans="1:76">
      <c r="A96" s="301"/>
      <c r="B96" s="38" t="s">
        <v>422</v>
      </c>
      <c r="C96" s="271"/>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v>3013</v>
      </c>
      <c r="AS96" s="273">
        <v>2979</v>
      </c>
      <c r="AT96" s="273">
        <v>3735</v>
      </c>
      <c r="AU96" s="273">
        <v>3159</v>
      </c>
      <c r="AV96" s="273">
        <v>2996</v>
      </c>
      <c r="AW96" s="273">
        <v>2838</v>
      </c>
      <c r="AX96" s="273">
        <v>2801</v>
      </c>
      <c r="AY96" s="273">
        <v>2769</v>
      </c>
      <c r="AZ96" s="273">
        <v>2692</v>
      </c>
      <c r="BA96" s="273">
        <v>2623</v>
      </c>
      <c r="BB96" s="273">
        <v>2567</v>
      </c>
      <c r="BC96" s="273">
        <v>2471</v>
      </c>
      <c r="BD96" s="273">
        <v>2387</v>
      </c>
      <c r="BE96" s="273">
        <v>2371</v>
      </c>
      <c r="BF96" s="273">
        <v>2357</v>
      </c>
      <c r="BG96" s="273">
        <v>2335</v>
      </c>
      <c r="BH96" s="273">
        <v>2442</v>
      </c>
      <c r="BI96" s="273">
        <v>2426</v>
      </c>
      <c r="BJ96" s="273">
        <v>2510</v>
      </c>
      <c r="BK96" s="273">
        <v>2535</v>
      </c>
      <c r="BL96" s="273">
        <v>2592</v>
      </c>
      <c r="BM96" s="273">
        <v>2631</v>
      </c>
      <c r="BN96" s="273">
        <v>2633</v>
      </c>
      <c r="BO96" s="273">
        <v>2620</v>
      </c>
      <c r="BP96" s="273">
        <v>2544</v>
      </c>
      <c r="BQ96" s="273">
        <v>0</v>
      </c>
      <c r="BR96" s="273">
        <v>0</v>
      </c>
      <c r="BS96" s="273">
        <v>0</v>
      </c>
      <c r="BT96" s="273">
        <v>0</v>
      </c>
      <c r="BU96" s="273">
        <v>0</v>
      </c>
      <c r="BV96" s="273">
        <v>0</v>
      </c>
      <c r="BW96" s="273">
        <v>0</v>
      </c>
      <c r="BX96" s="219"/>
    </row>
    <row r="97" spans="1:76">
      <c r="A97" s="301"/>
      <c r="B97" s="38" t="s">
        <v>421</v>
      </c>
      <c r="C97" s="271"/>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v>301</v>
      </c>
      <c r="AS97" s="273">
        <v>324</v>
      </c>
      <c r="AT97" s="273">
        <v>477</v>
      </c>
      <c r="AU97" s="273">
        <v>486</v>
      </c>
      <c r="AV97" s="273">
        <v>546</v>
      </c>
      <c r="AW97" s="273">
        <v>517</v>
      </c>
      <c r="AX97" s="273">
        <v>618</v>
      </c>
      <c r="AY97" s="273">
        <v>682</v>
      </c>
      <c r="AZ97" s="273">
        <v>718</v>
      </c>
      <c r="BA97" s="273">
        <v>766</v>
      </c>
      <c r="BB97" s="273">
        <v>810</v>
      </c>
      <c r="BC97" s="273">
        <v>828</v>
      </c>
      <c r="BD97" s="273">
        <v>843</v>
      </c>
      <c r="BE97" s="273">
        <v>870</v>
      </c>
      <c r="BF97" s="273">
        <v>898</v>
      </c>
      <c r="BG97" s="273">
        <v>952</v>
      </c>
      <c r="BH97" s="273">
        <v>1023</v>
      </c>
      <c r="BI97" s="273">
        <v>1085</v>
      </c>
      <c r="BJ97" s="273">
        <v>1065</v>
      </c>
      <c r="BK97" s="273">
        <v>1039</v>
      </c>
      <c r="BL97" s="273">
        <v>1056</v>
      </c>
      <c r="BM97" s="273">
        <v>1122</v>
      </c>
      <c r="BN97" s="273">
        <v>1168</v>
      </c>
      <c r="BO97" s="273">
        <v>1190</v>
      </c>
      <c r="BP97" s="273">
        <v>1194</v>
      </c>
      <c r="BQ97" s="273">
        <v>0</v>
      </c>
      <c r="BR97" s="273">
        <v>0</v>
      </c>
      <c r="BS97" s="273">
        <v>0</v>
      </c>
      <c r="BT97" s="273">
        <v>0</v>
      </c>
      <c r="BU97" s="273">
        <v>0</v>
      </c>
      <c r="BV97" s="273">
        <v>0</v>
      </c>
      <c r="BW97" s="273">
        <v>0</v>
      </c>
      <c r="BX97" s="219"/>
    </row>
    <row r="98" spans="1:76">
      <c r="A98" s="301"/>
      <c r="B98" s="38" t="s">
        <v>420</v>
      </c>
      <c r="C98" s="271"/>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v>653</v>
      </c>
      <c r="AS98" s="273">
        <v>651</v>
      </c>
      <c r="AT98" s="273">
        <v>753</v>
      </c>
      <c r="AU98" s="273">
        <v>828</v>
      </c>
      <c r="AV98" s="273">
        <v>911</v>
      </c>
      <c r="AW98" s="273">
        <v>820</v>
      </c>
      <c r="AX98" s="273">
        <v>894</v>
      </c>
      <c r="AY98" s="273">
        <v>950</v>
      </c>
      <c r="AZ98" s="273">
        <v>942</v>
      </c>
      <c r="BA98" s="273">
        <v>928</v>
      </c>
      <c r="BB98" s="273">
        <v>915</v>
      </c>
      <c r="BC98" s="273">
        <v>877</v>
      </c>
      <c r="BD98" s="273">
        <v>797</v>
      </c>
      <c r="BE98" s="273">
        <v>766</v>
      </c>
      <c r="BF98" s="273">
        <v>742</v>
      </c>
      <c r="BG98" s="273">
        <v>769</v>
      </c>
      <c r="BH98" s="273">
        <v>811</v>
      </c>
      <c r="BI98" s="273">
        <v>848</v>
      </c>
      <c r="BJ98" s="273">
        <v>835</v>
      </c>
      <c r="BK98" s="273">
        <v>811</v>
      </c>
      <c r="BL98" s="273">
        <v>798</v>
      </c>
      <c r="BM98" s="273">
        <v>836</v>
      </c>
      <c r="BN98" s="273">
        <v>931</v>
      </c>
      <c r="BO98" s="273">
        <v>952</v>
      </c>
      <c r="BP98" s="273">
        <v>973</v>
      </c>
      <c r="BQ98" s="273">
        <v>0</v>
      </c>
      <c r="BR98" s="273">
        <v>0</v>
      </c>
      <c r="BS98" s="273">
        <v>0</v>
      </c>
      <c r="BT98" s="273">
        <v>0</v>
      </c>
      <c r="BU98" s="273">
        <v>0</v>
      </c>
      <c r="BV98" s="273">
        <v>0</v>
      </c>
      <c r="BW98" s="273">
        <v>0</v>
      </c>
      <c r="BX98" s="219"/>
    </row>
    <row r="99" spans="1:76">
      <c r="A99" s="106"/>
      <c r="B99" s="38" t="s">
        <v>328</v>
      </c>
      <c r="C99" s="271"/>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v>797</v>
      </c>
      <c r="AS99" s="273">
        <v>822</v>
      </c>
      <c r="AT99" s="273">
        <v>1005</v>
      </c>
      <c r="AU99" s="273">
        <v>1344</v>
      </c>
      <c r="AV99" s="273">
        <v>1720</v>
      </c>
      <c r="AW99" s="273">
        <v>885</v>
      </c>
      <c r="AX99" s="273">
        <v>874</v>
      </c>
      <c r="AY99" s="273">
        <v>815</v>
      </c>
      <c r="AZ99" s="273">
        <v>758</v>
      </c>
      <c r="BA99" s="273">
        <v>625</v>
      </c>
      <c r="BB99" s="273">
        <v>513</v>
      </c>
      <c r="BC99" s="273">
        <v>431</v>
      </c>
      <c r="BD99" s="273">
        <v>361</v>
      </c>
      <c r="BE99" s="273">
        <v>312</v>
      </c>
      <c r="BF99" s="273">
        <v>290</v>
      </c>
      <c r="BG99" s="273">
        <v>297</v>
      </c>
      <c r="BH99" s="273">
        <v>288</v>
      </c>
      <c r="BI99" s="273">
        <v>304</v>
      </c>
      <c r="BJ99" s="273">
        <v>306</v>
      </c>
      <c r="BK99" s="273">
        <v>299</v>
      </c>
      <c r="BL99" s="273">
        <v>342</v>
      </c>
      <c r="BM99" s="273">
        <v>534</v>
      </c>
      <c r="BN99" s="273">
        <v>532</v>
      </c>
      <c r="BO99" s="273">
        <v>535</v>
      </c>
      <c r="BP99" s="273">
        <v>551</v>
      </c>
      <c r="BQ99" s="273">
        <v>0</v>
      </c>
      <c r="BR99" s="273">
        <v>0</v>
      </c>
      <c r="BS99" s="273">
        <v>0</v>
      </c>
      <c r="BT99" s="273">
        <v>0</v>
      </c>
      <c r="BU99" s="273">
        <v>0</v>
      </c>
      <c r="BV99" s="273">
        <v>0</v>
      </c>
      <c r="BW99" s="273">
        <v>0</v>
      </c>
      <c r="BX99" s="219"/>
    </row>
    <row r="100" spans="1:76">
      <c r="A100" s="301"/>
      <c r="B100" s="38" t="s">
        <v>419</v>
      </c>
      <c r="C100" s="271"/>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v>380</v>
      </c>
      <c r="AS100" s="273">
        <v>424</v>
      </c>
      <c r="AT100" s="273">
        <v>755</v>
      </c>
      <c r="AU100" s="273">
        <v>550</v>
      </c>
      <c r="AV100" s="273">
        <v>530</v>
      </c>
      <c r="AW100" s="273">
        <v>407</v>
      </c>
      <c r="AX100" s="273">
        <v>427</v>
      </c>
      <c r="AY100" s="273">
        <v>474</v>
      </c>
      <c r="AZ100" s="273">
        <v>508</v>
      </c>
      <c r="BA100" s="273">
        <v>537</v>
      </c>
      <c r="BB100" s="273">
        <v>502</v>
      </c>
      <c r="BC100" s="273">
        <v>444</v>
      </c>
      <c r="BD100" s="273">
        <v>373</v>
      </c>
      <c r="BE100" s="273">
        <v>345</v>
      </c>
      <c r="BF100" s="273">
        <v>338</v>
      </c>
      <c r="BG100" s="273">
        <v>340</v>
      </c>
      <c r="BH100" s="273">
        <v>351</v>
      </c>
      <c r="BI100" s="273">
        <v>366</v>
      </c>
      <c r="BJ100" s="273">
        <v>364</v>
      </c>
      <c r="BK100" s="273">
        <v>385</v>
      </c>
      <c r="BL100" s="273">
        <v>371</v>
      </c>
      <c r="BM100" s="273">
        <v>447</v>
      </c>
      <c r="BN100" s="273">
        <v>542</v>
      </c>
      <c r="BO100" s="273">
        <v>577</v>
      </c>
      <c r="BP100" s="273">
        <v>650</v>
      </c>
      <c r="BQ100" s="273">
        <v>0</v>
      </c>
      <c r="BR100" s="273">
        <v>0</v>
      </c>
      <c r="BS100" s="273">
        <v>0</v>
      </c>
      <c r="BT100" s="273">
        <v>0</v>
      </c>
      <c r="BU100" s="273">
        <v>0</v>
      </c>
      <c r="BV100" s="273">
        <v>0</v>
      </c>
      <c r="BW100" s="273">
        <v>0</v>
      </c>
      <c r="BX100" s="219"/>
    </row>
    <row r="101" spans="1:76" ht="26.1" customHeight="1">
      <c r="A101" s="301"/>
      <c r="B101" s="38" t="s">
        <v>418</v>
      </c>
      <c r="C101" s="271"/>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v>2131</v>
      </c>
      <c r="AS101" s="273">
        <v>2221</v>
      </c>
      <c r="AT101" s="273">
        <v>2991</v>
      </c>
      <c r="AU101" s="273">
        <v>3209</v>
      </c>
      <c r="AV101" s="273">
        <v>3708</v>
      </c>
      <c r="AW101" s="273">
        <v>2628</v>
      </c>
      <c r="AX101" s="273">
        <v>2814</v>
      </c>
      <c r="AY101" s="273">
        <v>2921</v>
      </c>
      <c r="AZ101" s="273">
        <v>2927</v>
      </c>
      <c r="BA101" s="273">
        <v>2856</v>
      </c>
      <c r="BB101" s="273">
        <v>2740</v>
      </c>
      <c r="BC101" s="273">
        <v>2580</v>
      </c>
      <c r="BD101" s="273">
        <v>2374</v>
      </c>
      <c r="BE101" s="273">
        <v>2293</v>
      </c>
      <c r="BF101" s="273">
        <v>2268</v>
      </c>
      <c r="BG101" s="273">
        <v>2358</v>
      </c>
      <c r="BH101" s="273">
        <v>2473</v>
      </c>
      <c r="BI101" s="273">
        <v>2603</v>
      </c>
      <c r="BJ101" s="273">
        <v>2570</v>
      </c>
      <c r="BK101" s="273">
        <v>2533</v>
      </c>
      <c r="BL101" s="273">
        <v>2566</v>
      </c>
      <c r="BM101" s="273">
        <v>2940</v>
      </c>
      <c r="BN101" s="273">
        <v>3172</v>
      </c>
      <c r="BO101" s="273">
        <v>3254</v>
      </c>
      <c r="BP101" s="273">
        <v>3368</v>
      </c>
      <c r="BQ101" s="273">
        <v>0</v>
      </c>
      <c r="BR101" s="273">
        <v>0</v>
      </c>
      <c r="BS101" s="273">
        <v>0</v>
      </c>
      <c r="BT101" s="273">
        <v>0</v>
      </c>
      <c r="BU101" s="273">
        <v>0</v>
      </c>
      <c r="BV101" s="273">
        <v>0</v>
      </c>
      <c r="BW101" s="273">
        <v>0</v>
      </c>
      <c r="BX101" s="219"/>
    </row>
    <row r="102" spans="1:76" ht="26.1" customHeight="1">
      <c r="A102" s="107"/>
      <c r="B102" s="107" t="s">
        <v>417</v>
      </c>
      <c r="C102" s="271"/>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19"/>
    </row>
    <row r="103" spans="1:76">
      <c r="A103" s="301"/>
      <c r="B103" s="38" t="s">
        <v>416</v>
      </c>
      <c r="C103" s="271"/>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v>4244</v>
      </c>
      <c r="AS103" s="273">
        <v>4071</v>
      </c>
      <c r="AT103" s="273">
        <v>5652</v>
      </c>
      <c r="AU103" s="273">
        <v>5400</v>
      </c>
      <c r="AV103" s="273">
        <v>5682</v>
      </c>
      <c r="AW103" s="273">
        <v>4611</v>
      </c>
      <c r="AX103" s="273">
        <v>4747</v>
      </c>
      <c r="AY103" s="273">
        <v>4812</v>
      </c>
      <c r="AZ103" s="273">
        <v>4740</v>
      </c>
      <c r="BA103" s="273">
        <v>4594</v>
      </c>
      <c r="BB103" s="273">
        <v>4426</v>
      </c>
      <c r="BC103" s="273">
        <v>4194</v>
      </c>
      <c r="BD103" s="273">
        <v>3942</v>
      </c>
      <c r="BE103" s="273">
        <v>3860</v>
      </c>
      <c r="BF103" s="273">
        <v>3836</v>
      </c>
      <c r="BG103" s="273">
        <v>3907</v>
      </c>
      <c r="BH103" s="273">
        <v>4096</v>
      </c>
      <c r="BI103" s="273">
        <v>4207</v>
      </c>
      <c r="BJ103" s="273">
        <v>4258</v>
      </c>
      <c r="BK103" s="273">
        <v>4253</v>
      </c>
      <c r="BL103" s="273">
        <v>4355</v>
      </c>
      <c r="BM103" s="273">
        <v>4717</v>
      </c>
      <c r="BN103" s="273">
        <v>4923</v>
      </c>
      <c r="BO103" s="273">
        <v>4985</v>
      </c>
      <c r="BP103" s="273">
        <v>5019</v>
      </c>
      <c r="BQ103" s="273">
        <v>0</v>
      </c>
      <c r="BR103" s="273">
        <v>0</v>
      </c>
      <c r="BS103" s="273">
        <v>0</v>
      </c>
      <c r="BT103" s="273">
        <v>0</v>
      </c>
      <c r="BU103" s="273">
        <v>0</v>
      </c>
      <c r="BV103" s="273">
        <v>0</v>
      </c>
      <c r="BW103" s="273">
        <v>0</v>
      </c>
      <c r="BX103" s="219"/>
    </row>
    <row r="104" spans="1:76">
      <c r="A104" s="301"/>
      <c r="B104" s="38" t="s">
        <v>415</v>
      </c>
      <c r="C104" s="271"/>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v>255</v>
      </c>
      <c r="AS104" s="273">
        <v>248</v>
      </c>
      <c r="AT104" s="273">
        <v>383</v>
      </c>
      <c r="AU104" s="273">
        <v>326</v>
      </c>
      <c r="AV104" s="273">
        <v>354</v>
      </c>
      <c r="AW104" s="273">
        <v>278</v>
      </c>
      <c r="AX104" s="273">
        <v>288</v>
      </c>
      <c r="AY104" s="273">
        <v>293</v>
      </c>
      <c r="AZ104" s="273">
        <v>293</v>
      </c>
      <c r="BA104" s="273">
        <v>287</v>
      </c>
      <c r="BB104" s="273">
        <v>283</v>
      </c>
      <c r="BC104" s="273">
        <v>277</v>
      </c>
      <c r="BD104" s="273">
        <v>267</v>
      </c>
      <c r="BE104" s="273">
        <v>265</v>
      </c>
      <c r="BF104" s="273">
        <v>257</v>
      </c>
      <c r="BG104" s="273">
        <v>261</v>
      </c>
      <c r="BH104" s="273">
        <v>271</v>
      </c>
      <c r="BI104" s="273">
        <v>279</v>
      </c>
      <c r="BJ104" s="273">
        <v>280</v>
      </c>
      <c r="BK104" s="273">
        <v>283</v>
      </c>
      <c r="BL104" s="273">
        <v>290</v>
      </c>
      <c r="BM104" s="273">
        <v>311</v>
      </c>
      <c r="BN104" s="273">
        <v>322</v>
      </c>
      <c r="BO104" s="273">
        <v>327</v>
      </c>
      <c r="BP104" s="273">
        <v>330</v>
      </c>
      <c r="BQ104" s="273">
        <v>0</v>
      </c>
      <c r="BR104" s="273">
        <v>0</v>
      </c>
      <c r="BS104" s="273">
        <v>0</v>
      </c>
      <c r="BT104" s="273">
        <v>0</v>
      </c>
      <c r="BU104" s="273">
        <v>0</v>
      </c>
      <c r="BV104" s="273">
        <v>0</v>
      </c>
      <c r="BW104" s="273">
        <v>0</v>
      </c>
      <c r="BX104" s="219"/>
    </row>
    <row r="105" spans="1:76">
      <c r="A105" s="301"/>
      <c r="B105" s="38" t="s">
        <v>414</v>
      </c>
      <c r="C105" s="271"/>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v>645</v>
      </c>
      <c r="AS105" s="273">
        <v>881</v>
      </c>
      <c r="AT105" s="273">
        <v>691</v>
      </c>
      <c r="AU105" s="273">
        <v>642</v>
      </c>
      <c r="AV105" s="273">
        <v>668</v>
      </c>
      <c r="AW105" s="273">
        <v>577</v>
      </c>
      <c r="AX105" s="273">
        <v>580</v>
      </c>
      <c r="AY105" s="273">
        <v>585</v>
      </c>
      <c r="AZ105" s="273">
        <v>586</v>
      </c>
      <c r="BA105" s="273">
        <v>598</v>
      </c>
      <c r="BB105" s="273">
        <v>597</v>
      </c>
      <c r="BC105" s="273">
        <v>580</v>
      </c>
      <c r="BD105" s="273">
        <v>552</v>
      </c>
      <c r="BE105" s="273">
        <v>539</v>
      </c>
      <c r="BF105" s="273">
        <v>532</v>
      </c>
      <c r="BG105" s="273">
        <v>525</v>
      </c>
      <c r="BH105" s="273">
        <v>548</v>
      </c>
      <c r="BI105" s="273">
        <v>543</v>
      </c>
      <c r="BJ105" s="273">
        <v>542</v>
      </c>
      <c r="BK105" s="273">
        <v>533</v>
      </c>
      <c r="BL105" s="273">
        <v>513</v>
      </c>
      <c r="BM105" s="273">
        <v>544</v>
      </c>
      <c r="BN105" s="273">
        <v>561</v>
      </c>
      <c r="BO105" s="273">
        <v>562</v>
      </c>
      <c r="BP105" s="273">
        <v>563</v>
      </c>
      <c r="BQ105" s="273">
        <v>0</v>
      </c>
      <c r="BR105" s="273">
        <v>0</v>
      </c>
      <c r="BS105" s="273">
        <v>0</v>
      </c>
      <c r="BT105" s="273">
        <v>0</v>
      </c>
      <c r="BU105" s="273">
        <v>0</v>
      </c>
      <c r="BV105" s="273">
        <v>0</v>
      </c>
      <c r="BW105" s="273">
        <v>0</v>
      </c>
      <c r="BX105" s="219"/>
    </row>
    <row r="106" spans="1:76" ht="15.75" thickBot="1">
      <c r="A106" s="300"/>
      <c r="B106" s="114"/>
      <c r="C106" s="225"/>
      <c r="D106" s="272"/>
      <c r="E106" s="272"/>
      <c r="F106" s="272"/>
      <c r="G106" s="272"/>
      <c r="H106" s="272"/>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c r="AE106" s="272"/>
      <c r="AF106" s="272"/>
      <c r="AG106" s="272"/>
      <c r="AH106" s="272"/>
      <c r="AI106" s="272"/>
      <c r="AJ106" s="272"/>
      <c r="AK106" s="272"/>
      <c r="AL106" s="272"/>
      <c r="AM106" s="272"/>
      <c r="AN106" s="272"/>
      <c r="AO106" s="272"/>
      <c r="AP106" s="272"/>
      <c r="AQ106" s="272"/>
      <c r="AR106" s="272"/>
      <c r="AS106" s="272"/>
      <c r="AT106" s="272"/>
      <c r="AU106" s="272"/>
      <c r="AV106" s="272"/>
      <c r="AW106" s="272"/>
      <c r="AX106" s="272"/>
      <c r="AY106" s="272"/>
      <c r="AZ106" s="272"/>
      <c r="BA106" s="272"/>
      <c r="BB106" s="272"/>
      <c r="BC106" s="272"/>
      <c r="BD106" s="272"/>
      <c r="BE106" s="272"/>
      <c r="BF106" s="272"/>
      <c r="BG106" s="272"/>
      <c r="BH106" s="272"/>
      <c r="BI106" s="272"/>
      <c r="BJ106" s="272"/>
      <c r="BK106" s="272"/>
      <c r="BL106" s="272"/>
      <c r="BM106" s="272"/>
      <c r="BN106" s="272"/>
      <c r="BO106" s="272"/>
      <c r="BP106" s="272"/>
      <c r="BQ106" s="272"/>
      <c r="BR106" s="272"/>
      <c r="BS106" s="272"/>
      <c r="BT106" s="272"/>
      <c r="BU106" s="272"/>
      <c r="BV106" s="272"/>
      <c r="BW106" s="272"/>
      <c r="BX106" s="219"/>
    </row>
    <row r="107" spans="1:76">
      <c r="A107" s="222"/>
      <c r="B107" s="222"/>
      <c r="C107" s="222"/>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20"/>
      <c r="BL107" s="220"/>
      <c r="BM107" s="220"/>
      <c r="BN107" s="220"/>
      <c r="BO107" s="220"/>
      <c r="BP107" s="220"/>
      <c r="BQ107" s="220"/>
      <c r="BR107" s="220"/>
      <c r="BS107" s="220"/>
      <c r="BT107" s="220"/>
      <c r="BU107" s="220"/>
      <c r="BV107" s="220"/>
      <c r="BW107" s="220"/>
      <c r="BX107" s="219"/>
    </row>
  </sheetData>
  <mergeCells count="3">
    <mergeCell ref="A2:A3"/>
    <mergeCell ref="A41:A42"/>
    <mergeCell ref="B2:C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1"/>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75" width="12.7109375" style="314" customWidth="1"/>
    <col min="76" max="76" width="12.7109375" style="215" customWidth="1"/>
    <col min="77" max="16384" width="9.140625" style="215"/>
  </cols>
  <sheetData>
    <row r="1" spans="1:76" s="265" customFormat="1" ht="24.95" customHeight="1" thickBot="1">
      <c r="A1" s="27" t="s">
        <v>79</v>
      </c>
      <c r="B1" s="60"/>
      <c r="C1" s="27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49"/>
      <c r="BW1" s="349"/>
      <c r="BX1" s="266"/>
    </row>
    <row r="2" spans="1:76" ht="15.75" customHeight="1">
      <c r="A2" s="419" t="str">
        <f>'Benefit summary table'!A2</f>
        <v>Budget 2015</v>
      </c>
      <c r="B2" s="419" t="s">
        <v>452</v>
      </c>
      <c r="C2" s="348"/>
      <c r="D2" s="347" t="s">
        <v>162</v>
      </c>
      <c r="E2" s="347" t="s">
        <v>161</v>
      </c>
      <c r="F2" s="347" t="s">
        <v>160</v>
      </c>
      <c r="G2" s="347" t="s">
        <v>159</v>
      </c>
      <c r="H2" s="347" t="s">
        <v>158</v>
      </c>
      <c r="I2" s="347" t="s">
        <v>157</v>
      </c>
      <c r="J2" s="347" t="s">
        <v>156</v>
      </c>
      <c r="K2" s="347" t="s">
        <v>155</v>
      </c>
      <c r="L2" s="347" t="s">
        <v>154</v>
      </c>
      <c r="M2" s="347" t="s">
        <v>153</v>
      </c>
      <c r="N2" s="347" t="s">
        <v>152</v>
      </c>
      <c r="O2" s="347" t="s">
        <v>151</v>
      </c>
      <c r="P2" s="347" t="s">
        <v>150</v>
      </c>
      <c r="Q2" s="347" t="s">
        <v>149</v>
      </c>
      <c r="R2" s="347" t="s">
        <v>148</v>
      </c>
      <c r="S2" s="347" t="s">
        <v>147</v>
      </c>
      <c r="T2" s="347" t="s">
        <v>146</v>
      </c>
      <c r="U2" s="347" t="s">
        <v>145</v>
      </c>
      <c r="V2" s="347" t="s">
        <v>144</v>
      </c>
      <c r="W2" s="347" t="s">
        <v>143</v>
      </c>
      <c r="X2" s="347" t="s">
        <v>142</v>
      </c>
      <c r="Y2" s="347" t="s">
        <v>141</v>
      </c>
      <c r="Z2" s="347" t="s">
        <v>140</v>
      </c>
      <c r="AA2" s="347" t="s">
        <v>139</v>
      </c>
      <c r="AB2" s="347" t="s">
        <v>138</v>
      </c>
      <c r="AC2" s="347" t="s">
        <v>137</v>
      </c>
      <c r="AD2" s="347" t="s">
        <v>136</v>
      </c>
      <c r="AE2" s="347" t="s">
        <v>135</v>
      </c>
      <c r="AF2" s="347" t="s">
        <v>134</v>
      </c>
      <c r="AG2" s="347" t="s">
        <v>133</v>
      </c>
      <c r="AH2" s="347" t="s">
        <v>132</v>
      </c>
      <c r="AI2" s="347" t="s">
        <v>131</v>
      </c>
      <c r="AJ2" s="347" t="s">
        <v>130</v>
      </c>
      <c r="AK2" s="347" t="s">
        <v>129</v>
      </c>
      <c r="AL2" s="347" t="s">
        <v>128</v>
      </c>
      <c r="AM2" s="347" t="s">
        <v>127</v>
      </c>
      <c r="AN2" s="347" t="s">
        <v>126</v>
      </c>
      <c r="AO2" s="347" t="s">
        <v>125</v>
      </c>
      <c r="AP2" s="347" t="s">
        <v>124</v>
      </c>
      <c r="AQ2" s="347" t="s">
        <v>123</v>
      </c>
      <c r="AR2" s="347" t="s">
        <v>122</v>
      </c>
      <c r="AS2" s="347" t="s">
        <v>121</v>
      </c>
      <c r="AT2" s="347" t="s">
        <v>120</v>
      </c>
      <c r="AU2" s="347" t="s">
        <v>119</v>
      </c>
      <c r="AV2" s="347" t="s">
        <v>118</v>
      </c>
      <c r="AW2" s="347" t="s">
        <v>117</v>
      </c>
      <c r="AX2" s="347" t="s">
        <v>116</v>
      </c>
      <c r="AY2" s="347" t="s">
        <v>115</v>
      </c>
      <c r="AZ2" s="347" t="s">
        <v>114</v>
      </c>
      <c r="BA2" s="347" t="s">
        <v>113</v>
      </c>
      <c r="BB2" s="347" t="s">
        <v>112</v>
      </c>
      <c r="BC2" s="347" t="s">
        <v>111</v>
      </c>
      <c r="BD2" s="347" t="s">
        <v>110</v>
      </c>
      <c r="BE2" s="347" t="s">
        <v>109</v>
      </c>
      <c r="BF2" s="347" t="s">
        <v>108</v>
      </c>
      <c r="BG2" s="347" t="s">
        <v>107</v>
      </c>
      <c r="BH2" s="347" t="s">
        <v>106</v>
      </c>
      <c r="BI2" s="347" t="s">
        <v>105</v>
      </c>
      <c r="BJ2" s="347" t="s">
        <v>104</v>
      </c>
      <c r="BK2" s="347" t="s">
        <v>103</v>
      </c>
      <c r="BL2" s="347" t="s">
        <v>102</v>
      </c>
      <c r="BM2" s="347" t="s">
        <v>101</v>
      </c>
      <c r="BN2" s="347" t="s">
        <v>100</v>
      </c>
      <c r="BO2" s="347" t="s">
        <v>99</v>
      </c>
      <c r="BP2" s="347" t="s">
        <v>98</v>
      </c>
      <c r="BQ2" s="347" t="s">
        <v>97</v>
      </c>
      <c r="BR2" s="347" t="s">
        <v>96</v>
      </c>
      <c r="BS2" s="347" t="s">
        <v>95</v>
      </c>
      <c r="BT2" s="347" t="s">
        <v>94</v>
      </c>
      <c r="BU2" s="346" t="s">
        <v>93</v>
      </c>
      <c r="BV2" s="346" t="s">
        <v>92</v>
      </c>
      <c r="BW2" s="346" t="s">
        <v>91</v>
      </c>
      <c r="BX2" s="219"/>
    </row>
    <row r="3" spans="1:76" ht="15.75">
      <c r="A3" s="421"/>
      <c r="B3" s="421"/>
      <c r="C3" s="286"/>
      <c r="D3" s="343" t="s">
        <v>90</v>
      </c>
      <c r="E3" s="343" t="s">
        <v>90</v>
      </c>
      <c r="F3" s="343" t="s">
        <v>90</v>
      </c>
      <c r="G3" s="343" t="s">
        <v>90</v>
      </c>
      <c r="H3" s="343" t="s">
        <v>90</v>
      </c>
      <c r="I3" s="343" t="s">
        <v>90</v>
      </c>
      <c r="J3" s="343" t="s">
        <v>90</v>
      </c>
      <c r="K3" s="343" t="s">
        <v>90</v>
      </c>
      <c r="L3" s="343" t="s">
        <v>90</v>
      </c>
      <c r="M3" s="343" t="s">
        <v>90</v>
      </c>
      <c r="N3" s="343" t="s">
        <v>90</v>
      </c>
      <c r="O3" s="343" t="s">
        <v>90</v>
      </c>
      <c r="P3" s="343" t="s">
        <v>90</v>
      </c>
      <c r="Q3" s="343" t="s">
        <v>90</v>
      </c>
      <c r="R3" s="343" t="s">
        <v>90</v>
      </c>
      <c r="S3" s="343" t="s">
        <v>90</v>
      </c>
      <c r="T3" s="343" t="s">
        <v>90</v>
      </c>
      <c r="U3" s="343" t="s">
        <v>90</v>
      </c>
      <c r="V3" s="343" t="s">
        <v>90</v>
      </c>
      <c r="W3" s="343" t="s">
        <v>90</v>
      </c>
      <c r="X3" s="343" t="s">
        <v>90</v>
      </c>
      <c r="Y3" s="343" t="s">
        <v>90</v>
      </c>
      <c r="Z3" s="343" t="s">
        <v>90</v>
      </c>
      <c r="AA3" s="343" t="s">
        <v>90</v>
      </c>
      <c r="AB3" s="343" t="s">
        <v>90</v>
      </c>
      <c r="AC3" s="343" t="s">
        <v>90</v>
      </c>
      <c r="AD3" s="343" t="s">
        <v>90</v>
      </c>
      <c r="AE3" s="343" t="s">
        <v>90</v>
      </c>
      <c r="AF3" s="343" t="s">
        <v>90</v>
      </c>
      <c r="AG3" s="343" t="s">
        <v>90</v>
      </c>
      <c r="AH3" s="343" t="s">
        <v>90</v>
      </c>
      <c r="AI3" s="343" t="s">
        <v>90</v>
      </c>
      <c r="AJ3" s="343" t="s">
        <v>90</v>
      </c>
      <c r="AK3" s="343" t="s">
        <v>90</v>
      </c>
      <c r="AL3" s="343" t="s">
        <v>90</v>
      </c>
      <c r="AM3" s="343" t="s">
        <v>90</v>
      </c>
      <c r="AN3" s="343" t="s">
        <v>90</v>
      </c>
      <c r="AO3" s="343" t="s">
        <v>90</v>
      </c>
      <c r="AP3" s="343" t="s">
        <v>90</v>
      </c>
      <c r="AQ3" s="343" t="s">
        <v>90</v>
      </c>
      <c r="AR3" s="343" t="s">
        <v>90</v>
      </c>
      <c r="AS3" s="343" t="s">
        <v>90</v>
      </c>
      <c r="AT3" s="343" t="s">
        <v>90</v>
      </c>
      <c r="AU3" s="343" t="s">
        <v>90</v>
      </c>
      <c r="AV3" s="343" t="s">
        <v>90</v>
      </c>
      <c r="AW3" s="343" t="s">
        <v>90</v>
      </c>
      <c r="AX3" s="343" t="s">
        <v>90</v>
      </c>
      <c r="AY3" s="343" t="s">
        <v>90</v>
      </c>
      <c r="AZ3" s="343" t="s">
        <v>90</v>
      </c>
      <c r="BA3" s="343" t="s">
        <v>90</v>
      </c>
      <c r="BB3" s="343" t="s">
        <v>90</v>
      </c>
      <c r="BC3" s="343" t="s">
        <v>90</v>
      </c>
      <c r="BD3" s="343" t="s">
        <v>90</v>
      </c>
      <c r="BE3" s="343" t="s">
        <v>90</v>
      </c>
      <c r="BF3" s="343" t="s">
        <v>90</v>
      </c>
      <c r="BG3" s="343" t="s">
        <v>90</v>
      </c>
      <c r="BH3" s="343" t="s">
        <v>90</v>
      </c>
      <c r="BI3" s="343" t="s">
        <v>90</v>
      </c>
      <c r="BJ3" s="343" t="s">
        <v>90</v>
      </c>
      <c r="BK3" s="343" t="s">
        <v>90</v>
      </c>
      <c r="BL3" s="343" t="s">
        <v>90</v>
      </c>
      <c r="BM3" s="343" t="s">
        <v>90</v>
      </c>
      <c r="BN3" s="343" t="s">
        <v>90</v>
      </c>
      <c r="BO3" s="343" t="s">
        <v>90</v>
      </c>
      <c r="BP3" s="343" t="s">
        <v>90</v>
      </c>
      <c r="BQ3" s="343" t="s">
        <v>90</v>
      </c>
      <c r="BR3" s="343" t="s">
        <v>89</v>
      </c>
      <c r="BS3" s="343" t="s">
        <v>89</v>
      </c>
      <c r="BT3" s="342" t="s">
        <v>89</v>
      </c>
      <c r="BU3" s="342" t="s">
        <v>89</v>
      </c>
      <c r="BV3" s="342" t="s">
        <v>89</v>
      </c>
      <c r="BW3" s="342" t="s">
        <v>89</v>
      </c>
      <c r="BX3" s="219"/>
    </row>
    <row r="4" spans="1:76" s="275" customFormat="1" ht="24" customHeight="1">
      <c r="A4" s="288"/>
      <c r="B4" s="254" t="s">
        <v>81</v>
      </c>
      <c r="C4" s="341"/>
      <c r="D4" s="326">
        <f t="shared" ref="D4:AI4" si="0">SUM(D5,D10,D14,D15,D20)</f>
        <v>0</v>
      </c>
      <c r="E4" s="326">
        <f t="shared" si="0"/>
        <v>0</v>
      </c>
      <c r="F4" s="326">
        <f t="shared" si="0"/>
        <v>0</v>
      </c>
      <c r="G4" s="326">
        <f t="shared" si="0"/>
        <v>0</v>
      </c>
      <c r="H4" s="326">
        <f t="shared" si="0"/>
        <v>0</v>
      </c>
      <c r="I4" s="326">
        <f t="shared" si="0"/>
        <v>0</v>
      </c>
      <c r="J4" s="326">
        <f t="shared" si="0"/>
        <v>0</v>
      </c>
      <c r="K4" s="326">
        <f t="shared" si="0"/>
        <v>0</v>
      </c>
      <c r="L4" s="326">
        <f t="shared" si="0"/>
        <v>0</v>
      </c>
      <c r="M4" s="326">
        <f t="shared" si="0"/>
        <v>0</v>
      </c>
      <c r="N4" s="326">
        <f t="shared" si="0"/>
        <v>0</v>
      </c>
      <c r="O4" s="326">
        <f t="shared" si="0"/>
        <v>0</v>
      </c>
      <c r="P4" s="326">
        <f t="shared" si="0"/>
        <v>0</v>
      </c>
      <c r="Q4" s="326">
        <f t="shared" si="0"/>
        <v>0</v>
      </c>
      <c r="R4" s="326">
        <f t="shared" si="0"/>
        <v>0</v>
      </c>
      <c r="S4" s="326">
        <f t="shared" si="0"/>
        <v>0</v>
      </c>
      <c r="T4" s="326">
        <f t="shared" si="0"/>
        <v>0</v>
      </c>
      <c r="U4" s="326">
        <f t="shared" si="0"/>
        <v>0</v>
      </c>
      <c r="V4" s="326">
        <f t="shared" si="0"/>
        <v>0</v>
      </c>
      <c r="W4" s="326">
        <f t="shared" si="0"/>
        <v>0</v>
      </c>
      <c r="X4" s="326">
        <f t="shared" si="0"/>
        <v>0</v>
      </c>
      <c r="Y4" s="326">
        <f t="shared" si="0"/>
        <v>0</v>
      </c>
      <c r="Z4" s="326">
        <f t="shared" si="0"/>
        <v>0</v>
      </c>
      <c r="AA4" s="326">
        <f t="shared" si="0"/>
        <v>6</v>
      </c>
      <c r="AB4" s="326">
        <f t="shared" si="0"/>
        <v>23.2</v>
      </c>
      <c r="AC4" s="326">
        <f t="shared" si="0"/>
        <v>35.799999999999997</v>
      </c>
      <c r="AD4" s="326">
        <f t="shared" si="0"/>
        <v>62.4</v>
      </c>
      <c r="AE4" s="326">
        <f t="shared" si="0"/>
        <v>96.100000000000009</v>
      </c>
      <c r="AF4" s="326">
        <f t="shared" si="0"/>
        <v>135.5</v>
      </c>
      <c r="AG4" s="326">
        <f t="shared" si="0"/>
        <v>186.5</v>
      </c>
      <c r="AH4" s="326">
        <f t="shared" si="0"/>
        <v>215</v>
      </c>
      <c r="AI4" s="326">
        <f t="shared" si="0"/>
        <v>280</v>
      </c>
      <c r="AJ4" s="326">
        <f t="shared" ref="AJ4:BO4" si="1">SUM(AJ5,AJ10,AJ14,AJ15,AJ20)</f>
        <v>385</v>
      </c>
      <c r="AK4" s="326">
        <f t="shared" si="1"/>
        <v>503</v>
      </c>
      <c r="AL4" s="326">
        <f t="shared" si="1"/>
        <v>639</v>
      </c>
      <c r="AM4" s="326">
        <f t="shared" si="1"/>
        <v>799</v>
      </c>
      <c r="AN4" s="326">
        <f t="shared" si="1"/>
        <v>932</v>
      </c>
      <c r="AO4" s="326">
        <f t="shared" si="1"/>
        <v>1108</v>
      </c>
      <c r="AP4" s="326">
        <f t="shared" si="1"/>
        <v>1293</v>
      </c>
      <c r="AQ4" s="326">
        <f t="shared" si="1"/>
        <v>1493.607</v>
      </c>
      <c r="AR4" s="326">
        <f t="shared" si="1"/>
        <v>1678.8070000000002</v>
      </c>
      <c r="AS4" s="326">
        <f t="shared" si="1"/>
        <v>1928.0260000000001</v>
      </c>
      <c r="AT4" s="326">
        <f t="shared" si="1"/>
        <v>2265.2670000000003</v>
      </c>
      <c r="AU4" s="326">
        <f t="shared" si="1"/>
        <v>2768.0990000000002</v>
      </c>
      <c r="AV4" s="326">
        <f t="shared" si="1"/>
        <v>3594.9789999999998</v>
      </c>
      <c r="AW4" s="326">
        <f t="shared" si="1"/>
        <v>4567.7079999999996</v>
      </c>
      <c r="AX4" s="326">
        <f t="shared" si="1"/>
        <v>5087.24</v>
      </c>
      <c r="AY4" s="326">
        <f t="shared" si="1"/>
        <v>5995.95</v>
      </c>
      <c r="AZ4" s="326">
        <f t="shared" si="1"/>
        <v>6890.7119999999995</v>
      </c>
      <c r="BA4" s="326">
        <f t="shared" si="1"/>
        <v>7474.6569999999992</v>
      </c>
      <c r="BB4" s="326">
        <f t="shared" si="1"/>
        <v>7996.1079999999984</v>
      </c>
      <c r="BC4" s="326">
        <f t="shared" si="1"/>
        <v>8482.7970000000005</v>
      </c>
      <c r="BD4" s="326">
        <f t="shared" si="1"/>
        <v>8998.760000000002</v>
      </c>
      <c r="BE4" s="326">
        <f t="shared" si="1"/>
        <v>9704.5185240909632</v>
      </c>
      <c r="BF4" s="326">
        <f t="shared" si="1"/>
        <v>10302.647677202764</v>
      </c>
      <c r="BG4" s="326">
        <f t="shared" si="1"/>
        <v>11039.131507160631</v>
      </c>
      <c r="BH4" s="326">
        <f t="shared" si="1"/>
        <v>11752.749</v>
      </c>
      <c r="BI4" s="326">
        <f t="shared" si="1"/>
        <v>12542.44267353</v>
      </c>
      <c r="BJ4" s="326">
        <f t="shared" si="1"/>
        <v>13304.85224679</v>
      </c>
      <c r="BK4" s="326">
        <f t="shared" si="1"/>
        <v>14311.464927031753</v>
      </c>
      <c r="BL4" s="326">
        <f t="shared" si="1"/>
        <v>15260.007289010002</v>
      </c>
      <c r="BM4" s="326">
        <f t="shared" si="1"/>
        <v>16564.846266159999</v>
      </c>
      <c r="BN4" s="326">
        <f t="shared" si="1"/>
        <v>17104.362356233181</v>
      </c>
      <c r="BO4" s="326">
        <f t="shared" si="1"/>
        <v>17905.161131910005</v>
      </c>
      <c r="BP4" s="326">
        <f t="shared" ref="BP4:BW4" si="2">SUM(BP5,BP10,BP14,BP15,BP20)</f>
        <v>18905.77449598</v>
      </c>
      <c r="BQ4" s="326">
        <f t="shared" si="2"/>
        <v>19288.713679960885</v>
      </c>
      <c r="BR4" s="326">
        <f t="shared" si="2"/>
        <v>20780.926411821139</v>
      </c>
      <c r="BS4" s="326">
        <f t="shared" si="2"/>
        <v>20841.331140142676</v>
      </c>
      <c r="BT4" s="326">
        <f t="shared" si="2"/>
        <v>20519.755265734533</v>
      </c>
      <c r="BU4" s="326">
        <f t="shared" si="2"/>
        <v>20145.665594946968</v>
      </c>
      <c r="BV4" s="326">
        <f t="shared" si="2"/>
        <v>20309.018967751079</v>
      </c>
      <c r="BW4" s="326">
        <f t="shared" si="2"/>
        <v>20762.938131628929</v>
      </c>
      <c r="BX4" s="174"/>
    </row>
    <row r="5" spans="1:76" s="275" customFormat="1" ht="26.1" customHeight="1">
      <c r="A5" s="277"/>
      <c r="B5" s="338" t="s">
        <v>250</v>
      </c>
      <c r="C5" s="35"/>
      <c r="D5" s="326">
        <f t="shared" ref="D5:AI5" si="3">SUM(D6:D8)</f>
        <v>0</v>
      </c>
      <c r="E5" s="326">
        <f t="shared" si="3"/>
        <v>0</v>
      </c>
      <c r="F5" s="326">
        <f t="shared" si="3"/>
        <v>0</v>
      </c>
      <c r="G5" s="326">
        <f t="shared" si="3"/>
        <v>0</v>
      </c>
      <c r="H5" s="326">
        <f t="shared" si="3"/>
        <v>0</v>
      </c>
      <c r="I5" s="326">
        <f t="shared" si="3"/>
        <v>0</v>
      </c>
      <c r="J5" s="326">
        <f t="shared" si="3"/>
        <v>0</v>
      </c>
      <c r="K5" s="326">
        <f t="shared" si="3"/>
        <v>0</v>
      </c>
      <c r="L5" s="326">
        <f t="shared" si="3"/>
        <v>0</v>
      </c>
      <c r="M5" s="326">
        <f t="shared" si="3"/>
        <v>0</v>
      </c>
      <c r="N5" s="326">
        <f t="shared" si="3"/>
        <v>0</v>
      </c>
      <c r="O5" s="326">
        <f t="shared" si="3"/>
        <v>0</v>
      </c>
      <c r="P5" s="326">
        <f t="shared" si="3"/>
        <v>0</v>
      </c>
      <c r="Q5" s="326">
        <f t="shared" si="3"/>
        <v>0</v>
      </c>
      <c r="R5" s="326">
        <f t="shared" si="3"/>
        <v>0</v>
      </c>
      <c r="S5" s="326">
        <f t="shared" si="3"/>
        <v>0</v>
      </c>
      <c r="T5" s="326">
        <f t="shared" si="3"/>
        <v>0</v>
      </c>
      <c r="U5" s="326">
        <f t="shared" si="3"/>
        <v>0</v>
      </c>
      <c r="V5" s="326">
        <f t="shared" si="3"/>
        <v>0</v>
      </c>
      <c r="W5" s="326">
        <f t="shared" si="3"/>
        <v>0</v>
      </c>
      <c r="X5" s="326">
        <f t="shared" si="3"/>
        <v>0</v>
      </c>
      <c r="Y5" s="326">
        <f t="shared" si="3"/>
        <v>0</v>
      </c>
      <c r="Z5" s="326">
        <f t="shared" si="3"/>
        <v>0</v>
      </c>
      <c r="AA5" s="326">
        <f t="shared" si="3"/>
        <v>0</v>
      </c>
      <c r="AB5" s="326">
        <f t="shared" si="3"/>
        <v>0</v>
      </c>
      <c r="AC5" s="326">
        <f t="shared" si="3"/>
        <v>0</v>
      </c>
      <c r="AD5" s="326">
        <f t="shared" si="3"/>
        <v>0</v>
      </c>
      <c r="AE5" s="326">
        <f t="shared" si="3"/>
        <v>0</v>
      </c>
      <c r="AF5" s="326">
        <f t="shared" si="3"/>
        <v>0</v>
      </c>
      <c r="AG5" s="326">
        <f t="shared" si="3"/>
        <v>0</v>
      </c>
      <c r="AH5" s="326">
        <f t="shared" si="3"/>
        <v>0</v>
      </c>
      <c r="AI5" s="326">
        <f t="shared" si="3"/>
        <v>0</v>
      </c>
      <c r="AJ5" s="326">
        <f t="shared" ref="AJ5:BO5" si="4">SUM(AJ6:AJ8)</f>
        <v>0</v>
      </c>
      <c r="AK5" s="326">
        <f t="shared" si="4"/>
        <v>0</v>
      </c>
      <c r="AL5" s="326">
        <f t="shared" si="4"/>
        <v>0</v>
      </c>
      <c r="AM5" s="326">
        <f t="shared" si="4"/>
        <v>0</v>
      </c>
      <c r="AN5" s="326">
        <f t="shared" si="4"/>
        <v>0</v>
      </c>
      <c r="AO5" s="326">
        <f t="shared" si="4"/>
        <v>0</v>
      </c>
      <c r="AP5" s="326">
        <f t="shared" si="4"/>
        <v>0</v>
      </c>
      <c r="AQ5" s="326">
        <f t="shared" si="4"/>
        <v>0</v>
      </c>
      <c r="AR5" s="326">
        <f t="shared" si="4"/>
        <v>0</v>
      </c>
      <c r="AS5" s="326">
        <f t="shared" si="4"/>
        <v>0</v>
      </c>
      <c r="AT5" s="326">
        <f t="shared" si="4"/>
        <v>0</v>
      </c>
      <c r="AU5" s="326">
        <f t="shared" si="4"/>
        <v>0</v>
      </c>
      <c r="AV5" s="326">
        <f t="shared" si="4"/>
        <v>1973.203</v>
      </c>
      <c r="AW5" s="326">
        <f t="shared" si="4"/>
        <v>2772.2469999999998</v>
      </c>
      <c r="AX5" s="326">
        <f t="shared" si="4"/>
        <v>3124.558</v>
      </c>
      <c r="AY5" s="326">
        <f t="shared" si="4"/>
        <v>3801.788</v>
      </c>
      <c r="AZ5" s="326">
        <f t="shared" si="4"/>
        <v>4497.8189999999995</v>
      </c>
      <c r="BA5" s="326">
        <f t="shared" si="4"/>
        <v>4953.4069999999992</v>
      </c>
      <c r="BB5" s="326">
        <f t="shared" si="4"/>
        <v>5316.1329999999989</v>
      </c>
      <c r="BC5" s="326">
        <f t="shared" si="4"/>
        <v>5659.9930000000004</v>
      </c>
      <c r="BD5" s="326">
        <f t="shared" si="4"/>
        <v>6043.639000000001</v>
      </c>
      <c r="BE5" s="326">
        <f t="shared" si="4"/>
        <v>6580.0587643462241</v>
      </c>
      <c r="BF5" s="326">
        <f t="shared" si="4"/>
        <v>7051.9688886240428</v>
      </c>
      <c r="BG5" s="326">
        <f t="shared" si="4"/>
        <v>7582.0869577400717</v>
      </c>
      <c r="BH5" s="326">
        <f t="shared" si="4"/>
        <v>8079.1630000000005</v>
      </c>
      <c r="BI5" s="326">
        <f t="shared" si="4"/>
        <v>8618.3022954000007</v>
      </c>
      <c r="BJ5" s="326">
        <f t="shared" si="4"/>
        <v>9155.4464638600002</v>
      </c>
      <c r="BK5" s="326">
        <f t="shared" si="4"/>
        <v>9867.029829797455</v>
      </c>
      <c r="BL5" s="326">
        <f t="shared" si="4"/>
        <v>10525.20336705</v>
      </c>
      <c r="BM5" s="326">
        <f t="shared" si="4"/>
        <v>11458.592503259999</v>
      </c>
      <c r="BN5" s="326">
        <f t="shared" si="4"/>
        <v>11876.615118280002</v>
      </c>
      <c r="BO5" s="326">
        <f t="shared" si="4"/>
        <v>12565.735437840003</v>
      </c>
      <c r="BP5" s="326">
        <f t="shared" ref="BP5:BW5" si="5">SUM(BP6:BP8)</f>
        <v>13430.14958021</v>
      </c>
      <c r="BQ5" s="326">
        <f t="shared" si="5"/>
        <v>13763.242460740803</v>
      </c>
      <c r="BR5" s="326">
        <f t="shared" si="5"/>
        <v>13770.100253762375</v>
      </c>
      <c r="BS5" s="326">
        <f t="shared" si="5"/>
        <v>12985.111016973318</v>
      </c>
      <c r="BT5" s="326">
        <f t="shared" si="5"/>
        <v>10110.975255849484</v>
      </c>
      <c r="BU5" s="326">
        <f t="shared" si="5"/>
        <v>6434.4399705208725</v>
      </c>
      <c r="BV5" s="326">
        <f t="shared" si="5"/>
        <v>5232.1205344016471</v>
      </c>
      <c r="BW5" s="326">
        <f t="shared" si="5"/>
        <v>5084.1255621884711</v>
      </c>
      <c r="BX5" s="174"/>
    </row>
    <row r="6" spans="1:76">
      <c r="A6" s="271"/>
      <c r="B6" s="319" t="s">
        <v>449</v>
      </c>
      <c r="C6" s="319"/>
      <c r="D6" s="318">
        <v>0</v>
      </c>
      <c r="E6" s="318">
        <v>0</v>
      </c>
      <c r="F6" s="318">
        <v>0</v>
      </c>
      <c r="G6" s="318">
        <v>0</v>
      </c>
      <c r="H6" s="318">
        <v>0</v>
      </c>
      <c r="I6" s="318">
        <v>0</v>
      </c>
      <c r="J6" s="318">
        <v>0</v>
      </c>
      <c r="K6" s="318">
        <v>0</v>
      </c>
      <c r="L6" s="318">
        <v>0</v>
      </c>
      <c r="M6" s="318">
        <v>0</v>
      </c>
      <c r="N6" s="318">
        <v>0</v>
      </c>
      <c r="O6" s="318">
        <v>0</v>
      </c>
      <c r="P6" s="318">
        <v>0</v>
      </c>
      <c r="Q6" s="318">
        <v>0</v>
      </c>
      <c r="R6" s="318">
        <v>0</v>
      </c>
      <c r="S6" s="318">
        <v>0</v>
      </c>
      <c r="T6" s="318">
        <v>0</v>
      </c>
      <c r="U6" s="318">
        <v>0</v>
      </c>
      <c r="V6" s="318">
        <v>0</v>
      </c>
      <c r="W6" s="318">
        <v>0</v>
      </c>
      <c r="X6" s="318">
        <v>0</v>
      </c>
      <c r="Y6" s="318">
        <v>0</v>
      </c>
      <c r="Z6" s="318">
        <v>0</v>
      </c>
      <c r="AA6" s="318">
        <v>0</v>
      </c>
      <c r="AB6" s="318">
        <v>0</v>
      </c>
      <c r="AC6" s="318">
        <v>0</v>
      </c>
      <c r="AD6" s="318">
        <v>0</v>
      </c>
      <c r="AE6" s="318">
        <v>0</v>
      </c>
      <c r="AF6" s="318">
        <v>0</v>
      </c>
      <c r="AG6" s="318">
        <v>0</v>
      </c>
      <c r="AH6" s="318">
        <v>0</v>
      </c>
      <c r="AI6" s="318">
        <v>0</v>
      </c>
      <c r="AJ6" s="318">
        <v>0</v>
      </c>
      <c r="AK6" s="318">
        <v>0</v>
      </c>
      <c r="AL6" s="318">
        <v>0</v>
      </c>
      <c r="AM6" s="318">
        <v>0</v>
      </c>
      <c r="AN6" s="318">
        <v>0</v>
      </c>
      <c r="AO6" s="318">
        <v>0</v>
      </c>
      <c r="AP6" s="318">
        <v>0</v>
      </c>
      <c r="AQ6" s="318">
        <v>0</v>
      </c>
      <c r="AR6" s="318">
        <v>0</v>
      </c>
      <c r="AS6" s="318">
        <v>0</v>
      </c>
      <c r="AT6" s="318">
        <v>0</v>
      </c>
      <c r="AU6" s="318">
        <v>0</v>
      </c>
      <c r="AV6" s="318">
        <v>231.47411666314397</v>
      </c>
      <c r="AW6" s="318">
        <v>325.20902588180275</v>
      </c>
      <c r="AX6" s="318">
        <v>365.13545224968743</v>
      </c>
      <c r="AY6" s="318">
        <v>437.39160512525461</v>
      </c>
      <c r="AZ6" s="318">
        <v>443.26224191823394</v>
      </c>
      <c r="BA6" s="318">
        <v>488.61175918926864</v>
      </c>
      <c r="BB6" s="318">
        <v>528.58293270578872</v>
      </c>
      <c r="BC6" s="318">
        <v>566.36950568822147</v>
      </c>
      <c r="BD6" s="318">
        <v>607.03198548293733</v>
      </c>
      <c r="BE6" s="318">
        <v>673.62344552251193</v>
      </c>
      <c r="BF6" s="318">
        <v>762.23</v>
      </c>
      <c r="BG6" s="318">
        <v>793.54721823565706</v>
      </c>
      <c r="BH6" s="318">
        <v>842.13</v>
      </c>
      <c r="BI6" s="318">
        <v>923.7647969778385</v>
      </c>
      <c r="BJ6" s="318">
        <v>972.69087379439623</v>
      </c>
      <c r="BK6" s="318">
        <v>1039.8247158707195</v>
      </c>
      <c r="BL6" s="318">
        <v>1105.9393085337213</v>
      </c>
      <c r="BM6" s="318">
        <v>1192.1009182195146</v>
      </c>
      <c r="BN6" s="318">
        <v>1220.2044423261623</v>
      </c>
      <c r="BO6" s="318">
        <v>1314.7165739259212</v>
      </c>
      <c r="BP6" s="318">
        <v>1390.6353122046253</v>
      </c>
      <c r="BQ6" s="318">
        <v>1463.4688412331682</v>
      </c>
      <c r="BR6" s="318">
        <v>1713.7534404258608</v>
      </c>
      <c r="BS6" s="318">
        <v>1771.1197160221307</v>
      </c>
      <c r="BT6" s="318">
        <v>1801.6082329150893</v>
      </c>
      <c r="BU6" s="318">
        <v>1859.256974262378</v>
      </c>
      <c r="BV6" s="318">
        <v>1934.7364349891393</v>
      </c>
      <c r="BW6" s="318">
        <v>2027.37025818641</v>
      </c>
      <c r="BX6" s="219"/>
    </row>
    <row r="7" spans="1:76">
      <c r="A7" s="271"/>
      <c r="B7" s="319" t="s">
        <v>337</v>
      </c>
      <c r="C7" s="319"/>
      <c r="D7" s="318">
        <v>0</v>
      </c>
      <c r="E7" s="318">
        <v>0</v>
      </c>
      <c r="F7" s="318">
        <v>0</v>
      </c>
      <c r="G7" s="318">
        <v>0</v>
      </c>
      <c r="H7" s="318">
        <v>0</v>
      </c>
      <c r="I7" s="318">
        <v>0</v>
      </c>
      <c r="J7" s="318">
        <v>0</v>
      </c>
      <c r="K7" s="318">
        <v>0</v>
      </c>
      <c r="L7" s="318">
        <v>0</v>
      </c>
      <c r="M7" s="318">
        <v>0</v>
      </c>
      <c r="N7" s="318">
        <v>0</v>
      </c>
      <c r="O7" s="318">
        <v>0</v>
      </c>
      <c r="P7" s="318">
        <v>0</v>
      </c>
      <c r="Q7" s="318">
        <v>0</v>
      </c>
      <c r="R7" s="318">
        <v>0</v>
      </c>
      <c r="S7" s="318">
        <v>0</v>
      </c>
      <c r="T7" s="318">
        <v>0</v>
      </c>
      <c r="U7" s="318">
        <v>0</v>
      </c>
      <c r="V7" s="318">
        <v>0</v>
      </c>
      <c r="W7" s="318">
        <v>0</v>
      </c>
      <c r="X7" s="318">
        <v>0</v>
      </c>
      <c r="Y7" s="318">
        <v>0</v>
      </c>
      <c r="Z7" s="318">
        <v>0</v>
      </c>
      <c r="AA7" s="318">
        <v>0</v>
      </c>
      <c r="AB7" s="318">
        <v>0</v>
      </c>
      <c r="AC7" s="318">
        <v>0</v>
      </c>
      <c r="AD7" s="318">
        <v>0</v>
      </c>
      <c r="AE7" s="318">
        <v>0</v>
      </c>
      <c r="AF7" s="318">
        <v>0</v>
      </c>
      <c r="AG7" s="318">
        <v>0</v>
      </c>
      <c r="AH7" s="318">
        <v>0</v>
      </c>
      <c r="AI7" s="318">
        <v>0</v>
      </c>
      <c r="AJ7" s="318">
        <v>0</v>
      </c>
      <c r="AK7" s="318">
        <v>0</v>
      </c>
      <c r="AL7" s="318">
        <v>0</v>
      </c>
      <c r="AM7" s="318">
        <v>0</v>
      </c>
      <c r="AN7" s="318">
        <v>0</v>
      </c>
      <c r="AO7" s="318">
        <v>0</v>
      </c>
      <c r="AP7" s="318">
        <v>0</v>
      </c>
      <c r="AQ7" s="318">
        <v>0</v>
      </c>
      <c r="AR7" s="318">
        <v>0</v>
      </c>
      <c r="AS7" s="318">
        <v>0</v>
      </c>
      <c r="AT7" s="318">
        <v>0</v>
      </c>
      <c r="AU7" s="318">
        <v>0</v>
      </c>
      <c r="AV7" s="318">
        <v>1236.2204590686167</v>
      </c>
      <c r="AW7" s="318">
        <v>1736.8250803346616</v>
      </c>
      <c r="AX7" s="318">
        <v>1938.6567415590337</v>
      </c>
      <c r="AY7" s="318">
        <v>2356.4150170875105</v>
      </c>
      <c r="AZ7" s="318">
        <v>2842.0259956222508</v>
      </c>
      <c r="BA7" s="318">
        <v>3091.4517961447359</v>
      </c>
      <c r="BB7" s="318">
        <v>3258.3114352948169</v>
      </c>
      <c r="BC7" s="318">
        <v>3408.5922572418208</v>
      </c>
      <c r="BD7" s="318">
        <v>3589.6378004004227</v>
      </c>
      <c r="BE7" s="318">
        <v>3861.7406212620726</v>
      </c>
      <c r="BF7" s="318">
        <v>4105.2438886240434</v>
      </c>
      <c r="BG7" s="318">
        <v>4388.6272675576192</v>
      </c>
      <c r="BH7" s="318">
        <v>4628.2520000000004</v>
      </c>
      <c r="BI7" s="318">
        <v>4869.6964021188787</v>
      </c>
      <c r="BJ7" s="318">
        <v>5122.9964421995737</v>
      </c>
      <c r="BK7" s="318">
        <v>5468.0760196496631</v>
      </c>
      <c r="BL7" s="318">
        <v>5799.6705914329377</v>
      </c>
      <c r="BM7" s="318">
        <v>6277.2924692415208</v>
      </c>
      <c r="BN7" s="318">
        <v>6456.118999717567</v>
      </c>
      <c r="BO7" s="318">
        <v>6899.7753096582774</v>
      </c>
      <c r="BP7" s="318">
        <v>7419.4275888724915</v>
      </c>
      <c r="BQ7" s="318">
        <v>7528.7259546972582</v>
      </c>
      <c r="BR7" s="318">
        <v>7072.7871660272604</v>
      </c>
      <c r="BS7" s="318">
        <v>6383.183541381045</v>
      </c>
      <c r="BT7" s="318">
        <v>3878.0037614126722</v>
      </c>
      <c r="BU7" s="318">
        <v>828.57852221837209</v>
      </c>
      <c r="BV7" s="318">
        <v>-9.9690934509057555E-3</v>
      </c>
      <c r="BW7" s="318">
        <v>3.9967445681740987E-2</v>
      </c>
      <c r="BX7" s="219"/>
    </row>
    <row r="8" spans="1:76">
      <c r="A8" s="271"/>
      <c r="B8" s="319" t="s">
        <v>338</v>
      </c>
      <c r="C8" s="319"/>
      <c r="D8" s="318">
        <v>0</v>
      </c>
      <c r="E8" s="318">
        <v>0</v>
      </c>
      <c r="F8" s="318">
        <v>0</v>
      </c>
      <c r="G8" s="318">
        <v>0</v>
      </c>
      <c r="H8" s="318">
        <v>0</v>
      </c>
      <c r="I8" s="318">
        <v>0</v>
      </c>
      <c r="J8" s="318">
        <v>0</v>
      </c>
      <c r="K8" s="318">
        <v>0</v>
      </c>
      <c r="L8" s="318">
        <v>0</v>
      </c>
      <c r="M8" s="318">
        <v>0</v>
      </c>
      <c r="N8" s="318">
        <v>0</v>
      </c>
      <c r="O8" s="318">
        <v>0</v>
      </c>
      <c r="P8" s="318">
        <v>0</v>
      </c>
      <c r="Q8" s="318">
        <v>0</v>
      </c>
      <c r="R8" s="318">
        <v>0</v>
      </c>
      <c r="S8" s="318">
        <v>0</v>
      </c>
      <c r="T8" s="318">
        <v>0</v>
      </c>
      <c r="U8" s="318">
        <v>0</v>
      </c>
      <c r="V8" s="318">
        <v>0</v>
      </c>
      <c r="W8" s="318">
        <v>0</v>
      </c>
      <c r="X8" s="318">
        <v>0</v>
      </c>
      <c r="Y8" s="318">
        <v>0</v>
      </c>
      <c r="Z8" s="318">
        <v>0</v>
      </c>
      <c r="AA8" s="318">
        <v>0</v>
      </c>
      <c r="AB8" s="318">
        <v>0</v>
      </c>
      <c r="AC8" s="318">
        <v>0</v>
      </c>
      <c r="AD8" s="318">
        <v>0</v>
      </c>
      <c r="AE8" s="318">
        <v>0</v>
      </c>
      <c r="AF8" s="318">
        <v>0</v>
      </c>
      <c r="AG8" s="318">
        <v>0</v>
      </c>
      <c r="AH8" s="318">
        <v>0</v>
      </c>
      <c r="AI8" s="318">
        <v>0</v>
      </c>
      <c r="AJ8" s="318">
        <v>0</v>
      </c>
      <c r="AK8" s="318">
        <v>0</v>
      </c>
      <c r="AL8" s="318">
        <v>0</v>
      </c>
      <c r="AM8" s="318">
        <v>0</v>
      </c>
      <c r="AN8" s="318">
        <v>0</v>
      </c>
      <c r="AO8" s="318">
        <v>0</v>
      </c>
      <c r="AP8" s="318">
        <v>0</v>
      </c>
      <c r="AQ8" s="318">
        <v>0</v>
      </c>
      <c r="AR8" s="318">
        <v>0</v>
      </c>
      <c r="AS8" s="318">
        <v>0</v>
      </c>
      <c r="AT8" s="318">
        <v>0</v>
      </c>
      <c r="AU8" s="318">
        <v>0</v>
      </c>
      <c r="AV8" s="318">
        <v>505.50842426823931</v>
      </c>
      <c r="AW8" s="318">
        <v>710.21289378353549</v>
      </c>
      <c r="AX8" s="318">
        <v>820.7658061912789</v>
      </c>
      <c r="AY8" s="318">
        <v>1007.9813777872349</v>
      </c>
      <c r="AZ8" s="318">
        <v>1212.5307624595152</v>
      </c>
      <c r="BA8" s="318">
        <v>1373.3434446659953</v>
      </c>
      <c r="BB8" s="318">
        <v>1529.2386319993936</v>
      </c>
      <c r="BC8" s="318">
        <v>1685.0312370699578</v>
      </c>
      <c r="BD8" s="318">
        <v>1846.9692141166404</v>
      </c>
      <c r="BE8" s="318">
        <v>2044.6946975616393</v>
      </c>
      <c r="BF8" s="318">
        <v>2184.4949999999999</v>
      </c>
      <c r="BG8" s="318">
        <v>2399.912471946795</v>
      </c>
      <c r="BH8" s="318">
        <v>2608.7809999999999</v>
      </c>
      <c r="BI8" s="318">
        <v>2824.8410963032829</v>
      </c>
      <c r="BJ8" s="318">
        <v>3059.7591478660306</v>
      </c>
      <c r="BK8" s="318">
        <v>3359.1290942770729</v>
      </c>
      <c r="BL8" s="318">
        <v>3619.5934670833412</v>
      </c>
      <c r="BM8" s="318">
        <v>3989.1991157989637</v>
      </c>
      <c r="BN8" s="318">
        <v>4200.2916762362729</v>
      </c>
      <c r="BO8" s="318">
        <v>4351.2435542558051</v>
      </c>
      <c r="BP8" s="318">
        <v>4620.0866791328817</v>
      </c>
      <c r="BQ8" s="318">
        <v>4771.047664810375</v>
      </c>
      <c r="BR8" s="318">
        <v>4983.5596473092537</v>
      </c>
      <c r="BS8" s="318">
        <v>4830.8077595701416</v>
      </c>
      <c r="BT8" s="318">
        <v>4431.3632615217211</v>
      </c>
      <c r="BU8" s="318">
        <v>3746.6044740401226</v>
      </c>
      <c r="BV8" s="318">
        <v>3297.3940685059583</v>
      </c>
      <c r="BW8" s="318">
        <v>3056.7153365563795</v>
      </c>
      <c r="BX8" s="219"/>
    </row>
    <row r="9" spans="1:76" ht="26.25" customHeight="1">
      <c r="A9" s="219"/>
      <c r="B9" s="340" t="s">
        <v>409</v>
      </c>
      <c r="C9" s="322"/>
      <c r="D9" s="318">
        <v>0</v>
      </c>
      <c r="E9" s="318">
        <v>0</v>
      </c>
      <c r="F9" s="318">
        <v>0</v>
      </c>
      <c r="G9" s="318">
        <v>0</v>
      </c>
      <c r="H9" s="318">
        <v>0</v>
      </c>
      <c r="I9" s="318">
        <v>0</v>
      </c>
      <c r="J9" s="318">
        <v>0</v>
      </c>
      <c r="K9" s="318">
        <v>0</v>
      </c>
      <c r="L9" s="318">
        <v>0</v>
      </c>
      <c r="M9" s="318">
        <v>0</v>
      </c>
      <c r="N9" s="318">
        <v>0</v>
      </c>
      <c r="O9" s="318">
        <v>0</v>
      </c>
      <c r="P9" s="318">
        <v>0</v>
      </c>
      <c r="Q9" s="318">
        <v>0</v>
      </c>
      <c r="R9" s="318">
        <v>0</v>
      </c>
      <c r="S9" s="318">
        <v>0</v>
      </c>
      <c r="T9" s="318">
        <v>0</v>
      </c>
      <c r="U9" s="318">
        <v>0</v>
      </c>
      <c r="V9" s="318">
        <v>0</v>
      </c>
      <c r="W9" s="318">
        <v>0</v>
      </c>
      <c r="X9" s="318">
        <v>0</v>
      </c>
      <c r="Y9" s="318">
        <v>0</v>
      </c>
      <c r="Z9" s="318">
        <v>0</v>
      </c>
      <c r="AA9" s="318">
        <v>0</v>
      </c>
      <c r="AB9" s="318">
        <v>0</v>
      </c>
      <c r="AC9" s="318">
        <v>0</v>
      </c>
      <c r="AD9" s="318">
        <v>0</v>
      </c>
      <c r="AE9" s="318">
        <v>0</v>
      </c>
      <c r="AF9" s="318">
        <v>0</v>
      </c>
      <c r="AG9" s="318">
        <v>0</v>
      </c>
      <c r="AH9" s="318">
        <v>0</v>
      </c>
      <c r="AI9" s="318">
        <v>0</v>
      </c>
      <c r="AJ9" s="318">
        <v>0</v>
      </c>
      <c r="AK9" s="318">
        <v>0</v>
      </c>
      <c r="AL9" s="318">
        <v>0</v>
      </c>
      <c r="AM9" s="318">
        <v>0</v>
      </c>
      <c r="AN9" s="318">
        <v>0</v>
      </c>
      <c r="AO9" s="318">
        <v>0</v>
      </c>
      <c r="AP9" s="318">
        <v>0</v>
      </c>
      <c r="AQ9" s="318">
        <v>0</v>
      </c>
      <c r="AR9" s="318">
        <v>0</v>
      </c>
      <c r="AS9" s="318">
        <v>0</v>
      </c>
      <c r="AT9" s="318">
        <v>0</v>
      </c>
      <c r="AU9" s="318">
        <v>0</v>
      </c>
      <c r="AV9" s="318">
        <v>0</v>
      </c>
      <c r="AW9" s="318">
        <v>0</v>
      </c>
      <c r="AX9" s="318">
        <v>0</v>
      </c>
      <c r="AY9" s="318">
        <v>0</v>
      </c>
      <c r="AZ9" s="318">
        <v>0</v>
      </c>
      <c r="BA9" s="318">
        <v>0</v>
      </c>
      <c r="BB9" s="318">
        <v>0</v>
      </c>
      <c r="BC9" s="318">
        <v>0</v>
      </c>
      <c r="BD9" s="318">
        <v>0</v>
      </c>
      <c r="BE9" s="318">
        <v>0</v>
      </c>
      <c r="BF9" s="318">
        <v>5.5773502252988392</v>
      </c>
      <c r="BG9" s="318">
        <v>5.9323447307142763</v>
      </c>
      <c r="BH9" s="318">
        <v>6.5618407903690983</v>
      </c>
      <c r="BI9" s="318">
        <v>7.1529070977334195</v>
      </c>
      <c r="BJ9" s="318">
        <v>7.6848842134856543</v>
      </c>
      <c r="BK9" s="318">
        <v>11.481398313102536</v>
      </c>
      <c r="BL9" s="318">
        <v>9.4835015496591097</v>
      </c>
      <c r="BM9" s="318">
        <v>10.321530118478575</v>
      </c>
      <c r="BN9" s="318">
        <v>13.459922516059269</v>
      </c>
      <c r="BO9" s="318">
        <v>16.263595715672281</v>
      </c>
      <c r="BP9" s="318">
        <v>18.458862562653334</v>
      </c>
      <c r="BQ9" s="318">
        <v>18.738459115602225</v>
      </c>
      <c r="BR9" s="318">
        <v>19.215295552470387</v>
      </c>
      <c r="BS9" s="318">
        <v>18.260740578662109</v>
      </c>
      <c r="BT9" s="318">
        <v>15.073767634225725</v>
      </c>
      <c r="BU9" s="318">
        <v>10.735488680904208</v>
      </c>
      <c r="BV9" s="318">
        <v>8.9686922303434891</v>
      </c>
      <c r="BW9" s="318">
        <v>8.4530522990070338</v>
      </c>
      <c r="BX9" s="219"/>
    </row>
    <row r="10" spans="1:76" ht="25.5" customHeight="1">
      <c r="A10" s="219"/>
      <c r="B10" s="320" t="s">
        <v>222</v>
      </c>
      <c r="C10" s="322"/>
      <c r="D10" s="326">
        <f t="shared" ref="D10:AI10" si="6">SUM(D11:D12)</f>
        <v>0</v>
      </c>
      <c r="E10" s="326">
        <f t="shared" si="6"/>
        <v>0</v>
      </c>
      <c r="F10" s="326">
        <f t="shared" si="6"/>
        <v>0</v>
      </c>
      <c r="G10" s="326">
        <f t="shared" si="6"/>
        <v>0</v>
      </c>
      <c r="H10" s="326">
        <f t="shared" si="6"/>
        <v>0</v>
      </c>
      <c r="I10" s="326">
        <f t="shared" si="6"/>
        <v>0</v>
      </c>
      <c r="J10" s="326">
        <f t="shared" si="6"/>
        <v>0</v>
      </c>
      <c r="K10" s="326">
        <f t="shared" si="6"/>
        <v>0</v>
      </c>
      <c r="L10" s="326">
        <f t="shared" si="6"/>
        <v>0</v>
      </c>
      <c r="M10" s="326">
        <f t="shared" si="6"/>
        <v>0</v>
      </c>
      <c r="N10" s="326">
        <f t="shared" si="6"/>
        <v>0</v>
      </c>
      <c r="O10" s="326">
        <f t="shared" si="6"/>
        <v>0</v>
      </c>
      <c r="P10" s="326">
        <f t="shared" si="6"/>
        <v>0</v>
      </c>
      <c r="Q10" s="326">
        <f t="shared" si="6"/>
        <v>0</v>
      </c>
      <c r="R10" s="326">
        <f t="shared" si="6"/>
        <v>0</v>
      </c>
      <c r="S10" s="326">
        <f t="shared" si="6"/>
        <v>0</v>
      </c>
      <c r="T10" s="326">
        <f t="shared" si="6"/>
        <v>0</v>
      </c>
      <c r="U10" s="326">
        <f t="shared" si="6"/>
        <v>0</v>
      </c>
      <c r="V10" s="326">
        <f t="shared" si="6"/>
        <v>0</v>
      </c>
      <c r="W10" s="326">
        <f t="shared" si="6"/>
        <v>0</v>
      </c>
      <c r="X10" s="326">
        <f t="shared" si="6"/>
        <v>0</v>
      </c>
      <c r="Y10" s="326">
        <f t="shared" si="6"/>
        <v>0</v>
      </c>
      <c r="Z10" s="326">
        <f t="shared" si="6"/>
        <v>0</v>
      </c>
      <c r="AA10" s="326">
        <f t="shared" si="6"/>
        <v>0</v>
      </c>
      <c r="AB10" s="326">
        <f t="shared" si="6"/>
        <v>0</v>
      </c>
      <c r="AC10" s="326">
        <f t="shared" si="6"/>
        <v>0</v>
      </c>
      <c r="AD10" s="326">
        <f t="shared" si="6"/>
        <v>0</v>
      </c>
      <c r="AE10" s="326">
        <f t="shared" si="6"/>
        <v>0</v>
      </c>
      <c r="AF10" s="326">
        <f t="shared" si="6"/>
        <v>0</v>
      </c>
      <c r="AG10" s="326">
        <f t="shared" si="6"/>
        <v>0</v>
      </c>
      <c r="AH10" s="326">
        <f t="shared" si="6"/>
        <v>0</v>
      </c>
      <c r="AI10" s="326">
        <f t="shared" si="6"/>
        <v>0</v>
      </c>
      <c r="AJ10" s="326">
        <f t="shared" ref="AJ10:BO10" si="7">SUM(AJ11:AJ12)</f>
        <v>0</v>
      </c>
      <c r="AK10" s="326">
        <f t="shared" si="7"/>
        <v>0</v>
      </c>
      <c r="AL10" s="326">
        <f t="shared" si="7"/>
        <v>0</v>
      </c>
      <c r="AM10" s="326">
        <f t="shared" si="7"/>
        <v>0</v>
      </c>
      <c r="AN10" s="326">
        <f t="shared" si="7"/>
        <v>0</v>
      </c>
      <c r="AO10" s="326">
        <f t="shared" si="7"/>
        <v>0</v>
      </c>
      <c r="AP10" s="326">
        <f t="shared" si="7"/>
        <v>0</v>
      </c>
      <c r="AQ10" s="326">
        <f t="shared" si="7"/>
        <v>0</v>
      </c>
      <c r="AR10" s="326">
        <f t="shared" si="7"/>
        <v>0</v>
      </c>
      <c r="AS10" s="326">
        <f t="shared" si="7"/>
        <v>0</v>
      </c>
      <c r="AT10" s="326">
        <f t="shared" si="7"/>
        <v>0</v>
      </c>
      <c r="AU10" s="326">
        <f t="shared" si="7"/>
        <v>0</v>
      </c>
      <c r="AV10" s="326">
        <f t="shared" si="7"/>
        <v>0</v>
      </c>
      <c r="AW10" s="326">
        <f t="shared" si="7"/>
        <v>0</v>
      </c>
      <c r="AX10" s="326">
        <f t="shared" si="7"/>
        <v>0</v>
      </c>
      <c r="AY10" s="326">
        <f t="shared" si="7"/>
        <v>0</v>
      </c>
      <c r="AZ10" s="326">
        <f t="shared" si="7"/>
        <v>0</v>
      </c>
      <c r="BA10" s="326">
        <f t="shared" si="7"/>
        <v>0</v>
      </c>
      <c r="BB10" s="326">
        <f t="shared" si="7"/>
        <v>0</v>
      </c>
      <c r="BC10" s="326">
        <f t="shared" si="7"/>
        <v>0</v>
      </c>
      <c r="BD10" s="326">
        <f t="shared" si="7"/>
        <v>0</v>
      </c>
      <c r="BE10" s="326">
        <f t="shared" si="7"/>
        <v>0</v>
      </c>
      <c r="BF10" s="326">
        <f t="shared" si="7"/>
        <v>0</v>
      </c>
      <c r="BG10" s="326">
        <f t="shared" si="7"/>
        <v>0</v>
      </c>
      <c r="BH10" s="326">
        <f t="shared" si="7"/>
        <v>0</v>
      </c>
      <c r="BI10" s="326">
        <f t="shared" si="7"/>
        <v>0</v>
      </c>
      <c r="BJ10" s="326">
        <f t="shared" si="7"/>
        <v>0</v>
      </c>
      <c r="BK10" s="326">
        <f t="shared" si="7"/>
        <v>0</v>
      </c>
      <c r="BL10" s="326">
        <f t="shared" si="7"/>
        <v>0</v>
      </c>
      <c r="BM10" s="326">
        <f t="shared" si="7"/>
        <v>0</v>
      </c>
      <c r="BN10" s="326">
        <f t="shared" si="7"/>
        <v>0</v>
      </c>
      <c r="BO10" s="326">
        <f t="shared" si="7"/>
        <v>0</v>
      </c>
      <c r="BP10" s="326">
        <f t="shared" ref="BP10:BW10" si="8">SUM(BP11:BP12)</f>
        <v>0</v>
      </c>
      <c r="BQ10" s="326">
        <f t="shared" si="8"/>
        <v>160.55389873000004</v>
      </c>
      <c r="BR10" s="326">
        <f t="shared" si="8"/>
        <v>1585.749763584116</v>
      </c>
      <c r="BS10" s="326">
        <f t="shared" si="8"/>
        <v>2349.4621353681941</v>
      </c>
      <c r="BT10" s="326">
        <f t="shared" si="8"/>
        <v>4783.5783885863857</v>
      </c>
      <c r="BU10" s="326">
        <f t="shared" si="8"/>
        <v>7997.7044616571966</v>
      </c>
      <c r="BV10" s="326">
        <f t="shared" si="8"/>
        <v>9231.4622971327262</v>
      </c>
      <c r="BW10" s="326">
        <f t="shared" si="8"/>
        <v>9680.2787616559726</v>
      </c>
      <c r="BX10" s="219"/>
    </row>
    <row r="11" spans="1:76">
      <c r="A11" s="219"/>
      <c r="B11" s="323" t="s">
        <v>337</v>
      </c>
      <c r="C11" s="322"/>
      <c r="D11" s="318">
        <v>0</v>
      </c>
      <c r="E11" s="318">
        <v>0</v>
      </c>
      <c r="F11" s="318">
        <v>0</v>
      </c>
      <c r="G11" s="318">
        <v>0</v>
      </c>
      <c r="H11" s="318">
        <v>0</v>
      </c>
      <c r="I11" s="318">
        <v>0</v>
      </c>
      <c r="J11" s="318">
        <v>0</v>
      </c>
      <c r="K11" s="318">
        <v>0</v>
      </c>
      <c r="L11" s="318">
        <v>0</v>
      </c>
      <c r="M11" s="318">
        <v>0</v>
      </c>
      <c r="N11" s="318">
        <v>0</v>
      </c>
      <c r="O11" s="318">
        <v>0</v>
      </c>
      <c r="P11" s="318">
        <v>0</v>
      </c>
      <c r="Q11" s="318">
        <v>0</v>
      </c>
      <c r="R11" s="318">
        <v>0</v>
      </c>
      <c r="S11" s="318">
        <v>0</v>
      </c>
      <c r="T11" s="318">
        <v>0</v>
      </c>
      <c r="U11" s="318">
        <v>0</v>
      </c>
      <c r="V11" s="318">
        <v>0</v>
      </c>
      <c r="W11" s="318">
        <v>0</v>
      </c>
      <c r="X11" s="318">
        <v>0</v>
      </c>
      <c r="Y11" s="318">
        <v>0</v>
      </c>
      <c r="Z11" s="318">
        <v>0</v>
      </c>
      <c r="AA11" s="318">
        <v>0</v>
      </c>
      <c r="AB11" s="318">
        <v>0</v>
      </c>
      <c r="AC11" s="318">
        <v>0</v>
      </c>
      <c r="AD11" s="318">
        <v>0</v>
      </c>
      <c r="AE11" s="318">
        <v>0</v>
      </c>
      <c r="AF11" s="318">
        <v>0</v>
      </c>
      <c r="AG11" s="318">
        <v>0</v>
      </c>
      <c r="AH11" s="318">
        <v>0</v>
      </c>
      <c r="AI11" s="318">
        <v>0</v>
      </c>
      <c r="AJ11" s="318">
        <v>0</v>
      </c>
      <c r="AK11" s="318">
        <v>0</v>
      </c>
      <c r="AL11" s="318">
        <v>0</v>
      </c>
      <c r="AM11" s="318">
        <v>0</v>
      </c>
      <c r="AN11" s="318">
        <v>0</v>
      </c>
      <c r="AO11" s="318">
        <v>0</v>
      </c>
      <c r="AP11" s="318">
        <v>0</v>
      </c>
      <c r="AQ11" s="318">
        <v>0</v>
      </c>
      <c r="AR11" s="318">
        <v>0</v>
      </c>
      <c r="AS11" s="318">
        <v>0</v>
      </c>
      <c r="AT11" s="318">
        <v>0</v>
      </c>
      <c r="AU11" s="318">
        <v>0</v>
      </c>
      <c r="AV11" s="318">
        <v>0</v>
      </c>
      <c r="AW11" s="318">
        <v>0</v>
      </c>
      <c r="AX11" s="318">
        <v>0</v>
      </c>
      <c r="AY11" s="318">
        <v>0</v>
      </c>
      <c r="AZ11" s="318">
        <v>0</v>
      </c>
      <c r="BA11" s="318">
        <v>0</v>
      </c>
      <c r="BB11" s="318">
        <v>0</v>
      </c>
      <c r="BC11" s="318">
        <v>0</v>
      </c>
      <c r="BD11" s="318">
        <v>0</v>
      </c>
      <c r="BE11" s="318">
        <v>0</v>
      </c>
      <c r="BF11" s="318">
        <v>0</v>
      </c>
      <c r="BG11" s="318">
        <v>0</v>
      </c>
      <c r="BH11" s="318">
        <v>0</v>
      </c>
      <c r="BI11" s="318">
        <v>0</v>
      </c>
      <c r="BJ11" s="318">
        <v>0</v>
      </c>
      <c r="BK11" s="318">
        <v>0</v>
      </c>
      <c r="BL11" s="318">
        <v>0</v>
      </c>
      <c r="BM11" s="318">
        <v>0</v>
      </c>
      <c r="BN11" s="318">
        <v>0</v>
      </c>
      <c r="BO11" s="318">
        <v>0</v>
      </c>
      <c r="BP11" s="318">
        <v>0</v>
      </c>
      <c r="BQ11" s="318">
        <v>155.0902486384237</v>
      </c>
      <c r="BR11" s="318">
        <v>1489.8974193609952</v>
      </c>
      <c r="BS11" s="318">
        <v>2208.7356915473356</v>
      </c>
      <c r="BT11" s="318">
        <v>4360.0644914658387</v>
      </c>
      <c r="BU11" s="318">
        <v>7097.9983417156291</v>
      </c>
      <c r="BV11" s="318">
        <v>8082.4673585510563</v>
      </c>
      <c r="BW11" s="318">
        <v>8432.7702680111634</v>
      </c>
      <c r="BX11" s="219"/>
    </row>
    <row r="12" spans="1:76">
      <c r="A12" s="219"/>
      <c r="B12" s="323" t="s">
        <v>338</v>
      </c>
      <c r="C12" s="322"/>
      <c r="D12" s="318">
        <v>0</v>
      </c>
      <c r="E12" s="318">
        <v>0</v>
      </c>
      <c r="F12" s="318">
        <v>0</v>
      </c>
      <c r="G12" s="318">
        <v>0</v>
      </c>
      <c r="H12" s="318">
        <v>0</v>
      </c>
      <c r="I12" s="318">
        <v>0</v>
      </c>
      <c r="J12" s="318">
        <v>0</v>
      </c>
      <c r="K12" s="318">
        <v>0</v>
      </c>
      <c r="L12" s="318">
        <v>0</v>
      </c>
      <c r="M12" s="318">
        <v>0</v>
      </c>
      <c r="N12" s="318">
        <v>0</v>
      </c>
      <c r="O12" s="318">
        <v>0</v>
      </c>
      <c r="P12" s="318">
        <v>0</v>
      </c>
      <c r="Q12" s="318">
        <v>0</v>
      </c>
      <c r="R12" s="318">
        <v>0</v>
      </c>
      <c r="S12" s="318">
        <v>0</v>
      </c>
      <c r="T12" s="318">
        <v>0</v>
      </c>
      <c r="U12" s="318">
        <v>0</v>
      </c>
      <c r="V12" s="318">
        <v>0</v>
      </c>
      <c r="W12" s="318">
        <v>0</v>
      </c>
      <c r="X12" s="318">
        <v>0</v>
      </c>
      <c r="Y12" s="318">
        <v>0</v>
      </c>
      <c r="Z12" s="318">
        <v>0</v>
      </c>
      <c r="AA12" s="318">
        <v>0</v>
      </c>
      <c r="AB12" s="318">
        <v>0</v>
      </c>
      <c r="AC12" s="318">
        <v>0</v>
      </c>
      <c r="AD12" s="318">
        <v>0</v>
      </c>
      <c r="AE12" s="318">
        <v>0</v>
      </c>
      <c r="AF12" s="318">
        <v>0</v>
      </c>
      <c r="AG12" s="318">
        <v>0</v>
      </c>
      <c r="AH12" s="318">
        <v>0</v>
      </c>
      <c r="AI12" s="318">
        <v>0</v>
      </c>
      <c r="AJ12" s="318">
        <v>0</v>
      </c>
      <c r="AK12" s="318">
        <v>0</v>
      </c>
      <c r="AL12" s="318">
        <v>0</v>
      </c>
      <c r="AM12" s="318">
        <v>0</v>
      </c>
      <c r="AN12" s="318">
        <v>0</v>
      </c>
      <c r="AO12" s="318">
        <v>0</v>
      </c>
      <c r="AP12" s="318">
        <v>0</v>
      </c>
      <c r="AQ12" s="318">
        <v>0</v>
      </c>
      <c r="AR12" s="318">
        <v>0</v>
      </c>
      <c r="AS12" s="318">
        <v>0</v>
      </c>
      <c r="AT12" s="318">
        <v>0</v>
      </c>
      <c r="AU12" s="318">
        <v>0</v>
      </c>
      <c r="AV12" s="318">
        <v>0</v>
      </c>
      <c r="AW12" s="318">
        <v>0</v>
      </c>
      <c r="AX12" s="318">
        <v>0</v>
      </c>
      <c r="AY12" s="318">
        <v>0</v>
      </c>
      <c r="AZ12" s="318">
        <v>0</v>
      </c>
      <c r="BA12" s="318">
        <v>0</v>
      </c>
      <c r="BB12" s="318">
        <v>0</v>
      </c>
      <c r="BC12" s="318">
        <v>0</v>
      </c>
      <c r="BD12" s="318">
        <v>0</v>
      </c>
      <c r="BE12" s="318">
        <v>0</v>
      </c>
      <c r="BF12" s="318">
        <v>0</v>
      </c>
      <c r="BG12" s="318">
        <v>0</v>
      </c>
      <c r="BH12" s="318">
        <v>0</v>
      </c>
      <c r="BI12" s="318">
        <v>0</v>
      </c>
      <c r="BJ12" s="318">
        <v>0</v>
      </c>
      <c r="BK12" s="318">
        <v>0</v>
      </c>
      <c r="BL12" s="318">
        <v>0</v>
      </c>
      <c r="BM12" s="318">
        <v>0</v>
      </c>
      <c r="BN12" s="318">
        <v>0</v>
      </c>
      <c r="BO12" s="318">
        <v>0</v>
      </c>
      <c r="BP12" s="318">
        <v>0</v>
      </c>
      <c r="BQ12" s="318">
        <v>5.4636500915763522</v>
      </c>
      <c r="BR12" s="318">
        <v>95.852344223120852</v>
      </c>
      <c r="BS12" s="318">
        <v>140.72644382085875</v>
      </c>
      <c r="BT12" s="318">
        <v>423.51389712054669</v>
      </c>
      <c r="BU12" s="318">
        <v>899.70611994156798</v>
      </c>
      <c r="BV12" s="318">
        <v>1148.9949385816699</v>
      </c>
      <c r="BW12" s="318">
        <v>1247.5084936448093</v>
      </c>
      <c r="BX12" s="219"/>
    </row>
    <row r="13" spans="1:76" ht="27" customHeight="1">
      <c r="A13" s="325"/>
      <c r="B13" s="339" t="s">
        <v>409</v>
      </c>
      <c r="C13" s="322"/>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c r="AT13" s="318"/>
      <c r="AU13" s="318"/>
      <c r="AV13" s="318"/>
      <c r="AW13" s="318"/>
      <c r="AX13" s="318"/>
      <c r="AY13" s="318"/>
      <c r="AZ13" s="318"/>
      <c r="BA13" s="318"/>
      <c r="BB13" s="318"/>
      <c r="BC13" s="318"/>
      <c r="BD13" s="318"/>
      <c r="BE13" s="318"/>
      <c r="BF13" s="318"/>
      <c r="BG13" s="318"/>
      <c r="BH13" s="318"/>
      <c r="BI13" s="318"/>
      <c r="BJ13" s="318"/>
      <c r="BK13" s="318"/>
      <c r="BL13" s="318"/>
      <c r="BM13" s="318"/>
      <c r="BN13" s="318"/>
      <c r="BO13" s="318"/>
      <c r="BP13" s="318"/>
      <c r="BQ13" s="318">
        <v>0.15236505488959898</v>
      </c>
      <c r="BR13" s="318">
        <v>1.5700523835506746</v>
      </c>
      <c r="BS13" s="318">
        <v>2.3242312970940966</v>
      </c>
      <c r="BT13" s="318">
        <v>4.9337020601855519</v>
      </c>
      <c r="BU13" s="318">
        <v>8.5305336382470109</v>
      </c>
      <c r="BV13" s="318">
        <v>10.008998803241813</v>
      </c>
      <c r="BW13" s="318">
        <v>10.558344295135917</v>
      </c>
      <c r="BX13" s="219"/>
    </row>
    <row r="14" spans="1:76" s="275" customFormat="1" ht="25.5" customHeight="1">
      <c r="A14" s="325"/>
      <c r="B14" s="324" t="s">
        <v>257</v>
      </c>
      <c r="C14" s="337"/>
      <c r="D14" s="326"/>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v>4.7691617500000003</v>
      </c>
      <c r="BR14" s="326">
        <v>6.0952011726720814</v>
      </c>
      <c r="BS14" s="326">
        <v>7.0996506256353529</v>
      </c>
      <c r="BT14" s="326">
        <v>8.2010735347768691</v>
      </c>
      <c r="BU14" s="326">
        <v>9.3865159024469147</v>
      </c>
      <c r="BV14" s="326">
        <v>10.632825725420794</v>
      </c>
      <c r="BW14" s="326">
        <v>11.925233334952653</v>
      </c>
      <c r="BX14" s="174"/>
    </row>
    <row r="15" spans="1:76" s="275" customFormat="1" ht="26.1" customHeight="1">
      <c r="A15" s="174"/>
      <c r="B15" s="338" t="s">
        <v>256</v>
      </c>
      <c r="C15" s="337"/>
      <c r="D15" s="326">
        <v>0</v>
      </c>
      <c r="E15" s="326">
        <v>0</v>
      </c>
      <c r="F15" s="326">
        <v>0</v>
      </c>
      <c r="G15" s="326">
        <v>0</v>
      </c>
      <c r="H15" s="326">
        <v>0</v>
      </c>
      <c r="I15" s="326">
        <v>0</v>
      </c>
      <c r="J15" s="326">
        <v>0</v>
      </c>
      <c r="K15" s="326">
        <v>0</v>
      </c>
      <c r="L15" s="326">
        <v>0</v>
      </c>
      <c r="M15" s="326">
        <v>0</v>
      </c>
      <c r="N15" s="326">
        <v>0</v>
      </c>
      <c r="O15" s="326">
        <v>0</v>
      </c>
      <c r="P15" s="326">
        <v>0</v>
      </c>
      <c r="Q15" s="326">
        <v>0</v>
      </c>
      <c r="R15" s="326">
        <v>0</v>
      </c>
      <c r="S15" s="326">
        <v>0</v>
      </c>
      <c r="T15" s="326">
        <v>0</v>
      </c>
      <c r="U15" s="326">
        <v>0</v>
      </c>
      <c r="V15" s="326">
        <v>0</v>
      </c>
      <c r="W15" s="326">
        <v>0</v>
      </c>
      <c r="X15" s="326">
        <v>0</v>
      </c>
      <c r="Y15" s="326">
        <v>0</v>
      </c>
      <c r="Z15" s="326">
        <v>0</v>
      </c>
      <c r="AA15" s="326">
        <v>6</v>
      </c>
      <c r="AB15" s="326">
        <v>23.2</v>
      </c>
      <c r="AC15" s="326">
        <f t="shared" ref="AC15:BW15" si="9">SUM(AC16:AC18)</f>
        <v>35.799999999999997</v>
      </c>
      <c r="AD15" s="326">
        <f t="shared" si="9"/>
        <v>62.4</v>
      </c>
      <c r="AE15" s="326">
        <f t="shared" si="9"/>
        <v>95.9</v>
      </c>
      <c r="AF15" s="326">
        <f t="shared" si="9"/>
        <v>127.30000000000001</v>
      </c>
      <c r="AG15" s="326">
        <f t="shared" si="9"/>
        <v>166.7</v>
      </c>
      <c r="AH15" s="326">
        <f t="shared" si="9"/>
        <v>168</v>
      </c>
      <c r="AI15" s="326">
        <f t="shared" si="9"/>
        <v>201</v>
      </c>
      <c r="AJ15" s="326">
        <f t="shared" si="9"/>
        <v>260</v>
      </c>
      <c r="AK15" s="326">
        <f t="shared" si="9"/>
        <v>330</v>
      </c>
      <c r="AL15" s="326">
        <f t="shared" si="9"/>
        <v>403</v>
      </c>
      <c r="AM15" s="326">
        <f t="shared" si="9"/>
        <v>495</v>
      </c>
      <c r="AN15" s="326">
        <f t="shared" si="9"/>
        <v>576</v>
      </c>
      <c r="AO15" s="326">
        <f t="shared" si="9"/>
        <v>686</v>
      </c>
      <c r="AP15" s="326">
        <f t="shared" si="9"/>
        <v>779</v>
      </c>
      <c r="AQ15" s="326">
        <f t="shared" si="9"/>
        <v>897.38499999999999</v>
      </c>
      <c r="AR15" s="326">
        <f t="shared" si="9"/>
        <v>1003.4670000000001</v>
      </c>
      <c r="AS15" s="326">
        <f t="shared" si="9"/>
        <v>1158.527</v>
      </c>
      <c r="AT15" s="326">
        <f t="shared" si="9"/>
        <v>1382.009</v>
      </c>
      <c r="AU15" s="326">
        <f t="shared" si="9"/>
        <v>1706.221</v>
      </c>
      <c r="AV15" s="326">
        <f t="shared" si="9"/>
        <v>1553.4739999999999</v>
      </c>
      <c r="AW15" s="326">
        <f t="shared" si="9"/>
        <v>1795.461</v>
      </c>
      <c r="AX15" s="326">
        <f t="shared" si="9"/>
        <v>1962.682</v>
      </c>
      <c r="AY15" s="326">
        <f t="shared" si="9"/>
        <v>2194.1619999999998</v>
      </c>
      <c r="AZ15" s="326">
        <f t="shared" si="9"/>
        <v>2392.893</v>
      </c>
      <c r="BA15" s="326">
        <f t="shared" si="9"/>
        <v>2521.25</v>
      </c>
      <c r="BB15" s="326">
        <f t="shared" si="9"/>
        <v>2679.9749999999999</v>
      </c>
      <c r="BC15" s="326">
        <f t="shared" si="9"/>
        <v>2822.8040000000001</v>
      </c>
      <c r="BD15" s="326">
        <f t="shared" si="9"/>
        <v>2955.1210000000001</v>
      </c>
      <c r="BE15" s="326">
        <f t="shared" si="9"/>
        <v>3124.4597597447382</v>
      </c>
      <c r="BF15" s="326">
        <f t="shared" si="9"/>
        <v>3250.6787885787207</v>
      </c>
      <c r="BG15" s="326">
        <f t="shared" si="9"/>
        <v>3457.0445494205601</v>
      </c>
      <c r="BH15" s="326">
        <f t="shared" si="9"/>
        <v>3673.5859999999998</v>
      </c>
      <c r="BI15" s="326">
        <f t="shared" si="9"/>
        <v>3924.14037813</v>
      </c>
      <c r="BJ15" s="326">
        <f t="shared" si="9"/>
        <v>4149.40578293</v>
      </c>
      <c r="BK15" s="326">
        <f t="shared" si="9"/>
        <v>4444.4350972342991</v>
      </c>
      <c r="BL15" s="326">
        <f t="shared" si="9"/>
        <v>4734.8039219600005</v>
      </c>
      <c r="BM15" s="326">
        <f t="shared" si="9"/>
        <v>5106.2537628999999</v>
      </c>
      <c r="BN15" s="326">
        <f t="shared" si="9"/>
        <v>5227.7472379531791</v>
      </c>
      <c r="BO15" s="326">
        <f t="shared" si="9"/>
        <v>5339.4256940699997</v>
      </c>
      <c r="BP15" s="326">
        <f t="shared" si="9"/>
        <v>5475.6249157700013</v>
      </c>
      <c r="BQ15" s="326">
        <f t="shared" si="9"/>
        <v>5360.1481587400813</v>
      </c>
      <c r="BR15" s="326">
        <f t="shared" si="9"/>
        <v>5418.9811933019773</v>
      </c>
      <c r="BS15" s="326">
        <f t="shared" si="9"/>
        <v>5499.6583371755296</v>
      </c>
      <c r="BT15" s="326">
        <f t="shared" si="9"/>
        <v>5617.0005477638861</v>
      </c>
      <c r="BU15" s="326">
        <f t="shared" si="9"/>
        <v>5704.1346468664533</v>
      </c>
      <c r="BV15" s="326">
        <f t="shared" si="9"/>
        <v>5834.8033104912829</v>
      </c>
      <c r="BW15" s="326">
        <f t="shared" si="9"/>
        <v>5986.6085744495322</v>
      </c>
      <c r="BX15" s="174"/>
    </row>
    <row r="16" spans="1:76">
      <c r="A16" s="219"/>
      <c r="B16" s="323" t="s">
        <v>449</v>
      </c>
      <c r="C16" s="322"/>
      <c r="D16" s="318">
        <v>0</v>
      </c>
      <c r="E16" s="318">
        <v>0</v>
      </c>
      <c r="F16" s="318">
        <v>0</v>
      </c>
      <c r="G16" s="318">
        <v>0</v>
      </c>
      <c r="H16" s="318">
        <v>0</v>
      </c>
      <c r="I16" s="318">
        <v>0</v>
      </c>
      <c r="J16" s="318">
        <v>0</v>
      </c>
      <c r="K16" s="318">
        <v>0</v>
      </c>
      <c r="L16" s="318">
        <v>0</v>
      </c>
      <c r="M16" s="318">
        <v>0</v>
      </c>
      <c r="N16" s="318">
        <v>0</v>
      </c>
      <c r="O16" s="318">
        <v>0</v>
      </c>
      <c r="P16" s="318">
        <v>0</v>
      </c>
      <c r="Q16" s="318">
        <v>0</v>
      </c>
      <c r="R16" s="318">
        <v>0</v>
      </c>
      <c r="S16" s="318">
        <v>0</v>
      </c>
      <c r="T16" s="318">
        <v>0</v>
      </c>
      <c r="U16" s="318">
        <v>0</v>
      </c>
      <c r="V16" s="318">
        <v>0</v>
      </c>
      <c r="W16" s="318">
        <v>0</v>
      </c>
      <c r="X16" s="318">
        <v>0</v>
      </c>
      <c r="Y16" s="318">
        <v>0</v>
      </c>
      <c r="Z16" s="318">
        <v>0</v>
      </c>
      <c r="AA16" s="318">
        <v>0</v>
      </c>
      <c r="AB16" s="318">
        <v>0</v>
      </c>
      <c r="AC16" s="318">
        <v>7.6447916666666655</v>
      </c>
      <c r="AD16" s="318">
        <v>13.060404095620544</v>
      </c>
      <c r="AE16" s="318">
        <v>19.217480173446685</v>
      </c>
      <c r="AF16" s="318">
        <v>24.278010196304265</v>
      </c>
      <c r="AG16" s="318">
        <v>30.829420382504928</v>
      </c>
      <c r="AH16" s="318">
        <v>29.110512129380052</v>
      </c>
      <c r="AI16" s="318">
        <v>33.549592894152475</v>
      </c>
      <c r="AJ16" s="318">
        <v>40.369007052134776</v>
      </c>
      <c r="AK16" s="318">
        <v>46.752225119122535</v>
      </c>
      <c r="AL16" s="318">
        <v>54.320191795418218</v>
      </c>
      <c r="AM16" s="318">
        <v>59.875101756018147</v>
      </c>
      <c r="AN16" s="318">
        <v>65.101994394921959</v>
      </c>
      <c r="AO16" s="318">
        <v>74.2190013532487</v>
      </c>
      <c r="AP16" s="318">
        <v>80.449906377863556</v>
      </c>
      <c r="AQ16" s="318">
        <v>90.01536154090887</v>
      </c>
      <c r="AR16" s="318">
        <v>97.347068426548574</v>
      </c>
      <c r="AS16" s="318">
        <v>106.17280948270272</v>
      </c>
      <c r="AT16" s="318">
        <v>124.86515488177545</v>
      </c>
      <c r="AU16" s="318">
        <v>152.5137354583984</v>
      </c>
      <c r="AV16" s="318">
        <v>0</v>
      </c>
      <c r="AW16" s="318">
        <v>0</v>
      </c>
      <c r="AX16" s="318">
        <v>0</v>
      </c>
      <c r="AY16" s="318">
        <v>0</v>
      </c>
      <c r="AZ16" s="318">
        <v>0</v>
      </c>
      <c r="BA16" s="318">
        <v>0</v>
      </c>
      <c r="BB16" s="318">
        <v>0</v>
      </c>
      <c r="BC16" s="318">
        <v>0</v>
      </c>
      <c r="BD16" s="318">
        <v>0</v>
      </c>
      <c r="BE16" s="318">
        <v>0</v>
      </c>
      <c r="BF16" s="318">
        <v>0</v>
      </c>
      <c r="BG16" s="318">
        <v>0</v>
      </c>
      <c r="BH16" s="318">
        <v>0</v>
      </c>
      <c r="BI16" s="318">
        <v>0</v>
      </c>
      <c r="BJ16" s="318">
        <v>0</v>
      </c>
      <c r="BK16" s="318">
        <v>0</v>
      </c>
      <c r="BL16" s="318">
        <v>0</v>
      </c>
      <c r="BM16" s="318">
        <v>0</v>
      </c>
      <c r="BN16" s="318">
        <v>0</v>
      </c>
      <c r="BO16" s="318">
        <v>0</v>
      </c>
      <c r="BP16" s="318">
        <v>0</v>
      </c>
      <c r="BQ16" s="318">
        <v>0</v>
      </c>
      <c r="BR16" s="318">
        <v>0</v>
      </c>
      <c r="BS16" s="318">
        <v>0</v>
      </c>
      <c r="BT16" s="318">
        <v>0</v>
      </c>
      <c r="BU16" s="318">
        <v>0</v>
      </c>
      <c r="BV16" s="318">
        <v>0</v>
      </c>
      <c r="BW16" s="318">
        <v>0</v>
      </c>
      <c r="BX16" s="219"/>
    </row>
    <row r="17" spans="1:76">
      <c r="A17" s="219"/>
      <c r="B17" s="323" t="s">
        <v>337</v>
      </c>
      <c r="C17" s="322"/>
      <c r="D17" s="318">
        <v>0</v>
      </c>
      <c r="E17" s="318">
        <v>0</v>
      </c>
      <c r="F17" s="318">
        <v>0</v>
      </c>
      <c r="G17" s="318">
        <v>0</v>
      </c>
      <c r="H17" s="318">
        <v>0</v>
      </c>
      <c r="I17" s="318">
        <v>0</v>
      </c>
      <c r="J17" s="318">
        <v>0</v>
      </c>
      <c r="K17" s="318">
        <v>0</v>
      </c>
      <c r="L17" s="318">
        <v>0</v>
      </c>
      <c r="M17" s="318">
        <v>0</v>
      </c>
      <c r="N17" s="318">
        <v>0</v>
      </c>
      <c r="O17" s="318">
        <v>0</v>
      </c>
      <c r="P17" s="318">
        <v>0</v>
      </c>
      <c r="Q17" s="318">
        <v>0</v>
      </c>
      <c r="R17" s="318">
        <v>0</v>
      </c>
      <c r="S17" s="318">
        <v>0</v>
      </c>
      <c r="T17" s="318">
        <v>0</v>
      </c>
      <c r="U17" s="318">
        <v>0</v>
      </c>
      <c r="V17" s="318">
        <v>0</v>
      </c>
      <c r="W17" s="318">
        <v>0</v>
      </c>
      <c r="X17" s="318">
        <v>0</v>
      </c>
      <c r="Y17" s="318">
        <v>0</v>
      </c>
      <c r="Z17" s="318">
        <v>0</v>
      </c>
      <c r="AA17" s="318">
        <v>0</v>
      </c>
      <c r="AB17" s="318">
        <v>0</v>
      </c>
      <c r="AC17" s="318">
        <v>9.9755208333333325</v>
      </c>
      <c r="AD17" s="318">
        <v>18.142219792696004</v>
      </c>
      <c r="AE17" s="318">
        <v>27.405666970959093</v>
      </c>
      <c r="AF17" s="318">
        <v>36.975452651547229</v>
      </c>
      <c r="AG17" s="318">
        <v>47.030814376786886</v>
      </c>
      <c r="AH17" s="318">
        <v>47.094339622641513</v>
      </c>
      <c r="AI17" s="318">
        <v>56.833456698741671</v>
      </c>
      <c r="AJ17" s="318">
        <v>70.134664795816093</v>
      </c>
      <c r="AK17" s="318">
        <v>89.996179088375442</v>
      </c>
      <c r="AL17" s="318">
        <v>107.5668620138519</v>
      </c>
      <c r="AM17" s="318">
        <v>131.12117688103268</v>
      </c>
      <c r="AN17" s="318">
        <v>148.84093337854017</v>
      </c>
      <c r="AO17" s="318">
        <v>171.82790159378595</v>
      </c>
      <c r="AP17" s="318">
        <v>194.35447124132716</v>
      </c>
      <c r="AQ17" s="318">
        <v>218.41677683791443</v>
      </c>
      <c r="AR17" s="318">
        <v>236.30305082986754</v>
      </c>
      <c r="AS17" s="318">
        <v>267.54749990048106</v>
      </c>
      <c r="AT17" s="318">
        <v>311.34100986175179</v>
      </c>
      <c r="AU17" s="318">
        <v>365.16189983173882</v>
      </c>
      <c r="AV17" s="318">
        <v>0</v>
      </c>
      <c r="AW17" s="318">
        <v>0</v>
      </c>
      <c r="AX17" s="318">
        <v>0</v>
      </c>
      <c r="AY17" s="318">
        <v>0</v>
      </c>
      <c r="AZ17" s="318">
        <v>0</v>
      </c>
      <c r="BA17" s="318">
        <v>0</v>
      </c>
      <c r="BB17" s="318">
        <v>0</v>
      </c>
      <c r="BC17" s="318">
        <v>0</v>
      </c>
      <c r="BD17" s="318">
        <v>0</v>
      </c>
      <c r="BE17" s="318">
        <v>0</v>
      </c>
      <c r="BF17" s="318">
        <v>0</v>
      </c>
      <c r="BG17" s="318">
        <v>0</v>
      </c>
      <c r="BH17" s="318">
        <v>0</v>
      </c>
      <c r="BI17" s="318">
        <v>0</v>
      </c>
      <c r="BJ17" s="318">
        <v>0</v>
      </c>
      <c r="BK17" s="318">
        <v>0</v>
      </c>
      <c r="BL17" s="318">
        <v>0</v>
      </c>
      <c r="BM17" s="318">
        <v>0</v>
      </c>
      <c r="BN17" s="318">
        <v>0</v>
      </c>
      <c r="BO17" s="318">
        <v>0</v>
      </c>
      <c r="BP17" s="318">
        <v>0</v>
      </c>
      <c r="BQ17" s="318">
        <v>0</v>
      </c>
      <c r="BR17" s="318">
        <v>0</v>
      </c>
      <c r="BS17" s="318">
        <v>0</v>
      </c>
      <c r="BT17" s="318">
        <v>0</v>
      </c>
      <c r="BU17" s="318">
        <v>0</v>
      </c>
      <c r="BV17" s="318">
        <v>0</v>
      </c>
      <c r="BW17" s="318">
        <v>0</v>
      </c>
      <c r="BX17" s="219"/>
    </row>
    <row r="18" spans="1:76">
      <c r="A18" s="219"/>
      <c r="B18" s="323" t="s">
        <v>338</v>
      </c>
      <c r="C18" s="322"/>
      <c r="D18" s="318">
        <v>0</v>
      </c>
      <c r="E18" s="318">
        <v>0</v>
      </c>
      <c r="F18" s="318">
        <v>0</v>
      </c>
      <c r="G18" s="318">
        <v>0</v>
      </c>
      <c r="H18" s="318">
        <v>0</v>
      </c>
      <c r="I18" s="318">
        <v>0</v>
      </c>
      <c r="J18" s="318">
        <v>0</v>
      </c>
      <c r="K18" s="318">
        <v>0</v>
      </c>
      <c r="L18" s="318">
        <v>0</v>
      </c>
      <c r="M18" s="318">
        <v>0</v>
      </c>
      <c r="N18" s="318">
        <v>0</v>
      </c>
      <c r="O18" s="318">
        <v>0</v>
      </c>
      <c r="P18" s="318">
        <v>0</v>
      </c>
      <c r="Q18" s="318">
        <v>0</v>
      </c>
      <c r="R18" s="318">
        <v>0</v>
      </c>
      <c r="S18" s="318">
        <v>0</v>
      </c>
      <c r="T18" s="318">
        <v>0</v>
      </c>
      <c r="U18" s="318">
        <v>0</v>
      </c>
      <c r="V18" s="318">
        <v>0</v>
      </c>
      <c r="W18" s="318">
        <v>0</v>
      </c>
      <c r="X18" s="318">
        <v>0</v>
      </c>
      <c r="Y18" s="318">
        <v>0</v>
      </c>
      <c r="Z18" s="318">
        <v>0</v>
      </c>
      <c r="AA18" s="318">
        <v>0</v>
      </c>
      <c r="AB18" s="318">
        <v>0</v>
      </c>
      <c r="AC18" s="318">
        <v>18.1796875</v>
      </c>
      <c r="AD18" s="318">
        <v>31.19737611168345</v>
      </c>
      <c r="AE18" s="318">
        <v>49.276852855594228</v>
      </c>
      <c r="AF18" s="318">
        <v>66.046537152148517</v>
      </c>
      <c r="AG18" s="318">
        <v>88.839765240708175</v>
      </c>
      <c r="AH18" s="318">
        <v>91.795148247978432</v>
      </c>
      <c r="AI18" s="318">
        <v>110.61695040710585</v>
      </c>
      <c r="AJ18" s="318">
        <v>149.4963281520491</v>
      </c>
      <c r="AK18" s="318">
        <v>193.25159579250203</v>
      </c>
      <c r="AL18" s="318">
        <v>241.11294619072987</v>
      </c>
      <c r="AM18" s="318">
        <v>304.00372136294919</v>
      </c>
      <c r="AN18" s="318">
        <v>362.05707222653785</v>
      </c>
      <c r="AO18" s="318">
        <v>439.95309705296535</v>
      </c>
      <c r="AP18" s="318">
        <v>504.19562238080925</v>
      </c>
      <c r="AQ18" s="318">
        <v>588.95286162117668</v>
      </c>
      <c r="AR18" s="318">
        <v>669.81688074358397</v>
      </c>
      <c r="AS18" s="318">
        <v>784.80669061681635</v>
      </c>
      <c r="AT18" s="318">
        <v>945.80283525647269</v>
      </c>
      <c r="AU18" s="318">
        <v>1188.5453647098627</v>
      </c>
      <c r="AV18" s="318">
        <v>1553.4739999999999</v>
      </c>
      <c r="AW18" s="318">
        <v>1795.461</v>
      </c>
      <c r="AX18" s="318">
        <v>1962.682</v>
      </c>
      <c r="AY18" s="318">
        <v>2194.1619999999998</v>
      </c>
      <c r="AZ18" s="318">
        <v>2392.893</v>
      </c>
      <c r="BA18" s="318">
        <v>2521.25</v>
      </c>
      <c r="BB18" s="318">
        <v>2679.9749999999999</v>
      </c>
      <c r="BC18" s="318">
        <v>2822.8040000000001</v>
      </c>
      <c r="BD18" s="318">
        <v>2955.1210000000001</v>
      </c>
      <c r="BE18" s="318">
        <v>3124.4597597447382</v>
      </c>
      <c r="BF18" s="318">
        <v>3250.6787885787207</v>
      </c>
      <c r="BG18" s="318">
        <v>3457.0445494205601</v>
      </c>
      <c r="BH18" s="318">
        <v>3673.5859999999998</v>
      </c>
      <c r="BI18" s="318">
        <v>3924.14037813</v>
      </c>
      <c r="BJ18" s="318">
        <v>4149.40578293</v>
      </c>
      <c r="BK18" s="318">
        <v>4444.4350972342991</v>
      </c>
      <c r="BL18" s="318">
        <v>4734.8039219600005</v>
      </c>
      <c r="BM18" s="318">
        <v>5106.2537628999999</v>
      </c>
      <c r="BN18" s="318">
        <v>5227.7472379531791</v>
      </c>
      <c r="BO18" s="318">
        <v>5339.4256940699997</v>
      </c>
      <c r="BP18" s="318">
        <v>5475.6249157700013</v>
      </c>
      <c r="BQ18" s="318">
        <v>5360.1481587400813</v>
      </c>
      <c r="BR18" s="318">
        <v>5418.9811933019773</v>
      </c>
      <c r="BS18" s="318">
        <v>5499.6583371755296</v>
      </c>
      <c r="BT18" s="318">
        <v>5617.0005477638861</v>
      </c>
      <c r="BU18" s="318">
        <v>5704.1346468664533</v>
      </c>
      <c r="BV18" s="318">
        <v>5834.8033104912829</v>
      </c>
      <c r="BW18" s="318">
        <v>5986.6085744495322</v>
      </c>
      <c r="BX18" s="219"/>
    </row>
    <row r="19" spans="1:76" ht="25.5" customHeight="1">
      <c r="A19" s="219"/>
      <c r="B19" s="321" t="s">
        <v>409</v>
      </c>
      <c r="C19" s="322"/>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v>0</v>
      </c>
      <c r="AB19" s="318">
        <v>0</v>
      </c>
      <c r="AC19" s="318">
        <v>0</v>
      </c>
      <c r="AD19" s="318">
        <v>0</v>
      </c>
      <c r="AE19" s="318">
        <v>0</v>
      </c>
      <c r="AF19" s="318">
        <v>0</v>
      </c>
      <c r="AG19" s="318">
        <v>0</v>
      </c>
      <c r="AH19" s="318">
        <v>0</v>
      </c>
      <c r="AI19" s="318">
        <v>0</v>
      </c>
      <c r="AJ19" s="318">
        <v>0</v>
      </c>
      <c r="AK19" s="318">
        <v>0</v>
      </c>
      <c r="AL19" s="318">
        <v>0</v>
      </c>
      <c r="AM19" s="318">
        <v>0</v>
      </c>
      <c r="AN19" s="318">
        <v>0</v>
      </c>
      <c r="AO19" s="318">
        <v>0</v>
      </c>
      <c r="AP19" s="318">
        <v>0</v>
      </c>
      <c r="AQ19" s="318">
        <v>0</v>
      </c>
      <c r="AR19" s="318">
        <v>0</v>
      </c>
      <c r="AS19" s="318">
        <v>0</v>
      </c>
      <c r="AT19" s="318">
        <v>0</v>
      </c>
      <c r="AU19" s="318">
        <v>0</v>
      </c>
      <c r="AV19" s="318">
        <v>0</v>
      </c>
      <c r="AW19" s="318">
        <v>0</v>
      </c>
      <c r="AX19" s="318">
        <v>0</v>
      </c>
      <c r="AY19" s="318">
        <v>0</v>
      </c>
      <c r="AZ19" s="318">
        <v>0</v>
      </c>
      <c r="BA19" s="318">
        <v>0</v>
      </c>
      <c r="BB19" s="318">
        <v>0</v>
      </c>
      <c r="BC19" s="318">
        <v>0</v>
      </c>
      <c r="BD19" s="318">
        <v>0</v>
      </c>
      <c r="BE19" s="318">
        <v>0</v>
      </c>
      <c r="BF19" s="318">
        <v>0</v>
      </c>
      <c r="BG19" s="318">
        <v>0.80350457530944031</v>
      </c>
      <c r="BH19" s="318">
        <v>0.87242905960908124</v>
      </c>
      <c r="BI19" s="318">
        <v>0.8648980964617734</v>
      </c>
      <c r="BJ19" s="318">
        <v>0.7701270668825233</v>
      </c>
      <c r="BK19" s="318">
        <v>0.962690844039642</v>
      </c>
      <c r="BL19" s="318">
        <v>1.4422156618276252</v>
      </c>
      <c r="BM19" s="318">
        <v>2.3513167052290882</v>
      </c>
      <c r="BN19" s="318">
        <v>2.9948364586750418</v>
      </c>
      <c r="BO19" s="318">
        <v>3.6112049757699731</v>
      </c>
      <c r="BP19" s="318">
        <v>4.602625088214265</v>
      </c>
      <c r="BQ19" s="318">
        <v>5.7679587074513359</v>
      </c>
      <c r="BR19" s="318">
        <v>7.7782853350426455</v>
      </c>
      <c r="BS19" s="318">
        <v>7.8919577709316657</v>
      </c>
      <c r="BT19" s="318">
        <v>8.0604337901851899</v>
      </c>
      <c r="BU19" s="318">
        <v>8.1855069102706075</v>
      </c>
      <c r="BV19" s="318">
        <v>8.3732523285926472</v>
      </c>
      <c r="BW19" s="318">
        <v>8.591135166784909</v>
      </c>
      <c r="BX19" s="219"/>
    </row>
    <row r="20" spans="1:76" s="275" customFormat="1" ht="26.1" customHeight="1">
      <c r="A20" s="174"/>
      <c r="B20" s="320" t="s">
        <v>228</v>
      </c>
      <c r="C20" s="337"/>
      <c r="D20" s="326">
        <v>0</v>
      </c>
      <c r="E20" s="326">
        <v>0</v>
      </c>
      <c r="F20" s="326">
        <v>0</v>
      </c>
      <c r="G20" s="326">
        <v>0</v>
      </c>
      <c r="H20" s="326">
        <v>0</v>
      </c>
      <c r="I20" s="326">
        <v>0</v>
      </c>
      <c r="J20" s="326">
        <v>0</v>
      </c>
      <c r="K20" s="326">
        <v>0</v>
      </c>
      <c r="L20" s="326">
        <v>0</v>
      </c>
      <c r="M20" s="326">
        <v>0</v>
      </c>
      <c r="N20" s="326">
        <v>0</v>
      </c>
      <c r="O20" s="326">
        <v>0</v>
      </c>
      <c r="P20" s="326">
        <v>0</v>
      </c>
      <c r="Q20" s="326">
        <v>0</v>
      </c>
      <c r="R20" s="326">
        <v>0</v>
      </c>
      <c r="S20" s="326">
        <v>0</v>
      </c>
      <c r="T20" s="326">
        <v>0</v>
      </c>
      <c r="U20" s="326">
        <v>0</v>
      </c>
      <c r="V20" s="326">
        <v>0</v>
      </c>
      <c r="W20" s="326">
        <v>0</v>
      </c>
      <c r="X20" s="326">
        <v>0</v>
      </c>
      <c r="Y20" s="326">
        <v>0</v>
      </c>
      <c r="Z20" s="326">
        <v>0</v>
      </c>
      <c r="AA20" s="326">
        <v>0</v>
      </c>
      <c r="AB20" s="326">
        <v>0</v>
      </c>
      <c r="AC20" s="326">
        <v>0</v>
      </c>
      <c r="AD20" s="326">
        <v>0</v>
      </c>
      <c r="AE20" s="326">
        <v>0.2</v>
      </c>
      <c r="AF20" s="326">
        <f t="shared" ref="AF20:BW20" si="10">SUM(AF21:AF23)</f>
        <v>8.1999999999999993</v>
      </c>
      <c r="AG20" s="326">
        <f t="shared" si="10"/>
        <v>19.8</v>
      </c>
      <c r="AH20" s="326">
        <f t="shared" si="10"/>
        <v>47</v>
      </c>
      <c r="AI20" s="326">
        <f t="shared" si="10"/>
        <v>79</v>
      </c>
      <c r="AJ20" s="326">
        <f t="shared" si="10"/>
        <v>125.00000000000001</v>
      </c>
      <c r="AK20" s="326">
        <f t="shared" si="10"/>
        <v>173</v>
      </c>
      <c r="AL20" s="326">
        <f t="shared" si="10"/>
        <v>236</v>
      </c>
      <c r="AM20" s="326">
        <f t="shared" si="10"/>
        <v>304</v>
      </c>
      <c r="AN20" s="326">
        <f t="shared" si="10"/>
        <v>356</v>
      </c>
      <c r="AO20" s="326">
        <f t="shared" si="10"/>
        <v>422</v>
      </c>
      <c r="AP20" s="326">
        <f t="shared" si="10"/>
        <v>514</v>
      </c>
      <c r="AQ20" s="326">
        <f t="shared" si="10"/>
        <v>596.22199999999998</v>
      </c>
      <c r="AR20" s="326">
        <f t="shared" si="10"/>
        <v>675.34</v>
      </c>
      <c r="AS20" s="326">
        <f t="shared" si="10"/>
        <v>769.49900000000002</v>
      </c>
      <c r="AT20" s="326">
        <f t="shared" si="10"/>
        <v>883.25800000000027</v>
      </c>
      <c r="AU20" s="326">
        <f t="shared" si="10"/>
        <v>1061.8779999999999</v>
      </c>
      <c r="AV20" s="326">
        <f t="shared" si="10"/>
        <v>68.302000000000007</v>
      </c>
      <c r="AW20" s="326">
        <f t="shared" si="10"/>
        <v>0</v>
      </c>
      <c r="AX20" s="326">
        <f t="shared" si="10"/>
        <v>0</v>
      </c>
      <c r="AY20" s="326">
        <f t="shared" si="10"/>
        <v>0</v>
      </c>
      <c r="AZ20" s="326">
        <f t="shared" si="10"/>
        <v>0</v>
      </c>
      <c r="BA20" s="326">
        <f t="shared" si="10"/>
        <v>0</v>
      </c>
      <c r="BB20" s="326">
        <f t="shared" si="10"/>
        <v>0</v>
      </c>
      <c r="BC20" s="326">
        <f t="shared" si="10"/>
        <v>0</v>
      </c>
      <c r="BD20" s="326">
        <f t="shared" si="10"/>
        <v>0</v>
      </c>
      <c r="BE20" s="326">
        <f t="shared" si="10"/>
        <v>0</v>
      </c>
      <c r="BF20" s="326">
        <f t="shared" si="10"/>
        <v>0</v>
      </c>
      <c r="BG20" s="326">
        <f t="shared" si="10"/>
        <v>0</v>
      </c>
      <c r="BH20" s="326">
        <f t="shared" si="10"/>
        <v>0</v>
      </c>
      <c r="BI20" s="326">
        <f t="shared" si="10"/>
        <v>0</v>
      </c>
      <c r="BJ20" s="326">
        <f t="shared" si="10"/>
        <v>0</v>
      </c>
      <c r="BK20" s="326">
        <f t="shared" si="10"/>
        <v>0</v>
      </c>
      <c r="BL20" s="326">
        <f t="shared" si="10"/>
        <v>0</v>
      </c>
      <c r="BM20" s="326">
        <f t="shared" si="10"/>
        <v>0</v>
      </c>
      <c r="BN20" s="326">
        <f t="shared" si="10"/>
        <v>0</v>
      </c>
      <c r="BO20" s="326">
        <f t="shared" si="10"/>
        <v>0</v>
      </c>
      <c r="BP20" s="326">
        <f t="shared" si="10"/>
        <v>0</v>
      </c>
      <c r="BQ20" s="326">
        <f t="shared" si="10"/>
        <v>0</v>
      </c>
      <c r="BR20" s="326">
        <f t="shared" si="10"/>
        <v>0</v>
      </c>
      <c r="BS20" s="326">
        <f t="shared" si="10"/>
        <v>0</v>
      </c>
      <c r="BT20" s="326">
        <f t="shared" si="10"/>
        <v>0</v>
      </c>
      <c r="BU20" s="326">
        <f t="shared" si="10"/>
        <v>0</v>
      </c>
      <c r="BV20" s="326">
        <f t="shared" si="10"/>
        <v>0</v>
      </c>
      <c r="BW20" s="326">
        <f t="shared" si="10"/>
        <v>0</v>
      </c>
      <c r="BX20" s="174"/>
    </row>
    <row r="21" spans="1:76">
      <c r="A21" s="219"/>
      <c r="B21" s="323" t="s">
        <v>449</v>
      </c>
      <c r="C21" s="322"/>
      <c r="D21" s="318">
        <v>0</v>
      </c>
      <c r="E21" s="318">
        <v>0</v>
      </c>
      <c r="F21" s="318">
        <v>0</v>
      </c>
      <c r="G21" s="318">
        <v>0</v>
      </c>
      <c r="H21" s="318">
        <v>0</v>
      </c>
      <c r="I21" s="318">
        <v>0</v>
      </c>
      <c r="J21" s="318">
        <v>0</v>
      </c>
      <c r="K21" s="318">
        <v>0</v>
      </c>
      <c r="L21" s="318">
        <v>0</v>
      </c>
      <c r="M21" s="318">
        <v>0</v>
      </c>
      <c r="N21" s="318">
        <v>0</v>
      </c>
      <c r="O21" s="318">
        <v>0</v>
      </c>
      <c r="P21" s="318">
        <v>0</v>
      </c>
      <c r="Q21" s="318">
        <v>0</v>
      </c>
      <c r="R21" s="318">
        <v>0</v>
      </c>
      <c r="S21" s="318">
        <v>0</v>
      </c>
      <c r="T21" s="318">
        <v>0</v>
      </c>
      <c r="U21" s="318">
        <v>0</v>
      </c>
      <c r="V21" s="318">
        <v>0</v>
      </c>
      <c r="W21" s="318">
        <v>0</v>
      </c>
      <c r="X21" s="318">
        <v>0</v>
      </c>
      <c r="Y21" s="318">
        <v>0</v>
      </c>
      <c r="Z21" s="318">
        <v>0</v>
      </c>
      <c r="AA21" s="318">
        <v>0</v>
      </c>
      <c r="AB21" s="318">
        <v>0</v>
      </c>
      <c r="AC21" s="318">
        <v>0</v>
      </c>
      <c r="AD21" s="318">
        <v>0</v>
      </c>
      <c r="AE21" s="318">
        <v>0</v>
      </c>
      <c r="AF21" s="318">
        <v>0.81776216467309248</v>
      </c>
      <c r="AG21" s="318">
        <v>4.0289296143389386</v>
      </c>
      <c r="AH21" s="318">
        <v>9.1014969282685811</v>
      </c>
      <c r="AI21" s="318">
        <v>11.640236243555856</v>
      </c>
      <c r="AJ21" s="318">
        <v>13.630234353478913</v>
      </c>
      <c r="AK21" s="318">
        <v>15.590189419879557</v>
      </c>
      <c r="AL21" s="318">
        <v>17.539349755901764</v>
      </c>
      <c r="AM21" s="318">
        <v>18.772171160752329</v>
      </c>
      <c r="AN21" s="318">
        <v>18.932891833284359</v>
      </c>
      <c r="AO21" s="318">
        <v>19.456935976129234</v>
      </c>
      <c r="AP21" s="318">
        <v>20.544119957107366</v>
      </c>
      <c r="AQ21" s="318">
        <v>21.373524682261195</v>
      </c>
      <c r="AR21" s="318">
        <v>22.393906028598739</v>
      </c>
      <c r="AS21" s="318">
        <v>23.906947632296195</v>
      </c>
      <c r="AT21" s="318">
        <v>26.429268414933048</v>
      </c>
      <c r="AU21" s="318">
        <v>30.590785383135724</v>
      </c>
      <c r="AV21" s="318">
        <v>1.9676571350371104</v>
      </c>
      <c r="AW21" s="318">
        <v>0</v>
      </c>
      <c r="AX21" s="318">
        <v>0</v>
      </c>
      <c r="AY21" s="318">
        <v>0</v>
      </c>
      <c r="AZ21" s="318">
        <v>0</v>
      </c>
      <c r="BA21" s="318">
        <v>0</v>
      </c>
      <c r="BB21" s="318">
        <v>0</v>
      </c>
      <c r="BC21" s="318">
        <v>0</v>
      </c>
      <c r="BD21" s="318">
        <v>0</v>
      </c>
      <c r="BE21" s="318">
        <v>0</v>
      </c>
      <c r="BF21" s="318">
        <v>0</v>
      </c>
      <c r="BG21" s="318">
        <v>0</v>
      </c>
      <c r="BH21" s="318">
        <v>0</v>
      </c>
      <c r="BI21" s="318">
        <v>0</v>
      </c>
      <c r="BJ21" s="318">
        <v>0</v>
      </c>
      <c r="BK21" s="318">
        <v>0</v>
      </c>
      <c r="BL21" s="318">
        <v>0</v>
      </c>
      <c r="BM21" s="318">
        <v>0</v>
      </c>
      <c r="BN21" s="318">
        <v>0</v>
      </c>
      <c r="BO21" s="318">
        <v>0</v>
      </c>
      <c r="BP21" s="318">
        <v>0</v>
      </c>
      <c r="BQ21" s="318">
        <v>0</v>
      </c>
      <c r="BR21" s="318">
        <v>0</v>
      </c>
      <c r="BS21" s="318">
        <v>0</v>
      </c>
      <c r="BT21" s="318">
        <v>0</v>
      </c>
      <c r="BU21" s="318">
        <v>0</v>
      </c>
      <c r="BV21" s="318">
        <v>0</v>
      </c>
      <c r="BW21" s="318">
        <v>0</v>
      </c>
      <c r="BX21" s="219"/>
    </row>
    <row r="22" spans="1:76">
      <c r="A22" s="219"/>
      <c r="B22" s="323" t="s">
        <v>337</v>
      </c>
      <c r="C22" s="322"/>
      <c r="D22" s="318">
        <v>0</v>
      </c>
      <c r="E22" s="318">
        <v>0</v>
      </c>
      <c r="F22" s="318">
        <v>0</v>
      </c>
      <c r="G22" s="318">
        <v>0</v>
      </c>
      <c r="H22" s="318">
        <v>0</v>
      </c>
      <c r="I22" s="318">
        <v>0</v>
      </c>
      <c r="J22" s="318">
        <v>0</v>
      </c>
      <c r="K22" s="318">
        <v>0</v>
      </c>
      <c r="L22" s="318">
        <v>0</v>
      </c>
      <c r="M22" s="318">
        <v>0</v>
      </c>
      <c r="N22" s="318">
        <v>0</v>
      </c>
      <c r="O22" s="318">
        <v>0</v>
      </c>
      <c r="P22" s="318">
        <v>0</v>
      </c>
      <c r="Q22" s="318">
        <v>0</v>
      </c>
      <c r="R22" s="318">
        <v>0</v>
      </c>
      <c r="S22" s="318">
        <v>0</v>
      </c>
      <c r="T22" s="318">
        <v>0</v>
      </c>
      <c r="U22" s="318">
        <v>0</v>
      </c>
      <c r="V22" s="318">
        <v>0</v>
      </c>
      <c r="W22" s="318">
        <v>0</v>
      </c>
      <c r="X22" s="318">
        <v>0</v>
      </c>
      <c r="Y22" s="318">
        <v>0</v>
      </c>
      <c r="Z22" s="318">
        <v>0</v>
      </c>
      <c r="AA22" s="318">
        <v>0</v>
      </c>
      <c r="AB22" s="318">
        <v>0</v>
      </c>
      <c r="AC22" s="318">
        <v>0</v>
      </c>
      <c r="AD22" s="318">
        <v>0</v>
      </c>
      <c r="AE22" s="318">
        <v>0</v>
      </c>
      <c r="AF22" s="318">
        <v>7.3822378353269071</v>
      </c>
      <c r="AG22" s="318">
        <v>15.771070385661062</v>
      </c>
      <c r="AH22" s="318">
        <v>37.898503071731419</v>
      </c>
      <c r="AI22" s="318">
        <v>64.855703618254054</v>
      </c>
      <c r="AJ22" s="318">
        <v>96.569209265311542</v>
      </c>
      <c r="AK22" s="318">
        <v>127.84580671123882</v>
      </c>
      <c r="AL22" s="318">
        <v>169.68592537968243</v>
      </c>
      <c r="AM22" s="318">
        <v>214.43796792257592</v>
      </c>
      <c r="AN22" s="318">
        <v>245.28870869995595</v>
      </c>
      <c r="AO22" s="318">
        <v>282.49343254041281</v>
      </c>
      <c r="AP22" s="318">
        <v>335.26923366467042</v>
      </c>
      <c r="AQ22" s="318">
        <v>380.55923785764566</v>
      </c>
      <c r="AR22" s="318">
        <v>421.4691414374301</v>
      </c>
      <c r="AS22" s="318">
        <v>470.12556674757064</v>
      </c>
      <c r="AT22" s="318">
        <v>529.02542592395196</v>
      </c>
      <c r="AU22" s="318">
        <v>628.73314831467371</v>
      </c>
      <c r="AV22" s="318">
        <v>40.441304458882144</v>
      </c>
      <c r="AW22" s="318">
        <v>0</v>
      </c>
      <c r="AX22" s="318">
        <v>0</v>
      </c>
      <c r="AY22" s="318">
        <v>0</v>
      </c>
      <c r="AZ22" s="318">
        <v>0</v>
      </c>
      <c r="BA22" s="318">
        <v>0</v>
      </c>
      <c r="BB22" s="318">
        <v>0</v>
      </c>
      <c r="BC22" s="318">
        <v>0</v>
      </c>
      <c r="BD22" s="318">
        <v>0</v>
      </c>
      <c r="BE22" s="318">
        <v>0</v>
      </c>
      <c r="BF22" s="318">
        <v>0</v>
      </c>
      <c r="BG22" s="318">
        <v>0</v>
      </c>
      <c r="BH22" s="318">
        <v>0</v>
      </c>
      <c r="BI22" s="318">
        <v>0</v>
      </c>
      <c r="BJ22" s="318">
        <v>0</v>
      </c>
      <c r="BK22" s="318">
        <v>0</v>
      </c>
      <c r="BL22" s="318">
        <v>0</v>
      </c>
      <c r="BM22" s="318">
        <v>0</v>
      </c>
      <c r="BN22" s="318">
        <v>0</v>
      </c>
      <c r="BO22" s="318">
        <v>0</v>
      </c>
      <c r="BP22" s="318">
        <v>0</v>
      </c>
      <c r="BQ22" s="318">
        <v>0</v>
      </c>
      <c r="BR22" s="318">
        <v>0</v>
      </c>
      <c r="BS22" s="318">
        <v>0</v>
      </c>
      <c r="BT22" s="318">
        <v>0</v>
      </c>
      <c r="BU22" s="318">
        <v>0</v>
      </c>
      <c r="BV22" s="318">
        <v>0</v>
      </c>
      <c r="BW22" s="318">
        <v>0</v>
      </c>
      <c r="BX22" s="219"/>
    </row>
    <row r="23" spans="1:76" s="244" customFormat="1" ht="25.5" customHeight="1" thickBot="1">
      <c r="A23" s="245"/>
      <c r="B23" s="336" t="s">
        <v>338</v>
      </c>
      <c r="C23" s="335"/>
      <c r="D23" s="334">
        <v>0</v>
      </c>
      <c r="E23" s="334">
        <v>0</v>
      </c>
      <c r="F23" s="334">
        <v>0</v>
      </c>
      <c r="G23" s="334">
        <v>0</v>
      </c>
      <c r="H23" s="334">
        <v>0</v>
      </c>
      <c r="I23" s="334">
        <v>0</v>
      </c>
      <c r="J23" s="334">
        <v>0</v>
      </c>
      <c r="K23" s="334">
        <v>0</v>
      </c>
      <c r="L23" s="334">
        <v>0</v>
      </c>
      <c r="M23" s="334">
        <v>0</v>
      </c>
      <c r="N23" s="334">
        <v>0</v>
      </c>
      <c r="O23" s="334">
        <v>0</v>
      </c>
      <c r="P23" s="334">
        <v>0</v>
      </c>
      <c r="Q23" s="334">
        <v>0</v>
      </c>
      <c r="R23" s="334">
        <v>0</v>
      </c>
      <c r="S23" s="334">
        <v>0</v>
      </c>
      <c r="T23" s="334">
        <v>0</v>
      </c>
      <c r="U23" s="334">
        <v>0</v>
      </c>
      <c r="V23" s="334">
        <v>0</v>
      </c>
      <c r="W23" s="334">
        <v>0</v>
      </c>
      <c r="X23" s="334">
        <v>0</v>
      </c>
      <c r="Y23" s="334">
        <v>0</v>
      </c>
      <c r="Z23" s="334">
        <v>0</v>
      </c>
      <c r="AA23" s="334">
        <v>0</v>
      </c>
      <c r="AB23" s="334">
        <v>0</v>
      </c>
      <c r="AC23" s="334">
        <v>0</v>
      </c>
      <c r="AD23" s="334">
        <v>0</v>
      </c>
      <c r="AE23" s="334">
        <v>0</v>
      </c>
      <c r="AF23" s="334">
        <v>0</v>
      </c>
      <c r="AG23" s="334">
        <v>0</v>
      </c>
      <c r="AH23" s="334">
        <v>0</v>
      </c>
      <c r="AI23" s="334">
        <v>2.5040601381900864</v>
      </c>
      <c r="AJ23" s="334">
        <v>14.800556381209555</v>
      </c>
      <c r="AK23" s="334">
        <v>29.564003868881628</v>
      </c>
      <c r="AL23" s="334">
        <v>48.774724864415802</v>
      </c>
      <c r="AM23" s="334">
        <v>70.789860916671742</v>
      </c>
      <c r="AN23" s="334">
        <v>91.778399466759709</v>
      </c>
      <c r="AO23" s="334">
        <v>120.04963148345799</v>
      </c>
      <c r="AP23" s="334">
        <v>158.18664637822221</v>
      </c>
      <c r="AQ23" s="334">
        <v>194.28923746009318</v>
      </c>
      <c r="AR23" s="334">
        <v>231.47695253397123</v>
      </c>
      <c r="AS23" s="334">
        <v>275.4664856201332</v>
      </c>
      <c r="AT23" s="334">
        <v>327.80330566111519</v>
      </c>
      <c r="AU23" s="334">
        <v>402.55406630219051</v>
      </c>
      <c r="AV23" s="334">
        <v>25.893038406080755</v>
      </c>
      <c r="AW23" s="334">
        <v>0</v>
      </c>
      <c r="AX23" s="334">
        <v>0</v>
      </c>
      <c r="AY23" s="334">
        <v>0</v>
      </c>
      <c r="AZ23" s="334">
        <v>0</v>
      </c>
      <c r="BA23" s="334">
        <v>0</v>
      </c>
      <c r="BB23" s="334">
        <v>0</v>
      </c>
      <c r="BC23" s="334">
        <v>0</v>
      </c>
      <c r="BD23" s="334">
        <v>0</v>
      </c>
      <c r="BE23" s="334">
        <v>0</v>
      </c>
      <c r="BF23" s="334">
        <v>0</v>
      </c>
      <c r="BG23" s="334">
        <v>0</v>
      </c>
      <c r="BH23" s="334">
        <v>0</v>
      </c>
      <c r="BI23" s="334">
        <v>0</v>
      </c>
      <c r="BJ23" s="334">
        <v>0</v>
      </c>
      <c r="BK23" s="334">
        <v>0</v>
      </c>
      <c r="BL23" s="334">
        <v>0</v>
      </c>
      <c r="BM23" s="334">
        <v>0</v>
      </c>
      <c r="BN23" s="334">
        <v>0</v>
      </c>
      <c r="BO23" s="334">
        <v>0</v>
      </c>
      <c r="BP23" s="334">
        <v>0</v>
      </c>
      <c r="BQ23" s="334">
        <v>0</v>
      </c>
      <c r="BR23" s="334">
        <v>0</v>
      </c>
      <c r="BS23" s="334">
        <v>0</v>
      </c>
      <c r="BT23" s="334">
        <v>0</v>
      </c>
      <c r="BU23" s="334">
        <v>0</v>
      </c>
      <c r="BV23" s="334">
        <v>0</v>
      </c>
      <c r="BW23" s="334">
        <v>0</v>
      </c>
      <c r="BX23" s="245"/>
    </row>
    <row r="24" spans="1:76" ht="26.1" customHeight="1">
      <c r="A24" s="434"/>
      <c r="B24" s="35" t="s">
        <v>451</v>
      </c>
      <c r="C24" s="271"/>
      <c r="D24" s="345" t="s">
        <v>162</v>
      </c>
      <c r="E24" s="345" t="s">
        <v>161</v>
      </c>
      <c r="F24" s="345" t="s">
        <v>160</v>
      </c>
      <c r="G24" s="345" t="s">
        <v>159</v>
      </c>
      <c r="H24" s="345" t="s">
        <v>158</v>
      </c>
      <c r="I24" s="345" t="s">
        <v>157</v>
      </c>
      <c r="J24" s="345" t="s">
        <v>156</v>
      </c>
      <c r="K24" s="345" t="s">
        <v>155</v>
      </c>
      <c r="L24" s="345" t="s">
        <v>154</v>
      </c>
      <c r="M24" s="345" t="s">
        <v>153</v>
      </c>
      <c r="N24" s="345" t="s">
        <v>152</v>
      </c>
      <c r="O24" s="345" t="s">
        <v>151</v>
      </c>
      <c r="P24" s="345" t="s">
        <v>150</v>
      </c>
      <c r="Q24" s="345" t="s">
        <v>149</v>
      </c>
      <c r="R24" s="345" t="s">
        <v>148</v>
      </c>
      <c r="S24" s="345" t="s">
        <v>147</v>
      </c>
      <c r="T24" s="345" t="s">
        <v>146</v>
      </c>
      <c r="U24" s="345" t="s">
        <v>145</v>
      </c>
      <c r="V24" s="345" t="s">
        <v>144</v>
      </c>
      <c r="W24" s="345" t="s">
        <v>143</v>
      </c>
      <c r="X24" s="345" t="s">
        <v>142</v>
      </c>
      <c r="Y24" s="345" t="s">
        <v>141</v>
      </c>
      <c r="Z24" s="345" t="s">
        <v>140</v>
      </c>
      <c r="AA24" s="345" t="s">
        <v>139</v>
      </c>
      <c r="AB24" s="345" t="s">
        <v>138</v>
      </c>
      <c r="AC24" s="345" t="s">
        <v>137</v>
      </c>
      <c r="AD24" s="345" t="s">
        <v>136</v>
      </c>
      <c r="AE24" s="345" t="s">
        <v>135</v>
      </c>
      <c r="AF24" s="345" t="s">
        <v>134</v>
      </c>
      <c r="AG24" s="345" t="s">
        <v>133</v>
      </c>
      <c r="AH24" s="345" t="s">
        <v>132</v>
      </c>
      <c r="AI24" s="345" t="s">
        <v>131</v>
      </c>
      <c r="AJ24" s="345" t="s">
        <v>130</v>
      </c>
      <c r="AK24" s="345" t="s">
        <v>129</v>
      </c>
      <c r="AL24" s="345" t="s">
        <v>128</v>
      </c>
      <c r="AM24" s="345" t="s">
        <v>127</v>
      </c>
      <c r="AN24" s="345" t="s">
        <v>126</v>
      </c>
      <c r="AO24" s="345" t="s">
        <v>125</v>
      </c>
      <c r="AP24" s="345" t="s">
        <v>124</v>
      </c>
      <c r="AQ24" s="345" t="s">
        <v>123</v>
      </c>
      <c r="AR24" s="345" t="s">
        <v>122</v>
      </c>
      <c r="AS24" s="345" t="s">
        <v>121</v>
      </c>
      <c r="AT24" s="345" t="s">
        <v>120</v>
      </c>
      <c r="AU24" s="345" t="s">
        <v>119</v>
      </c>
      <c r="AV24" s="345" t="s">
        <v>118</v>
      </c>
      <c r="AW24" s="345" t="s">
        <v>117</v>
      </c>
      <c r="AX24" s="345" t="s">
        <v>116</v>
      </c>
      <c r="AY24" s="345" t="s">
        <v>115</v>
      </c>
      <c r="AZ24" s="345" t="s">
        <v>114</v>
      </c>
      <c r="BA24" s="345" t="s">
        <v>113</v>
      </c>
      <c r="BB24" s="345" t="s">
        <v>112</v>
      </c>
      <c r="BC24" s="345" t="s">
        <v>111</v>
      </c>
      <c r="BD24" s="345" t="s">
        <v>110</v>
      </c>
      <c r="BE24" s="345" t="s">
        <v>109</v>
      </c>
      <c r="BF24" s="345" t="s">
        <v>108</v>
      </c>
      <c r="BG24" s="345" t="s">
        <v>107</v>
      </c>
      <c r="BH24" s="345" t="s">
        <v>106</v>
      </c>
      <c r="BI24" s="345" t="s">
        <v>105</v>
      </c>
      <c r="BJ24" s="345" t="s">
        <v>104</v>
      </c>
      <c r="BK24" s="345" t="s">
        <v>103</v>
      </c>
      <c r="BL24" s="345" t="s">
        <v>102</v>
      </c>
      <c r="BM24" s="345" t="s">
        <v>101</v>
      </c>
      <c r="BN24" s="345" t="s">
        <v>100</v>
      </c>
      <c r="BO24" s="345" t="s">
        <v>99</v>
      </c>
      <c r="BP24" s="345" t="s">
        <v>98</v>
      </c>
      <c r="BQ24" s="345" t="s">
        <v>97</v>
      </c>
      <c r="BR24" s="345" t="s">
        <v>96</v>
      </c>
      <c r="BS24" s="345" t="s">
        <v>95</v>
      </c>
      <c r="BT24" s="345" t="s">
        <v>94</v>
      </c>
      <c r="BU24" s="344" t="s">
        <v>93</v>
      </c>
      <c r="BV24" s="344" t="s">
        <v>92</v>
      </c>
      <c r="BW24" s="344" t="s">
        <v>91</v>
      </c>
      <c r="BX24" s="219"/>
    </row>
    <row r="25" spans="1:76" ht="15.75">
      <c r="A25" s="434"/>
      <c r="B25" s="287" t="s">
        <v>400</v>
      </c>
      <c r="C25" s="286"/>
      <c r="D25" s="343" t="s">
        <v>90</v>
      </c>
      <c r="E25" s="343" t="s">
        <v>90</v>
      </c>
      <c r="F25" s="343" t="s">
        <v>90</v>
      </c>
      <c r="G25" s="343" t="s">
        <v>90</v>
      </c>
      <c r="H25" s="343" t="s">
        <v>90</v>
      </c>
      <c r="I25" s="343" t="s">
        <v>90</v>
      </c>
      <c r="J25" s="343" t="s">
        <v>90</v>
      </c>
      <c r="K25" s="343" t="s">
        <v>90</v>
      </c>
      <c r="L25" s="343" t="s">
        <v>90</v>
      </c>
      <c r="M25" s="343" t="s">
        <v>90</v>
      </c>
      <c r="N25" s="343" t="s">
        <v>90</v>
      </c>
      <c r="O25" s="343" t="s">
        <v>90</v>
      </c>
      <c r="P25" s="343" t="s">
        <v>90</v>
      </c>
      <c r="Q25" s="343" t="s">
        <v>90</v>
      </c>
      <c r="R25" s="343" t="s">
        <v>90</v>
      </c>
      <c r="S25" s="343" t="s">
        <v>90</v>
      </c>
      <c r="T25" s="343" t="s">
        <v>90</v>
      </c>
      <c r="U25" s="343" t="s">
        <v>90</v>
      </c>
      <c r="V25" s="343" t="s">
        <v>90</v>
      </c>
      <c r="W25" s="343" t="s">
        <v>90</v>
      </c>
      <c r="X25" s="343" t="s">
        <v>90</v>
      </c>
      <c r="Y25" s="343" t="s">
        <v>90</v>
      </c>
      <c r="Z25" s="343" t="s">
        <v>90</v>
      </c>
      <c r="AA25" s="343" t="s">
        <v>90</v>
      </c>
      <c r="AB25" s="343" t="s">
        <v>90</v>
      </c>
      <c r="AC25" s="343" t="s">
        <v>90</v>
      </c>
      <c r="AD25" s="343" t="s">
        <v>90</v>
      </c>
      <c r="AE25" s="343" t="s">
        <v>90</v>
      </c>
      <c r="AF25" s="343" t="s">
        <v>90</v>
      </c>
      <c r="AG25" s="343" t="s">
        <v>90</v>
      </c>
      <c r="AH25" s="343" t="s">
        <v>90</v>
      </c>
      <c r="AI25" s="343" t="s">
        <v>90</v>
      </c>
      <c r="AJ25" s="343" t="s">
        <v>90</v>
      </c>
      <c r="AK25" s="343" t="s">
        <v>90</v>
      </c>
      <c r="AL25" s="343" t="s">
        <v>90</v>
      </c>
      <c r="AM25" s="343" t="s">
        <v>90</v>
      </c>
      <c r="AN25" s="343" t="s">
        <v>90</v>
      </c>
      <c r="AO25" s="343" t="s">
        <v>90</v>
      </c>
      <c r="AP25" s="343" t="s">
        <v>90</v>
      </c>
      <c r="AQ25" s="343" t="s">
        <v>90</v>
      </c>
      <c r="AR25" s="343" t="s">
        <v>90</v>
      </c>
      <c r="AS25" s="343" t="s">
        <v>90</v>
      </c>
      <c r="AT25" s="343" t="s">
        <v>90</v>
      </c>
      <c r="AU25" s="343" t="s">
        <v>90</v>
      </c>
      <c r="AV25" s="343" t="s">
        <v>90</v>
      </c>
      <c r="AW25" s="343" t="s">
        <v>90</v>
      </c>
      <c r="AX25" s="343" t="s">
        <v>90</v>
      </c>
      <c r="AY25" s="343" t="s">
        <v>90</v>
      </c>
      <c r="AZ25" s="343" t="s">
        <v>90</v>
      </c>
      <c r="BA25" s="343" t="s">
        <v>90</v>
      </c>
      <c r="BB25" s="343" t="s">
        <v>90</v>
      </c>
      <c r="BC25" s="343" t="s">
        <v>90</v>
      </c>
      <c r="BD25" s="343" t="s">
        <v>90</v>
      </c>
      <c r="BE25" s="343" t="s">
        <v>90</v>
      </c>
      <c r="BF25" s="343" t="s">
        <v>90</v>
      </c>
      <c r="BG25" s="343" t="s">
        <v>90</v>
      </c>
      <c r="BH25" s="343" t="s">
        <v>90</v>
      </c>
      <c r="BI25" s="343" t="s">
        <v>90</v>
      </c>
      <c r="BJ25" s="343" t="s">
        <v>90</v>
      </c>
      <c r="BK25" s="343" t="s">
        <v>90</v>
      </c>
      <c r="BL25" s="343" t="s">
        <v>90</v>
      </c>
      <c r="BM25" s="343" t="s">
        <v>90</v>
      </c>
      <c r="BN25" s="343" t="s">
        <v>90</v>
      </c>
      <c r="BO25" s="343" t="s">
        <v>90</v>
      </c>
      <c r="BP25" s="343" t="s">
        <v>90</v>
      </c>
      <c r="BQ25" s="343" t="s">
        <v>90</v>
      </c>
      <c r="BR25" s="343" t="s">
        <v>89</v>
      </c>
      <c r="BS25" s="343" t="s">
        <v>89</v>
      </c>
      <c r="BT25" s="342" t="s">
        <v>89</v>
      </c>
      <c r="BU25" s="342" t="s">
        <v>89</v>
      </c>
      <c r="BV25" s="342" t="s">
        <v>89</v>
      </c>
      <c r="BW25" s="342" t="s">
        <v>89</v>
      </c>
      <c r="BX25" s="219"/>
    </row>
    <row r="26" spans="1:76" s="275" customFormat="1" ht="24" customHeight="1">
      <c r="A26" s="331"/>
      <c r="B26" s="35" t="s">
        <v>81</v>
      </c>
      <c r="C26" s="341"/>
      <c r="D26" s="326">
        <v>0</v>
      </c>
      <c r="E26" s="326">
        <v>0</v>
      </c>
      <c r="F26" s="326">
        <v>0</v>
      </c>
      <c r="G26" s="326">
        <v>0</v>
      </c>
      <c r="H26" s="326">
        <v>0</v>
      </c>
      <c r="I26" s="326">
        <v>0</v>
      </c>
      <c r="J26" s="326">
        <v>0</v>
      </c>
      <c r="K26" s="326">
        <v>0</v>
      </c>
      <c r="L26" s="326">
        <v>0</v>
      </c>
      <c r="M26" s="326">
        <v>0</v>
      </c>
      <c r="N26" s="326">
        <v>0</v>
      </c>
      <c r="O26" s="326">
        <v>0</v>
      </c>
      <c r="P26" s="326">
        <v>0</v>
      </c>
      <c r="Q26" s="326">
        <v>0</v>
      </c>
      <c r="R26" s="326">
        <v>0</v>
      </c>
      <c r="S26" s="326">
        <v>0</v>
      </c>
      <c r="T26" s="326">
        <v>0</v>
      </c>
      <c r="U26" s="326">
        <v>0</v>
      </c>
      <c r="V26" s="326">
        <v>0</v>
      </c>
      <c r="W26" s="326">
        <v>0</v>
      </c>
      <c r="X26" s="326">
        <v>0</v>
      </c>
      <c r="Y26" s="326">
        <v>0</v>
      </c>
      <c r="Z26" s="326">
        <v>0</v>
      </c>
      <c r="AA26" s="326">
        <v>68.854541228513114</v>
      </c>
      <c r="AB26" s="326">
        <v>246.33090814890218</v>
      </c>
      <c r="AC26" s="326">
        <v>351.14531839973012</v>
      </c>
      <c r="AD26" s="326">
        <v>512.97969331824959</v>
      </c>
      <c r="AE26" s="326">
        <v>635.59404703975122</v>
      </c>
      <c r="AF26" s="326">
        <v>790.59970141423582</v>
      </c>
      <c r="AG26" s="326">
        <v>957.84340540303049</v>
      </c>
      <c r="AH26" s="326">
        <v>996.17978784021921</v>
      </c>
      <c r="AI26" s="326">
        <v>1111.9856904388673</v>
      </c>
      <c r="AJ26" s="326">
        <v>1287.620613272486</v>
      </c>
      <c r="AK26" s="326">
        <v>1533.2362560866954</v>
      </c>
      <c r="AL26" s="326">
        <v>1824.6540443680367</v>
      </c>
      <c r="AM26" s="326">
        <v>2183.7716593300192</v>
      </c>
      <c r="AN26" s="326">
        <v>2408.1037808665242</v>
      </c>
      <c r="AO26" s="326">
        <v>2699.0615040105008</v>
      </c>
      <c r="AP26" s="326">
        <v>3030.1489237043497</v>
      </c>
      <c r="AQ26" s="326">
        <v>3316.867953040532</v>
      </c>
      <c r="AR26" s="326">
        <v>3496.447025934156</v>
      </c>
      <c r="AS26" s="326">
        <v>3725.2943729519866</v>
      </c>
      <c r="AT26" s="326">
        <v>4042.5718503162243</v>
      </c>
      <c r="AU26" s="326">
        <v>4666.0538433528363</v>
      </c>
      <c r="AV26" s="326">
        <v>5909.4032716081138</v>
      </c>
      <c r="AW26" s="326">
        <v>7328.6306244693124</v>
      </c>
      <c r="AX26" s="326">
        <v>8066.7203313250502</v>
      </c>
      <c r="AY26" s="326">
        <v>9238.5011244420875</v>
      </c>
      <c r="AZ26" s="326">
        <v>10185.86803810679</v>
      </c>
      <c r="BA26" s="326">
        <v>10855.720622830908</v>
      </c>
      <c r="BB26" s="326">
        <v>11431.627654281978</v>
      </c>
      <c r="BC26" s="326">
        <v>12002.367539935804</v>
      </c>
      <c r="BD26" s="326">
        <v>12446.616455878753</v>
      </c>
      <c r="BE26" s="326">
        <v>13222.230069155172</v>
      </c>
      <c r="BF26" s="326">
        <v>13677.209830349506</v>
      </c>
      <c r="BG26" s="326">
        <v>14362.568059777132</v>
      </c>
      <c r="BH26" s="326">
        <v>14823.638840867683</v>
      </c>
      <c r="BI26" s="326">
        <v>15389.740310375202</v>
      </c>
      <c r="BJ26" s="326">
        <v>15894.227437177475</v>
      </c>
      <c r="BK26" s="326">
        <v>16610.782330240374</v>
      </c>
      <c r="BL26" s="326">
        <v>17277.999809044079</v>
      </c>
      <c r="BM26" s="326">
        <v>18282.648601801295</v>
      </c>
      <c r="BN26" s="326">
        <v>18369.823536556265</v>
      </c>
      <c r="BO26" s="326">
        <v>18891.631326560495</v>
      </c>
      <c r="BP26" s="326">
        <v>19630.605429011102</v>
      </c>
      <c r="BQ26" s="326">
        <v>19611.839345852673</v>
      </c>
      <c r="BR26" s="326">
        <v>20780.926411821139</v>
      </c>
      <c r="BS26" s="326">
        <v>20548.433166679515</v>
      </c>
      <c r="BT26" s="326">
        <v>19998.706764909846</v>
      </c>
      <c r="BU26" s="326">
        <v>19326.679268145639</v>
      </c>
      <c r="BV26" s="326">
        <v>19091.166736162719</v>
      </c>
      <c r="BW26" s="326">
        <v>19020.013308225156</v>
      </c>
      <c r="BX26" s="174"/>
    </row>
    <row r="27" spans="1:76" s="275" customFormat="1" ht="26.1" customHeight="1">
      <c r="A27" s="277"/>
      <c r="B27" s="338" t="s">
        <v>250</v>
      </c>
      <c r="C27" s="35"/>
      <c r="D27" s="326">
        <v>0</v>
      </c>
      <c r="E27" s="326">
        <v>0</v>
      </c>
      <c r="F27" s="326">
        <v>0</v>
      </c>
      <c r="G27" s="326">
        <v>0</v>
      </c>
      <c r="H27" s="326">
        <v>0</v>
      </c>
      <c r="I27" s="326">
        <v>0</v>
      </c>
      <c r="J27" s="326">
        <v>0</v>
      </c>
      <c r="K27" s="326">
        <v>0</v>
      </c>
      <c r="L27" s="326">
        <v>0</v>
      </c>
      <c r="M27" s="326">
        <v>0</v>
      </c>
      <c r="N27" s="326">
        <v>0</v>
      </c>
      <c r="O27" s="326">
        <v>0</v>
      </c>
      <c r="P27" s="326">
        <v>0</v>
      </c>
      <c r="Q27" s="326">
        <v>0</v>
      </c>
      <c r="R27" s="326">
        <v>0</v>
      </c>
      <c r="S27" s="326">
        <v>0</v>
      </c>
      <c r="T27" s="326">
        <v>0</v>
      </c>
      <c r="U27" s="326">
        <v>0</v>
      </c>
      <c r="V27" s="326">
        <v>0</v>
      </c>
      <c r="W27" s="326">
        <v>0</v>
      </c>
      <c r="X27" s="326">
        <v>0</v>
      </c>
      <c r="Y27" s="326">
        <v>0</v>
      </c>
      <c r="Z27" s="326">
        <v>0</v>
      </c>
      <c r="AA27" s="326">
        <v>0</v>
      </c>
      <c r="AB27" s="326">
        <v>0</v>
      </c>
      <c r="AC27" s="326">
        <v>0</v>
      </c>
      <c r="AD27" s="326">
        <v>0</v>
      </c>
      <c r="AE27" s="326">
        <v>0</v>
      </c>
      <c r="AF27" s="326">
        <v>0</v>
      </c>
      <c r="AG27" s="326">
        <v>0</v>
      </c>
      <c r="AH27" s="326">
        <v>0</v>
      </c>
      <c r="AI27" s="326">
        <v>0</v>
      </c>
      <c r="AJ27" s="326">
        <v>0</v>
      </c>
      <c r="AK27" s="326">
        <v>0</v>
      </c>
      <c r="AL27" s="326">
        <v>0</v>
      </c>
      <c r="AM27" s="326">
        <v>0</v>
      </c>
      <c r="AN27" s="326">
        <v>0</v>
      </c>
      <c r="AO27" s="326">
        <v>0</v>
      </c>
      <c r="AP27" s="326">
        <v>0</v>
      </c>
      <c r="AQ27" s="326">
        <v>0</v>
      </c>
      <c r="AR27" s="326">
        <v>0</v>
      </c>
      <c r="AS27" s="326">
        <v>0</v>
      </c>
      <c r="AT27" s="326">
        <v>0</v>
      </c>
      <c r="AU27" s="326">
        <v>0</v>
      </c>
      <c r="AV27" s="326">
        <v>3243.5383527266627</v>
      </c>
      <c r="AW27" s="326">
        <v>4447.9144163315996</v>
      </c>
      <c r="AX27" s="326">
        <v>4954.5402900205881</v>
      </c>
      <c r="AY27" s="326">
        <v>5857.7577719778246</v>
      </c>
      <c r="AZ27" s="326">
        <v>6648.6875076609558</v>
      </c>
      <c r="BA27" s="326">
        <v>7194.0160629678358</v>
      </c>
      <c r="BB27" s="326">
        <v>7600.2041263876145</v>
      </c>
      <c r="BC27" s="326">
        <v>8008.3628382789148</v>
      </c>
      <c r="BD27" s="326">
        <v>8359.2468996606876</v>
      </c>
      <c r="BE27" s="326">
        <v>8965.2104465323155</v>
      </c>
      <c r="BF27" s="326">
        <v>9361.7933203938101</v>
      </c>
      <c r="BG27" s="326">
        <v>9864.7470496254609</v>
      </c>
      <c r="BH27" s="326">
        <v>10190.177161828358</v>
      </c>
      <c r="BI27" s="326">
        <v>10574.769021861321</v>
      </c>
      <c r="BJ27" s="326">
        <v>10937.269026839569</v>
      </c>
      <c r="BK27" s="326">
        <v>11452.292660772882</v>
      </c>
      <c r="BL27" s="326">
        <v>11917.06257552108</v>
      </c>
      <c r="BM27" s="326">
        <v>12646.867760934627</v>
      </c>
      <c r="BN27" s="326">
        <v>12755.302968361977</v>
      </c>
      <c r="BO27" s="326">
        <v>13258.034344952397</v>
      </c>
      <c r="BP27" s="326">
        <v>13945.049821564344</v>
      </c>
      <c r="BQ27" s="326">
        <v>13993.805107827906</v>
      </c>
      <c r="BR27" s="326">
        <v>13770.100253762375</v>
      </c>
      <c r="BS27" s="326">
        <v>12802.622063820991</v>
      </c>
      <c r="BT27" s="326">
        <v>9854.2320135100745</v>
      </c>
      <c r="BU27" s="326">
        <v>6172.8592184904055</v>
      </c>
      <c r="BV27" s="326">
        <v>4918.370782191636</v>
      </c>
      <c r="BW27" s="326">
        <v>4657.343543600201</v>
      </c>
      <c r="BX27" s="174"/>
    </row>
    <row r="28" spans="1:76">
      <c r="A28" s="271"/>
      <c r="B28" s="319" t="s">
        <v>449</v>
      </c>
      <c r="C28" s="319"/>
      <c r="D28" s="318">
        <v>0</v>
      </c>
      <c r="E28" s="318">
        <v>0</v>
      </c>
      <c r="F28" s="318">
        <v>0</v>
      </c>
      <c r="G28" s="318">
        <v>0</v>
      </c>
      <c r="H28" s="318">
        <v>0</v>
      </c>
      <c r="I28" s="318">
        <v>0</v>
      </c>
      <c r="J28" s="318">
        <v>0</v>
      </c>
      <c r="K28" s="318">
        <v>0</v>
      </c>
      <c r="L28" s="318">
        <v>0</v>
      </c>
      <c r="M28" s="318">
        <v>0</v>
      </c>
      <c r="N28" s="318">
        <v>0</v>
      </c>
      <c r="O28" s="318">
        <v>0</v>
      </c>
      <c r="P28" s="318">
        <v>0</v>
      </c>
      <c r="Q28" s="318">
        <v>0</v>
      </c>
      <c r="R28" s="318">
        <v>0</v>
      </c>
      <c r="S28" s="318">
        <v>0</v>
      </c>
      <c r="T28" s="318">
        <v>0</v>
      </c>
      <c r="U28" s="318">
        <v>0</v>
      </c>
      <c r="V28" s="318">
        <v>0</v>
      </c>
      <c r="W28" s="318">
        <v>0</v>
      </c>
      <c r="X28" s="318">
        <v>0</v>
      </c>
      <c r="Y28" s="318">
        <v>0</v>
      </c>
      <c r="Z28" s="318">
        <v>0</v>
      </c>
      <c r="AA28" s="318">
        <v>0</v>
      </c>
      <c r="AB28" s="318">
        <v>0</v>
      </c>
      <c r="AC28" s="318">
        <v>0</v>
      </c>
      <c r="AD28" s="318">
        <v>0</v>
      </c>
      <c r="AE28" s="318">
        <v>0</v>
      </c>
      <c r="AF28" s="318">
        <v>0</v>
      </c>
      <c r="AG28" s="318">
        <v>0</v>
      </c>
      <c r="AH28" s="318">
        <v>0</v>
      </c>
      <c r="AI28" s="318">
        <v>0</v>
      </c>
      <c r="AJ28" s="318">
        <v>0</v>
      </c>
      <c r="AK28" s="318">
        <v>0</v>
      </c>
      <c r="AL28" s="318">
        <v>0</v>
      </c>
      <c r="AM28" s="318">
        <v>0</v>
      </c>
      <c r="AN28" s="318">
        <v>0</v>
      </c>
      <c r="AO28" s="318">
        <v>0</v>
      </c>
      <c r="AP28" s="318">
        <v>0</v>
      </c>
      <c r="AQ28" s="318">
        <v>0</v>
      </c>
      <c r="AR28" s="318">
        <v>0</v>
      </c>
      <c r="AS28" s="318">
        <v>0</v>
      </c>
      <c r="AT28" s="318">
        <v>0</v>
      </c>
      <c r="AU28" s="318">
        <v>0</v>
      </c>
      <c r="AV28" s="318">
        <v>380.49565861213136</v>
      </c>
      <c r="AW28" s="318">
        <v>521.77959414901591</v>
      </c>
      <c r="AX28" s="318">
        <v>578.98695094985112</v>
      </c>
      <c r="AY28" s="318">
        <v>673.92870783965759</v>
      </c>
      <c r="AZ28" s="318">
        <v>655.23137557548466</v>
      </c>
      <c r="BA28" s="318">
        <v>709.62891685713919</v>
      </c>
      <c r="BB28" s="318">
        <v>755.68805112449274</v>
      </c>
      <c r="BC28" s="318">
        <v>801.36009039020917</v>
      </c>
      <c r="BD28" s="318">
        <v>839.61504693498637</v>
      </c>
      <c r="BE28" s="318">
        <v>917.79969862131645</v>
      </c>
      <c r="BF28" s="318">
        <v>1011.8932507083275</v>
      </c>
      <c r="BG28" s="318">
        <v>1032.4522289786503</v>
      </c>
      <c r="BH28" s="318">
        <v>1062.1711547706755</v>
      </c>
      <c r="BI28" s="318">
        <v>1133.4714220666438</v>
      </c>
      <c r="BJ28" s="318">
        <v>1161.9948637824994</v>
      </c>
      <c r="BK28" s="318">
        <v>1206.8856755752745</v>
      </c>
      <c r="BL28" s="318">
        <v>1252.1893862673012</v>
      </c>
      <c r="BM28" s="318">
        <v>1315.7237824908852</v>
      </c>
      <c r="BN28" s="318">
        <v>1310.480906403692</v>
      </c>
      <c r="BO28" s="318">
        <v>1387.1498072845191</v>
      </c>
      <c r="BP28" s="318">
        <v>1443.9510592567024</v>
      </c>
      <c r="BQ28" s="318">
        <v>1487.9849573247577</v>
      </c>
      <c r="BR28" s="318">
        <v>1713.7534404258608</v>
      </c>
      <c r="BS28" s="318">
        <v>1746.2289174404439</v>
      </c>
      <c r="BT28" s="318">
        <v>1755.8608418435508</v>
      </c>
      <c r="BU28" s="318">
        <v>1783.6721774854063</v>
      </c>
      <c r="BV28" s="318">
        <v>1818.717877488735</v>
      </c>
      <c r="BW28" s="318">
        <v>1857.1846165001391</v>
      </c>
      <c r="BX28" s="219"/>
    </row>
    <row r="29" spans="1:76">
      <c r="A29" s="271"/>
      <c r="B29" s="319" t="s">
        <v>337</v>
      </c>
      <c r="C29" s="319"/>
      <c r="D29" s="318">
        <v>0</v>
      </c>
      <c r="E29" s="318">
        <v>0</v>
      </c>
      <c r="F29" s="318">
        <v>0</v>
      </c>
      <c r="G29" s="318">
        <v>0</v>
      </c>
      <c r="H29" s="318">
        <v>0</v>
      </c>
      <c r="I29" s="318">
        <v>0</v>
      </c>
      <c r="J29" s="318">
        <v>0</v>
      </c>
      <c r="K29" s="318">
        <v>0</v>
      </c>
      <c r="L29" s="318">
        <v>0</v>
      </c>
      <c r="M29" s="318">
        <v>0</v>
      </c>
      <c r="N29" s="318">
        <v>0</v>
      </c>
      <c r="O29" s="318">
        <v>0</v>
      </c>
      <c r="P29" s="318">
        <v>0</v>
      </c>
      <c r="Q29" s="318">
        <v>0</v>
      </c>
      <c r="R29" s="318">
        <v>0</v>
      </c>
      <c r="S29" s="318">
        <v>0</v>
      </c>
      <c r="T29" s="318">
        <v>0</v>
      </c>
      <c r="U29" s="318">
        <v>0</v>
      </c>
      <c r="V29" s="318">
        <v>0</v>
      </c>
      <c r="W29" s="318">
        <v>0</v>
      </c>
      <c r="X29" s="318">
        <v>0</v>
      </c>
      <c r="Y29" s="318">
        <v>0</v>
      </c>
      <c r="Z29" s="318">
        <v>0</v>
      </c>
      <c r="AA29" s="318">
        <v>0</v>
      </c>
      <c r="AB29" s="318">
        <v>0</v>
      </c>
      <c r="AC29" s="318">
        <v>0</v>
      </c>
      <c r="AD29" s="318">
        <v>0</v>
      </c>
      <c r="AE29" s="318">
        <v>0</v>
      </c>
      <c r="AF29" s="318">
        <v>0</v>
      </c>
      <c r="AG29" s="318">
        <v>0</v>
      </c>
      <c r="AH29" s="318">
        <v>0</v>
      </c>
      <c r="AI29" s="318">
        <v>0</v>
      </c>
      <c r="AJ29" s="318">
        <v>0</v>
      </c>
      <c r="AK29" s="318">
        <v>0</v>
      </c>
      <c r="AL29" s="318">
        <v>0</v>
      </c>
      <c r="AM29" s="318">
        <v>0</v>
      </c>
      <c r="AN29" s="318">
        <v>0</v>
      </c>
      <c r="AO29" s="318">
        <v>0</v>
      </c>
      <c r="AP29" s="318">
        <v>0</v>
      </c>
      <c r="AQ29" s="318">
        <v>0</v>
      </c>
      <c r="AR29" s="318">
        <v>0</v>
      </c>
      <c r="AS29" s="318">
        <v>0</v>
      </c>
      <c r="AT29" s="318">
        <v>0</v>
      </c>
      <c r="AU29" s="318">
        <v>0</v>
      </c>
      <c r="AV29" s="318">
        <v>2032.0912097814671</v>
      </c>
      <c r="AW29" s="318">
        <v>2786.638172380322</v>
      </c>
      <c r="AX29" s="318">
        <v>3074.0837374675916</v>
      </c>
      <c r="AY29" s="318">
        <v>3630.7412144889781</v>
      </c>
      <c r="AZ29" s="318">
        <v>4201.0900691071274</v>
      </c>
      <c r="BA29" s="318">
        <v>4489.829702941026</v>
      </c>
      <c r="BB29" s="318">
        <v>4658.2416232971646</v>
      </c>
      <c r="BC29" s="318">
        <v>4822.8405165413878</v>
      </c>
      <c r="BD29" s="318">
        <v>4965.0001685908173</v>
      </c>
      <c r="BE29" s="318">
        <v>5261.5513932992671</v>
      </c>
      <c r="BF29" s="318">
        <v>5449.8885945321999</v>
      </c>
      <c r="BG29" s="318">
        <v>5709.865651877034</v>
      </c>
      <c r="BH29" s="318">
        <v>5837.5734998274484</v>
      </c>
      <c r="BI29" s="318">
        <v>5975.1808295796345</v>
      </c>
      <c r="BJ29" s="318">
        <v>6120.0281748199304</v>
      </c>
      <c r="BK29" s="318">
        <v>6346.5914209836237</v>
      </c>
      <c r="BL29" s="318">
        <v>6566.6225102961798</v>
      </c>
      <c r="BM29" s="318">
        <v>6928.258224788271</v>
      </c>
      <c r="BN29" s="318">
        <v>6933.7730507445895</v>
      </c>
      <c r="BO29" s="318">
        <v>7279.9127818999023</v>
      </c>
      <c r="BP29" s="318">
        <v>7703.8819825786404</v>
      </c>
      <c r="BQ29" s="318">
        <v>7654.8476146374805</v>
      </c>
      <c r="BR29" s="318">
        <v>7072.7871660272604</v>
      </c>
      <c r="BS29" s="318">
        <v>6293.4761464482517</v>
      </c>
      <c r="BT29" s="318">
        <v>3779.5314346276268</v>
      </c>
      <c r="BU29" s="318">
        <v>794.89413104351286</v>
      </c>
      <c r="BV29" s="318">
        <v>-9.3712860075537592E-3</v>
      </c>
      <c r="BW29" s="318">
        <v>3.6612416987577882E-2</v>
      </c>
      <c r="BX29" s="219"/>
    </row>
    <row r="30" spans="1:76">
      <c r="A30" s="271"/>
      <c r="B30" s="319" t="s">
        <v>338</v>
      </c>
      <c r="C30" s="319"/>
      <c r="D30" s="318">
        <v>0</v>
      </c>
      <c r="E30" s="318">
        <v>0</v>
      </c>
      <c r="F30" s="318">
        <v>0</v>
      </c>
      <c r="G30" s="318">
        <v>0</v>
      </c>
      <c r="H30" s="318">
        <v>0</v>
      </c>
      <c r="I30" s="318">
        <v>0</v>
      </c>
      <c r="J30" s="318">
        <v>0</v>
      </c>
      <c r="K30" s="318">
        <v>0</v>
      </c>
      <c r="L30" s="318">
        <v>0</v>
      </c>
      <c r="M30" s="318">
        <v>0</v>
      </c>
      <c r="N30" s="318">
        <v>0</v>
      </c>
      <c r="O30" s="318">
        <v>0</v>
      </c>
      <c r="P30" s="318">
        <v>0</v>
      </c>
      <c r="Q30" s="318">
        <v>0</v>
      </c>
      <c r="R30" s="318">
        <v>0</v>
      </c>
      <c r="S30" s="318">
        <v>0</v>
      </c>
      <c r="T30" s="318">
        <v>0</v>
      </c>
      <c r="U30" s="318">
        <v>0</v>
      </c>
      <c r="V30" s="318">
        <v>0</v>
      </c>
      <c r="W30" s="318">
        <v>0</v>
      </c>
      <c r="X30" s="318">
        <v>0</v>
      </c>
      <c r="Y30" s="318">
        <v>0</v>
      </c>
      <c r="Z30" s="318">
        <v>0</v>
      </c>
      <c r="AA30" s="318">
        <v>0</v>
      </c>
      <c r="AB30" s="318">
        <v>0</v>
      </c>
      <c r="AC30" s="318">
        <v>0</v>
      </c>
      <c r="AD30" s="318">
        <v>0</v>
      </c>
      <c r="AE30" s="318">
        <v>0</v>
      </c>
      <c r="AF30" s="318">
        <v>0</v>
      </c>
      <c r="AG30" s="318">
        <v>0</v>
      </c>
      <c r="AH30" s="318">
        <v>0</v>
      </c>
      <c r="AI30" s="318">
        <v>0</v>
      </c>
      <c r="AJ30" s="318">
        <v>0</v>
      </c>
      <c r="AK30" s="318">
        <v>0</v>
      </c>
      <c r="AL30" s="318">
        <v>0</v>
      </c>
      <c r="AM30" s="318">
        <v>0</v>
      </c>
      <c r="AN30" s="318">
        <v>0</v>
      </c>
      <c r="AO30" s="318">
        <v>0</v>
      </c>
      <c r="AP30" s="318">
        <v>0</v>
      </c>
      <c r="AQ30" s="318">
        <v>0</v>
      </c>
      <c r="AR30" s="318">
        <v>0</v>
      </c>
      <c r="AS30" s="318">
        <v>0</v>
      </c>
      <c r="AT30" s="318">
        <v>0</v>
      </c>
      <c r="AU30" s="318">
        <v>0</v>
      </c>
      <c r="AV30" s="318">
        <v>830.95148433306451</v>
      </c>
      <c r="AW30" s="318">
        <v>1139.4966498022618</v>
      </c>
      <c r="AX30" s="318">
        <v>1301.4696016031455</v>
      </c>
      <c r="AY30" s="318">
        <v>1553.0878496491891</v>
      </c>
      <c r="AZ30" s="318">
        <v>1792.3660629783444</v>
      </c>
      <c r="BA30" s="318">
        <v>1994.5574431696712</v>
      </c>
      <c r="BB30" s="318">
        <v>2186.2744519659582</v>
      </c>
      <c r="BC30" s="318">
        <v>2384.1622313473176</v>
      </c>
      <c r="BD30" s="318">
        <v>2554.631684134883</v>
      </c>
      <c r="BE30" s="318">
        <v>2785.8593546117318</v>
      </c>
      <c r="BF30" s="318">
        <v>2900.0114751532842</v>
      </c>
      <c r="BG30" s="318">
        <v>3122.4291687697764</v>
      </c>
      <c r="BH30" s="318">
        <v>3290.4325072302349</v>
      </c>
      <c r="BI30" s="318">
        <v>3466.1167702150415</v>
      </c>
      <c r="BJ30" s="318">
        <v>3655.245988237139</v>
      </c>
      <c r="BK30" s="318">
        <v>3898.8155642139845</v>
      </c>
      <c r="BL30" s="318">
        <v>4098.2506789576</v>
      </c>
      <c r="BM30" s="318">
        <v>4402.8857536554715</v>
      </c>
      <c r="BN30" s="318">
        <v>4511.0490112136958</v>
      </c>
      <c r="BO30" s="318">
        <v>4590.9717557679769</v>
      </c>
      <c r="BP30" s="318">
        <v>4797.2167797289994</v>
      </c>
      <c r="BQ30" s="318">
        <v>4850.9725358656669</v>
      </c>
      <c r="BR30" s="318">
        <v>4983.5596473092537</v>
      </c>
      <c r="BS30" s="318">
        <v>4762.9169999322949</v>
      </c>
      <c r="BT30" s="318">
        <v>4318.8397370388948</v>
      </c>
      <c r="BU30" s="318">
        <v>3594.2929099614862</v>
      </c>
      <c r="BV30" s="318">
        <v>3099.6622759889078</v>
      </c>
      <c r="BW30" s="318">
        <v>2800.1223146830748</v>
      </c>
      <c r="BX30" s="219"/>
    </row>
    <row r="31" spans="1:76" ht="26.25" customHeight="1">
      <c r="A31" s="219"/>
      <c r="B31" s="340" t="s">
        <v>409</v>
      </c>
      <c r="C31" s="322"/>
      <c r="D31" s="318">
        <v>0</v>
      </c>
      <c r="E31" s="318">
        <v>0</v>
      </c>
      <c r="F31" s="318">
        <v>0</v>
      </c>
      <c r="G31" s="318">
        <v>0</v>
      </c>
      <c r="H31" s="318">
        <v>0</v>
      </c>
      <c r="I31" s="318">
        <v>0</v>
      </c>
      <c r="J31" s="318">
        <v>0</v>
      </c>
      <c r="K31" s="318">
        <v>0</v>
      </c>
      <c r="L31" s="318">
        <v>0</v>
      </c>
      <c r="M31" s="318">
        <v>0</v>
      </c>
      <c r="N31" s="318">
        <v>0</v>
      </c>
      <c r="O31" s="318">
        <v>0</v>
      </c>
      <c r="P31" s="318">
        <v>0</v>
      </c>
      <c r="Q31" s="318">
        <v>0</v>
      </c>
      <c r="R31" s="318">
        <v>0</v>
      </c>
      <c r="S31" s="318">
        <v>0</v>
      </c>
      <c r="T31" s="318">
        <v>0</v>
      </c>
      <c r="U31" s="318">
        <v>0</v>
      </c>
      <c r="V31" s="318">
        <v>0</v>
      </c>
      <c r="W31" s="318">
        <v>0</v>
      </c>
      <c r="X31" s="318">
        <v>0</v>
      </c>
      <c r="Y31" s="318">
        <v>0</v>
      </c>
      <c r="Z31" s="318">
        <v>0</v>
      </c>
      <c r="AA31" s="318">
        <v>0</v>
      </c>
      <c r="AB31" s="318">
        <v>0</v>
      </c>
      <c r="AC31" s="318">
        <v>0</v>
      </c>
      <c r="AD31" s="318">
        <v>0</v>
      </c>
      <c r="AE31" s="318">
        <v>0</v>
      </c>
      <c r="AF31" s="318">
        <v>0</v>
      </c>
      <c r="AG31" s="318">
        <v>0</v>
      </c>
      <c r="AH31" s="318">
        <v>0</v>
      </c>
      <c r="AI31" s="318">
        <v>0</v>
      </c>
      <c r="AJ31" s="318">
        <v>0</v>
      </c>
      <c r="AK31" s="318">
        <v>0</v>
      </c>
      <c r="AL31" s="318">
        <v>0</v>
      </c>
      <c r="AM31" s="318">
        <v>0</v>
      </c>
      <c r="AN31" s="318">
        <v>0</v>
      </c>
      <c r="AO31" s="318">
        <v>0</v>
      </c>
      <c r="AP31" s="318">
        <v>0</v>
      </c>
      <c r="AQ31" s="318">
        <v>0</v>
      </c>
      <c r="AR31" s="318">
        <v>0</v>
      </c>
      <c r="AS31" s="318">
        <v>0</v>
      </c>
      <c r="AT31" s="318">
        <v>0</v>
      </c>
      <c r="AU31" s="318">
        <v>0</v>
      </c>
      <c r="AV31" s="318">
        <v>0</v>
      </c>
      <c r="AW31" s="318">
        <v>0</v>
      </c>
      <c r="AX31" s="318">
        <v>0</v>
      </c>
      <c r="AY31" s="318">
        <v>0</v>
      </c>
      <c r="AZ31" s="318">
        <v>0</v>
      </c>
      <c r="BA31" s="318">
        <v>0</v>
      </c>
      <c r="BB31" s="318">
        <v>0</v>
      </c>
      <c r="BC31" s="318">
        <v>0</v>
      </c>
      <c r="BD31" s="318">
        <v>0</v>
      </c>
      <c r="BE31" s="318">
        <v>0</v>
      </c>
      <c r="BF31" s="318">
        <v>7.4041733463868713</v>
      </c>
      <c r="BG31" s="318">
        <v>7.7183340821400561</v>
      </c>
      <c r="BH31" s="318">
        <v>8.2763920175360894</v>
      </c>
      <c r="BI31" s="318">
        <v>8.7767100527137689</v>
      </c>
      <c r="BJ31" s="318">
        <v>9.1805076262297582</v>
      </c>
      <c r="BK31" s="318">
        <v>13.326029808835942</v>
      </c>
      <c r="BL31" s="318">
        <v>10.737605484768384</v>
      </c>
      <c r="BM31" s="318">
        <v>11.39189010009431</v>
      </c>
      <c r="BN31" s="318">
        <v>14.455750894778248</v>
      </c>
      <c r="BO31" s="318">
        <v>17.159625207569107</v>
      </c>
      <c r="BP31" s="318">
        <v>19.16655928128424</v>
      </c>
      <c r="BQ31" s="318">
        <v>19.052366884672665</v>
      </c>
      <c r="BR31" s="318">
        <v>19.215295552470387</v>
      </c>
      <c r="BS31" s="318">
        <v>18.004109470338861</v>
      </c>
      <c r="BT31" s="318">
        <v>14.691006537620032</v>
      </c>
      <c r="BU31" s="318">
        <v>10.299056417112622</v>
      </c>
      <c r="BV31" s="318">
        <v>8.4308749254063571</v>
      </c>
      <c r="BW31" s="318">
        <v>7.7434689735610878</v>
      </c>
      <c r="BX31" s="219"/>
    </row>
    <row r="32" spans="1:76" ht="26.25" customHeight="1">
      <c r="A32" s="219"/>
      <c r="B32" s="320" t="s">
        <v>222</v>
      </c>
      <c r="C32" s="322"/>
      <c r="D32" s="326">
        <v>0</v>
      </c>
      <c r="E32" s="326">
        <v>0</v>
      </c>
      <c r="F32" s="326">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6">
        <v>0</v>
      </c>
      <c r="X32" s="326">
        <v>0</v>
      </c>
      <c r="Y32" s="326">
        <v>0</v>
      </c>
      <c r="Z32" s="326">
        <v>0</v>
      </c>
      <c r="AA32" s="326">
        <v>0</v>
      </c>
      <c r="AB32" s="326">
        <v>0</v>
      </c>
      <c r="AC32" s="326">
        <v>0</v>
      </c>
      <c r="AD32" s="326">
        <v>0</v>
      </c>
      <c r="AE32" s="326">
        <v>0</v>
      </c>
      <c r="AF32" s="326">
        <v>0</v>
      </c>
      <c r="AG32" s="326">
        <v>0</v>
      </c>
      <c r="AH32" s="326">
        <v>0</v>
      </c>
      <c r="AI32" s="326">
        <v>0</v>
      </c>
      <c r="AJ32" s="326">
        <v>0</v>
      </c>
      <c r="AK32" s="326">
        <v>0</v>
      </c>
      <c r="AL32" s="326">
        <v>0</v>
      </c>
      <c r="AM32" s="326">
        <v>0</v>
      </c>
      <c r="AN32" s="326">
        <v>0</v>
      </c>
      <c r="AO32" s="326">
        <v>0</v>
      </c>
      <c r="AP32" s="326">
        <v>0</v>
      </c>
      <c r="AQ32" s="326">
        <v>0</v>
      </c>
      <c r="AR32" s="326">
        <v>0</v>
      </c>
      <c r="AS32" s="326">
        <v>0</v>
      </c>
      <c r="AT32" s="326">
        <v>0</v>
      </c>
      <c r="AU32" s="326">
        <v>0</v>
      </c>
      <c r="AV32" s="326">
        <v>0</v>
      </c>
      <c r="AW32" s="326">
        <v>0</v>
      </c>
      <c r="AX32" s="326">
        <v>0</v>
      </c>
      <c r="AY32" s="326">
        <v>0</v>
      </c>
      <c r="AZ32" s="326">
        <v>0</v>
      </c>
      <c r="BA32" s="326">
        <v>0</v>
      </c>
      <c r="BB32" s="326">
        <v>0</v>
      </c>
      <c r="BC32" s="326">
        <v>0</v>
      </c>
      <c r="BD32" s="326">
        <v>0</v>
      </c>
      <c r="BE32" s="326">
        <v>0</v>
      </c>
      <c r="BF32" s="326">
        <v>0</v>
      </c>
      <c r="BG32" s="326">
        <v>0</v>
      </c>
      <c r="BH32" s="326">
        <v>0</v>
      </c>
      <c r="BI32" s="326">
        <v>0</v>
      </c>
      <c r="BJ32" s="326">
        <v>0</v>
      </c>
      <c r="BK32" s="326">
        <v>0</v>
      </c>
      <c r="BL32" s="326">
        <v>0</v>
      </c>
      <c r="BM32" s="326">
        <v>0</v>
      </c>
      <c r="BN32" s="326">
        <v>0</v>
      </c>
      <c r="BO32" s="326">
        <v>0</v>
      </c>
      <c r="BP32" s="326">
        <v>0</v>
      </c>
      <c r="BQ32" s="326">
        <v>163.24350708333213</v>
      </c>
      <c r="BR32" s="326">
        <v>1585.749763584116</v>
      </c>
      <c r="BS32" s="326">
        <v>2316.4434815427521</v>
      </c>
      <c r="BT32" s="326">
        <v>4662.1112309291775</v>
      </c>
      <c r="BU32" s="326">
        <v>7672.5719626079654</v>
      </c>
      <c r="BV32" s="326">
        <v>8677.8877016665901</v>
      </c>
      <c r="BW32" s="326">
        <v>8867.6770940019705</v>
      </c>
      <c r="BX32" s="219"/>
    </row>
    <row r="33" spans="1:76">
      <c r="A33" s="219"/>
      <c r="B33" s="323" t="s">
        <v>337</v>
      </c>
      <c r="C33" s="322"/>
      <c r="D33" s="318">
        <v>0</v>
      </c>
      <c r="E33" s="318">
        <v>0</v>
      </c>
      <c r="F33" s="318">
        <v>0</v>
      </c>
      <c r="G33" s="318">
        <v>0</v>
      </c>
      <c r="H33" s="318">
        <v>0</v>
      </c>
      <c r="I33" s="318">
        <v>0</v>
      </c>
      <c r="J33" s="318">
        <v>0</v>
      </c>
      <c r="K33" s="318">
        <v>0</v>
      </c>
      <c r="L33" s="318">
        <v>0</v>
      </c>
      <c r="M33" s="318">
        <v>0</v>
      </c>
      <c r="N33" s="318">
        <v>0</v>
      </c>
      <c r="O33" s="318">
        <v>0</v>
      </c>
      <c r="P33" s="318">
        <v>0</v>
      </c>
      <c r="Q33" s="318">
        <v>0</v>
      </c>
      <c r="R33" s="318">
        <v>0</v>
      </c>
      <c r="S33" s="318">
        <v>0</v>
      </c>
      <c r="T33" s="318">
        <v>0</v>
      </c>
      <c r="U33" s="318">
        <v>0</v>
      </c>
      <c r="V33" s="318">
        <v>0</v>
      </c>
      <c r="W33" s="318">
        <v>0</v>
      </c>
      <c r="X33" s="318">
        <v>0</v>
      </c>
      <c r="Y33" s="318">
        <v>0</v>
      </c>
      <c r="Z33" s="318">
        <v>0</v>
      </c>
      <c r="AA33" s="318">
        <v>0</v>
      </c>
      <c r="AB33" s="318">
        <v>0</v>
      </c>
      <c r="AC33" s="318">
        <v>0</v>
      </c>
      <c r="AD33" s="318">
        <v>0</v>
      </c>
      <c r="AE33" s="318">
        <v>0</v>
      </c>
      <c r="AF33" s="318">
        <v>0</v>
      </c>
      <c r="AG33" s="318">
        <v>0</v>
      </c>
      <c r="AH33" s="318">
        <v>0</v>
      </c>
      <c r="AI33" s="318">
        <v>0</v>
      </c>
      <c r="AJ33" s="318">
        <v>0</v>
      </c>
      <c r="AK33" s="318">
        <v>0</v>
      </c>
      <c r="AL33" s="318">
        <v>0</v>
      </c>
      <c r="AM33" s="318">
        <v>0</v>
      </c>
      <c r="AN33" s="318">
        <v>0</v>
      </c>
      <c r="AO33" s="318">
        <v>0</v>
      </c>
      <c r="AP33" s="318">
        <v>0</v>
      </c>
      <c r="AQ33" s="318">
        <v>0</v>
      </c>
      <c r="AR33" s="318">
        <v>0</v>
      </c>
      <c r="AS33" s="318">
        <v>0</v>
      </c>
      <c r="AT33" s="318">
        <v>0</v>
      </c>
      <c r="AU33" s="318">
        <v>0</v>
      </c>
      <c r="AV33" s="318">
        <v>0</v>
      </c>
      <c r="AW33" s="318">
        <v>0</v>
      </c>
      <c r="AX33" s="318">
        <v>0</v>
      </c>
      <c r="AY33" s="318">
        <v>0</v>
      </c>
      <c r="AZ33" s="318">
        <v>0</v>
      </c>
      <c r="BA33" s="318">
        <v>0</v>
      </c>
      <c r="BB33" s="318">
        <v>0</v>
      </c>
      <c r="BC33" s="318">
        <v>0</v>
      </c>
      <c r="BD33" s="318">
        <v>0</v>
      </c>
      <c r="BE33" s="318">
        <v>0</v>
      </c>
      <c r="BF33" s="318">
        <v>0</v>
      </c>
      <c r="BG33" s="318">
        <v>0</v>
      </c>
      <c r="BH33" s="318">
        <v>0</v>
      </c>
      <c r="BI33" s="318">
        <v>0</v>
      </c>
      <c r="BJ33" s="318">
        <v>0</v>
      </c>
      <c r="BK33" s="318">
        <v>0</v>
      </c>
      <c r="BL33" s="318">
        <v>0</v>
      </c>
      <c r="BM33" s="318">
        <v>0</v>
      </c>
      <c r="BN33" s="318">
        <v>0</v>
      </c>
      <c r="BO33" s="318">
        <v>0</v>
      </c>
      <c r="BP33" s="318">
        <v>0</v>
      </c>
      <c r="BQ33" s="318">
        <v>157.68832960411697</v>
      </c>
      <c r="BR33" s="318">
        <v>1489.8974193609952</v>
      </c>
      <c r="BS33" s="318">
        <v>2177.6947660124065</v>
      </c>
      <c r="BT33" s="318">
        <v>4249.3514231393929</v>
      </c>
      <c r="BU33" s="318">
        <v>6809.4418002538423</v>
      </c>
      <c r="BV33" s="318">
        <v>7597.7934841023853</v>
      </c>
      <c r="BW33" s="318">
        <v>7724.8894981027643</v>
      </c>
      <c r="BX33" s="219"/>
    </row>
    <row r="34" spans="1:76">
      <c r="A34" s="219"/>
      <c r="B34" s="323" t="s">
        <v>338</v>
      </c>
      <c r="C34" s="322"/>
      <c r="D34" s="318">
        <v>0</v>
      </c>
      <c r="E34" s="318">
        <v>0</v>
      </c>
      <c r="F34" s="318">
        <v>0</v>
      </c>
      <c r="G34" s="318">
        <v>0</v>
      </c>
      <c r="H34" s="318">
        <v>0</v>
      </c>
      <c r="I34" s="318">
        <v>0</v>
      </c>
      <c r="J34" s="318">
        <v>0</v>
      </c>
      <c r="K34" s="318">
        <v>0</v>
      </c>
      <c r="L34" s="318">
        <v>0</v>
      </c>
      <c r="M34" s="318">
        <v>0</v>
      </c>
      <c r="N34" s="318">
        <v>0</v>
      </c>
      <c r="O34" s="318">
        <v>0</v>
      </c>
      <c r="P34" s="318">
        <v>0</v>
      </c>
      <c r="Q34" s="318">
        <v>0</v>
      </c>
      <c r="R34" s="318">
        <v>0</v>
      </c>
      <c r="S34" s="318">
        <v>0</v>
      </c>
      <c r="T34" s="318">
        <v>0</v>
      </c>
      <c r="U34" s="318">
        <v>0</v>
      </c>
      <c r="V34" s="318">
        <v>0</v>
      </c>
      <c r="W34" s="318">
        <v>0</v>
      </c>
      <c r="X34" s="318">
        <v>0</v>
      </c>
      <c r="Y34" s="318">
        <v>0</v>
      </c>
      <c r="Z34" s="318">
        <v>0</v>
      </c>
      <c r="AA34" s="318">
        <v>0</v>
      </c>
      <c r="AB34" s="318">
        <v>0</v>
      </c>
      <c r="AC34" s="318">
        <v>0</v>
      </c>
      <c r="AD34" s="318">
        <v>0</v>
      </c>
      <c r="AE34" s="318">
        <v>0</v>
      </c>
      <c r="AF34" s="318">
        <v>0</v>
      </c>
      <c r="AG34" s="318">
        <v>0</v>
      </c>
      <c r="AH34" s="318">
        <v>0</v>
      </c>
      <c r="AI34" s="318">
        <v>0</v>
      </c>
      <c r="AJ34" s="318">
        <v>0</v>
      </c>
      <c r="AK34" s="318">
        <v>0</v>
      </c>
      <c r="AL34" s="318">
        <v>0</v>
      </c>
      <c r="AM34" s="318">
        <v>0</v>
      </c>
      <c r="AN34" s="318">
        <v>0</v>
      </c>
      <c r="AO34" s="318">
        <v>0</v>
      </c>
      <c r="AP34" s="318">
        <v>0</v>
      </c>
      <c r="AQ34" s="318">
        <v>0</v>
      </c>
      <c r="AR34" s="318">
        <v>0</v>
      </c>
      <c r="AS34" s="318">
        <v>0</v>
      </c>
      <c r="AT34" s="318">
        <v>0</v>
      </c>
      <c r="AU34" s="318">
        <v>0</v>
      </c>
      <c r="AV34" s="318">
        <v>0</v>
      </c>
      <c r="AW34" s="318">
        <v>0</v>
      </c>
      <c r="AX34" s="318">
        <v>0</v>
      </c>
      <c r="AY34" s="318">
        <v>0</v>
      </c>
      <c r="AZ34" s="318">
        <v>0</v>
      </c>
      <c r="BA34" s="318">
        <v>0</v>
      </c>
      <c r="BB34" s="318">
        <v>0</v>
      </c>
      <c r="BC34" s="318">
        <v>0</v>
      </c>
      <c r="BD34" s="318">
        <v>0</v>
      </c>
      <c r="BE34" s="318">
        <v>0</v>
      </c>
      <c r="BF34" s="318">
        <v>0</v>
      </c>
      <c r="BG34" s="318">
        <v>0</v>
      </c>
      <c r="BH34" s="318">
        <v>0</v>
      </c>
      <c r="BI34" s="318">
        <v>0</v>
      </c>
      <c r="BJ34" s="318">
        <v>0</v>
      </c>
      <c r="BK34" s="318">
        <v>0</v>
      </c>
      <c r="BL34" s="318">
        <v>0</v>
      </c>
      <c r="BM34" s="318">
        <v>0</v>
      </c>
      <c r="BN34" s="318">
        <v>0</v>
      </c>
      <c r="BO34" s="318">
        <v>0</v>
      </c>
      <c r="BP34" s="318">
        <v>0</v>
      </c>
      <c r="BQ34" s="318">
        <v>5.5551774792151907</v>
      </c>
      <c r="BR34" s="318">
        <v>95.852344223120852</v>
      </c>
      <c r="BS34" s="318">
        <v>138.74871553034589</v>
      </c>
      <c r="BT34" s="318">
        <v>412.75980778978482</v>
      </c>
      <c r="BU34" s="318">
        <v>863.1301623541234</v>
      </c>
      <c r="BV34" s="318">
        <v>1080.0942175642051</v>
      </c>
      <c r="BW34" s="318">
        <v>1142.7875958992067</v>
      </c>
      <c r="BX34" s="219"/>
    </row>
    <row r="35" spans="1:76" ht="25.5" customHeight="1">
      <c r="A35" s="325"/>
      <c r="B35" s="339" t="s">
        <v>409</v>
      </c>
      <c r="C35" s="322"/>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318"/>
      <c r="BA35" s="318"/>
      <c r="BB35" s="318"/>
      <c r="BC35" s="318"/>
      <c r="BD35" s="318"/>
      <c r="BE35" s="318"/>
      <c r="BF35" s="318"/>
      <c r="BG35" s="318"/>
      <c r="BH35" s="318"/>
      <c r="BI35" s="318"/>
      <c r="BJ35" s="318"/>
      <c r="BK35" s="318"/>
      <c r="BL35" s="318"/>
      <c r="BM35" s="318"/>
      <c r="BN35" s="318"/>
      <c r="BO35" s="318"/>
      <c r="BP35" s="318"/>
      <c r="BQ35" s="318">
        <v>0.15491748324934954</v>
      </c>
      <c r="BR35" s="318">
        <v>1.5700523835506746</v>
      </c>
      <c r="BS35" s="318">
        <v>2.2915672300918075</v>
      </c>
      <c r="BT35" s="318">
        <v>4.808422882696135</v>
      </c>
      <c r="BU35" s="318">
        <v>8.183739913457126</v>
      </c>
      <c r="BV35" s="318">
        <v>9.4087983923874496</v>
      </c>
      <c r="BW35" s="318">
        <v>9.6720342628383698</v>
      </c>
      <c r="BX35" s="219"/>
    </row>
    <row r="36" spans="1:76" s="275" customFormat="1" ht="25.5" customHeight="1">
      <c r="A36" s="325"/>
      <c r="B36" s="324" t="s">
        <v>257</v>
      </c>
      <c r="C36" s="337"/>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c r="BF36" s="326"/>
      <c r="BG36" s="326"/>
      <c r="BH36" s="326"/>
      <c r="BI36" s="326"/>
      <c r="BJ36" s="326"/>
      <c r="BK36" s="326"/>
      <c r="BL36" s="326"/>
      <c r="BM36" s="326"/>
      <c r="BN36" s="326"/>
      <c r="BO36" s="326"/>
      <c r="BP36" s="326"/>
      <c r="BQ36" s="326">
        <v>4.8490550280994826</v>
      </c>
      <c r="BR36" s="326">
        <v>6.0952011726720814</v>
      </c>
      <c r="BS36" s="326">
        <v>6.9998742118083221</v>
      </c>
      <c r="BT36" s="326">
        <v>7.9928275291539785</v>
      </c>
      <c r="BU36" s="326">
        <v>9.0049237359247289</v>
      </c>
      <c r="BV36" s="326">
        <v>9.9952168601990898</v>
      </c>
      <c r="BW36" s="326">
        <v>10.924181120058801</v>
      </c>
      <c r="BX36" s="174"/>
    </row>
    <row r="37" spans="1:76" s="275" customFormat="1" ht="26.1" customHeight="1">
      <c r="A37" s="174"/>
      <c r="B37" s="338" t="s">
        <v>256</v>
      </c>
      <c r="C37" s="337"/>
      <c r="D37" s="326">
        <v>0</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68.854541228513114</v>
      </c>
      <c r="AB37" s="326">
        <v>246.33090814890218</v>
      </c>
      <c r="AC37" s="326">
        <v>351.14531839973012</v>
      </c>
      <c r="AD37" s="326">
        <v>512.97969331824959</v>
      </c>
      <c r="AE37" s="326">
        <v>634.2712706671399</v>
      </c>
      <c r="AF37" s="326">
        <v>742.75529143935228</v>
      </c>
      <c r="AG37" s="326">
        <v>856.15279185353972</v>
      </c>
      <c r="AH37" s="326">
        <v>778.41025282398516</v>
      </c>
      <c r="AI37" s="326">
        <v>798.24687063647264</v>
      </c>
      <c r="AJ37" s="326">
        <v>869.56197259960084</v>
      </c>
      <c r="AK37" s="326">
        <v>1005.9005258620467</v>
      </c>
      <c r="AL37" s="326">
        <v>1150.7599059159918</v>
      </c>
      <c r="AM37" s="326">
        <v>1352.8998390092108</v>
      </c>
      <c r="AN37" s="326">
        <v>1488.2701478316715</v>
      </c>
      <c r="AO37" s="326">
        <v>1671.0795954433247</v>
      </c>
      <c r="AP37" s="326">
        <v>1825.5885626958147</v>
      </c>
      <c r="AQ37" s="326">
        <v>1992.8318145531441</v>
      </c>
      <c r="AR37" s="326">
        <v>2089.9181429271321</v>
      </c>
      <c r="AS37" s="326">
        <v>2238.4833575962907</v>
      </c>
      <c r="AT37" s="326">
        <v>2466.3188402442952</v>
      </c>
      <c r="AU37" s="326">
        <v>2876.0962142825529</v>
      </c>
      <c r="AV37" s="326">
        <v>2553.5905322279054</v>
      </c>
      <c r="AW37" s="326">
        <v>2880.7162081377132</v>
      </c>
      <c r="AX37" s="326">
        <v>3112.1800413044625</v>
      </c>
      <c r="AY37" s="326">
        <v>3380.7433524642634</v>
      </c>
      <c r="AZ37" s="326">
        <v>3537.1805304458339</v>
      </c>
      <c r="BA37" s="326">
        <v>3661.7045598630716</v>
      </c>
      <c r="BB37" s="326">
        <v>3831.4235278943643</v>
      </c>
      <c r="BC37" s="326">
        <v>3994.0047016568878</v>
      </c>
      <c r="BD37" s="326">
        <v>4087.3695562180642</v>
      </c>
      <c r="BE37" s="326">
        <v>4257.0196226228554</v>
      </c>
      <c r="BF37" s="326">
        <v>4315.4165099556958</v>
      </c>
      <c r="BG37" s="326">
        <v>4497.8210101516697</v>
      </c>
      <c r="BH37" s="326">
        <v>4633.4616790393247</v>
      </c>
      <c r="BI37" s="326">
        <v>4814.9712885138824</v>
      </c>
      <c r="BJ37" s="326">
        <v>4956.9584103379066</v>
      </c>
      <c r="BK37" s="326">
        <v>5158.4896694674935</v>
      </c>
      <c r="BL37" s="326">
        <v>5360.9372335229964</v>
      </c>
      <c r="BM37" s="326">
        <v>5635.7808408666679</v>
      </c>
      <c r="BN37" s="326">
        <v>5614.5205681942889</v>
      </c>
      <c r="BO37" s="326">
        <v>5633.5969816080978</v>
      </c>
      <c r="BP37" s="326">
        <v>5685.5556074467613</v>
      </c>
      <c r="BQ37" s="326">
        <v>5449.9416759133346</v>
      </c>
      <c r="BR37" s="326">
        <v>5418.9811933019773</v>
      </c>
      <c r="BS37" s="326">
        <v>5422.3677471039655</v>
      </c>
      <c r="BT37" s="326">
        <v>5474.3706929414411</v>
      </c>
      <c r="BU37" s="326">
        <v>5472.2431633113456</v>
      </c>
      <c r="BV37" s="326">
        <v>5484.9130354442932</v>
      </c>
      <c r="BW37" s="326">
        <v>5484.0684895029244</v>
      </c>
      <c r="BX37" s="174"/>
    </row>
    <row r="38" spans="1:76">
      <c r="A38" s="219"/>
      <c r="B38" s="323" t="s">
        <v>449</v>
      </c>
      <c r="C38" s="322"/>
      <c r="D38" s="318">
        <v>0</v>
      </c>
      <c r="E38" s="318">
        <v>0</v>
      </c>
      <c r="F38" s="318">
        <v>0</v>
      </c>
      <c r="G38" s="318">
        <v>0</v>
      </c>
      <c r="H38" s="318">
        <v>0</v>
      </c>
      <c r="I38" s="318">
        <v>0</v>
      </c>
      <c r="J38" s="318">
        <v>0</v>
      </c>
      <c r="K38" s="318">
        <v>0</v>
      </c>
      <c r="L38" s="318">
        <v>0</v>
      </c>
      <c r="M38" s="318">
        <v>0</v>
      </c>
      <c r="N38" s="318">
        <v>0</v>
      </c>
      <c r="O38" s="318">
        <v>0</v>
      </c>
      <c r="P38" s="318">
        <v>0</v>
      </c>
      <c r="Q38" s="318">
        <v>0</v>
      </c>
      <c r="R38" s="318">
        <v>0</v>
      </c>
      <c r="S38" s="318">
        <v>0</v>
      </c>
      <c r="T38" s="318">
        <v>0</v>
      </c>
      <c r="U38" s="318">
        <v>0</v>
      </c>
      <c r="V38" s="318">
        <v>0</v>
      </c>
      <c r="W38" s="318">
        <v>0</v>
      </c>
      <c r="X38" s="318">
        <v>0</v>
      </c>
      <c r="Y38" s="318">
        <v>0</v>
      </c>
      <c r="Z38" s="318">
        <v>0</v>
      </c>
      <c r="AA38" s="318">
        <v>0</v>
      </c>
      <c r="AB38" s="318">
        <v>0</v>
      </c>
      <c r="AC38" s="318">
        <v>74.984156533275694</v>
      </c>
      <c r="AD38" s="318">
        <v>107.3673411471769</v>
      </c>
      <c r="AE38" s="318">
        <v>127.10214357281122</v>
      </c>
      <c r="AF38" s="318">
        <v>141.65452112273007</v>
      </c>
      <c r="AG38" s="318">
        <v>158.33649869051001</v>
      </c>
      <c r="AH38" s="318">
        <v>134.88048277658581</v>
      </c>
      <c r="AI38" s="318">
        <v>133.23809720838236</v>
      </c>
      <c r="AJ38" s="318">
        <v>135.01289770823661</v>
      </c>
      <c r="AK38" s="318">
        <v>142.50935706832166</v>
      </c>
      <c r="AL38" s="318">
        <v>155.11041885814913</v>
      </c>
      <c r="AM38" s="318">
        <v>163.64649601288298</v>
      </c>
      <c r="AN38" s="318">
        <v>168.21068545532492</v>
      </c>
      <c r="AO38" s="318">
        <v>180.79571247171194</v>
      </c>
      <c r="AP38" s="318">
        <v>188.53456861794194</v>
      </c>
      <c r="AQ38" s="318">
        <v>199.89801063894174</v>
      </c>
      <c r="AR38" s="318">
        <v>202.74448932093713</v>
      </c>
      <c r="AS38" s="318">
        <v>205.14503939594994</v>
      </c>
      <c r="AT38" s="318">
        <v>222.83305244390212</v>
      </c>
      <c r="AU38" s="318">
        <v>257.08520594811012</v>
      </c>
      <c r="AV38" s="318">
        <v>0</v>
      </c>
      <c r="AW38" s="318">
        <v>0</v>
      </c>
      <c r="AX38" s="318">
        <v>0</v>
      </c>
      <c r="AY38" s="318">
        <v>0</v>
      </c>
      <c r="AZ38" s="318">
        <v>0</v>
      </c>
      <c r="BA38" s="318">
        <v>0</v>
      </c>
      <c r="BB38" s="318">
        <v>0</v>
      </c>
      <c r="BC38" s="318">
        <v>0</v>
      </c>
      <c r="BD38" s="318">
        <v>0</v>
      </c>
      <c r="BE38" s="318">
        <v>0</v>
      </c>
      <c r="BF38" s="318">
        <v>0</v>
      </c>
      <c r="BG38" s="318">
        <v>0</v>
      </c>
      <c r="BH38" s="318">
        <v>0</v>
      </c>
      <c r="BI38" s="318">
        <v>0</v>
      </c>
      <c r="BJ38" s="318">
        <v>0</v>
      </c>
      <c r="BK38" s="318">
        <v>0</v>
      </c>
      <c r="BL38" s="318">
        <v>0</v>
      </c>
      <c r="BM38" s="318">
        <v>0</v>
      </c>
      <c r="BN38" s="318">
        <v>0</v>
      </c>
      <c r="BO38" s="318">
        <v>0</v>
      </c>
      <c r="BP38" s="318">
        <v>0</v>
      </c>
      <c r="BQ38" s="318">
        <v>0</v>
      </c>
      <c r="BR38" s="318">
        <v>0</v>
      </c>
      <c r="BS38" s="318">
        <v>0</v>
      </c>
      <c r="BT38" s="318">
        <v>0</v>
      </c>
      <c r="BU38" s="318">
        <v>0</v>
      </c>
      <c r="BV38" s="318">
        <v>0</v>
      </c>
      <c r="BW38" s="318">
        <v>0</v>
      </c>
      <c r="BX38" s="219"/>
    </row>
    <row r="39" spans="1:76">
      <c r="A39" s="219"/>
      <c r="B39" s="323" t="s">
        <v>337</v>
      </c>
      <c r="C39" s="322"/>
      <c r="D39" s="318">
        <v>0</v>
      </c>
      <c r="E39" s="318">
        <v>0</v>
      </c>
      <c r="F39" s="318">
        <v>0</v>
      </c>
      <c r="G39" s="318">
        <v>0</v>
      </c>
      <c r="H39" s="318">
        <v>0</v>
      </c>
      <c r="I39" s="318">
        <v>0</v>
      </c>
      <c r="J39" s="318">
        <v>0</v>
      </c>
      <c r="K39" s="318">
        <v>0</v>
      </c>
      <c r="L39" s="318">
        <v>0</v>
      </c>
      <c r="M39" s="318">
        <v>0</v>
      </c>
      <c r="N39" s="318">
        <v>0</v>
      </c>
      <c r="O39" s="318">
        <v>0</v>
      </c>
      <c r="P39" s="318">
        <v>0</v>
      </c>
      <c r="Q39" s="318">
        <v>0</v>
      </c>
      <c r="R39" s="318">
        <v>0</v>
      </c>
      <c r="S39" s="318">
        <v>0</v>
      </c>
      <c r="T39" s="318">
        <v>0</v>
      </c>
      <c r="U39" s="318">
        <v>0</v>
      </c>
      <c r="V39" s="318">
        <v>0</v>
      </c>
      <c r="W39" s="318">
        <v>0</v>
      </c>
      <c r="X39" s="318">
        <v>0</v>
      </c>
      <c r="Y39" s="318">
        <v>0</v>
      </c>
      <c r="Z39" s="318">
        <v>0</v>
      </c>
      <c r="AA39" s="318">
        <v>0</v>
      </c>
      <c r="AB39" s="318">
        <v>0</v>
      </c>
      <c r="AC39" s="318">
        <v>97.845179866591465</v>
      </c>
      <c r="AD39" s="318">
        <v>149.14407604758773</v>
      </c>
      <c r="AE39" s="318">
        <v>181.25784372419906</v>
      </c>
      <c r="AF39" s="318">
        <v>215.74008727652733</v>
      </c>
      <c r="AG39" s="318">
        <v>241.54506917715472</v>
      </c>
      <c r="AH39" s="318">
        <v>218.20664769189884</v>
      </c>
      <c r="AI39" s="318">
        <v>225.70710923992047</v>
      </c>
      <c r="AJ39" s="318">
        <v>234.56322102869856</v>
      </c>
      <c r="AK39" s="318">
        <v>274.32486021385392</v>
      </c>
      <c r="AL39" s="318">
        <v>307.15541441870641</v>
      </c>
      <c r="AM39" s="318">
        <v>358.37135170312604</v>
      </c>
      <c r="AN39" s="318">
        <v>384.57555194910407</v>
      </c>
      <c r="AO39" s="318">
        <v>418.56865930206885</v>
      </c>
      <c r="AP39" s="318">
        <v>455.47021798069255</v>
      </c>
      <c r="AQ39" s="318">
        <v>485.04031348278625</v>
      </c>
      <c r="AR39" s="318">
        <v>492.14775688525123</v>
      </c>
      <c r="AS39" s="318">
        <v>516.95008048472073</v>
      </c>
      <c r="AT39" s="318">
        <v>555.61591738022207</v>
      </c>
      <c r="AU39" s="318">
        <v>615.53618066258048</v>
      </c>
      <c r="AV39" s="318">
        <v>0</v>
      </c>
      <c r="AW39" s="318">
        <v>0</v>
      </c>
      <c r="AX39" s="318">
        <v>0</v>
      </c>
      <c r="AY39" s="318">
        <v>0</v>
      </c>
      <c r="AZ39" s="318">
        <v>0</v>
      </c>
      <c r="BA39" s="318">
        <v>0</v>
      </c>
      <c r="BB39" s="318">
        <v>0</v>
      </c>
      <c r="BC39" s="318">
        <v>0</v>
      </c>
      <c r="BD39" s="318">
        <v>0</v>
      </c>
      <c r="BE39" s="318">
        <v>0</v>
      </c>
      <c r="BF39" s="318">
        <v>0</v>
      </c>
      <c r="BG39" s="318">
        <v>0</v>
      </c>
      <c r="BH39" s="318">
        <v>0</v>
      </c>
      <c r="BI39" s="318">
        <v>0</v>
      </c>
      <c r="BJ39" s="318">
        <v>0</v>
      </c>
      <c r="BK39" s="318">
        <v>0</v>
      </c>
      <c r="BL39" s="318">
        <v>0</v>
      </c>
      <c r="BM39" s="318">
        <v>0</v>
      </c>
      <c r="BN39" s="318">
        <v>0</v>
      </c>
      <c r="BO39" s="318">
        <v>0</v>
      </c>
      <c r="BP39" s="318">
        <v>0</v>
      </c>
      <c r="BQ39" s="318">
        <v>0</v>
      </c>
      <c r="BR39" s="318">
        <v>0</v>
      </c>
      <c r="BS39" s="318">
        <v>0</v>
      </c>
      <c r="BT39" s="318">
        <v>0</v>
      </c>
      <c r="BU39" s="318">
        <v>0</v>
      </c>
      <c r="BV39" s="318">
        <v>0</v>
      </c>
      <c r="BW39" s="318">
        <v>0</v>
      </c>
      <c r="BX39" s="219"/>
    </row>
    <row r="40" spans="1:76">
      <c r="A40" s="219"/>
      <c r="B40" s="323" t="s">
        <v>338</v>
      </c>
      <c r="C40" s="322"/>
      <c r="D40" s="318">
        <v>0</v>
      </c>
      <c r="E40" s="318">
        <v>0</v>
      </c>
      <c r="F40" s="318">
        <v>0</v>
      </c>
      <c r="G40" s="318">
        <v>0</v>
      </c>
      <c r="H40" s="318">
        <v>0</v>
      </c>
      <c r="I40" s="318">
        <v>0</v>
      </c>
      <c r="J40" s="318">
        <v>0</v>
      </c>
      <c r="K40" s="318">
        <v>0</v>
      </c>
      <c r="L40" s="318">
        <v>0</v>
      </c>
      <c r="M40" s="318">
        <v>0</v>
      </c>
      <c r="N40" s="318">
        <v>0</v>
      </c>
      <c r="O40" s="318">
        <v>0</v>
      </c>
      <c r="P40" s="318">
        <v>0</v>
      </c>
      <c r="Q40" s="318">
        <v>0</v>
      </c>
      <c r="R40" s="318">
        <v>0</v>
      </c>
      <c r="S40" s="318">
        <v>0</v>
      </c>
      <c r="T40" s="318">
        <v>0</v>
      </c>
      <c r="U40" s="318">
        <v>0</v>
      </c>
      <c r="V40" s="318">
        <v>0</v>
      </c>
      <c r="W40" s="318">
        <v>0</v>
      </c>
      <c r="X40" s="318">
        <v>0</v>
      </c>
      <c r="Y40" s="318">
        <v>0</v>
      </c>
      <c r="Z40" s="318">
        <v>0</v>
      </c>
      <c r="AA40" s="318">
        <v>0</v>
      </c>
      <c r="AB40" s="318">
        <v>0</v>
      </c>
      <c r="AC40" s="318">
        <v>178.31598199986297</v>
      </c>
      <c r="AD40" s="318">
        <v>256.468276123485</v>
      </c>
      <c r="AE40" s="318">
        <v>325.91128337012964</v>
      </c>
      <c r="AF40" s="318">
        <v>385.36068304009484</v>
      </c>
      <c r="AG40" s="318">
        <v>456.271223985875</v>
      </c>
      <c r="AH40" s="318">
        <v>425.32312235550057</v>
      </c>
      <c r="AI40" s="318">
        <v>439.30166418816981</v>
      </c>
      <c r="AJ40" s="318">
        <v>499.98585386266564</v>
      </c>
      <c r="AK40" s="318">
        <v>589.06630857987125</v>
      </c>
      <c r="AL40" s="318">
        <v>688.49407263913622</v>
      </c>
      <c r="AM40" s="318">
        <v>830.88199129320196</v>
      </c>
      <c r="AN40" s="318">
        <v>935.48391042724245</v>
      </c>
      <c r="AO40" s="318">
        <v>1071.7152236695438</v>
      </c>
      <c r="AP40" s="318">
        <v>1181.5837760971801</v>
      </c>
      <c r="AQ40" s="318">
        <v>1307.893490431416</v>
      </c>
      <c r="AR40" s="318">
        <v>1395.0258967209436</v>
      </c>
      <c r="AS40" s="318">
        <v>1516.3882377156203</v>
      </c>
      <c r="AT40" s="318">
        <v>1687.8698704201709</v>
      </c>
      <c r="AU40" s="318">
        <v>2003.4748276718619</v>
      </c>
      <c r="AV40" s="318">
        <v>2553.5905322279054</v>
      </c>
      <c r="AW40" s="318">
        <v>2880.7162081377132</v>
      </c>
      <c r="AX40" s="318">
        <v>3112.1800413044625</v>
      </c>
      <c r="AY40" s="318">
        <v>3380.7433524642634</v>
      </c>
      <c r="AZ40" s="318">
        <v>3537.1805304458339</v>
      </c>
      <c r="BA40" s="318">
        <v>3661.7045598630716</v>
      </c>
      <c r="BB40" s="318">
        <v>3831.4235278943643</v>
      </c>
      <c r="BC40" s="318">
        <v>3994.0047016568878</v>
      </c>
      <c r="BD40" s="318">
        <v>4087.3695562180642</v>
      </c>
      <c r="BE40" s="318">
        <v>4257.0196226228554</v>
      </c>
      <c r="BF40" s="318">
        <v>4315.4165099556958</v>
      </c>
      <c r="BG40" s="318">
        <v>4497.8210101516697</v>
      </c>
      <c r="BH40" s="318">
        <v>4633.4616790393247</v>
      </c>
      <c r="BI40" s="318">
        <v>4814.9712885138824</v>
      </c>
      <c r="BJ40" s="318">
        <v>4956.9584103379066</v>
      </c>
      <c r="BK40" s="318">
        <v>5158.4896694674935</v>
      </c>
      <c r="BL40" s="318">
        <v>5360.9372335229964</v>
      </c>
      <c r="BM40" s="318">
        <v>5635.7808408666679</v>
      </c>
      <c r="BN40" s="318">
        <v>5614.5205681942889</v>
      </c>
      <c r="BO40" s="318">
        <v>5633.5969816080978</v>
      </c>
      <c r="BP40" s="318">
        <v>5685.5556074467613</v>
      </c>
      <c r="BQ40" s="318">
        <v>5449.9416759133346</v>
      </c>
      <c r="BR40" s="318">
        <v>5418.9811933019773</v>
      </c>
      <c r="BS40" s="318">
        <v>5422.3677471039655</v>
      </c>
      <c r="BT40" s="318">
        <v>5474.3706929414411</v>
      </c>
      <c r="BU40" s="318">
        <v>5472.2431633113456</v>
      </c>
      <c r="BV40" s="318">
        <v>5484.9130354442932</v>
      </c>
      <c r="BW40" s="318">
        <v>5484.0684895029244</v>
      </c>
      <c r="BX40" s="219"/>
    </row>
    <row r="41" spans="1:76" ht="25.5" customHeight="1">
      <c r="A41" s="219"/>
      <c r="B41" s="321" t="s">
        <v>409</v>
      </c>
      <c r="C41" s="322"/>
      <c r="D41" s="318">
        <v>0</v>
      </c>
      <c r="E41" s="318">
        <v>0</v>
      </c>
      <c r="F41" s="318">
        <v>0</v>
      </c>
      <c r="G41" s="318">
        <v>0</v>
      </c>
      <c r="H41" s="318">
        <v>0</v>
      </c>
      <c r="I41" s="318">
        <v>0</v>
      </c>
      <c r="J41" s="318">
        <v>0</v>
      </c>
      <c r="K41" s="318">
        <v>0</v>
      </c>
      <c r="L41" s="318">
        <v>0</v>
      </c>
      <c r="M41" s="318">
        <v>0</v>
      </c>
      <c r="N41" s="318">
        <v>0</v>
      </c>
      <c r="O41" s="318">
        <v>0</v>
      </c>
      <c r="P41" s="318">
        <v>0</v>
      </c>
      <c r="Q41" s="318">
        <v>0</v>
      </c>
      <c r="R41" s="318">
        <v>0</v>
      </c>
      <c r="S41" s="318">
        <v>0</v>
      </c>
      <c r="T41" s="318">
        <v>0</v>
      </c>
      <c r="U41" s="318">
        <v>0</v>
      </c>
      <c r="V41" s="318">
        <v>0</v>
      </c>
      <c r="W41" s="318">
        <v>0</v>
      </c>
      <c r="X41" s="318">
        <v>0</v>
      </c>
      <c r="Y41" s="318">
        <v>0</v>
      </c>
      <c r="Z41" s="318">
        <v>0</v>
      </c>
      <c r="AA41" s="318">
        <v>0</v>
      </c>
      <c r="AB41" s="318">
        <v>0</v>
      </c>
      <c r="AC41" s="318">
        <v>0</v>
      </c>
      <c r="AD41" s="318">
        <v>0</v>
      </c>
      <c r="AE41" s="318">
        <v>0</v>
      </c>
      <c r="AF41" s="318">
        <v>0</v>
      </c>
      <c r="AG41" s="318">
        <v>0</v>
      </c>
      <c r="AH41" s="318">
        <v>0</v>
      </c>
      <c r="AI41" s="318">
        <v>0</v>
      </c>
      <c r="AJ41" s="318">
        <v>0</v>
      </c>
      <c r="AK41" s="318">
        <v>0</v>
      </c>
      <c r="AL41" s="318">
        <v>0</v>
      </c>
      <c r="AM41" s="318">
        <v>0</v>
      </c>
      <c r="AN41" s="318">
        <v>0</v>
      </c>
      <c r="AO41" s="318">
        <v>0</v>
      </c>
      <c r="AP41" s="318">
        <v>0</v>
      </c>
      <c r="AQ41" s="318">
        <v>0</v>
      </c>
      <c r="AR41" s="318">
        <v>0</v>
      </c>
      <c r="AS41" s="318">
        <v>0</v>
      </c>
      <c r="AT41" s="318">
        <v>0</v>
      </c>
      <c r="AU41" s="318">
        <v>0</v>
      </c>
      <c r="AV41" s="318">
        <v>0</v>
      </c>
      <c r="AW41" s="318">
        <v>0</v>
      </c>
      <c r="AX41" s="318">
        <v>0</v>
      </c>
      <c r="AY41" s="318">
        <v>0</v>
      </c>
      <c r="AZ41" s="318">
        <v>0</v>
      </c>
      <c r="BA41" s="318">
        <v>0</v>
      </c>
      <c r="BB41" s="318">
        <v>0</v>
      </c>
      <c r="BC41" s="318">
        <v>0</v>
      </c>
      <c r="BD41" s="318">
        <v>0</v>
      </c>
      <c r="BE41" s="318">
        <v>0</v>
      </c>
      <c r="BF41" s="318">
        <v>0</v>
      </c>
      <c r="BG41" s="318">
        <v>1.0454073440232485</v>
      </c>
      <c r="BH41" s="318">
        <v>1.1003870918984864</v>
      </c>
      <c r="BI41" s="318">
        <v>1.0612412148054373</v>
      </c>
      <c r="BJ41" s="318">
        <v>0.92000831948437767</v>
      </c>
      <c r="BK41" s="318">
        <v>1.1173592740638101</v>
      </c>
      <c r="BL41" s="318">
        <v>1.6329351262894902</v>
      </c>
      <c r="BM41" s="318">
        <v>2.5951521905197859</v>
      </c>
      <c r="BN41" s="318">
        <v>3.2164085465984731</v>
      </c>
      <c r="BO41" s="318">
        <v>3.8101613576269302</v>
      </c>
      <c r="BP41" s="318">
        <v>4.7790857266182662</v>
      </c>
      <c r="BQ41" s="318">
        <v>5.8645838909190049</v>
      </c>
      <c r="BR41" s="318">
        <v>7.7782853350426455</v>
      </c>
      <c r="BS41" s="318">
        <v>7.7810465041695132</v>
      </c>
      <c r="BT41" s="318">
        <v>7.8557589834936152</v>
      </c>
      <c r="BU41" s="318">
        <v>7.8527396355506847</v>
      </c>
      <c r="BV41" s="318">
        <v>7.8711412197192194</v>
      </c>
      <c r="BW41" s="318">
        <v>7.8699606081324145</v>
      </c>
      <c r="BX41" s="219"/>
    </row>
    <row r="42" spans="1:76" s="275" customFormat="1" ht="26.1" customHeight="1">
      <c r="A42" s="174"/>
      <c r="B42" s="320" t="s">
        <v>228</v>
      </c>
      <c r="C42" s="337"/>
      <c r="D42" s="318">
        <v>0</v>
      </c>
      <c r="E42" s="318">
        <v>0</v>
      </c>
      <c r="F42" s="318">
        <v>0</v>
      </c>
      <c r="G42" s="318">
        <v>0</v>
      </c>
      <c r="H42" s="318">
        <v>0</v>
      </c>
      <c r="I42" s="318">
        <v>0</v>
      </c>
      <c r="J42" s="318">
        <v>0</v>
      </c>
      <c r="K42" s="318">
        <v>0</v>
      </c>
      <c r="L42" s="318">
        <v>0</v>
      </c>
      <c r="M42" s="318">
        <v>0</v>
      </c>
      <c r="N42" s="318">
        <v>0</v>
      </c>
      <c r="O42" s="318">
        <v>0</v>
      </c>
      <c r="P42" s="318">
        <v>0</v>
      </c>
      <c r="Q42" s="318">
        <v>0</v>
      </c>
      <c r="R42" s="318">
        <v>0</v>
      </c>
      <c r="S42" s="318">
        <v>0</v>
      </c>
      <c r="T42" s="318">
        <v>0</v>
      </c>
      <c r="U42" s="318">
        <v>0</v>
      </c>
      <c r="V42" s="318">
        <v>0</v>
      </c>
      <c r="W42" s="318">
        <v>0</v>
      </c>
      <c r="X42" s="318">
        <v>0</v>
      </c>
      <c r="Y42" s="318">
        <v>0</v>
      </c>
      <c r="Z42" s="318">
        <v>0</v>
      </c>
      <c r="AA42" s="318">
        <v>0</v>
      </c>
      <c r="AB42" s="318">
        <v>0</v>
      </c>
      <c r="AC42" s="318">
        <v>0</v>
      </c>
      <c r="AD42" s="318">
        <v>0</v>
      </c>
      <c r="AE42" s="318">
        <v>1.3227763726113448</v>
      </c>
      <c r="AF42" s="318">
        <v>47.844409974883639</v>
      </c>
      <c r="AG42" s="318">
        <v>101.69061354949064</v>
      </c>
      <c r="AH42" s="318">
        <v>217.76953501623396</v>
      </c>
      <c r="AI42" s="318">
        <v>313.73881980239474</v>
      </c>
      <c r="AJ42" s="318">
        <v>418.05864067288508</v>
      </c>
      <c r="AK42" s="318">
        <v>527.33573022464873</v>
      </c>
      <c r="AL42" s="318">
        <v>673.89413845204479</v>
      </c>
      <c r="AM42" s="318">
        <v>830.8718203208083</v>
      </c>
      <c r="AN42" s="318">
        <v>919.83363303485248</v>
      </c>
      <c r="AO42" s="318">
        <v>1027.9819085671763</v>
      </c>
      <c r="AP42" s="318">
        <v>1204.560361008535</v>
      </c>
      <c r="AQ42" s="318">
        <v>1324.0361384873879</v>
      </c>
      <c r="AR42" s="318">
        <v>1406.5288830070238</v>
      </c>
      <c r="AS42" s="318">
        <v>1486.8110153556959</v>
      </c>
      <c r="AT42" s="318">
        <v>1576.2530100719289</v>
      </c>
      <c r="AU42" s="318">
        <v>1789.9576290702835</v>
      </c>
      <c r="AV42" s="318">
        <v>112.2743866535458</v>
      </c>
      <c r="AW42" s="318">
        <v>0</v>
      </c>
      <c r="AX42" s="318">
        <v>0</v>
      </c>
      <c r="AY42" s="318">
        <v>0</v>
      </c>
      <c r="AZ42" s="318">
        <v>0</v>
      </c>
      <c r="BA42" s="318">
        <v>0</v>
      </c>
      <c r="BB42" s="318">
        <v>0</v>
      </c>
      <c r="BC42" s="318">
        <v>0</v>
      </c>
      <c r="BD42" s="318">
        <v>0</v>
      </c>
      <c r="BE42" s="318">
        <v>0</v>
      </c>
      <c r="BF42" s="318">
        <v>0</v>
      </c>
      <c r="BG42" s="318">
        <v>0</v>
      </c>
      <c r="BH42" s="318">
        <v>0</v>
      </c>
      <c r="BI42" s="318">
        <v>0</v>
      </c>
      <c r="BJ42" s="318">
        <v>0</v>
      </c>
      <c r="BK42" s="318">
        <v>0</v>
      </c>
      <c r="BL42" s="318">
        <v>0</v>
      </c>
      <c r="BM42" s="318">
        <v>0</v>
      </c>
      <c r="BN42" s="318">
        <v>0</v>
      </c>
      <c r="BO42" s="318">
        <v>0</v>
      </c>
      <c r="BP42" s="318">
        <v>0</v>
      </c>
      <c r="BQ42" s="318">
        <v>0</v>
      </c>
      <c r="BR42" s="318">
        <v>0</v>
      </c>
      <c r="BS42" s="318">
        <v>0</v>
      </c>
      <c r="BT42" s="318">
        <v>0</v>
      </c>
      <c r="BU42" s="318">
        <v>0</v>
      </c>
      <c r="BV42" s="318">
        <v>0</v>
      </c>
      <c r="BW42" s="318">
        <v>0</v>
      </c>
      <c r="BX42" s="174"/>
    </row>
    <row r="43" spans="1:76">
      <c r="A43" s="219"/>
      <c r="B43" s="323" t="s">
        <v>449</v>
      </c>
      <c r="C43" s="322"/>
      <c r="D43" s="318">
        <v>0</v>
      </c>
      <c r="E43" s="318">
        <v>0</v>
      </c>
      <c r="F43" s="318">
        <v>0</v>
      </c>
      <c r="G43" s="318">
        <v>0</v>
      </c>
      <c r="H43" s="318">
        <v>0</v>
      </c>
      <c r="I43" s="318">
        <v>0</v>
      </c>
      <c r="J43" s="318">
        <v>0</v>
      </c>
      <c r="K43" s="318">
        <v>0</v>
      </c>
      <c r="L43" s="318">
        <v>0</v>
      </c>
      <c r="M43" s="318">
        <v>0</v>
      </c>
      <c r="N43" s="318">
        <v>0</v>
      </c>
      <c r="O43" s="318">
        <v>0</v>
      </c>
      <c r="P43" s="318">
        <v>0</v>
      </c>
      <c r="Q43" s="318">
        <v>0</v>
      </c>
      <c r="R43" s="318">
        <v>0</v>
      </c>
      <c r="S43" s="318">
        <v>0</v>
      </c>
      <c r="T43" s="318">
        <v>0</v>
      </c>
      <c r="U43" s="318">
        <v>0</v>
      </c>
      <c r="V43" s="318">
        <v>0</v>
      </c>
      <c r="W43" s="318">
        <v>0</v>
      </c>
      <c r="X43" s="318">
        <v>0</v>
      </c>
      <c r="Y43" s="318">
        <v>0</v>
      </c>
      <c r="Z43" s="318">
        <v>0</v>
      </c>
      <c r="AA43" s="318">
        <v>0</v>
      </c>
      <c r="AB43" s="318">
        <v>0</v>
      </c>
      <c r="AC43" s="318">
        <v>0</v>
      </c>
      <c r="AD43" s="318">
        <v>0</v>
      </c>
      <c r="AE43" s="318">
        <v>0</v>
      </c>
      <c r="AF43" s="318">
        <v>4.7713839351911886</v>
      </c>
      <c r="AG43" s="318">
        <v>20.692137597466633</v>
      </c>
      <c r="AH43" s="318">
        <v>42.170824553632563</v>
      </c>
      <c r="AI43" s="318">
        <v>46.227771914864242</v>
      </c>
      <c r="AJ43" s="318">
        <v>45.585897966946035</v>
      </c>
      <c r="AK43" s="318">
        <v>47.521756774987168</v>
      </c>
      <c r="AL43" s="318">
        <v>50.083326240519078</v>
      </c>
      <c r="AM43" s="318">
        <v>51.306802709566014</v>
      </c>
      <c r="AN43" s="318">
        <v>48.918850221533262</v>
      </c>
      <c r="AO43" s="318">
        <v>47.396630757371298</v>
      </c>
      <c r="AP43" s="318">
        <v>48.145199517774117</v>
      </c>
      <c r="AQ43" s="318">
        <v>47.464399311273297</v>
      </c>
      <c r="AR43" s="318">
        <v>46.639730554341874</v>
      </c>
      <c r="AS43" s="318">
        <v>46.192539669615883</v>
      </c>
      <c r="AT43" s="318">
        <v>47.165396625942996</v>
      </c>
      <c r="AU43" s="318">
        <v>51.565443182545934</v>
      </c>
      <c r="AV43" s="318">
        <v>3.234422095703855</v>
      </c>
      <c r="AW43" s="318">
        <v>0</v>
      </c>
      <c r="AX43" s="318">
        <v>0</v>
      </c>
      <c r="AY43" s="318">
        <v>0</v>
      </c>
      <c r="AZ43" s="318">
        <v>0</v>
      </c>
      <c r="BA43" s="318">
        <v>0</v>
      </c>
      <c r="BB43" s="318">
        <v>0</v>
      </c>
      <c r="BC43" s="318">
        <v>0</v>
      </c>
      <c r="BD43" s="318">
        <v>0</v>
      </c>
      <c r="BE43" s="318">
        <v>0</v>
      </c>
      <c r="BF43" s="318">
        <v>0</v>
      </c>
      <c r="BG43" s="318">
        <v>0</v>
      </c>
      <c r="BH43" s="318">
        <v>0</v>
      </c>
      <c r="BI43" s="318">
        <v>0</v>
      </c>
      <c r="BJ43" s="318">
        <v>0</v>
      </c>
      <c r="BK43" s="318">
        <v>0</v>
      </c>
      <c r="BL43" s="318">
        <v>0</v>
      </c>
      <c r="BM43" s="318">
        <v>0</v>
      </c>
      <c r="BN43" s="318">
        <v>0</v>
      </c>
      <c r="BO43" s="318">
        <v>0</v>
      </c>
      <c r="BP43" s="318">
        <v>0</v>
      </c>
      <c r="BQ43" s="318">
        <v>0</v>
      </c>
      <c r="BR43" s="318">
        <v>0</v>
      </c>
      <c r="BS43" s="318">
        <v>0</v>
      </c>
      <c r="BT43" s="318">
        <v>0</v>
      </c>
      <c r="BU43" s="318">
        <v>0</v>
      </c>
      <c r="BV43" s="318">
        <v>0</v>
      </c>
      <c r="BW43" s="318">
        <v>0</v>
      </c>
      <c r="BX43" s="219"/>
    </row>
    <row r="44" spans="1:76">
      <c r="A44" s="219"/>
      <c r="B44" s="323" t="s">
        <v>337</v>
      </c>
      <c r="C44" s="322"/>
      <c r="D44" s="318">
        <v>0</v>
      </c>
      <c r="E44" s="318">
        <v>0</v>
      </c>
      <c r="F44" s="318">
        <v>0</v>
      </c>
      <c r="G44" s="318">
        <v>0</v>
      </c>
      <c r="H44" s="318">
        <v>0</v>
      </c>
      <c r="I44" s="318">
        <v>0</v>
      </c>
      <c r="J44" s="318">
        <v>0</v>
      </c>
      <c r="K44" s="318">
        <v>0</v>
      </c>
      <c r="L44" s="318">
        <v>0</v>
      </c>
      <c r="M44" s="318">
        <v>0</v>
      </c>
      <c r="N44" s="318">
        <v>0</v>
      </c>
      <c r="O44" s="318">
        <v>0</v>
      </c>
      <c r="P44" s="318">
        <v>0</v>
      </c>
      <c r="Q44" s="318">
        <v>0</v>
      </c>
      <c r="R44" s="318">
        <v>0</v>
      </c>
      <c r="S44" s="318">
        <v>0</v>
      </c>
      <c r="T44" s="318">
        <v>0</v>
      </c>
      <c r="U44" s="318">
        <v>0</v>
      </c>
      <c r="V44" s="318">
        <v>0</v>
      </c>
      <c r="W44" s="318">
        <v>0</v>
      </c>
      <c r="X44" s="318">
        <v>0</v>
      </c>
      <c r="Y44" s="318">
        <v>0</v>
      </c>
      <c r="Z44" s="318">
        <v>0</v>
      </c>
      <c r="AA44" s="318">
        <v>0</v>
      </c>
      <c r="AB44" s="318">
        <v>0</v>
      </c>
      <c r="AC44" s="318">
        <v>0</v>
      </c>
      <c r="AD44" s="318">
        <v>0</v>
      </c>
      <c r="AE44" s="318">
        <v>0</v>
      </c>
      <c r="AF44" s="318">
        <v>43.073026039692451</v>
      </c>
      <c r="AG44" s="318">
        <v>80.998475952023995</v>
      </c>
      <c r="AH44" s="318">
        <v>175.59871046260139</v>
      </c>
      <c r="AI44" s="318">
        <v>257.56647988158136</v>
      </c>
      <c r="AJ44" s="318">
        <v>322.97273885049214</v>
      </c>
      <c r="AK44" s="318">
        <v>389.69746727300821</v>
      </c>
      <c r="AL44" s="318">
        <v>484.53538343719941</v>
      </c>
      <c r="AM44" s="318">
        <v>586.08705511094001</v>
      </c>
      <c r="AN44" s="318">
        <v>633.77753951097782</v>
      </c>
      <c r="AO44" s="318">
        <v>688.14724630470721</v>
      </c>
      <c r="AP44" s="318">
        <v>785.70433684468924</v>
      </c>
      <c r="AQ44" s="318">
        <v>845.1116928908034</v>
      </c>
      <c r="AR44" s="318">
        <v>877.79269808972947</v>
      </c>
      <c r="AS44" s="318">
        <v>908.36748487084117</v>
      </c>
      <c r="AT44" s="318">
        <v>944.09325476498736</v>
      </c>
      <c r="AU44" s="318">
        <v>1059.8257949361682</v>
      </c>
      <c r="AV44" s="318">
        <v>66.477155187114576</v>
      </c>
      <c r="AW44" s="318">
        <v>0</v>
      </c>
      <c r="AX44" s="318">
        <v>0</v>
      </c>
      <c r="AY44" s="318">
        <v>0</v>
      </c>
      <c r="AZ44" s="318">
        <v>0</v>
      </c>
      <c r="BA44" s="318">
        <v>0</v>
      </c>
      <c r="BB44" s="318">
        <v>0</v>
      </c>
      <c r="BC44" s="318">
        <v>0</v>
      </c>
      <c r="BD44" s="318">
        <v>0</v>
      </c>
      <c r="BE44" s="318">
        <v>0</v>
      </c>
      <c r="BF44" s="318">
        <v>0</v>
      </c>
      <c r="BG44" s="318">
        <v>0</v>
      </c>
      <c r="BH44" s="318">
        <v>0</v>
      </c>
      <c r="BI44" s="318">
        <v>0</v>
      </c>
      <c r="BJ44" s="318">
        <v>0</v>
      </c>
      <c r="BK44" s="318">
        <v>0</v>
      </c>
      <c r="BL44" s="318">
        <v>0</v>
      </c>
      <c r="BM44" s="318">
        <v>0</v>
      </c>
      <c r="BN44" s="318">
        <v>0</v>
      </c>
      <c r="BO44" s="318">
        <v>0</v>
      </c>
      <c r="BP44" s="318">
        <v>0</v>
      </c>
      <c r="BQ44" s="318">
        <v>0</v>
      </c>
      <c r="BR44" s="318">
        <v>0</v>
      </c>
      <c r="BS44" s="318">
        <v>0</v>
      </c>
      <c r="BT44" s="318">
        <v>0</v>
      </c>
      <c r="BU44" s="318">
        <v>0</v>
      </c>
      <c r="BV44" s="318">
        <v>0</v>
      </c>
      <c r="BW44" s="318">
        <v>0</v>
      </c>
      <c r="BX44" s="219"/>
    </row>
    <row r="45" spans="1:76" s="244" customFormat="1" ht="25.5" customHeight="1" thickBot="1">
      <c r="A45" s="245"/>
      <c r="B45" s="336" t="s">
        <v>338</v>
      </c>
      <c r="C45" s="335"/>
      <c r="D45" s="334">
        <v>0</v>
      </c>
      <c r="E45" s="334">
        <v>0</v>
      </c>
      <c r="F45" s="334">
        <v>0</v>
      </c>
      <c r="G45" s="334">
        <v>0</v>
      </c>
      <c r="H45" s="334">
        <v>0</v>
      </c>
      <c r="I45" s="334">
        <v>0</v>
      </c>
      <c r="J45" s="334">
        <v>0</v>
      </c>
      <c r="K45" s="334">
        <v>0</v>
      </c>
      <c r="L45" s="334">
        <v>0</v>
      </c>
      <c r="M45" s="334">
        <v>0</v>
      </c>
      <c r="N45" s="334">
        <v>0</v>
      </c>
      <c r="O45" s="334">
        <v>0</v>
      </c>
      <c r="P45" s="334">
        <v>0</v>
      </c>
      <c r="Q45" s="334">
        <v>0</v>
      </c>
      <c r="R45" s="334">
        <v>0</v>
      </c>
      <c r="S45" s="334">
        <v>0</v>
      </c>
      <c r="T45" s="334">
        <v>0</v>
      </c>
      <c r="U45" s="334">
        <v>0</v>
      </c>
      <c r="V45" s="334">
        <v>0</v>
      </c>
      <c r="W45" s="334">
        <v>0</v>
      </c>
      <c r="X45" s="334">
        <v>0</v>
      </c>
      <c r="Y45" s="334">
        <v>0</v>
      </c>
      <c r="Z45" s="334">
        <v>0</v>
      </c>
      <c r="AA45" s="334">
        <v>0</v>
      </c>
      <c r="AB45" s="334">
        <v>0</v>
      </c>
      <c r="AC45" s="334">
        <v>0</v>
      </c>
      <c r="AD45" s="334">
        <v>0</v>
      </c>
      <c r="AE45" s="334">
        <v>0</v>
      </c>
      <c r="AF45" s="334">
        <v>0</v>
      </c>
      <c r="AG45" s="334">
        <v>0</v>
      </c>
      <c r="AH45" s="334">
        <v>0</v>
      </c>
      <c r="AI45" s="334">
        <v>9.9445680059491028</v>
      </c>
      <c r="AJ45" s="334">
        <v>49.500003855446892</v>
      </c>
      <c r="AK45" s="334">
        <v>90.116506176653374</v>
      </c>
      <c r="AL45" s="334">
        <v>139.27542877432634</v>
      </c>
      <c r="AM45" s="334">
        <v>193.47796250030228</v>
      </c>
      <c r="AN45" s="334">
        <v>237.13724330234146</v>
      </c>
      <c r="AO45" s="334">
        <v>292.43803150509791</v>
      </c>
      <c r="AP45" s="334">
        <v>370.71082464607161</v>
      </c>
      <c r="AQ45" s="334">
        <v>431.46004628531142</v>
      </c>
      <c r="AR45" s="334">
        <v>482.09645436295261</v>
      </c>
      <c r="AS45" s="334">
        <v>532.25099081523877</v>
      </c>
      <c r="AT45" s="334">
        <v>584.99435868099829</v>
      </c>
      <c r="AU45" s="334">
        <v>678.56639095156947</v>
      </c>
      <c r="AV45" s="334">
        <v>42.562809370727386</v>
      </c>
      <c r="AW45" s="334">
        <v>0</v>
      </c>
      <c r="AX45" s="334">
        <v>0</v>
      </c>
      <c r="AY45" s="334">
        <v>0</v>
      </c>
      <c r="AZ45" s="334">
        <v>0</v>
      </c>
      <c r="BA45" s="334">
        <v>0</v>
      </c>
      <c r="BB45" s="334">
        <v>0</v>
      </c>
      <c r="BC45" s="334">
        <v>0</v>
      </c>
      <c r="BD45" s="334">
        <v>0</v>
      </c>
      <c r="BE45" s="334">
        <v>0</v>
      </c>
      <c r="BF45" s="334">
        <v>0</v>
      </c>
      <c r="BG45" s="334">
        <v>0</v>
      </c>
      <c r="BH45" s="334">
        <v>0</v>
      </c>
      <c r="BI45" s="334">
        <v>0</v>
      </c>
      <c r="BJ45" s="334">
        <v>0</v>
      </c>
      <c r="BK45" s="334">
        <v>0</v>
      </c>
      <c r="BL45" s="334">
        <v>0</v>
      </c>
      <c r="BM45" s="334">
        <v>0</v>
      </c>
      <c r="BN45" s="334">
        <v>0</v>
      </c>
      <c r="BO45" s="334">
        <v>0</v>
      </c>
      <c r="BP45" s="334">
        <v>0</v>
      </c>
      <c r="BQ45" s="334">
        <v>0</v>
      </c>
      <c r="BR45" s="334">
        <v>0</v>
      </c>
      <c r="BS45" s="334">
        <v>0</v>
      </c>
      <c r="BT45" s="334">
        <v>0</v>
      </c>
      <c r="BU45" s="334">
        <v>0</v>
      </c>
      <c r="BV45" s="334">
        <v>0</v>
      </c>
      <c r="BW45" s="334">
        <v>0</v>
      </c>
      <c r="BX45" s="245"/>
    </row>
    <row r="46" spans="1:76" ht="39.75" customHeight="1">
      <c r="A46" s="296"/>
      <c r="B46" s="281" t="s">
        <v>450</v>
      </c>
      <c r="C46" s="295"/>
      <c r="D46" s="333" t="s">
        <v>162</v>
      </c>
      <c r="E46" s="333" t="s">
        <v>161</v>
      </c>
      <c r="F46" s="333" t="s">
        <v>160</v>
      </c>
      <c r="G46" s="333" t="s">
        <v>159</v>
      </c>
      <c r="H46" s="333" t="s">
        <v>158</v>
      </c>
      <c r="I46" s="333" t="s">
        <v>157</v>
      </c>
      <c r="J46" s="333" t="s">
        <v>156</v>
      </c>
      <c r="K46" s="333" t="s">
        <v>155</v>
      </c>
      <c r="L46" s="333" t="s">
        <v>154</v>
      </c>
      <c r="M46" s="333" t="s">
        <v>153</v>
      </c>
      <c r="N46" s="333" t="s">
        <v>152</v>
      </c>
      <c r="O46" s="333" t="s">
        <v>151</v>
      </c>
      <c r="P46" s="333" t="s">
        <v>150</v>
      </c>
      <c r="Q46" s="333" t="s">
        <v>149</v>
      </c>
      <c r="R46" s="333" t="s">
        <v>148</v>
      </c>
      <c r="S46" s="333" t="s">
        <v>147</v>
      </c>
      <c r="T46" s="333" t="s">
        <v>146</v>
      </c>
      <c r="U46" s="333" t="s">
        <v>145</v>
      </c>
      <c r="V46" s="333" t="s">
        <v>144</v>
      </c>
      <c r="W46" s="333" t="s">
        <v>143</v>
      </c>
      <c r="X46" s="333" t="s">
        <v>142</v>
      </c>
      <c r="Y46" s="333" t="s">
        <v>141</v>
      </c>
      <c r="Z46" s="333" t="s">
        <v>140</v>
      </c>
      <c r="AA46" s="333" t="s">
        <v>139</v>
      </c>
      <c r="AB46" s="333" t="s">
        <v>138</v>
      </c>
      <c r="AC46" s="333" t="s">
        <v>137</v>
      </c>
      <c r="AD46" s="333" t="s">
        <v>136</v>
      </c>
      <c r="AE46" s="333" t="s">
        <v>135</v>
      </c>
      <c r="AF46" s="333" t="s">
        <v>134</v>
      </c>
      <c r="AG46" s="333" t="s">
        <v>133</v>
      </c>
      <c r="AH46" s="333" t="s">
        <v>132</v>
      </c>
      <c r="AI46" s="333" t="s">
        <v>131</v>
      </c>
      <c r="AJ46" s="333" t="s">
        <v>130</v>
      </c>
      <c r="AK46" s="333" t="s">
        <v>129</v>
      </c>
      <c r="AL46" s="333" t="s">
        <v>128</v>
      </c>
      <c r="AM46" s="333" t="s">
        <v>127</v>
      </c>
      <c r="AN46" s="333" t="s">
        <v>126</v>
      </c>
      <c r="AO46" s="333" t="s">
        <v>125</v>
      </c>
      <c r="AP46" s="333" t="s">
        <v>124</v>
      </c>
      <c r="AQ46" s="333" t="s">
        <v>123</v>
      </c>
      <c r="AR46" s="333" t="s">
        <v>122</v>
      </c>
      <c r="AS46" s="333" t="s">
        <v>121</v>
      </c>
      <c r="AT46" s="333" t="s">
        <v>120</v>
      </c>
      <c r="AU46" s="333" t="s">
        <v>119</v>
      </c>
      <c r="AV46" s="333" t="s">
        <v>118</v>
      </c>
      <c r="AW46" s="333" t="s">
        <v>117</v>
      </c>
      <c r="AX46" s="333" t="s">
        <v>116</v>
      </c>
      <c r="AY46" s="333" t="s">
        <v>115</v>
      </c>
      <c r="AZ46" s="333" t="s">
        <v>114</v>
      </c>
      <c r="BA46" s="333" t="s">
        <v>113</v>
      </c>
      <c r="BB46" s="333" t="s">
        <v>112</v>
      </c>
      <c r="BC46" s="333" t="s">
        <v>111</v>
      </c>
      <c r="BD46" s="333" t="s">
        <v>110</v>
      </c>
      <c r="BE46" s="333" t="s">
        <v>109</v>
      </c>
      <c r="BF46" s="333" t="s">
        <v>108</v>
      </c>
      <c r="BG46" s="333" t="s">
        <v>107</v>
      </c>
      <c r="BH46" s="333" t="s">
        <v>106</v>
      </c>
      <c r="BI46" s="333" t="s">
        <v>105</v>
      </c>
      <c r="BJ46" s="333" t="s">
        <v>104</v>
      </c>
      <c r="BK46" s="333" t="s">
        <v>103</v>
      </c>
      <c r="BL46" s="333" t="s">
        <v>102</v>
      </c>
      <c r="BM46" s="333" t="s">
        <v>101</v>
      </c>
      <c r="BN46" s="333" t="s">
        <v>100</v>
      </c>
      <c r="BO46" s="333" t="s">
        <v>99</v>
      </c>
      <c r="BP46" s="333" t="s">
        <v>98</v>
      </c>
      <c r="BQ46" s="333" t="s">
        <v>97</v>
      </c>
      <c r="BR46" s="333" t="s">
        <v>96</v>
      </c>
      <c r="BS46" s="333" t="s">
        <v>95</v>
      </c>
      <c r="BT46" s="333" t="s">
        <v>94</v>
      </c>
      <c r="BU46" s="332" t="s">
        <v>93</v>
      </c>
      <c r="BV46" s="332" t="s">
        <v>92</v>
      </c>
      <c r="BW46" s="332" t="s">
        <v>91</v>
      </c>
      <c r="BX46" s="219"/>
    </row>
    <row r="47" spans="1:76" ht="26.1" customHeight="1">
      <c r="A47" s="331"/>
      <c r="B47" s="35" t="s">
        <v>81</v>
      </c>
      <c r="C47" s="322"/>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26"/>
      <c r="AW47" s="326"/>
      <c r="AX47" s="326"/>
      <c r="AY47" s="326">
        <v>2937</v>
      </c>
      <c r="AZ47" s="326">
        <v>3144</v>
      </c>
      <c r="BA47" s="326">
        <v>3369</v>
      </c>
      <c r="BB47" s="326">
        <v>3496</v>
      </c>
      <c r="BC47" s="326">
        <v>3599</v>
      </c>
      <c r="BD47" s="326">
        <v>3719</v>
      </c>
      <c r="BE47" s="326">
        <v>3863</v>
      </c>
      <c r="BF47" s="326">
        <v>4000</v>
      </c>
      <c r="BG47" s="326">
        <v>4154</v>
      </c>
      <c r="BH47" s="326">
        <v>4290</v>
      </c>
      <c r="BI47" s="326">
        <v>4406</v>
      </c>
      <c r="BJ47" s="326">
        <v>4518</v>
      </c>
      <c r="BK47" s="326">
        <v>4641</v>
      </c>
      <c r="BL47" s="326">
        <v>4771</v>
      </c>
      <c r="BM47" s="326">
        <v>4909</v>
      </c>
      <c r="BN47" s="326">
        <v>4987</v>
      </c>
      <c r="BO47" s="326">
        <v>5009</v>
      </c>
      <c r="BP47" s="326">
        <v>5017</v>
      </c>
      <c r="BQ47" s="326">
        <v>5003</v>
      </c>
      <c r="BR47" s="326">
        <v>5114</v>
      </c>
      <c r="BS47" s="326">
        <v>5104</v>
      </c>
      <c r="BT47" s="326">
        <v>4997</v>
      </c>
      <c r="BU47" s="326">
        <v>4826</v>
      </c>
      <c r="BV47" s="326">
        <v>4821</v>
      </c>
      <c r="BW47" s="326">
        <v>4856</v>
      </c>
      <c r="BX47" s="219"/>
    </row>
    <row r="48" spans="1:76" ht="15.75">
      <c r="A48" s="331"/>
      <c r="B48" s="322" t="s">
        <v>264</v>
      </c>
      <c r="C48" s="322"/>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18">
        <v>1873</v>
      </c>
      <c r="AW48" s="318">
        <v>2243</v>
      </c>
      <c r="AX48" s="318">
        <v>2501</v>
      </c>
      <c r="AY48" s="318">
        <v>2770</v>
      </c>
      <c r="AZ48" s="318">
        <v>2987</v>
      </c>
      <c r="BA48" s="318">
        <v>3202</v>
      </c>
      <c r="BB48" s="318">
        <v>3318</v>
      </c>
      <c r="BC48" s="318">
        <v>3406</v>
      </c>
      <c r="BD48" s="318">
        <v>3515</v>
      </c>
      <c r="BE48" s="318">
        <v>3646</v>
      </c>
      <c r="BF48" s="318">
        <v>3775</v>
      </c>
      <c r="BG48" s="318">
        <v>3931</v>
      </c>
      <c r="BH48" s="318">
        <v>4082</v>
      </c>
      <c r="BI48" s="318">
        <v>4202</v>
      </c>
      <c r="BJ48" s="318">
        <v>4319</v>
      </c>
      <c r="BK48" s="318">
        <v>4446</v>
      </c>
      <c r="BL48" s="318">
        <v>4577</v>
      </c>
      <c r="BM48" s="318">
        <v>4713</v>
      </c>
      <c r="BN48" s="318">
        <v>4796</v>
      </c>
      <c r="BO48" s="318">
        <v>4821</v>
      </c>
      <c r="BP48" s="318">
        <v>4831</v>
      </c>
      <c r="BQ48" s="318">
        <v>4819</v>
      </c>
      <c r="BR48" s="318">
        <v>4920</v>
      </c>
      <c r="BS48" s="318">
        <v>4905</v>
      </c>
      <c r="BT48" s="318">
        <v>4790</v>
      </c>
      <c r="BU48" s="318">
        <v>4616</v>
      </c>
      <c r="BV48" s="318">
        <v>4609</v>
      </c>
      <c r="BW48" s="318">
        <v>4637</v>
      </c>
      <c r="BX48" s="219"/>
    </row>
    <row r="49" spans="1:76" ht="15.75">
      <c r="A49" s="331"/>
      <c r="B49" s="322" t="s">
        <v>263</v>
      </c>
      <c r="C49" s="322"/>
      <c r="D49" s="330"/>
      <c r="E49" s="330"/>
      <c r="F49" s="330"/>
      <c r="G49" s="330"/>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26"/>
      <c r="AW49" s="326"/>
      <c r="AX49" s="326"/>
      <c r="AY49" s="318">
        <v>167</v>
      </c>
      <c r="AZ49" s="318">
        <v>157</v>
      </c>
      <c r="BA49" s="318">
        <v>167</v>
      </c>
      <c r="BB49" s="318">
        <v>178</v>
      </c>
      <c r="BC49" s="318">
        <v>193</v>
      </c>
      <c r="BD49" s="318">
        <v>204</v>
      </c>
      <c r="BE49" s="318">
        <v>217</v>
      </c>
      <c r="BF49" s="318">
        <v>225</v>
      </c>
      <c r="BG49" s="318">
        <v>223</v>
      </c>
      <c r="BH49" s="318">
        <v>208</v>
      </c>
      <c r="BI49" s="318">
        <v>204</v>
      </c>
      <c r="BJ49" s="318">
        <v>199</v>
      </c>
      <c r="BK49" s="318">
        <v>195</v>
      </c>
      <c r="BL49" s="318">
        <v>193</v>
      </c>
      <c r="BM49" s="318">
        <v>196</v>
      </c>
      <c r="BN49" s="318">
        <v>192</v>
      </c>
      <c r="BO49" s="318">
        <v>188</v>
      </c>
      <c r="BP49" s="318">
        <v>187</v>
      </c>
      <c r="BQ49" s="318">
        <v>184</v>
      </c>
      <c r="BR49" s="318">
        <v>194</v>
      </c>
      <c r="BS49" s="318">
        <v>199</v>
      </c>
      <c r="BT49" s="318">
        <v>207</v>
      </c>
      <c r="BU49" s="318">
        <v>211</v>
      </c>
      <c r="BV49" s="318">
        <v>212</v>
      </c>
      <c r="BW49" s="318">
        <v>219</v>
      </c>
      <c r="BX49" s="219"/>
    </row>
    <row r="50" spans="1:76" s="275" customFormat="1" ht="26.1" customHeight="1">
      <c r="A50" s="277"/>
      <c r="B50" s="236" t="s">
        <v>250</v>
      </c>
      <c r="C50" s="329"/>
      <c r="D50" s="326">
        <v>0</v>
      </c>
      <c r="E50" s="326">
        <v>0</v>
      </c>
      <c r="F50" s="326">
        <v>0</v>
      </c>
      <c r="G50" s="326">
        <v>0</v>
      </c>
      <c r="H50" s="326">
        <v>0</v>
      </c>
      <c r="I50" s="326">
        <v>0</v>
      </c>
      <c r="J50" s="326">
        <v>0</v>
      </c>
      <c r="K50" s="326">
        <v>0</v>
      </c>
      <c r="L50" s="326">
        <v>0</v>
      </c>
      <c r="M50" s="326">
        <v>0</v>
      </c>
      <c r="N50" s="326">
        <v>0</v>
      </c>
      <c r="O50" s="326">
        <v>0</v>
      </c>
      <c r="P50" s="326">
        <v>0</v>
      </c>
      <c r="Q50" s="326">
        <v>0</v>
      </c>
      <c r="R50" s="326">
        <v>0</v>
      </c>
      <c r="S50" s="326">
        <v>0</v>
      </c>
      <c r="T50" s="326">
        <v>0</v>
      </c>
      <c r="U50" s="326">
        <v>0</v>
      </c>
      <c r="V50" s="326">
        <v>0</v>
      </c>
      <c r="W50" s="326">
        <v>0</v>
      </c>
      <c r="X50" s="326">
        <v>0</v>
      </c>
      <c r="Y50" s="326">
        <v>0</v>
      </c>
      <c r="Z50" s="326">
        <v>0</v>
      </c>
      <c r="AA50" s="326">
        <v>0</v>
      </c>
      <c r="AB50" s="326">
        <v>0</v>
      </c>
      <c r="AC50" s="326">
        <v>0</v>
      </c>
      <c r="AD50" s="326">
        <v>0</v>
      </c>
      <c r="AE50" s="326">
        <v>0</v>
      </c>
      <c r="AF50" s="326">
        <v>0</v>
      </c>
      <c r="AG50" s="326">
        <v>0</v>
      </c>
      <c r="AH50" s="326">
        <v>0</v>
      </c>
      <c r="AI50" s="326">
        <v>0</v>
      </c>
      <c r="AJ50" s="326">
        <v>0</v>
      </c>
      <c r="AK50" s="326">
        <v>0</v>
      </c>
      <c r="AL50" s="326">
        <v>0</v>
      </c>
      <c r="AM50" s="326">
        <v>0</v>
      </c>
      <c r="AN50" s="326">
        <v>0</v>
      </c>
      <c r="AO50" s="326">
        <v>0</v>
      </c>
      <c r="AP50" s="326">
        <v>0</v>
      </c>
      <c r="AQ50" s="326">
        <v>0</v>
      </c>
      <c r="AR50" s="326">
        <v>0</v>
      </c>
      <c r="AS50" s="326">
        <v>0</v>
      </c>
      <c r="AT50" s="326">
        <v>0</v>
      </c>
      <c r="AU50" s="326">
        <v>0</v>
      </c>
      <c r="AV50" s="326">
        <v>1045</v>
      </c>
      <c r="AW50" s="326">
        <v>1286</v>
      </c>
      <c r="AX50" s="326">
        <v>1466</v>
      </c>
      <c r="AY50" s="326">
        <v>1669</v>
      </c>
      <c r="AZ50" s="326">
        <v>1846</v>
      </c>
      <c r="BA50" s="326">
        <v>2004</v>
      </c>
      <c r="BB50" s="326">
        <v>2092</v>
      </c>
      <c r="BC50" s="326">
        <v>2165</v>
      </c>
      <c r="BD50" s="326">
        <v>2255</v>
      </c>
      <c r="BE50" s="326">
        <v>2368</v>
      </c>
      <c r="BF50" s="326">
        <v>2490</v>
      </c>
      <c r="BG50" s="326">
        <v>2607</v>
      </c>
      <c r="BH50" s="326">
        <v>2701</v>
      </c>
      <c r="BI50" s="326">
        <v>2777</v>
      </c>
      <c r="BJ50" s="326">
        <v>2852</v>
      </c>
      <c r="BK50" s="326">
        <v>2941</v>
      </c>
      <c r="BL50" s="326">
        <v>3034</v>
      </c>
      <c r="BM50" s="326">
        <v>3133</v>
      </c>
      <c r="BN50" s="326">
        <v>3205</v>
      </c>
      <c r="BO50" s="326">
        <v>3253</v>
      </c>
      <c r="BP50" s="326">
        <v>3307</v>
      </c>
      <c r="BQ50" s="326">
        <v>3348</v>
      </c>
      <c r="BR50" s="326">
        <v>3220</v>
      </c>
      <c r="BS50" s="326">
        <v>2962</v>
      </c>
      <c r="BT50" s="326">
        <v>2284</v>
      </c>
      <c r="BU50" s="326">
        <v>1422</v>
      </c>
      <c r="BV50" s="326">
        <v>1133</v>
      </c>
      <c r="BW50" s="326">
        <v>1078</v>
      </c>
      <c r="BX50" s="174"/>
    </row>
    <row r="51" spans="1:76" s="275" customFormat="1" ht="15.75">
      <c r="A51" s="277"/>
      <c r="B51" s="322" t="s">
        <v>264</v>
      </c>
      <c r="C51" s="329"/>
      <c r="D51" s="318">
        <v>0</v>
      </c>
      <c r="E51" s="318">
        <v>0</v>
      </c>
      <c r="F51" s="318">
        <v>0</v>
      </c>
      <c r="G51" s="318">
        <v>0</v>
      </c>
      <c r="H51" s="318">
        <v>0</v>
      </c>
      <c r="I51" s="318">
        <v>0</v>
      </c>
      <c r="J51" s="318">
        <v>0</v>
      </c>
      <c r="K51" s="318">
        <v>0</v>
      </c>
      <c r="L51" s="318">
        <v>0</v>
      </c>
      <c r="M51" s="318">
        <v>0</v>
      </c>
      <c r="N51" s="318">
        <v>0</v>
      </c>
      <c r="O51" s="318">
        <v>0</v>
      </c>
      <c r="P51" s="318">
        <v>0</v>
      </c>
      <c r="Q51" s="318">
        <v>0</v>
      </c>
      <c r="R51" s="318">
        <v>0</v>
      </c>
      <c r="S51" s="318">
        <v>0</v>
      </c>
      <c r="T51" s="318">
        <v>0</v>
      </c>
      <c r="U51" s="318">
        <v>0</v>
      </c>
      <c r="V51" s="318">
        <v>0</v>
      </c>
      <c r="W51" s="318">
        <v>0</v>
      </c>
      <c r="X51" s="318">
        <v>0</v>
      </c>
      <c r="Y51" s="318">
        <v>0</v>
      </c>
      <c r="Z51" s="318">
        <v>0</v>
      </c>
      <c r="AA51" s="318">
        <v>0</v>
      </c>
      <c r="AB51" s="318">
        <v>0</v>
      </c>
      <c r="AC51" s="318">
        <v>0</v>
      </c>
      <c r="AD51" s="318">
        <v>0</v>
      </c>
      <c r="AE51" s="318">
        <v>0</v>
      </c>
      <c r="AF51" s="318">
        <v>0</v>
      </c>
      <c r="AG51" s="318">
        <v>0</v>
      </c>
      <c r="AH51" s="318">
        <v>0</v>
      </c>
      <c r="AI51" s="318">
        <v>0</v>
      </c>
      <c r="AJ51" s="318">
        <v>0</v>
      </c>
      <c r="AK51" s="318">
        <v>0</v>
      </c>
      <c r="AL51" s="318">
        <v>0</v>
      </c>
      <c r="AM51" s="318">
        <v>0</v>
      </c>
      <c r="AN51" s="318">
        <v>0</v>
      </c>
      <c r="AO51" s="318">
        <v>0</v>
      </c>
      <c r="AP51" s="318">
        <v>0</v>
      </c>
      <c r="AQ51" s="318">
        <v>0</v>
      </c>
      <c r="AR51" s="318">
        <v>0</v>
      </c>
      <c r="AS51" s="318">
        <v>0</v>
      </c>
      <c r="AT51" s="318">
        <v>0</v>
      </c>
      <c r="AU51" s="318">
        <v>0</v>
      </c>
      <c r="AV51" s="318">
        <v>983</v>
      </c>
      <c r="AW51" s="318">
        <v>1281</v>
      </c>
      <c r="AX51" s="318">
        <v>1455</v>
      </c>
      <c r="AY51" s="318">
        <v>1655</v>
      </c>
      <c r="AZ51" s="318">
        <v>1835</v>
      </c>
      <c r="BA51" s="318">
        <v>1995</v>
      </c>
      <c r="BB51" s="318">
        <v>2080</v>
      </c>
      <c r="BC51" s="318">
        <v>2150</v>
      </c>
      <c r="BD51" s="318">
        <v>2239</v>
      </c>
      <c r="BE51" s="318">
        <v>2350</v>
      </c>
      <c r="BF51" s="318">
        <v>2471</v>
      </c>
      <c r="BG51" s="318">
        <v>2588</v>
      </c>
      <c r="BH51" s="318">
        <v>2682</v>
      </c>
      <c r="BI51" s="318">
        <v>2757</v>
      </c>
      <c r="BJ51" s="318">
        <v>2830</v>
      </c>
      <c r="BK51" s="318">
        <v>2918</v>
      </c>
      <c r="BL51" s="318">
        <v>3009</v>
      </c>
      <c r="BM51" s="318">
        <v>3106</v>
      </c>
      <c r="BN51" s="318">
        <v>3177</v>
      </c>
      <c r="BO51" s="318">
        <v>3224</v>
      </c>
      <c r="BP51" s="318">
        <v>3278</v>
      </c>
      <c r="BQ51" s="318">
        <v>3315</v>
      </c>
      <c r="BR51" s="318">
        <v>3184</v>
      </c>
      <c r="BS51" s="318">
        <v>2925</v>
      </c>
      <c r="BT51" s="318">
        <v>2249</v>
      </c>
      <c r="BU51" s="318">
        <v>1393</v>
      </c>
      <c r="BV51" s="318">
        <v>1105</v>
      </c>
      <c r="BW51" s="318">
        <v>1049</v>
      </c>
      <c r="BX51" s="174"/>
    </row>
    <row r="52" spans="1:76">
      <c r="A52" s="271"/>
      <c r="B52" s="319" t="s">
        <v>275</v>
      </c>
      <c r="C52" s="328"/>
      <c r="D52" s="318">
        <v>0</v>
      </c>
      <c r="E52" s="318">
        <v>0</v>
      </c>
      <c r="F52" s="318">
        <v>0</v>
      </c>
      <c r="G52" s="318">
        <v>0</v>
      </c>
      <c r="H52" s="318">
        <v>0</v>
      </c>
      <c r="I52" s="318">
        <v>0</v>
      </c>
      <c r="J52" s="318">
        <v>0</v>
      </c>
      <c r="K52" s="318">
        <v>0</v>
      </c>
      <c r="L52" s="318">
        <v>0</v>
      </c>
      <c r="M52" s="318">
        <v>0</v>
      </c>
      <c r="N52" s="318">
        <v>0</v>
      </c>
      <c r="O52" s="318">
        <v>0</v>
      </c>
      <c r="P52" s="318">
        <v>0</v>
      </c>
      <c r="Q52" s="318">
        <v>0</v>
      </c>
      <c r="R52" s="318">
        <v>0</v>
      </c>
      <c r="S52" s="318">
        <v>0</v>
      </c>
      <c r="T52" s="318">
        <v>0</v>
      </c>
      <c r="U52" s="318">
        <v>0</v>
      </c>
      <c r="V52" s="318">
        <v>0</v>
      </c>
      <c r="W52" s="318">
        <v>0</v>
      </c>
      <c r="X52" s="318">
        <v>0</v>
      </c>
      <c r="Y52" s="318">
        <v>0</v>
      </c>
      <c r="Z52" s="318">
        <v>0</v>
      </c>
      <c r="AA52" s="318">
        <v>0</v>
      </c>
      <c r="AB52" s="318">
        <v>0</v>
      </c>
      <c r="AC52" s="318">
        <v>0</v>
      </c>
      <c r="AD52" s="318">
        <v>0</v>
      </c>
      <c r="AE52" s="318">
        <v>0</v>
      </c>
      <c r="AF52" s="318">
        <v>0</v>
      </c>
      <c r="AG52" s="318">
        <v>0</v>
      </c>
      <c r="AH52" s="318">
        <v>0</v>
      </c>
      <c r="AI52" s="318">
        <v>0</v>
      </c>
      <c r="AJ52" s="318">
        <v>0</v>
      </c>
      <c r="AK52" s="318">
        <v>0</v>
      </c>
      <c r="AL52" s="318">
        <v>0</v>
      </c>
      <c r="AM52" s="318">
        <v>0</v>
      </c>
      <c r="AN52" s="318">
        <v>0</v>
      </c>
      <c r="AO52" s="318">
        <v>0</v>
      </c>
      <c r="AP52" s="318">
        <v>0</v>
      </c>
      <c r="AQ52" s="318">
        <v>0</v>
      </c>
      <c r="AR52" s="318">
        <v>0</v>
      </c>
      <c r="AS52" s="318">
        <v>0</v>
      </c>
      <c r="AT52" s="318">
        <v>0</v>
      </c>
      <c r="AU52" s="318">
        <v>0</v>
      </c>
      <c r="AV52" s="318">
        <v>99</v>
      </c>
      <c r="AW52" s="318">
        <v>128</v>
      </c>
      <c r="AX52" s="318">
        <v>145</v>
      </c>
      <c r="AY52" s="318">
        <v>164</v>
      </c>
      <c r="AZ52" s="318">
        <v>181</v>
      </c>
      <c r="BA52" s="318">
        <v>197</v>
      </c>
      <c r="BB52" s="318">
        <v>207</v>
      </c>
      <c r="BC52" s="318">
        <v>216</v>
      </c>
      <c r="BD52" s="318">
        <v>226</v>
      </c>
      <c r="BE52" s="318">
        <v>239</v>
      </c>
      <c r="BF52" s="318">
        <v>258</v>
      </c>
      <c r="BG52" s="318">
        <v>270</v>
      </c>
      <c r="BH52" s="318">
        <v>279</v>
      </c>
      <c r="BI52" s="318">
        <v>286</v>
      </c>
      <c r="BJ52" s="318">
        <v>292</v>
      </c>
      <c r="BK52" s="318">
        <v>300</v>
      </c>
      <c r="BL52" s="318">
        <v>310</v>
      </c>
      <c r="BM52" s="318">
        <v>322</v>
      </c>
      <c r="BN52" s="318">
        <v>331</v>
      </c>
      <c r="BO52" s="318">
        <v>339</v>
      </c>
      <c r="BP52" s="318">
        <v>350</v>
      </c>
      <c r="BQ52" s="318">
        <v>366</v>
      </c>
      <c r="BR52" s="318">
        <v>381</v>
      </c>
      <c r="BS52" s="318">
        <v>395</v>
      </c>
      <c r="BT52" s="318">
        <v>405</v>
      </c>
      <c r="BU52" s="318">
        <v>416</v>
      </c>
      <c r="BV52" s="318">
        <v>428</v>
      </c>
      <c r="BW52" s="318">
        <v>438</v>
      </c>
      <c r="BX52" s="219"/>
    </row>
    <row r="53" spans="1:76">
      <c r="A53" s="271"/>
      <c r="B53" s="319" t="s">
        <v>274</v>
      </c>
      <c r="C53" s="328"/>
      <c r="D53" s="318">
        <v>0</v>
      </c>
      <c r="E53" s="318">
        <v>0</v>
      </c>
      <c r="F53" s="318">
        <v>0</v>
      </c>
      <c r="G53" s="318">
        <v>0</v>
      </c>
      <c r="H53" s="318">
        <v>0</v>
      </c>
      <c r="I53" s="318">
        <v>0</v>
      </c>
      <c r="J53" s="318">
        <v>0</v>
      </c>
      <c r="K53" s="318">
        <v>0</v>
      </c>
      <c r="L53" s="318">
        <v>0</v>
      </c>
      <c r="M53" s="318">
        <v>0</v>
      </c>
      <c r="N53" s="318">
        <v>0</v>
      </c>
      <c r="O53" s="318">
        <v>0</v>
      </c>
      <c r="P53" s="318">
        <v>0</v>
      </c>
      <c r="Q53" s="318">
        <v>0</v>
      </c>
      <c r="R53" s="318">
        <v>0</v>
      </c>
      <c r="S53" s="318">
        <v>0</v>
      </c>
      <c r="T53" s="318">
        <v>0</v>
      </c>
      <c r="U53" s="318">
        <v>0</v>
      </c>
      <c r="V53" s="318">
        <v>0</v>
      </c>
      <c r="W53" s="318">
        <v>0</v>
      </c>
      <c r="X53" s="318">
        <v>0</v>
      </c>
      <c r="Y53" s="318">
        <v>0</v>
      </c>
      <c r="Z53" s="318">
        <v>0</v>
      </c>
      <c r="AA53" s="318">
        <v>0</v>
      </c>
      <c r="AB53" s="318">
        <v>0</v>
      </c>
      <c r="AC53" s="318">
        <v>0</v>
      </c>
      <c r="AD53" s="318">
        <v>0</v>
      </c>
      <c r="AE53" s="318">
        <v>0</v>
      </c>
      <c r="AF53" s="318">
        <v>0</v>
      </c>
      <c r="AG53" s="318">
        <v>0</v>
      </c>
      <c r="AH53" s="318">
        <v>0</v>
      </c>
      <c r="AI53" s="318">
        <v>0</v>
      </c>
      <c r="AJ53" s="318">
        <v>0</v>
      </c>
      <c r="AK53" s="318">
        <v>0</v>
      </c>
      <c r="AL53" s="318">
        <v>0</v>
      </c>
      <c r="AM53" s="318">
        <v>0</v>
      </c>
      <c r="AN53" s="318">
        <v>0</v>
      </c>
      <c r="AO53" s="318">
        <v>0</v>
      </c>
      <c r="AP53" s="318">
        <v>0</v>
      </c>
      <c r="AQ53" s="318">
        <v>0</v>
      </c>
      <c r="AR53" s="318">
        <v>0</v>
      </c>
      <c r="AS53" s="318">
        <v>0</v>
      </c>
      <c r="AT53" s="318">
        <v>0</v>
      </c>
      <c r="AU53" s="318">
        <v>0</v>
      </c>
      <c r="AV53" s="318">
        <v>591</v>
      </c>
      <c r="AW53" s="318">
        <v>796</v>
      </c>
      <c r="AX53" s="318">
        <v>908</v>
      </c>
      <c r="AY53" s="318">
        <v>1039</v>
      </c>
      <c r="AZ53" s="318">
        <v>1151</v>
      </c>
      <c r="BA53" s="318">
        <v>1243</v>
      </c>
      <c r="BB53" s="318">
        <v>1278</v>
      </c>
      <c r="BC53" s="318">
        <v>1302</v>
      </c>
      <c r="BD53" s="318">
        <v>1339</v>
      </c>
      <c r="BE53" s="318">
        <v>1396</v>
      </c>
      <c r="BF53" s="318">
        <v>1477</v>
      </c>
      <c r="BG53" s="318">
        <v>1539</v>
      </c>
      <c r="BH53" s="318">
        <v>1582</v>
      </c>
      <c r="BI53" s="318">
        <v>1612</v>
      </c>
      <c r="BJ53" s="318">
        <v>1641</v>
      </c>
      <c r="BK53" s="318">
        <v>1676</v>
      </c>
      <c r="BL53" s="318">
        <v>1715</v>
      </c>
      <c r="BM53" s="318">
        <v>1761</v>
      </c>
      <c r="BN53" s="318">
        <v>1800</v>
      </c>
      <c r="BO53" s="318">
        <v>1828</v>
      </c>
      <c r="BP53" s="318">
        <v>1858</v>
      </c>
      <c r="BQ53" s="318">
        <v>1864</v>
      </c>
      <c r="BR53" s="318">
        <v>1731</v>
      </c>
      <c r="BS53" s="318">
        <v>1489</v>
      </c>
      <c r="BT53" s="318">
        <v>900</v>
      </c>
      <c r="BU53" s="318">
        <v>199</v>
      </c>
      <c r="BV53" s="318">
        <v>4</v>
      </c>
      <c r="BW53" s="318">
        <v>4</v>
      </c>
      <c r="BX53" s="219"/>
    </row>
    <row r="54" spans="1:76">
      <c r="A54" s="271"/>
      <c r="B54" s="319" t="s">
        <v>273</v>
      </c>
      <c r="C54" s="285"/>
      <c r="D54" s="318">
        <v>0</v>
      </c>
      <c r="E54" s="318">
        <v>0</v>
      </c>
      <c r="F54" s="318">
        <v>0</v>
      </c>
      <c r="G54" s="318">
        <v>0</v>
      </c>
      <c r="H54" s="318">
        <v>0</v>
      </c>
      <c r="I54" s="318">
        <v>0</v>
      </c>
      <c r="J54" s="318">
        <v>0</v>
      </c>
      <c r="K54" s="318">
        <v>0</v>
      </c>
      <c r="L54" s="318">
        <v>0</v>
      </c>
      <c r="M54" s="318">
        <v>0</v>
      </c>
      <c r="N54" s="318">
        <v>0</v>
      </c>
      <c r="O54" s="318">
        <v>0</v>
      </c>
      <c r="P54" s="318">
        <v>0</v>
      </c>
      <c r="Q54" s="318">
        <v>0</v>
      </c>
      <c r="R54" s="318">
        <v>0</v>
      </c>
      <c r="S54" s="318">
        <v>0</v>
      </c>
      <c r="T54" s="318">
        <v>0</v>
      </c>
      <c r="U54" s="318">
        <v>0</v>
      </c>
      <c r="V54" s="318">
        <v>0</v>
      </c>
      <c r="W54" s="318">
        <v>0</v>
      </c>
      <c r="X54" s="318">
        <v>0</v>
      </c>
      <c r="Y54" s="318">
        <v>0</v>
      </c>
      <c r="Z54" s="318">
        <v>0</v>
      </c>
      <c r="AA54" s="318">
        <v>0</v>
      </c>
      <c r="AB54" s="318">
        <v>0</v>
      </c>
      <c r="AC54" s="318">
        <v>0</v>
      </c>
      <c r="AD54" s="318">
        <v>0</v>
      </c>
      <c r="AE54" s="318">
        <v>0</v>
      </c>
      <c r="AF54" s="318">
        <v>0</v>
      </c>
      <c r="AG54" s="318">
        <v>0</v>
      </c>
      <c r="AH54" s="318">
        <v>0</v>
      </c>
      <c r="AI54" s="318">
        <v>0</v>
      </c>
      <c r="AJ54" s="318">
        <v>0</v>
      </c>
      <c r="AK54" s="318">
        <v>0</v>
      </c>
      <c r="AL54" s="318">
        <v>0</v>
      </c>
      <c r="AM54" s="318">
        <v>0</v>
      </c>
      <c r="AN54" s="318">
        <v>0</v>
      </c>
      <c r="AO54" s="318">
        <v>0</v>
      </c>
      <c r="AP54" s="318">
        <v>0</v>
      </c>
      <c r="AQ54" s="318">
        <v>0</v>
      </c>
      <c r="AR54" s="318">
        <v>0</v>
      </c>
      <c r="AS54" s="318">
        <v>0</v>
      </c>
      <c r="AT54" s="318">
        <v>0</v>
      </c>
      <c r="AU54" s="318">
        <v>0</v>
      </c>
      <c r="AV54" s="318">
        <v>292</v>
      </c>
      <c r="AW54" s="318">
        <v>357</v>
      </c>
      <c r="AX54" s="318">
        <v>402</v>
      </c>
      <c r="AY54" s="318">
        <v>452</v>
      </c>
      <c r="AZ54" s="318">
        <v>503</v>
      </c>
      <c r="BA54" s="318">
        <v>555</v>
      </c>
      <c r="BB54" s="318">
        <v>595</v>
      </c>
      <c r="BC54" s="318">
        <v>632</v>
      </c>
      <c r="BD54" s="318">
        <v>674</v>
      </c>
      <c r="BE54" s="318">
        <v>715</v>
      </c>
      <c r="BF54" s="318">
        <v>736</v>
      </c>
      <c r="BG54" s="318">
        <v>779</v>
      </c>
      <c r="BH54" s="318">
        <v>821</v>
      </c>
      <c r="BI54" s="318">
        <v>859</v>
      </c>
      <c r="BJ54" s="318">
        <v>897</v>
      </c>
      <c r="BK54" s="318">
        <v>942</v>
      </c>
      <c r="BL54" s="318">
        <v>984</v>
      </c>
      <c r="BM54" s="318">
        <v>1023</v>
      </c>
      <c r="BN54" s="318">
        <v>1046</v>
      </c>
      <c r="BO54" s="318">
        <v>1057</v>
      </c>
      <c r="BP54" s="318">
        <v>1070</v>
      </c>
      <c r="BQ54" s="318">
        <v>1085</v>
      </c>
      <c r="BR54" s="318">
        <v>1072</v>
      </c>
      <c r="BS54" s="318">
        <v>1042</v>
      </c>
      <c r="BT54" s="318">
        <v>943</v>
      </c>
      <c r="BU54" s="318">
        <v>778</v>
      </c>
      <c r="BV54" s="318">
        <v>673</v>
      </c>
      <c r="BW54" s="318">
        <v>606</v>
      </c>
      <c r="BX54" s="219"/>
    </row>
    <row r="55" spans="1:76">
      <c r="A55" s="271"/>
      <c r="B55" s="322" t="s">
        <v>263</v>
      </c>
      <c r="C55" s="285"/>
      <c r="D55" s="318">
        <v>0</v>
      </c>
      <c r="E55" s="318">
        <v>0</v>
      </c>
      <c r="F55" s="318">
        <v>0</v>
      </c>
      <c r="G55" s="318">
        <v>0</v>
      </c>
      <c r="H55" s="318">
        <v>0</v>
      </c>
      <c r="I55" s="318">
        <v>0</v>
      </c>
      <c r="J55" s="318">
        <v>0</v>
      </c>
      <c r="K55" s="318">
        <v>0</v>
      </c>
      <c r="L55" s="318">
        <v>0</v>
      </c>
      <c r="M55" s="318">
        <v>0</v>
      </c>
      <c r="N55" s="318">
        <v>0</v>
      </c>
      <c r="O55" s="318">
        <v>0</v>
      </c>
      <c r="P55" s="318">
        <v>0</v>
      </c>
      <c r="Q55" s="318">
        <v>0</v>
      </c>
      <c r="R55" s="318">
        <v>0</v>
      </c>
      <c r="S55" s="318">
        <v>0</v>
      </c>
      <c r="T55" s="318">
        <v>0</v>
      </c>
      <c r="U55" s="318">
        <v>0</v>
      </c>
      <c r="V55" s="318">
        <v>0</v>
      </c>
      <c r="W55" s="318">
        <v>0</v>
      </c>
      <c r="X55" s="318">
        <v>0</v>
      </c>
      <c r="Y55" s="318">
        <v>0</v>
      </c>
      <c r="Z55" s="318">
        <v>0</v>
      </c>
      <c r="AA55" s="318">
        <v>0</v>
      </c>
      <c r="AB55" s="318">
        <v>0</v>
      </c>
      <c r="AC55" s="318">
        <v>0</v>
      </c>
      <c r="AD55" s="318">
        <v>0</v>
      </c>
      <c r="AE55" s="318">
        <v>0</v>
      </c>
      <c r="AF55" s="318">
        <v>0</v>
      </c>
      <c r="AG55" s="318">
        <v>0</v>
      </c>
      <c r="AH55" s="318">
        <v>0</v>
      </c>
      <c r="AI55" s="318">
        <v>0</v>
      </c>
      <c r="AJ55" s="318">
        <v>0</v>
      </c>
      <c r="AK55" s="318">
        <v>0</v>
      </c>
      <c r="AL55" s="318">
        <v>0</v>
      </c>
      <c r="AM55" s="318">
        <v>0</v>
      </c>
      <c r="AN55" s="318">
        <v>0</v>
      </c>
      <c r="AO55" s="318">
        <v>0</v>
      </c>
      <c r="AP55" s="318">
        <v>0</v>
      </c>
      <c r="AQ55" s="318">
        <v>0</v>
      </c>
      <c r="AR55" s="318">
        <v>0</v>
      </c>
      <c r="AS55" s="318">
        <v>0</v>
      </c>
      <c r="AT55" s="318">
        <v>0</v>
      </c>
      <c r="AU55" s="318">
        <v>0</v>
      </c>
      <c r="AV55" s="318">
        <v>62</v>
      </c>
      <c r="AW55" s="318">
        <v>5</v>
      </c>
      <c r="AX55" s="318">
        <v>11</v>
      </c>
      <c r="AY55" s="318">
        <v>14</v>
      </c>
      <c r="AZ55" s="318">
        <v>11</v>
      </c>
      <c r="BA55" s="318">
        <v>9</v>
      </c>
      <c r="BB55" s="318">
        <v>12</v>
      </c>
      <c r="BC55" s="318">
        <v>15</v>
      </c>
      <c r="BD55" s="318">
        <v>16</v>
      </c>
      <c r="BE55" s="318">
        <v>18</v>
      </c>
      <c r="BF55" s="318">
        <v>19</v>
      </c>
      <c r="BG55" s="318">
        <v>19</v>
      </c>
      <c r="BH55" s="318">
        <v>19</v>
      </c>
      <c r="BI55" s="318">
        <v>20</v>
      </c>
      <c r="BJ55" s="318">
        <v>22</v>
      </c>
      <c r="BK55" s="318">
        <v>23</v>
      </c>
      <c r="BL55" s="318">
        <v>24</v>
      </c>
      <c r="BM55" s="318">
        <v>27</v>
      </c>
      <c r="BN55" s="318">
        <v>28</v>
      </c>
      <c r="BO55" s="318">
        <v>29</v>
      </c>
      <c r="BP55" s="318">
        <v>29</v>
      </c>
      <c r="BQ55" s="318">
        <v>33</v>
      </c>
      <c r="BR55" s="318">
        <v>36</v>
      </c>
      <c r="BS55" s="318">
        <v>37</v>
      </c>
      <c r="BT55" s="318">
        <v>35</v>
      </c>
      <c r="BU55" s="318">
        <v>29</v>
      </c>
      <c r="BV55" s="318">
        <v>28</v>
      </c>
      <c r="BW55" s="318">
        <v>29</v>
      </c>
      <c r="BX55" s="219"/>
    </row>
    <row r="56" spans="1:76" ht="15.75">
      <c r="A56" s="325"/>
      <c r="B56" s="319" t="s">
        <v>275</v>
      </c>
      <c r="C56" s="285"/>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c r="BD56" s="318"/>
      <c r="BE56" s="318"/>
      <c r="BF56" s="318"/>
      <c r="BG56" s="318"/>
      <c r="BH56" s="318"/>
      <c r="BI56" s="318"/>
      <c r="BJ56" s="318"/>
      <c r="BK56" s="318"/>
      <c r="BL56" s="318"/>
      <c r="BM56" s="318"/>
      <c r="BN56" s="318"/>
      <c r="BO56" s="318"/>
      <c r="BP56" s="318"/>
      <c r="BQ56" s="318">
        <v>0</v>
      </c>
      <c r="BR56" s="318">
        <v>1</v>
      </c>
      <c r="BS56" s="318">
        <v>1</v>
      </c>
      <c r="BT56" s="318">
        <v>1</v>
      </c>
      <c r="BU56" s="318">
        <v>1</v>
      </c>
      <c r="BV56" s="318">
        <v>1</v>
      </c>
      <c r="BW56" s="318">
        <v>1</v>
      </c>
      <c r="BX56" s="219"/>
    </row>
    <row r="57" spans="1:76" ht="15.75">
      <c r="A57" s="325"/>
      <c r="B57" s="319" t="s">
        <v>274</v>
      </c>
      <c r="C57" s="285"/>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18"/>
      <c r="BN57" s="318"/>
      <c r="BO57" s="318"/>
      <c r="BP57" s="318"/>
      <c r="BQ57" s="318">
        <v>22</v>
      </c>
      <c r="BR57" s="318">
        <v>19</v>
      </c>
      <c r="BS57" s="318">
        <v>16</v>
      </c>
      <c r="BT57" s="318">
        <v>10</v>
      </c>
      <c r="BU57" s="318">
        <v>2</v>
      </c>
      <c r="BV57" s="318">
        <v>0</v>
      </c>
      <c r="BW57" s="318">
        <v>0</v>
      </c>
      <c r="BX57" s="219"/>
    </row>
    <row r="58" spans="1:76" ht="15.75">
      <c r="A58" s="325"/>
      <c r="B58" s="319" t="s">
        <v>273</v>
      </c>
      <c r="C58" s="285"/>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c r="BD58" s="318"/>
      <c r="BE58" s="318"/>
      <c r="BF58" s="318"/>
      <c r="BG58" s="318"/>
      <c r="BH58" s="318"/>
      <c r="BI58" s="318"/>
      <c r="BJ58" s="318"/>
      <c r="BK58" s="318"/>
      <c r="BL58" s="318"/>
      <c r="BM58" s="318"/>
      <c r="BN58" s="318"/>
      <c r="BO58" s="318"/>
      <c r="BP58" s="318"/>
      <c r="BQ58" s="318">
        <v>11</v>
      </c>
      <c r="BR58" s="318">
        <v>16</v>
      </c>
      <c r="BS58" s="318">
        <v>20</v>
      </c>
      <c r="BT58" s="318">
        <v>24</v>
      </c>
      <c r="BU58" s="318">
        <v>26</v>
      </c>
      <c r="BV58" s="318">
        <v>27</v>
      </c>
      <c r="BW58" s="318">
        <v>28</v>
      </c>
      <c r="BX58" s="219"/>
    </row>
    <row r="59" spans="1:76" ht="25.5" customHeight="1">
      <c r="A59" s="325"/>
      <c r="B59" s="327" t="s">
        <v>409</v>
      </c>
      <c r="C59" s="285"/>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8"/>
      <c r="AV59" s="318"/>
      <c r="AW59" s="318"/>
      <c r="AX59" s="318"/>
      <c r="AY59" s="318"/>
      <c r="AZ59" s="318"/>
      <c r="BA59" s="318"/>
      <c r="BB59" s="318"/>
      <c r="BC59" s="318"/>
      <c r="BD59" s="318"/>
      <c r="BE59" s="318"/>
      <c r="BF59" s="318"/>
      <c r="BG59" s="318">
        <v>2</v>
      </c>
      <c r="BH59" s="318">
        <v>3</v>
      </c>
      <c r="BI59" s="318">
        <v>3</v>
      </c>
      <c r="BJ59" s="318">
        <v>3</v>
      </c>
      <c r="BK59" s="318">
        <v>4</v>
      </c>
      <c r="BL59" s="318">
        <v>3</v>
      </c>
      <c r="BM59" s="318">
        <v>3</v>
      </c>
      <c r="BN59" s="318">
        <v>4</v>
      </c>
      <c r="BO59" s="318">
        <v>4</v>
      </c>
      <c r="BP59" s="318">
        <v>4</v>
      </c>
      <c r="BQ59" s="318">
        <v>4</v>
      </c>
      <c r="BR59" s="318">
        <v>4</v>
      </c>
      <c r="BS59" s="318">
        <v>4</v>
      </c>
      <c r="BT59" s="318">
        <v>3</v>
      </c>
      <c r="BU59" s="318">
        <v>2</v>
      </c>
      <c r="BV59" s="318">
        <v>2</v>
      </c>
      <c r="BW59" s="318">
        <v>2</v>
      </c>
      <c r="BX59" s="219"/>
    </row>
    <row r="60" spans="1:76" ht="24" customHeight="1">
      <c r="A60" s="271"/>
      <c r="B60" s="320" t="s">
        <v>222</v>
      </c>
      <c r="C60" s="285"/>
      <c r="D60" s="326">
        <v>0</v>
      </c>
      <c r="E60" s="326">
        <v>0</v>
      </c>
      <c r="F60" s="326">
        <v>0</v>
      </c>
      <c r="G60" s="326">
        <v>0</v>
      </c>
      <c r="H60" s="326">
        <v>0</v>
      </c>
      <c r="I60" s="326">
        <v>0</v>
      </c>
      <c r="J60" s="326">
        <v>0</v>
      </c>
      <c r="K60" s="326">
        <v>0</v>
      </c>
      <c r="L60" s="326">
        <v>0</v>
      </c>
      <c r="M60" s="326">
        <v>0</v>
      </c>
      <c r="N60" s="326">
        <v>0</v>
      </c>
      <c r="O60" s="326">
        <v>0</v>
      </c>
      <c r="P60" s="326">
        <v>0</v>
      </c>
      <c r="Q60" s="326">
        <v>0</v>
      </c>
      <c r="R60" s="326">
        <v>0</v>
      </c>
      <c r="S60" s="326">
        <v>0</v>
      </c>
      <c r="T60" s="326">
        <v>0</v>
      </c>
      <c r="U60" s="326">
        <v>0</v>
      </c>
      <c r="V60" s="326">
        <v>0</v>
      </c>
      <c r="W60" s="326">
        <v>0</v>
      </c>
      <c r="X60" s="326">
        <v>0</v>
      </c>
      <c r="Y60" s="326">
        <v>0</v>
      </c>
      <c r="Z60" s="326">
        <v>0</v>
      </c>
      <c r="AA60" s="326">
        <v>0</v>
      </c>
      <c r="AB60" s="326">
        <v>0</v>
      </c>
      <c r="AC60" s="326">
        <v>0</v>
      </c>
      <c r="AD60" s="326">
        <v>0</v>
      </c>
      <c r="AE60" s="326">
        <v>0</v>
      </c>
      <c r="AF60" s="326">
        <v>0</v>
      </c>
      <c r="AG60" s="326">
        <v>0</v>
      </c>
      <c r="AH60" s="326">
        <v>0</v>
      </c>
      <c r="AI60" s="326">
        <v>0</v>
      </c>
      <c r="AJ60" s="326">
        <v>0</v>
      </c>
      <c r="AK60" s="326">
        <v>0</v>
      </c>
      <c r="AL60" s="326">
        <v>0</v>
      </c>
      <c r="AM60" s="326">
        <v>0</v>
      </c>
      <c r="AN60" s="326">
        <v>0</v>
      </c>
      <c r="AO60" s="326">
        <v>0</v>
      </c>
      <c r="AP60" s="326">
        <v>0</v>
      </c>
      <c r="AQ60" s="326">
        <v>0</v>
      </c>
      <c r="AR60" s="326">
        <v>0</v>
      </c>
      <c r="AS60" s="326">
        <v>0</v>
      </c>
      <c r="AT60" s="326">
        <v>0</v>
      </c>
      <c r="AU60" s="326">
        <v>0</v>
      </c>
      <c r="AV60" s="326">
        <v>0</v>
      </c>
      <c r="AW60" s="326">
        <v>0</v>
      </c>
      <c r="AX60" s="326">
        <v>0</v>
      </c>
      <c r="AY60" s="326">
        <v>0</v>
      </c>
      <c r="AZ60" s="326">
        <v>0</v>
      </c>
      <c r="BA60" s="326">
        <v>0</v>
      </c>
      <c r="BB60" s="326">
        <v>0</v>
      </c>
      <c r="BC60" s="326">
        <v>0</v>
      </c>
      <c r="BD60" s="326">
        <v>0</v>
      </c>
      <c r="BE60" s="326">
        <v>0</v>
      </c>
      <c r="BF60" s="326">
        <v>0</v>
      </c>
      <c r="BG60" s="326">
        <v>0</v>
      </c>
      <c r="BH60" s="326">
        <v>0</v>
      </c>
      <c r="BI60" s="326">
        <v>0</v>
      </c>
      <c r="BJ60" s="326">
        <v>0</v>
      </c>
      <c r="BK60" s="326">
        <v>0</v>
      </c>
      <c r="BL60" s="326">
        <v>0</v>
      </c>
      <c r="BM60" s="326">
        <v>0</v>
      </c>
      <c r="BN60" s="326">
        <v>0</v>
      </c>
      <c r="BO60" s="326">
        <v>0</v>
      </c>
      <c r="BP60" s="326">
        <v>0</v>
      </c>
      <c r="BQ60" s="326">
        <v>13</v>
      </c>
      <c r="BR60" s="326">
        <v>271</v>
      </c>
      <c r="BS60" s="326">
        <v>527</v>
      </c>
      <c r="BT60" s="326">
        <v>1060</v>
      </c>
      <c r="BU60" s="326">
        <v>1746</v>
      </c>
      <c r="BV60" s="326">
        <v>2023</v>
      </c>
      <c r="BW60" s="326">
        <v>2105</v>
      </c>
      <c r="BX60" s="219"/>
    </row>
    <row r="61" spans="1:76">
      <c r="A61" s="271"/>
      <c r="B61" s="322" t="s">
        <v>264</v>
      </c>
      <c r="C61" s="285"/>
      <c r="D61" s="318">
        <v>0</v>
      </c>
      <c r="E61" s="318">
        <v>0</v>
      </c>
      <c r="F61" s="318">
        <v>0</v>
      </c>
      <c r="G61" s="318">
        <v>0</v>
      </c>
      <c r="H61" s="318">
        <v>0</v>
      </c>
      <c r="I61" s="318">
        <v>0</v>
      </c>
      <c r="J61" s="318">
        <v>0</v>
      </c>
      <c r="K61" s="318">
        <v>0</v>
      </c>
      <c r="L61" s="318">
        <v>0</v>
      </c>
      <c r="M61" s="318">
        <v>0</v>
      </c>
      <c r="N61" s="318">
        <v>0</v>
      </c>
      <c r="O61" s="318">
        <v>0</v>
      </c>
      <c r="P61" s="318">
        <v>0</v>
      </c>
      <c r="Q61" s="318">
        <v>0</v>
      </c>
      <c r="R61" s="318">
        <v>0</v>
      </c>
      <c r="S61" s="318">
        <v>0</v>
      </c>
      <c r="T61" s="318">
        <v>0</v>
      </c>
      <c r="U61" s="318">
        <v>0</v>
      </c>
      <c r="V61" s="318">
        <v>0</v>
      </c>
      <c r="W61" s="318">
        <v>0</v>
      </c>
      <c r="X61" s="318">
        <v>0</v>
      </c>
      <c r="Y61" s="318">
        <v>0</v>
      </c>
      <c r="Z61" s="318">
        <v>0</v>
      </c>
      <c r="AA61" s="318">
        <v>0</v>
      </c>
      <c r="AB61" s="318">
        <v>0</v>
      </c>
      <c r="AC61" s="318">
        <v>0</v>
      </c>
      <c r="AD61" s="318">
        <v>0</v>
      </c>
      <c r="AE61" s="318">
        <v>0</v>
      </c>
      <c r="AF61" s="318">
        <v>0</v>
      </c>
      <c r="AG61" s="318">
        <v>0</v>
      </c>
      <c r="AH61" s="318">
        <v>0</v>
      </c>
      <c r="AI61" s="318">
        <v>0</v>
      </c>
      <c r="AJ61" s="318">
        <v>0</v>
      </c>
      <c r="AK61" s="318">
        <v>0</v>
      </c>
      <c r="AL61" s="318">
        <v>0</v>
      </c>
      <c r="AM61" s="318">
        <v>0</v>
      </c>
      <c r="AN61" s="318">
        <v>0</v>
      </c>
      <c r="AO61" s="318">
        <v>0</v>
      </c>
      <c r="AP61" s="318">
        <v>0</v>
      </c>
      <c r="AQ61" s="318">
        <v>0</v>
      </c>
      <c r="AR61" s="318">
        <v>0</v>
      </c>
      <c r="AS61" s="318">
        <v>0</v>
      </c>
      <c r="AT61" s="318">
        <v>0</v>
      </c>
      <c r="AU61" s="318">
        <v>0</v>
      </c>
      <c r="AV61" s="318">
        <v>0</v>
      </c>
      <c r="AW61" s="318">
        <v>0</v>
      </c>
      <c r="AX61" s="318">
        <v>0</v>
      </c>
      <c r="AY61" s="318">
        <v>0</v>
      </c>
      <c r="AZ61" s="318">
        <v>0</v>
      </c>
      <c r="BA61" s="318">
        <v>0</v>
      </c>
      <c r="BB61" s="318">
        <v>0</v>
      </c>
      <c r="BC61" s="318">
        <v>0</v>
      </c>
      <c r="BD61" s="318">
        <v>0</v>
      </c>
      <c r="BE61" s="318">
        <v>0</v>
      </c>
      <c r="BF61" s="318">
        <v>0</v>
      </c>
      <c r="BG61" s="318">
        <v>0</v>
      </c>
      <c r="BH61" s="318">
        <v>0</v>
      </c>
      <c r="BI61" s="318">
        <v>0</v>
      </c>
      <c r="BJ61" s="318">
        <v>0</v>
      </c>
      <c r="BK61" s="318">
        <v>0</v>
      </c>
      <c r="BL61" s="318">
        <v>0</v>
      </c>
      <c r="BM61" s="318">
        <v>0</v>
      </c>
      <c r="BN61" s="318">
        <v>0</v>
      </c>
      <c r="BO61" s="318">
        <v>0</v>
      </c>
      <c r="BP61" s="318">
        <v>0</v>
      </c>
      <c r="BQ61" s="318">
        <v>13</v>
      </c>
      <c r="BR61" s="318">
        <v>268</v>
      </c>
      <c r="BS61" s="318">
        <v>521</v>
      </c>
      <c r="BT61" s="318">
        <v>1049</v>
      </c>
      <c r="BU61" s="318">
        <v>1728</v>
      </c>
      <c r="BV61" s="318">
        <v>2003</v>
      </c>
      <c r="BW61" s="318">
        <v>2081</v>
      </c>
      <c r="BX61" s="219"/>
    </row>
    <row r="62" spans="1:76">
      <c r="A62" s="271"/>
      <c r="B62" s="319" t="s">
        <v>274</v>
      </c>
      <c r="C62" s="285"/>
      <c r="D62" s="318">
        <v>0</v>
      </c>
      <c r="E62" s="318">
        <v>0</v>
      </c>
      <c r="F62" s="318">
        <v>0</v>
      </c>
      <c r="G62" s="318">
        <v>0</v>
      </c>
      <c r="H62" s="318">
        <v>0</v>
      </c>
      <c r="I62" s="318">
        <v>0</v>
      </c>
      <c r="J62" s="318">
        <v>0</v>
      </c>
      <c r="K62" s="318">
        <v>0</v>
      </c>
      <c r="L62" s="318">
        <v>0</v>
      </c>
      <c r="M62" s="318">
        <v>0</v>
      </c>
      <c r="N62" s="318">
        <v>0</v>
      </c>
      <c r="O62" s="318">
        <v>0</v>
      </c>
      <c r="P62" s="318">
        <v>0</v>
      </c>
      <c r="Q62" s="318">
        <v>0</v>
      </c>
      <c r="R62" s="318">
        <v>0</v>
      </c>
      <c r="S62" s="318">
        <v>0</v>
      </c>
      <c r="T62" s="318">
        <v>0</v>
      </c>
      <c r="U62" s="318">
        <v>0</v>
      </c>
      <c r="V62" s="318">
        <v>0</v>
      </c>
      <c r="W62" s="318">
        <v>0</v>
      </c>
      <c r="X62" s="318">
        <v>0</v>
      </c>
      <c r="Y62" s="318">
        <v>0</v>
      </c>
      <c r="Z62" s="318">
        <v>0</v>
      </c>
      <c r="AA62" s="318">
        <v>0</v>
      </c>
      <c r="AB62" s="318">
        <v>0</v>
      </c>
      <c r="AC62" s="318">
        <v>0</v>
      </c>
      <c r="AD62" s="318">
        <v>0</v>
      </c>
      <c r="AE62" s="318">
        <v>0</v>
      </c>
      <c r="AF62" s="318">
        <v>0</v>
      </c>
      <c r="AG62" s="318">
        <v>0</v>
      </c>
      <c r="AH62" s="318">
        <v>0</v>
      </c>
      <c r="AI62" s="318">
        <v>0</v>
      </c>
      <c r="AJ62" s="318">
        <v>0</v>
      </c>
      <c r="AK62" s="318">
        <v>0</v>
      </c>
      <c r="AL62" s="318">
        <v>0</v>
      </c>
      <c r="AM62" s="318">
        <v>0</v>
      </c>
      <c r="AN62" s="318">
        <v>0</v>
      </c>
      <c r="AO62" s="318">
        <v>0</v>
      </c>
      <c r="AP62" s="318">
        <v>0</v>
      </c>
      <c r="AQ62" s="318">
        <v>0</v>
      </c>
      <c r="AR62" s="318">
        <v>0</v>
      </c>
      <c r="AS62" s="318">
        <v>0</v>
      </c>
      <c r="AT62" s="318">
        <v>0</v>
      </c>
      <c r="AU62" s="318">
        <v>0</v>
      </c>
      <c r="AV62" s="318">
        <v>0</v>
      </c>
      <c r="AW62" s="318">
        <v>0</v>
      </c>
      <c r="AX62" s="318">
        <v>0</v>
      </c>
      <c r="AY62" s="318">
        <v>0</v>
      </c>
      <c r="AZ62" s="318">
        <v>0</v>
      </c>
      <c r="BA62" s="318">
        <v>0</v>
      </c>
      <c r="BB62" s="318">
        <v>0</v>
      </c>
      <c r="BC62" s="318">
        <v>0</v>
      </c>
      <c r="BD62" s="318">
        <v>0</v>
      </c>
      <c r="BE62" s="318">
        <v>0</v>
      </c>
      <c r="BF62" s="318">
        <v>0</v>
      </c>
      <c r="BG62" s="318">
        <v>0</v>
      </c>
      <c r="BH62" s="318">
        <v>0</v>
      </c>
      <c r="BI62" s="318">
        <v>0</v>
      </c>
      <c r="BJ62" s="318">
        <v>0</v>
      </c>
      <c r="BK62" s="318">
        <v>0</v>
      </c>
      <c r="BL62" s="318">
        <v>0</v>
      </c>
      <c r="BM62" s="318">
        <v>0</v>
      </c>
      <c r="BN62" s="318">
        <v>0</v>
      </c>
      <c r="BO62" s="318">
        <v>0</v>
      </c>
      <c r="BP62" s="318">
        <v>0</v>
      </c>
      <c r="BQ62" s="318">
        <v>12</v>
      </c>
      <c r="BR62" s="318">
        <v>252</v>
      </c>
      <c r="BS62" s="318">
        <v>476</v>
      </c>
      <c r="BT62" s="318">
        <v>928</v>
      </c>
      <c r="BU62" s="318">
        <v>1485</v>
      </c>
      <c r="BV62" s="318">
        <v>1684</v>
      </c>
      <c r="BW62" s="318">
        <v>1730</v>
      </c>
      <c r="BX62" s="219"/>
    </row>
    <row r="63" spans="1:76">
      <c r="A63" s="271"/>
      <c r="B63" s="319" t="s">
        <v>273</v>
      </c>
      <c r="C63" s="285"/>
      <c r="D63" s="318">
        <v>0</v>
      </c>
      <c r="E63" s="318">
        <v>0</v>
      </c>
      <c r="F63" s="318">
        <v>0</v>
      </c>
      <c r="G63" s="318">
        <v>0</v>
      </c>
      <c r="H63" s="318">
        <v>0</v>
      </c>
      <c r="I63" s="318">
        <v>0</v>
      </c>
      <c r="J63" s="318">
        <v>0</v>
      </c>
      <c r="K63" s="318">
        <v>0</v>
      </c>
      <c r="L63" s="318">
        <v>0</v>
      </c>
      <c r="M63" s="318">
        <v>0</v>
      </c>
      <c r="N63" s="318">
        <v>0</v>
      </c>
      <c r="O63" s="318">
        <v>0</v>
      </c>
      <c r="P63" s="318">
        <v>0</v>
      </c>
      <c r="Q63" s="318">
        <v>0</v>
      </c>
      <c r="R63" s="318">
        <v>0</v>
      </c>
      <c r="S63" s="318">
        <v>0</v>
      </c>
      <c r="T63" s="318">
        <v>0</v>
      </c>
      <c r="U63" s="318">
        <v>0</v>
      </c>
      <c r="V63" s="318">
        <v>0</v>
      </c>
      <c r="W63" s="318">
        <v>0</v>
      </c>
      <c r="X63" s="318">
        <v>0</v>
      </c>
      <c r="Y63" s="318">
        <v>0</v>
      </c>
      <c r="Z63" s="318">
        <v>0</v>
      </c>
      <c r="AA63" s="318">
        <v>0</v>
      </c>
      <c r="AB63" s="318">
        <v>0</v>
      </c>
      <c r="AC63" s="318">
        <v>0</v>
      </c>
      <c r="AD63" s="318">
        <v>0</v>
      </c>
      <c r="AE63" s="318">
        <v>0</v>
      </c>
      <c r="AF63" s="318">
        <v>0</v>
      </c>
      <c r="AG63" s="318">
        <v>0</v>
      </c>
      <c r="AH63" s="318">
        <v>0</v>
      </c>
      <c r="AI63" s="318">
        <v>0</v>
      </c>
      <c r="AJ63" s="318">
        <v>0</v>
      </c>
      <c r="AK63" s="318">
        <v>0</v>
      </c>
      <c r="AL63" s="318">
        <v>0</v>
      </c>
      <c r="AM63" s="318">
        <v>0</v>
      </c>
      <c r="AN63" s="318">
        <v>0</v>
      </c>
      <c r="AO63" s="318">
        <v>0</v>
      </c>
      <c r="AP63" s="318">
        <v>0</v>
      </c>
      <c r="AQ63" s="318">
        <v>0</v>
      </c>
      <c r="AR63" s="318">
        <v>0</v>
      </c>
      <c r="AS63" s="318">
        <v>0</v>
      </c>
      <c r="AT63" s="318">
        <v>0</v>
      </c>
      <c r="AU63" s="318">
        <v>0</v>
      </c>
      <c r="AV63" s="318">
        <v>0</v>
      </c>
      <c r="AW63" s="318">
        <v>0</v>
      </c>
      <c r="AX63" s="318">
        <v>0</v>
      </c>
      <c r="AY63" s="318">
        <v>0</v>
      </c>
      <c r="AZ63" s="318">
        <v>0</v>
      </c>
      <c r="BA63" s="318">
        <v>0</v>
      </c>
      <c r="BB63" s="318">
        <v>0</v>
      </c>
      <c r="BC63" s="318">
        <v>0</v>
      </c>
      <c r="BD63" s="318">
        <v>0</v>
      </c>
      <c r="BE63" s="318">
        <v>0</v>
      </c>
      <c r="BF63" s="318">
        <v>0</v>
      </c>
      <c r="BG63" s="318">
        <v>0</v>
      </c>
      <c r="BH63" s="318">
        <v>0</v>
      </c>
      <c r="BI63" s="318">
        <v>0</v>
      </c>
      <c r="BJ63" s="318">
        <v>0</v>
      </c>
      <c r="BK63" s="318">
        <v>0</v>
      </c>
      <c r="BL63" s="318">
        <v>0</v>
      </c>
      <c r="BM63" s="318">
        <v>0</v>
      </c>
      <c r="BN63" s="318">
        <v>0</v>
      </c>
      <c r="BO63" s="318">
        <v>0</v>
      </c>
      <c r="BP63" s="318">
        <v>0</v>
      </c>
      <c r="BQ63" s="318">
        <v>1</v>
      </c>
      <c r="BR63" s="318">
        <v>16</v>
      </c>
      <c r="BS63" s="318">
        <v>45</v>
      </c>
      <c r="BT63" s="318">
        <v>121</v>
      </c>
      <c r="BU63" s="318">
        <v>243</v>
      </c>
      <c r="BV63" s="318">
        <v>319</v>
      </c>
      <c r="BW63" s="318">
        <v>352</v>
      </c>
      <c r="BX63" s="219"/>
    </row>
    <row r="64" spans="1:76">
      <c r="A64" s="271"/>
      <c r="B64" s="322" t="s">
        <v>263</v>
      </c>
      <c r="C64" s="285"/>
      <c r="D64" s="318">
        <v>0</v>
      </c>
      <c r="E64" s="318">
        <v>0</v>
      </c>
      <c r="F64" s="318">
        <v>0</v>
      </c>
      <c r="G64" s="318">
        <v>0</v>
      </c>
      <c r="H64" s="318">
        <v>0</v>
      </c>
      <c r="I64" s="318">
        <v>0</v>
      </c>
      <c r="J64" s="318">
        <v>0</v>
      </c>
      <c r="K64" s="318">
        <v>0</v>
      </c>
      <c r="L64" s="318">
        <v>0</v>
      </c>
      <c r="M64" s="318">
        <v>0</v>
      </c>
      <c r="N64" s="318">
        <v>0</v>
      </c>
      <c r="O64" s="318">
        <v>0</v>
      </c>
      <c r="P64" s="318">
        <v>0</v>
      </c>
      <c r="Q64" s="318">
        <v>0</v>
      </c>
      <c r="R64" s="318">
        <v>0</v>
      </c>
      <c r="S64" s="318">
        <v>0</v>
      </c>
      <c r="T64" s="318">
        <v>0</v>
      </c>
      <c r="U64" s="318">
        <v>0</v>
      </c>
      <c r="V64" s="318">
        <v>0</v>
      </c>
      <c r="W64" s="318">
        <v>0</v>
      </c>
      <c r="X64" s="318">
        <v>0</v>
      </c>
      <c r="Y64" s="318">
        <v>0</v>
      </c>
      <c r="Z64" s="318">
        <v>0</v>
      </c>
      <c r="AA64" s="318">
        <v>0</v>
      </c>
      <c r="AB64" s="318">
        <v>0</v>
      </c>
      <c r="AC64" s="318">
        <v>0</v>
      </c>
      <c r="AD64" s="318">
        <v>0</v>
      </c>
      <c r="AE64" s="318">
        <v>0</v>
      </c>
      <c r="AF64" s="318">
        <v>0</v>
      </c>
      <c r="AG64" s="318">
        <v>0</v>
      </c>
      <c r="AH64" s="318">
        <v>0</v>
      </c>
      <c r="AI64" s="318">
        <v>0</v>
      </c>
      <c r="AJ64" s="318">
        <v>0</v>
      </c>
      <c r="AK64" s="318">
        <v>0</v>
      </c>
      <c r="AL64" s="318">
        <v>0</v>
      </c>
      <c r="AM64" s="318">
        <v>0</v>
      </c>
      <c r="AN64" s="318">
        <v>0</v>
      </c>
      <c r="AO64" s="318">
        <v>0</v>
      </c>
      <c r="AP64" s="318">
        <v>0</v>
      </c>
      <c r="AQ64" s="318">
        <v>0</v>
      </c>
      <c r="AR64" s="318">
        <v>0</v>
      </c>
      <c r="AS64" s="318">
        <v>0</v>
      </c>
      <c r="AT64" s="318">
        <v>0</v>
      </c>
      <c r="AU64" s="318">
        <v>0</v>
      </c>
      <c r="AV64" s="318">
        <v>0</v>
      </c>
      <c r="AW64" s="318">
        <v>0</v>
      </c>
      <c r="AX64" s="318">
        <v>0</v>
      </c>
      <c r="AY64" s="318">
        <v>0</v>
      </c>
      <c r="AZ64" s="318">
        <v>0</v>
      </c>
      <c r="BA64" s="318">
        <v>0</v>
      </c>
      <c r="BB64" s="318">
        <v>0</v>
      </c>
      <c r="BC64" s="318">
        <v>0</v>
      </c>
      <c r="BD64" s="318">
        <v>0</v>
      </c>
      <c r="BE64" s="318">
        <v>0</v>
      </c>
      <c r="BF64" s="318">
        <v>0</v>
      </c>
      <c r="BG64" s="318">
        <v>0</v>
      </c>
      <c r="BH64" s="318">
        <v>0</v>
      </c>
      <c r="BI64" s="318">
        <v>0</v>
      </c>
      <c r="BJ64" s="318">
        <v>0</v>
      </c>
      <c r="BK64" s="318">
        <v>0</v>
      </c>
      <c r="BL64" s="318">
        <v>0</v>
      </c>
      <c r="BM64" s="318">
        <v>0</v>
      </c>
      <c r="BN64" s="318">
        <v>0</v>
      </c>
      <c r="BO64" s="318">
        <v>0</v>
      </c>
      <c r="BP64" s="318">
        <v>0</v>
      </c>
      <c r="BQ64" s="318">
        <v>0</v>
      </c>
      <c r="BR64" s="318">
        <v>3</v>
      </c>
      <c r="BS64" s="318">
        <v>6</v>
      </c>
      <c r="BT64" s="318">
        <v>11</v>
      </c>
      <c r="BU64" s="318">
        <v>18</v>
      </c>
      <c r="BV64" s="318">
        <v>20</v>
      </c>
      <c r="BW64" s="318">
        <v>24</v>
      </c>
      <c r="BX64" s="219"/>
    </row>
    <row r="65" spans="1:76" ht="15.75">
      <c r="A65" s="325"/>
      <c r="B65" s="319" t="s">
        <v>274</v>
      </c>
      <c r="C65" s="285"/>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8"/>
      <c r="AI65" s="318"/>
      <c r="AJ65" s="318"/>
      <c r="AK65" s="318"/>
      <c r="AL65" s="318"/>
      <c r="AM65" s="318"/>
      <c r="AN65" s="318"/>
      <c r="AO65" s="318"/>
      <c r="AP65" s="318"/>
      <c r="AQ65" s="318"/>
      <c r="AR65" s="318"/>
      <c r="AS65" s="318"/>
      <c r="AT65" s="318"/>
      <c r="AU65" s="318"/>
      <c r="AV65" s="318"/>
      <c r="AW65" s="318"/>
      <c r="AX65" s="318"/>
      <c r="AY65" s="318"/>
      <c r="AZ65" s="318"/>
      <c r="BA65" s="318"/>
      <c r="BB65" s="318"/>
      <c r="BC65" s="318"/>
      <c r="BD65" s="318"/>
      <c r="BE65" s="318"/>
      <c r="BF65" s="318"/>
      <c r="BG65" s="318"/>
      <c r="BH65" s="318"/>
      <c r="BI65" s="318"/>
      <c r="BJ65" s="318"/>
      <c r="BK65" s="318"/>
      <c r="BL65" s="318"/>
      <c r="BM65" s="318"/>
      <c r="BN65" s="318"/>
      <c r="BO65" s="318"/>
      <c r="BP65" s="318"/>
      <c r="BQ65" s="318">
        <v>0</v>
      </c>
      <c r="BR65" s="318">
        <v>3</v>
      </c>
      <c r="BS65" s="318">
        <v>5</v>
      </c>
      <c r="BT65" s="318">
        <v>10</v>
      </c>
      <c r="BU65" s="318">
        <v>16</v>
      </c>
      <c r="BV65" s="318">
        <v>17</v>
      </c>
      <c r="BW65" s="318">
        <v>20</v>
      </c>
      <c r="BX65" s="219"/>
    </row>
    <row r="66" spans="1:76" ht="15.75">
      <c r="A66" s="325"/>
      <c r="B66" s="319" t="s">
        <v>273</v>
      </c>
      <c r="C66" s="285"/>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318"/>
      <c r="AE66" s="318"/>
      <c r="AF66" s="318"/>
      <c r="AG66" s="318"/>
      <c r="AH66" s="318"/>
      <c r="AI66" s="318"/>
      <c r="AJ66" s="318"/>
      <c r="AK66" s="318"/>
      <c r="AL66" s="318"/>
      <c r="AM66" s="318"/>
      <c r="AN66" s="318"/>
      <c r="AO66" s="318"/>
      <c r="AP66" s="318"/>
      <c r="AQ66" s="318"/>
      <c r="AR66" s="318"/>
      <c r="AS66" s="318"/>
      <c r="AT66" s="318"/>
      <c r="AU66" s="318"/>
      <c r="AV66" s="318"/>
      <c r="AW66" s="318"/>
      <c r="AX66" s="318"/>
      <c r="AY66" s="318"/>
      <c r="AZ66" s="318"/>
      <c r="BA66" s="318"/>
      <c r="BB66" s="318"/>
      <c r="BC66" s="318"/>
      <c r="BD66" s="318"/>
      <c r="BE66" s="318"/>
      <c r="BF66" s="318"/>
      <c r="BG66" s="318"/>
      <c r="BH66" s="318"/>
      <c r="BI66" s="318"/>
      <c r="BJ66" s="318"/>
      <c r="BK66" s="318"/>
      <c r="BL66" s="318"/>
      <c r="BM66" s="318"/>
      <c r="BN66" s="318"/>
      <c r="BO66" s="318"/>
      <c r="BP66" s="318"/>
      <c r="BQ66" s="318">
        <v>0</v>
      </c>
      <c r="BR66" s="318">
        <v>0</v>
      </c>
      <c r="BS66" s="318">
        <v>1</v>
      </c>
      <c r="BT66" s="318">
        <v>1</v>
      </c>
      <c r="BU66" s="318">
        <v>2</v>
      </c>
      <c r="BV66" s="318">
        <v>3</v>
      </c>
      <c r="BW66" s="318">
        <v>4</v>
      </c>
      <c r="BX66" s="219"/>
    </row>
    <row r="67" spans="1:76" ht="27" customHeight="1">
      <c r="A67" s="325"/>
      <c r="B67" s="322" t="s">
        <v>409</v>
      </c>
      <c r="C67" s="285"/>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318"/>
      <c r="AE67" s="318"/>
      <c r="AF67" s="318"/>
      <c r="AG67" s="318"/>
      <c r="AH67" s="318"/>
      <c r="AI67" s="318"/>
      <c r="AJ67" s="318"/>
      <c r="AK67" s="318"/>
      <c r="AL67" s="318"/>
      <c r="AM67" s="318"/>
      <c r="AN67" s="318"/>
      <c r="AO67" s="318"/>
      <c r="AP67" s="318"/>
      <c r="AQ67" s="318"/>
      <c r="AR67" s="318"/>
      <c r="AS67" s="318"/>
      <c r="AT67" s="318"/>
      <c r="AU67" s="318"/>
      <c r="AV67" s="318"/>
      <c r="AW67" s="318"/>
      <c r="AX67" s="318"/>
      <c r="AY67" s="318"/>
      <c r="AZ67" s="318"/>
      <c r="BA67" s="318"/>
      <c r="BB67" s="318"/>
      <c r="BC67" s="318"/>
      <c r="BD67" s="318"/>
      <c r="BE67" s="318"/>
      <c r="BF67" s="318"/>
      <c r="BG67" s="318"/>
      <c r="BH67" s="318"/>
      <c r="BI67" s="318"/>
      <c r="BJ67" s="318"/>
      <c r="BK67" s="318"/>
      <c r="BL67" s="318"/>
      <c r="BM67" s="318"/>
      <c r="BN67" s="318"/>
      <c r="BO67" s="318"/>
      <c r="BP67" s="318"/>
      <c r="BQ67" s="318">
        <v>0</v>
      </c>
      <c r="BR67" s="318">
        <v>0</v>
      </c>
      <c r="BS67" s="318">
        <v>1</v>
      </c>
      <c r="BT67" s="318">
        <v>1</v>
      </c>
      <c r="BU67" s="318">
        <v>2</v>
      </c>
      <c r="BV67" s="318">
        <v>2</v>
      </c>
      <c r="BW67" s="318">
        <v>2</v>
      </c>
      <c r="BX67" s="219"/>
    </row>
    <row r="68" spans="1:76" ht="25.5" customHeight="1">
      <c r="A68" s="325"/>
      <c r="B68" s="324" t="s">
        <v>257</v>
      </c>
      <c r="C68" s="285"/>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318"/>
      <c r="AF68" s="318"/>
      <c r="AG68" s="318"/>
      <c r="AH68" s="318"/>
      <c r="AI68" s="318"/>
      <c r="AJ68" s="318"/>
      <c r="AK68" s="318"/>
      <c r="AL68" s="318"/>
      <c r="AM68" s="318"/>
      <c r="AN68" s="318"/>
      <c r="AO68" s="318"/>
      <c r="AP68" s="318"/>
      <c r="AQ68" s="318"/>
      <c r="AR68" s="318"/>
      <c r="AS68" s="318"/>
      <c r="AT68" s="318"/>
      <c r="AU68" s="318"/>
      <c r="AV68" s="318"/>
      <c r="AW68" s="318"/>
      <c r="AX68" s="318"/>
      <c r="AY68" s="318"/>
      <c r="AZ68" s="318"/>
      <c r="BA68" s="318"/>
      <c r="BB68" s="318"/>
      <c r="BC68" s="318"/>
      <c r="BD68" s="318"/>
      <c r="BE68" s="318"/>
      <c r="BF68" s="318"/>
      <c r="BG68" s="318"/>
      <c r="BH68" s="318"/>
      <c r="BI68" s="318"/>
      <c r="BJ68" s="318"/>
      <c r="BK68" s="318"/>
      <c r="BL68" s="318"/>
      <c r="BM68" s="318"/>
      <c r="BN68" s="318"/>
      <c r="BO68" s="318"/>
      <c r="BP68" s="318"/>
      <c r="BQ68" s="318">
        <v>1</v>
      </c>
      <c r="BR68" s="318">
        <v>1</v>
      </c>
      <c r="BS68" s="318">
        <v>1</v>
      </c>
      <c r="BT68" s="318">
        <v>1</v>
      </c>
      <c r="BU68" s="318">
        <v>1</v>
      </c>
      <c r="BV68" s="318">
        <v>1</v>
      </c>
      <c r="BW68" s="318">
        <v>1</v>
      </c>
      <c r="BX68" s="219"/>
    </row>
    <row r="69" spans="1:76" s="275" customFormat="1" ht="26.1" customHeight="1">
      <c r="A69" s="174"/>
      <c r="B69" s="320" t="s">
        <v>256</v>
      </c>
      <c r="C69" s="277"/>
      <c r="D69" s="318">
        <v>0</v>
      </c>
      <c r="E69" s="318">
        <v>0</v>
      </c>
      <c r="F69" s="318">
        <v>0</v>
      </c>
      <c r="G69" s="318">
        <v>0</v>
      </c>
      <c r="H69" s="318">
        <v>0</v>
      </c>
      <c r="I69" s="318">
        <v>0</v>
      </c>
      <c r="J69" s="318">
        <v>0</v>
      </c>
      <c r="K69" s="318">
        <v>0</v>
      </c>
      <c r="L69" s="318">
        <v>0</v>
      </c>
      <c r="M69" s="318">
        <v>0</v>
      </c>
      <c r="N69" s="318">
        <v>0</v>
      </c>
      <c r="O69" s="318">
        <v>0</v>
      </c>
      <c r="P69" s="318">
        <v>0</v>
      </c>
      <c r="Q69" s="318">
        <v>0</v>
      </c>
      <c r="R69" s="318">
        <v>0</v>
      </c>
      <c r="S69" s="318">
        <v>0</v>
      </c>
      <c r="T69" s="318">
        <v>0</v>
      </c>
      <c r="U69" s="318">
        <v>0</v>
      </c>
      <c r="V69" s="318">
        <v>0</v>
      </c>
      <c r="W69" s="318">
        <v>0</v>
      </c>
      <c r="X69" s="318">
        <v>0</v>
      </c>
      <c r="Y69" s="318">
        <v>0</v>
      </c>
      <c r="Z69" s="318">
        <v>0</v>
      </c>
      <c r="AA69" s="318">
        <v>0</v>
      </c>
      <c r="AB69" s="318">
        <v>0</v>
      </c>
      <c r="AC69" s="318">
        <v>0</v>
      </c>
      <c r="AD69" s="318">
        <v>0</v>
      </c>
      <c r="AE69" s="318">
        <v>0</v>
      </c>
      <c r="AF69" s="318">
        <v>0</v>
      </c>
      <c r="AG69" s="318">
        <v>0</v>
      </c>
      <c r="AH69" s="318">
        <v>0</v>
      </c>
      <c r="AI69" s="318">
        <v>0</v>
      </c>
      <c r="AJ69" s="318">
        <v>0</v>
      </c>
      <c r="AK69" s="318">
        <v>0</v>
      </c>
      <c r="AL69" s="318">
        <v>0</v>
      </c>
      <c r="AM69" s="318">
        <v>0</v>
      </c>
      <c r="AN69" s="318">
        <v>0</v>
      </c>
      <c r="AO69" s="318">
        <v>0</v>
      </c>
      <c r="AP69" s="318">
        <v>0</v>
      </c>
      <c r="AQ69" s="318">
        <v>0</v>
      </c>
      <c r="AR69" s="318">
        <v>0</v>
      </c>
      <c r="AS69" s="318">
        <v>0</v>
      </c>
      <c r="AT69" s="318">
        <v>0</v>
      </c>
      <c r="AU69" s="318">
        <v>0</v>
      </c>
      <c r="AV69" s="318">
        <v>0</v>
      </c>
      <c r="AW69" s="318">
        <v>0</v>
      </c>
      <c r="AX69" s="318">
        <v>0</v>
      </c>
      <c r="AY69" s="318">
        <v>1268</v>
      </c>
      <c r="AZ69" s="318">
        <v>1298</v>
      </c>
      <c r="BA69" s="318">
        <v>1365</v>
      </c>
      <c r="BB69" s="318">
        <v>1404</v>
      </c>
      <c r="BC69" s="318">
        <v>1434</v>
      </c>
      <c r="BD69" s="318">
        <v>1464</v>
      </c>
      <c r="BE69" s="318">
        <v>1495</v>
      </c>
      <c r="BF69" s="318">
        <v>1510</v>
      </c>
      <c r="BG69" s="318">
        <v>1547</v>
      </c>
      <c r="BH69" s="318">
        <v>1589</v>
      </c>
      <c r="BI69" s="318">
        <v>1629</v>
      </c>
      <c r="BJ69" s="318">
        <v>1666</v>
      </c>
      <c r="BK69" s="318">
        <v>1700</v>
      </c>
      <c r="BL69" s="318">
        <v>1737</v>
      </c>
      <c r="BM69" s="318">
        <v>1776</v>
      </c>
      <c r="BN69" s="318">
        <v>1782</v>
      </c>
      <c r="BO69" s="318">
        <v>1756</v>
      </c>
      <c r="BP69" s="318">
        <v>1710</v>
      </c>
      <c r="BQ69" s="318">
        <v>1642</v>
      </c>
      <c r="BR69" s="318">
        <v>1623</v>
      </c>
      <c r="BS69" s="318">
        <v>1614</v>
      </c>
      <c r="BT69" s="318">
        <v>1653</v>
      </c>
      <c r="BU69" s="318">
        <v>1659</v>
      </c>
      <c r="BV69" s="318">
        <v>1665</v>
      </c>
      <c r="BW69" s="318">
        <v>1673</v>
      </c>
      <c r="BX69" s="174"/>
    </row>
    <row r="70" spans="1:76" s="275" customFormat="1" ht="15.75">
      <c r="A70" s="174"/>
      <c r="B70" s="322" t="s">
        <v>264</v>
      </c>
      <c r="C70" s="277"/>
      <c r="D70" s="318">
        <v>0</v>
      </c>
      <c r="E70" s="318">
        <v>0</v>
      </c>
      <c r="F70" s="318">
        <v>0</v>
      </c>
      <c r="G70" s="318">
        <v>0</v>
      </c>
      <c r="H70" s="318">
        <v>0</v>
      </c>
      <c r="I70" s="318">
        <v>0</v>
      </c>
      <c r="J70" s="318">
        <v>0</v>
      </c>
      <c r="K70" s="318">
        <v>0</v>
      </c>
      <c r="L70" s="318">
        <v>0</v>
      </c>
      <c r="M70" s="318">
        <v>0</v>
      </c>
      <c r="N70" s="318">
        <v>0</v>
      </c>
      <c r="O70" s="318">
        <v>0</v>
      </c>
      <c r="P70" s="318">
        <v>0</v>
      </c>
      <c r="Q70" s="318">
        <v>0</v>
      </c>
      <c r="R70" s="318">
        <v>0</v>
      </c>
      <c r="S70" s="318">
        <v>0</v>
      </c>
      <c r="T70" s="318">
        <v>0</v>
      </c>
      <c r="U70" s="318">
        <v>0</v>
      </c>
      <c r="V70" s="318">
        <v>0</v>
      </c>
      <c r="W70" s="318">
        <v>0</v>
      </c>
      <c r="X70" s="318">
        <v>0</v>
      </c>
      <c r="Y70" s="318">
        <v>0</v>
      </c>
      <c r="Z70" s="318">
        <v>0</v>
      </c>
      <c r="AA70" s="318">
        <v>0</v>
      </c>
      <c r="AB70" s="318">
        <v>0</v>
      </c>
      <c r="AC70" s="318">
        <v>143</v>
      </c>
      <c r="AD70" s="318">
        <v>170</v>
      </c>
      <c r="AE70" s="318">
        <v>193</v>
      </c>
      <c r="AF70" s="318">
        <v>217</v>
      </c>
      <c r="AG70" s="318">
        <v>243</v>
      </c>
      <c r="AH70" s="318">
        <v>264</v>
      </c>
      <c r="AI70" s="318">
        <v>278</v>
      </c>
      <c r="AJ70" s="318">
        <v>314</v>
      </c>
      <c r="AK70" s="318">
        <v>350</v>
      </c>
      <c r="AL70" s="318">
        <v>388</v>
      </c>
      <c r="AM70" s="318">
        <v>441</v>
      </c>
      <c r="AN70" s="318">
        <v>507</v>
      </c>
      <c r="AO70" s="318">
        <v>562</v>
      </c>
      <c r="AP70" s="318">
        <v>611</v>
      </c>
      <c r="AQ70" s="318">
        <v>677</v>
      </c>
      <c r="AR70" s="318">
        <v>737</v>
      </c>
      <c r="AS70" s="318">
        <v>798</v>
      </c>
      <c r="AT70" s="318">
        <v>875</v>
      </c>
      <c r="AU70" s="318">
        <v>988</v>
      </c>
      <c r="AV70" s="318">
        <v>890</v>
      </c>
      <c r="AW70" s="318">
        <v>962</v>
      </c>
      <c r="AX70" s="318">
        <v>1046</v>
      </c>
      <c r="AY70" s="318">
        <v>1115</v>
      </c>
      <c r="AZ70" s="318">
        <v>1152</v>
      </c>
      <c r="BA70" s="318">
        <v>1207</v>
      </c>
      <c r="BB70" s="318">
        <v>1238</v>
      </c>
      <c r="BC70" s="318">
        <v>1256</v>
      </c>
      <c r="BD70" s="318">
        <v>1276</v>
      </c>
      <c r="BE70" s="318">
        <v>1296</v>
      </c>
      <c r="BF70" s="318">
        <v>1304</v>
      </c>
      <c r="BG70" s="318">
        <v>1343</v>
      </c>
      <c r="BH70" s="318">
        <v>1400</v>
      </c>
      <c r="BI70" s="318">
        <v>1445</v>
      </c>
      <c r="BJ70" s="318">
        <v>1489</v>
      </c>
      <c r="BK70" s="318">
        <v>1528</v>
      </c>
      <c r="BL70" s="318">
        <v>1568</v>
      </c>
      <c r="BM70" s="318">
        <v>1607</v>
      </c>
      <c r="BN70" s="318">
        <v>1619</v>
      </c>
      <c r="BO70" s="318">
        <v>1597</v>
      </c>
      <c r="BP70" s="318">
        <v>1553</v>
      </c>
      <c r="BQ70" s="318">
        <v>1491</v>
      </c>
      <c r="BR70" s="318">
        <v>1468</v>
      </c>
      <c r="BS70" s="318">
        <v>1458</v>
      </c>
      <c r="BT70" s="318">
        <v>1492</v>
      </c>
      <c r="BU70" s="318">
        <v>1495</v>
      </c>
      <c r="BV70" s="318">
        <v>1501</v>
      </c>
      <c r="BW70" s="318">
        <v>1507</v>
      </c>
      <c r="BX70" s="174"/>
    </row>
    <row r="71" spans="1:76">
      <c r="A71" s="219"/>
      <c r="B71" s="323" t="s">
        <v>449</v>
      </c>
      <c r="C71" s="271"/>
      <c r="D71" s="318">
        <v>0</v>
      </c>
      <c r="E71" s="318">
        <v>0</v>
      </c>
      <c r="F71" s="318">
        <v>0</v>
      </c>
      <c r="G71" s="318">
        <v>0</v>
      </c>
      <c r="H71" s="318">
        <v>0</v>
      </c>
      <c r="I71" s="318">
        <v>0</v>
      </c>
      <c r="J71" s="318">
        <v>0</v>
      </c>
      <c r="K71" s="318">
        <v>0</v>
      </c>
      <c r="L71" s="318">
        <v>0</v>
      </c>
      <c r="M71" s="318">
        <v>0</v>
      </c>
      <c r="N71" s="318">
        <v>0</v>
      </c>
      <c r="O71" s="318">
        <v>0</v>
      </c>
      <c r="P71" s="318">
        <v>0</v>
      </c>
      <c r="Q71" s="318">
        <v>0</v>
      </c>
      <c r="R71" s="318">
        <v>0</v>
      </c>
      <c r="S71" s="318">
        <v>0</v>
      </c>
      <c r="T71" s="318">
        <v>0</v>
      </c>
      <c r="U71" s="318">
        <v>0</v>
      </c>
      <c r="V71" s="318">
        <v>0</v>
      </c>
      <c r="W71" s="318">
        <v>0</v>
      </c>
      <c r="X71" s="318">
        <v>0</v>
      </c>
      <c r="Y71" s="318">
        <v>0</v>
      </c>
      <c r="Z71" s="318">
        <v>0</v>
      </c>
      <c r="AA71" s="318">
        <v>0</v>
      </c>
      <c r="AB71" s="318">
        <v>0</v>
      </c>
      <c r="AC71" s="318">
        <v>30</v>
      </c>
      <c r="AD71" s="318">
        <v>35</v>
      </c>
      <c r="AE71" s="318">
        <v>39</v>
      </c>
      <c r="AF71" s="318">
        <v>41</v>
      </c>
      <c r="AG71" s="318">
        <v>45</v>
      </c>
      <c r="AH71" s="318">
        <v>46</v>
      </c>
      <c r="AI71" s="318">
        <v>47</v>
      </c>
      <c r="AJ71" s="318">
        <v>49</v>
      </c>
      <c r="AK71" s="318">
        <v>50</v>
      </c>
      <c r="AL71" s="318">
        <v>53</v>
      </c>
      <c r="AM71" s="318">
        <v>54</v>
      </c>
      <c r="AN71" s="318">
        <v>58</v>
      </c>
      <c r="AO71" s="318">
        <v>61</v>
      </c>
      <c r="AP71" s="318">
        <v>64</v>
      </c>
      <c r="AQ71" s="318">
        <v>68</v>
      </c>
      <c r="AR71" s="318">
        <v>72</v>
      </c>
      <c r="AS71" s="318">
        <v>74</v>
      </c>
      <c r="AT71" s="318">
        <v>80</v>
      </c>
      <c r="AU71" s="318">
        <v>90</v>
      </c>
      <c r="AV71" s="318">
        <v>0</v>
      </c>
      <c r="AW71" s="318">
        <v>0</v>
      </c>
      <c r="AX71" s="318">
        <v>0</v>
      </c>
      <c r="AY71" s="318">
        <v>0</v>
      </c>
      <c r="AZ71" s="318">
        <v>0</v>
      </c>
      <c r="BA71" s="318">
        <v>0</v>
      </c>
      <c r="BB71" s="318">
        <v>0</v>
      </c>
      <c r="BC71" s="318">
        <v>0</v>
      </c>
      <c r="BD71" s="318">
        <v>0</v>
      </c>
      <c r="BE71" s="318">
        <v>0</v>
      </c>
      <c r="BF71" s="318">
        <v>0</v>
      </c>
      <c r="BG71" s="318">
        <v>0</v>
      </c>
      <c r="BH71" s="318">
        <v>0</v>
      </c>
      <c r="BI71" s="318">
        <v>0</v>
      </c>
      <c r="BJ71" s="318">
        <v>0</v>
      </c>
      <c r="BK71" s="318">
        <v>0</v>
      </c>
      <c r="BL71" s="318">
        <v>0</v>
      </c>
      <c r="BM71" s="318">
        <v>0</v>
      </c>
      <c r="BN71" s="318">
        <v>0</v>
      </c>
      <c r="BO71" s="318">
        <v>0</v>
      </c>
      <c r="BP71" s="318">
        <v>0</v>
      </c>
      <c r="BQ71" s="318">
        <v>0</v>
      </c>
      <c r="BR71" s="318">
        <v>0</v>
      </c>
      <c r="BS71" s="318">
        <v>0</v>
      </c>
      <c r="BT71" s="318">
        <v>0</v>
      </c>
      <c r="BU71" s="318">
        <v>0</v>
      </c>
      <c r="BV71" s="318">
        <v>0</v>
      </c>
      <c r="BW71" s="318">
        <v>0</v>
      </c>
      <c r="BX71" s="219"/>
    </row>
    <row r="72" spans="1:76">
      <c r="A72" s="219"/>
      <c r="B72" s="323" t="s">
        <v>337</v>
      </c>
      <c r="C72" s="271"/>
      <c r="D72" s="318">
        <v>0</v>
      </c>
      <c r="E72" s="318">
        <v>0</v>
      </c>
      <c r="F72" s="318">
        <v>0</v>
      </c>
      <c r="G72" s="318">
        <v>0</v>
      </c>
      <c r="H72" s="318">
        <v>0</v>
      </c>
      <c r="I72" s="318">
        <v>0</v>
      </c>
      <c r="J72" s="318">
        <v>0</v>
      </c>
      <c r="K72" s="318">
        <v>0</v>
      </c>
      <c r="L72" s="318">
        <v>0</v>
      </c>
      <c r="M72" s="318">
        <v>0</v>
      </c>
      <c r="N72" s="318">
        <v>0</v>
      </c>
      <c r="O72" s="318">
        <v>0</v>
      </c>
      <c r="P72" s="318">
        <v>0</v>
      </c>
      <c r="Q72" s="318">
        <v>0</v>
      </c>
      <c r="R72" s="318">
        <v>0</v>
      </c>
      <c r="S72" s="318">
        <v>0</v>
      </c>
      <c r="T72" s="318">
        <v>0</v>
      </c>
      <c r="U72" s="318">
        <v>0</v>
      </c>
      <c r="V72" s="318">
        <v>0</v>
      </c>
      <c r="W72" s="318">
        <v>0</v>
      </c>
      <c r="X72" s="318">
        <v>0</v>
      </c>
      <c r="Y72" s="318">
        <v>0</v>
      </c>
      <c r="Z72" s="318">
        <v>0</v>
      </c>
      <c r="AA72" s="318">
        <v>0</v>
      </c>
      <c r="AB72" s="318">
        <v>0</v>
      </c>
      <c r="AC72" s="318">
        <v>41</v>
      </c>
      <c r="AD72" s="318">
        <v>51</v>
      </c>
      <c r="AE72" s="318">
        <v>56</v>
      </c>
      <c r="AF72" s="318">
        <v>64</v>
      </c>
      <c r="AG72" s="318">
        <v>70</v>
      </c>
      <c r="AH72" s="318">
        <v>76</v>
      </c>
      <c r="AI72" s="318">
        <v>80</v>
      </c>
      <c r="AJ72" s="318">
        <v>86</v>
      </c>
      <c r="AK72" s="318">
        <v>97</v>
      </c>
      <c r="AL72" s="318">
        <v>105</v>
      </c>
      <c r="AM72" s="318">
        <v>118</v>
      </c>
      <c r="AN72" s="318">
        <v>132</v>
      </c>
      <c r="AO72" s="318">
        <v>142</v>
      </c>
      <c r="AP72" s="318">
        <v>154</v>
      </c>
      <c r="AQ72" s="318">
        <v>166</v>
      </c>
      <c r="AR72" s="318">
        <v>176</v>
      </c>
      <c r="AS72" s="318">
        <v>186</v>
      </c>
      <c r="AT72" s="318">
        <v>199</v>
      </c>
      <c r="AU72" s="318">
        <v>212</v>
      </c>
      <c r="AV72" s="318">
        <v>0</v>
      </c>
      <c r="AW72" s="318">
        <v>0</v>
      </c>
      <c r="AX72" s="318">
        <v>0</v>
      </c>
      <c r="AY72" s="318">
        <v>0</v>
      </c>
      <c r="AZ72" s="318">
        <v>0</v>
      </c>
      <c r="BA72" s="318">
        <v>0</v>
      </c>
      <c r="BB72" s="318">
        <v>0</v>
      </c>
      <c r="BC72" s="318">
        <v>0</v>
      </c>
      <c r="BD72" s="318">
        <v>0</v>
      </c>
      <c r="BE72" s="318">
        <v>0</v>
      </c>
      <c r="BF72" s="318">
        <v>0</v>
      </c>
      <c r="BG72" s="318">
        <v>0</v>
      </c>
      <c r="BH72" s="318">
        <v>0</v>
      </c>
      <c r="BI72" s="318">
        <v>0</v>
      </c>
      <c r="BJ72" s="318">
        <v>0</v>
      </c>
      <c r="BK72" s="318">
        <v>0</v>
      </c>
      <c r="BL72" s="318">
        <v>0</v>
      </c>
      <c r="BM72" s="318">
        <v>0</v>
      </c>
      <c r="BN72" s="318">
        <v>0</v>
      </c>
      <c r="BO72" s="318">
        <v>0</v>
      </c>
      <c r="BP72" s="318">
        <v>0</v>
      </c>
      <c r="BQ72" s="318">
        <v>0</v>
      </c>
      <c r="BR72" s="318">
        <v>0</v>
      </c>
      <c r="BS72" s="318">
        <v>0</v>
      </c>
      <c r="BT72" s="318">
        <v>0</v>
      </c>
      <c r="BU72" s="318">
        <v>0</v>
      </c>
      <c r="BV72" s="318">
        <v>0</v>
      </c>
      <c r="BW72" s="318">
        <v>0</v>
      </c>
      <c r="BX72" s="219"/>
    </row>
    <row r="73" spans="1:76">
      <c r="A73" s="219"/>
      <c r="B73" s="323" t="s">
        <v>338</v>
      </c>
      <c r="C73" s="271"/>
      <c r="D73" s="318">
        <v>0</v>
      </c>
      <c r="E73" s="318">
        <v>0</v>
      </c>
      <c r="F73" s="318">
        <v>0</v>
      </c>
      <c r="G73" s="318">
        <v>0</v>
      </c>
      <c r="H73" s="318">
        <v>0</v>
      </c>
      <c r="I73" s="318">
        <v>0</v>
      </c>
      <c r="J73" s="318">
        <v>0</v>
      </c>
      <c r="K73" s="318">
        <v>0</v>
      </c>
      <c r="L73" s="318">
        <v>0</v>
      </c>
      <c r="M73" s="318">
        <v>0</v>
      </c>
      <c r="N73" s="318">
        <v>0</v>
      </c>
      <c r="O73" s="318">
        <v>0</v>
      </c>
      <c r="P73" s="318">
        <v>0</v>
      </c>
      <c r="Q73" s="318">
        <v>0</v>
      </c>
      <c r="R73" s="318">
        <v>0</v>
      </c>
      <c r="S73" s="318">
        <v>0</v>
      </c>
      <c r="T73" s="318">
        <v>0</v>
      </c>
      <c r="U73" s="318">
        <v>0</v>
      </c>
      <c r="V73" s="318">
        <v>0</v>
      </c>
      <c r="W73" s="318">
        <v>0</v>
      </c>
      <c r="X73" s="318">
        <v>0</v>
      </c>
      <c r="Y73" s="318">
        <v>0</v>
      </c>
      <c r="Z73" s="318">
        <v>0</v>
      </c>
      <c r="AA73" s="318">
        <v>0</v>
      </c>
      <c r="AB73" s="318">
        <v>0</v>
      </c>
      <c r="AC73" s="318">
        <v>72</v>
      </c>
      <c r="AD73" s="318">
        <v>84</v>
      </c>
      <c r="AE73" s="318">
        <v>99</v>
      </c>
      <c r="AF73" s="318">
        <v>112</v>
      </c>
      <c r="AG73" s="318">
        <v>129</v>
      </c>
      <c r="AH73" s="318">
        <v>143</v>
      </c>
      <c r="AI73" s="318">
        <v>151</v>
      </c>
      <c r="AJ73" s="318">
        <v>179</v>
      </c>
      <c r="AK73" s="318">
        <v>203</v>
      </c>
      <c r="AL73" s="318">
        <v>230</v>
      </c>
      <c r="AM73" s="318">
        <v>269</v>
      </c>
      <c r="AN73" s="318">
        <v>317</v>
      </c>
      <c r="AO73" s="318">
        <v>359</v>
      </c>
      <c r="AP73" s="318">
        <v>394</v>
      </c>
      <c r="AQ73" s="318">
        <v>443</v>
      </c>
      <c r="AR73" s="318">
        <v>490</v>
      </c>
      <c r="AS73" s="318">
        <v>538</v>
      </c>
      <c r="AT73" s="318">
        <v>596</v>
      </c>
      <c r="AU73" s="318">
        <v>686</v>
      </c>
      <c r="AV73" s="318">
        <v>890</v>
      </c>
      <c r="AW73" s="318">
        <v>962</v>
      </c>
      <c r="AX73" s="318">
        <v>1046</v>
      </c>
      <c r="AY73" s="318">
        <v>1115</v>
      </c>
      <c r="AZ73" s="318">
        <v>1152</v>
      </c>
      <c r="BA73" s="318">
        <v>1207</v>
      </c>
      <c r="BB73" s="318">
        <v>1238</v>
      </c>
      <c r="BC73" s="318">
        <v>1256</v>
      </c>
      <c r="BD73" s="318">
        <v>1276</v>
      </c>
      <c r="BE73" s="318">
        <v>1296</v>
      </c>
      <c r="BF73" s="318">
        <v>1304</v>
      </c>
      <c r="BG73" s="318">
        <v>1343</v>
      </c>
      <c r="BH73" s="318">
        <v>1400</v>
      </c>
      <c r="BI73" s="318">
        <v>1445</v>
      </c>
      <c r="BJ73" s="318">
        <v>1489</v>
      </c>
      <c r="BK73" s="318">
        <v>1528</v>
      </c>
      <c r="BL73" s="318">
        <v>1568</v>
      </c>
      <c r="BM73" s="318">
        <v>1607</v>
      </c>
      <c r="BN73" s="318">
        <v>1619</v>
      </c>
      <c r="BO73" s="318">
        <v>1597</v>
      </c>
      <c r="BP73" s="318">
        <v>1553</v>
      </c>
      <c r="BQ73" s="318">
        <v>1491</v>
      </c>
      <c r="BR73" s="318">
        <v>1468</v>
      </c>
      <c r="BS73" s="318">
        <v>1458</v>
      </c>
      <c r="BT73" s="318">
        <v>1492</v>
      </c>
      <c r="BU73" s="318">
        <v>1495</v>
      </c>
      <c r="BV73" s="318">
        <v>1501</v>
      </c>
      <c r="BW73" s="318">
        <v>1507</v>
      </c>
      <c r="BX73" s="219"/>
    </row>
    <row r="74" spans="1:76">
      <c r="A74" s="219"/>
      <c r="B74" s="322" t="s">
        <v>263</v>
      </c>
      <c r="C74" s="271"/>
      <c r="D74" s="318">
        <v>0</v>
      </c>
      <c r="E74" s="318">
        <v>0</v>
      </c>
      <c r="F74" s="318">
        <v>0</v>
      </c>
      <c r="G74" s="318">
        <v>0</v>
      </c>
      <c r="H74" s="318">
        <v>0</v>
      </c>
      <c r="I74" s="318">
        <v>0</v>
      </c>
      <c r="J74" s="318">
        <v>0</v>
      </c>
      <c r="K74" s="318">
        <v>0</v>
      </c>
      <c r="L74" s="318">
        <v>0</v>
      </c>
      <c r="M74" s="318">
        <v>0</v>
      </c>
      <c r="N74" s="318">
        <v>0</v>
      </c>
      <c r="O74" s="318">
        <v>0</v>
      </c>
      <c r="P74" s="318">
        <v>0</v>
      </c>
      <c r="Q74" s="318">
        <v>0</v>
      </c>
      <c r="R74" s="318">
        <v>0</v>
      </c>
      <c r="S74" s="318">
        <v>0</v>
      </c>
      <c r="T74" s="318">
        <v>0</v>
      </c>
      <c r="U74" s="318">
        <v>0</v>
      </c>
      <c r="V74" s="318">
        <v>0</v>
      </c>
      <c r="W74" s="318">
        <v>0</v>
      </c>
      <c r="X74" s="318">
        <v>0</v>
      </c>
      <c r="Y74" s="318">
        <v>0</v>
      </c>
      <c r="Z74" s="318">
        <v>0</v>
      </c>
      <c r="AA74" s="318">
        <v>0</v>
      </c>
      <c r="AB74" s="318">
        <v>0</v>
      </c>
      <c r="AC74" s="318">
        <v>0</v>
      </c>
      <c r="AD74" s="318">
        <v>0</v>
      </c>
      <c r="AE74" s="318">
        <v>0</v>
      </c>
      <c r="AF74" s="318">
        <v>0</v>
      </c>
      <c r="AG74" s="318">
        <v>0</v>
      </c>
      <c r="AH74" s="318">
        <v>0</v>
      </c>
      <c r="AI74" s="318">
        <v>0</v>
      </c>
      <c r="AJ74" s="318">
        <v>0</v>
      </c>
      <c r="AK74" s="318">
        <v>0</v>
      </c>
      <c r="AL74" s="318">
        <v>0</v>
      </c>
      <c r="AM74" s="318">
        <v>0</v>
      </c>
      <c r="AN74" s="318">
        <v>0</v>
      </c>
      <c r="AO74" s="318">
        <v>0</v>
      </c>
      <c r="AP74" s="318">
        <v>0</v>
      </c>
      <c r="AQ74" s="318">
        <v>0</v>
      </c>
      <c r="AR74" s="318">
        <v>0</v>
      </c>
      <c r="AS74" s="318">
        <v>0</v>
      </c>
      <c r="AT74" s="318">
        <v>0</v>
      </c>
      <c r="AU74" s="318">
        <v>0</v>
      </c>
      <c r="AV74" s="318">
        <v>0</v>
      </c>
      <c r="AW74" s="318">
        <v>0</v>
      </c>
      <c r="AX74" s="318">
        <v>0</v>
      </c>
      <c r="AY74" s="318">
        <v>153</v>
      </c>
      <c r="AZ74" s="318">
        <v>146</v>
      </c>
      <c r="BA74" s="318">
        <v>158</v>
      </c>
      <c r="BB74" s="318">
        <v>166</v>
      </c>
      <c r="BC74" s="318">
        <v>178</v>
      </c>
      <c r="BD74" s="318">
        <v>188</v>
      </c>
      <c r="BE74" s="318">
        <v>199</v>
      </c>
      <c r="BF74" s="318">
        <v>206</v>
      </c>
      <c r="BG74" s="318">
        <v>204</v>
      </c>
      <c r="BH74" s="318">
        <v>189</v>
      </c>
      <c r="BI74" s="318">
        <v>184</v>
      </c>
      <c r="BJ74" s="318">
        <v>177</v>
      </c>
      <c r="BK74" s="318">
        <v>172</v>
      </c>
      <c r="BL74" s="318">
        <v>169</v>
      </c>
      <c r="BM74" s="318">
        <v>169</v>
      </c>
      <c r="BN74" s="318">
        <v>163</v>
      </c>
      <c r="BO74" s="318">
        <v>160</v>
      </c>
      <c r="BP74" s="318">
        <v>158</v>
      </c>
      <c r="BQ74" s="318">
        <v>151</v>
      </c>
      <c r="BR74" s="318">
        <v>156</v>
      </c>
      <c r="BS74" s="318">
        <v>156</v>
      </c>
      <c r="BT74" s="318">
        <v>161</v>
      </c>
      <c r="BU74" s="318">
        <v>164</v>
      </c>
      <c r="BV74" s="318">
        <v>164</v>
      </c>
      <c r="BW74" s="318">
        <v>166</v>
      </c>
      <c r="BX74" s="219"/>
    </row>
    <row r="75" spans="1:76" ht="25.5" customHeight="1">
      <c r="A75" s="219"/>
      <c r="B75" s="321" t="s">
        <v>409</v>
      </c>
      <c r="C75" s="271"/>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c r="AE75" s="318"/>
      <c r="AF75" s="318"/>
      <c r="AG75" s="318"/>
      <c r="AH75" s="318"/>
      <c r="AI75" s="318"/>
      <c r="AJ75" s="318"/>
      <c r="AK75" s="318"/>
      <c r="AL75" s="318"/>
      <c r="AM75" s="318"/>
      <c r="AN75" s="318"/>
      <c r="AO75" s="318"/>
      <c r="AP75" s="318"/>
      <c r="AQ75" s="318"/>
      <c r="AR75" s="318"/>
      <c r="AS75" s="318"/>
      <c r="AT75" s="318"/>
      <c r="AU75" s="318"/>
      <c r="AV75" s="318"/>
      <c r="AW75" s="318"/>
      <c r="AX75" s="318"/>
      <c r="AY75" s="318"/>
      <c r="AZ75" s="318"/>
      <c r="BA75" s="318"/>
      <c r="BB75" s="318"/>
      <c r="BC75" s="318"/>
      <c r="BD75" s="318"/>
      <c r="BE75" s="318"/>
      <c r="BF75" s="318"/>
      <c r="BG75" s="318">
        <v>0</v>
      </c>
      <c r="BH75" s="318">
        <v>0</v>
      </c>
      <c r="BI75" s="318">
        <v>0</v>
      </c>
      <c r="BJ75" s="318">
        <v>0</v>
      </c>
      <c r="BK75" s="318">
        <v>0</v>
      </c>
      <c r="BL75" s="318">
        <v>0</v>
      </c>
      <c r="BM75" s="318">
        <v>1</v>
      </c>
      <c r="BN75" s="318">
        <v>1</v>
      </c>
      <c r="BO75" s="318">
        <v>1</v>
      </c>
      <c r="BP75" s="318">
        <v>1</v>
      </c>
      <c r="BQ75" s="318">
        <v>2</v>
      </c>
      <c r="BR75" s="318">
        <v>2</v>
      </c>
      <c r="BS75" s="318">
        <v>2</v>
      </c>
      <c r="BT75" s="318">
        <v>2</v>
      </c>
      <c r="BU75" s="318">
        <v>2</v>
      </c>
      <c r="BV75" s="318">
        <v>2</v>
      </c>
      <c r="BW75" s="318">
        <v>2</v>
      </c>
      <c r="BX75" s="219"/>
    </row>
    <row r="76" spans="1:76" s="275" customFormat="1" ht="26.1" customHeight="1">
      <c r="A76" s="174"/>
      <c r="B76" s="320" t="s">
        <v>228</v>
      </c>
      <c r="C76" s="277"/>
      <c r="D76" s="318">
        <v>0</v>
      </c>
      <c r="E76" s="318">
        <v>0</v>
      </c>
      <c r="F76" s="318">
        <v>0</v>
      </c>
      <c r="G76" s="318">
        <v>0</v>
      </c>
      <c r="H76" s="318">
        <v>0</v>
      </c>
      <c r="I76" s="318">
        <v>0</v>
      </c>
      <c r="J76" s="318">
        <v>0</v>
      </c>
      <c r="K76" s="318">
        <v>0</v>
      </c>
      <c r="L76" s="318">
        <v>0</v>
      </c>
      <c r="M76" s="318">
        <v>0</v>
      </c>
      <c r="N76" s="318">
        <v>0</v>
      </c>
      <c r="O76" s="318">
        <v>0</v>
      </c>
      <c r="P76" s="318">
        <v>0</v>
      </c>
      <c r="Q76" s="318">
        <v>0</v>
      </c>
      <c r="R76" s="318">
        <v>0</v>
      </c>
      <c r="S76" s="318">
        <v>0</v>
      </c>
      <c r="T76" s="318">
        <v>0</v>
      </c>
      <c r="U76" s="318">
        <v>0</v>
      </c>
      <c r="V76" s="318">
        <v>0</v>
      </c>
      <c r="W76" s="318">
        <v>0</v>
      </c>
      <c r="X76" s="318">
        <v>0</v>
      </c>
      <c r="Y76" s="318">
        <v>0</v>
      </c>
      <c r="Z76" s="318">
        <v>0</v>
      </c>
      <c r="AA76" s="318">
        <v>0</v>
      </c>
      <c r="AB76" s="318">
        <v>0</v>
      </c>
      <c r="AC76" s="318">
        <v>0</v>
      </c>
      <c r="AD76" s="318">
        <v>0</v>
      </c>
      <c r="AE76" s="318">
        <v>0</v>
      </c>
      <c r="AF76" s="318">
        <v>34</v>
      </c>
      <c r="AG76" s="318">
        <v>55</v>
      </c>
      <c r="AH76" s="318">
        <v>75</v>
      </c>
      <c r="AI76" s="318">
        <v>105</v>
      </c>
      <c r="AJ76" s="318">
        <v>147</v>
      </c>
      <c r="AK76" s="318">
        <v>177</v>
      </c>
      <c r="AL76" s="318">
        <v>214</v>
      </c>
      <c r="AM76" s="318">
        <v>263</v>
      </c>
      <c r="AN76" s="318">
        <v>314</v>
      </c>
      <c r="AO76" s="318">
        <v>367</v>
      </c>
      <c r="AP76" s="318">
        <v>422</v>
      </c>
      <c r="AQ76" s="318">
        <v>474</v>
      </c>
      <c r="AR76" s="318">
        <v>520</v>
      </c>
      <c r="AS76" s="318">
        <v>565</v>
      </c>
      <c r="AT76" s="318">
        <v>607</v>
      </c>
      <c r="AU76" s="318">
        <v>654</v>
      </c>
      <c r="AV76" s="318">
        <v>0</v>
      </c>
      <c r="AW76" s="318">
        <v>0</v>
      </c>
      <c r="AX76" s="318">
        <v>0</v>
      </c>
      <c r="AY76" s="318">
        <v>0</v>
      </c>
      <c r="AZ76" s="318">
        <v>0</v>
      </c>
      <c r="BA76" s="318">
        <v>0</v>
      </c>
      <c r="BB76" s="318">
        <v>0</v>
      </c>
      <c r="BC76" s="318">
        <v>0</v>
      </c>
      <c r="BD76" s="318">
        <v>0</v>
      </c>
      <c r="BE76" s="318">
        <v>0</v>
      </c>
      <c r="BF76" s="318">
        <v>0</v>
      </c>
      <c r="BG76" s="318">
        <v>0</v>
      </c>
      <c r="BH76" s="318">
        <v>0</v>
      </c>
      <c r="BI76" s="318">
        <v>0</v>
      </c>
      <c r="BJ76" s="318">
        <v>0</v>
      </c>
      <c r="BK76" s="318">
        <v>0</v>
      </c>
      <c r="BL76" s="318">
        <v>0</v>
      </c>
      <c r="BM76" s="318">
        <v>0</v>
      </c>
      <c r="BN76" s="318">
        <v>0</v>
      </c>
      <c r="BO76" s="318">
        <v>0</v>
      </c>
      <c r="BP76" s="318">
        <v>0</v>
      </c>
      <c r="BQ76" s="318">
        <v>0</v>
      </c>
      <c r="BR76" s="318">
        <v>0</v>
      </c>
      <c r="BS76" s="318">
        <v>0</v>
      </c>
      <c r="BT76" s="318">
        <v>0</v>
      </c>
      <c r="BU76" s="318">
        <v>0</v>
      </c>
      <c r="BV76" s="318">
        <v>0</v>
      </c>
      <c r="BW76" s="318">
        <v>0</v>
      </c>
      <c r="BX76" s="174"/>
    </row>
    <row r="77" spans="1:76">
      <c r="A77" s="219"/>
      <c r="B77" s="319" t="s">
        <v>449</v>
      </c>
      <c r="C77" s="271"/>
      <c r="D77" s="318">
        <v>0</v>
      </c>
      <c r="E77" s="318">
        <v>0</v>
      </c>
      <c r="F77" s="318">
        <v>0</v>
      </c>
      <c r="G77" s="318">
        <v>0</v>
      </c>
      <c r="H77" s="318">
        <v>0</v>
      </c>
      <c r="I77" s="318">
        <v>0</v>
      </c>
      <c r="J77" s="318">
        <v>0</v>
      </c>
      <c r="K77" s="318">
        <v>0</v>
      </c>
      <c r="L77" s="318">
        <v>0</v>
      </c>
      <c r="M77" s="318">
        <v>0</v>
      </c>
      <c r="N77" s="318">
        <v>0</v>
      </c>
      <c r="O77" s="318">
        <v>0</v>
      </c>
      <c r="P77" s="318">
        <v>0</v>
      </c>
      <c r="Q77" s="318">
        <v>0</v>
      </c>
      <c r="R77" s="318">
        <v>0</v>
      </c>
      <c r="S77" s="318">
        <v>0</v>
      </c>
      <c r="T77" s="318">
        <v>0</v>
      </c>
      <c r="U77" s="318">
        <v>0</v>
      </c>
      <c r="V77" s="318">
        <v>0</v>
      </c>
      <c r="W77" s="318">
        <v>0</v>
      </c>
      <c r="X77" s="318">
        <v>0</v>
      </c>
      <c r="Y77" s="318">
        <v>0</v>
      </c>
      <c r="Z77" s="318">
        <v>0</v>
      </c>
      <c r="AA77" s="318">
        <v>0</v>
      </c>
      <c r="AB77" s="318">
        <v>0</v>
      </c>
      <c r="AC77" s="318">
        <v>0</v>
      </c>
      <c r="AD77" s="318">
        <v>0</v>
      </c>
      <c r="AE77" s="318">
        <v>0</v>
      </c>
      <c r="AF77" s="318">
        <v>3</v>
      </c>
      <c r="AG77" s="318">
        <v>11</v>
      </c>
      <c r="AH77" s="318">
        <v>15</v>
      </c>
      <c r="AI77" s="318">
        <v>15</v>
      </c>
      <c r="AJ77" s="318">
        <v>16</v>
      </c>
      <c r="AK77" s="318">
        <v>16</v>
      </c>
      <c r="AL77" s="318">
        <v>16</v>
      </c>
      <c r="AM77" s="318">
        <v>16</v>
      </c>
      <c r="AN77" s="318">
        <v>17</v>
      </c>
      <c r="AO77" s="318">
        <v>17</v>
      </c>
      <c r="AP77" s="318">
        <v>17</v>
      </c>
      <c r="AQ77" s="318">
        <v>17</v>
      </c>
      <c r="AR77" s="318">
        <v>17</v>
      </c>
      <c r="AS77" s="318">
        <v>18</v>
      </c>
      <c r="AT77" s="318">
        <v>18</v>
      </c>
      <c r="AU77" s="318">
        <v>19</v>
      </c>
      <c r="AV77" s="318">
        <v>0</v>
      </c>
      <c r="AW77" s="318">
        <v>0</v>
      </c>
      <c r="AX77" s="318">
        <v>0</v>
      </c>
      <c r="AY77" s="318">
        <v>0</v>
      </c>
      <c r="AZ77" s="318">
        <v>0</v>
      </c>
      <c r="BA77" s="318">
        <v>0</v>
      </c>
      <c r="BB77" s="318">
        <v>0</v>
      </c>
      <c r="BC77" s="318">
        <v>0</v>
      </c>
      <c r="BD77" s="318">
        <v>0</v>
      </c>
      <c r="BE77" s="318">
        <v>0</v>
      </c>
      <c r="BF77" s="318">
        <v>0</v>
      </c>
      <c r="BG77" s="318">
        <v>0</v>
      </c>
      <c r="BH77" s="318">
        <v>0</v>
      </c>
      <c r="BI77" s="318">
        <v>0</v>
      </c>
      <c r="BJ77" s="318">
        <v>0</v>
      </c>
      <c r="BK77" s="318">
        <v>0</v>
      </c>
      <c r="BL77" s="318">
        <v>0</v>
      </c>
      <c r="BM77" s="318">
        <v>0</v>
      </c>
      <c r="BN77" s="318">
        <v>0</v>
      </c>
      <c r="BO77" s="318">
        <v>0</v>
      </c>
      <c r="BP77" s="318">
        <v>0</v>
      </c>
      <c r="BQ77" s="318">
        <v>0</v>
      </c>
      <c r="BR77" s="318">
        <v>0</v>
      </c>
      <c r="BS77" s="318">
        <v>0</v>
      </c>
      <c r="BT77" s="318">
        <v>0</v>
      </c>
      <c r="BU77" s="318">
        <v>0</v>
      </c>
      <c r="BV77" s="318">
        <v>0</v>
      </c>
      <c r="BW77" s="318">
        <v>0</v>
      </c>
      <c r="BX77" s="219"/>
    </row>
    <row r="78" spans="1:76">
      <c r="A78" s="219"/>
      <c r="B78" s="319" t="s">
        <v>337</v>
      </c>
      <c r="C78" s="271"/>
      <c r="D78" s="318">
        <v>0</v>
      </c>
      <c r="E78" s="318">
        <v>0</v>
      </c>
      <c r="F78" s="318">
        <v>0</v>
      </c>
      <c r="G78" s="318">
        <v>0</v>
      </c>
      <c r="H78" s="318">
        <v>0</v>
      </c>
      <c r="I78" s="318">
        <v>0</v>
      </c>
      <c r="J78" s="318">
        <v>0</v>
      </c>
      <c r="K78" s="318">
        <v>0</v>
      </c>
      <c r="L78" s="318">
        <v>0</v>
      </c>
      <c r="M78" s="318">
        <v>0</v>
      </c>
      <c r="N78" s="318">
        <v>0</v>
      </c>
      <c r="O78" s="318">
        <v>0</v>
      </c>
      <c r="P78" s="318">
        <v>0</v>
      </c>
      <c r="Q78" s="318">
        <v>0</v>
      </c>
      <c r="R78" s="318">
        <v>0</v>
      </c>
      <c r="S78" s="318">
        <v>0</v>
      </c>
      <c r="T78" s="318">
        <v>0</v>
      </c>
      <c r="U78" s="318">
        <v>0</v>
      </c>
      <c r="V78" s="318">
        <v>0</v>
      </c>
      <c r="W78" s="318">
        <v>0</v>
      </c>
      <c r="X78" s="318">
        <v>0</v>
      </c>
      <c r="Y78" s="318">
        <v>0</v>
      </c>
      <c r="Z78" s="318">
        <v>0</v>
      </c>
      <c r="AA78" s="318">
        <v>0</v>
      </c>
      <c r="AB78" s="318">
        <v>0</v>
      </c>
      <c r="AC78" s="318">
        <v>0</v>
      </c>
      <c r="AD78" s="318">
        <v>0</v>
      </c>
      <c r="AE78" s="318">
        <v>0</v>
      </c>
      <c r="AF78" s="318">
        <v>31</v>
      </c>
      <c r="AG78" s="318">
        <v>44</v>
      </c>
      <c r="AH78" s="318">
        <v>61</v>
      </c>
      <c r="AI78" s="318">
        <v>86</v>
      </c>
      <c r="AJ78" s="318">
        <v>114</v>
      </c>
      <c r="AK78" s="318">
        <v>131</v>
      </c>
      <c r="AL78" s="318">
        <v>154</v>
      </c>
      <c r="AM78" s="318">
        <v>185</v>
      </c>
      <c r="AN78" s="318">
        <v>216</v>
      </c>
      <c r="AO78" s="318">
        <v>246</v>
      </c>
      <c r="AP78" s="318">
        <v>275</v>
      </c>
      <c r="AQ78" s="318">
        <v>303</v>
      </c>
      <c r="AR78" s="318">
        <v>325</v>
      </c>
      <c r="AS78" s="318">
        <v>345</v>
      </c>
      <c r="AT78" s="318">
        <v>364</v>
      </c>
      <c r="AU78" s="318">
        <v>387</v>
      </c>
      <c r="AV78" s="318">
        <v>0</v>
      </c>
      <c r="AW78" s="318">
        <v>0</v>
      </c>
      <c r="AX78" s="318">
        <v>0</v>
      </c>
      <c r="AY78" s="318">
        <v>0</v>
      </c>
      <c r="AZ78" s="318">
        <v>0</v>
      </c>
      <c r="BA78" s="318">
        <v>0</v>
      </c>
      <c r="BB78" s="318">
        <v>0</v>
      </c>
      <c r="BC78" s="318">
        <v>0</v>
      </c>
      <c r="BD78" s="318">
        <v>0</v>
      </c>
      <c r="BE78" s="318">
        <v>0</v>
      </c>
      <c r="BF78" s="318">
        <v>0</v>
      </c>
      <c r="BG78" s="318">
        <v>0</v>
      </c>
      <c r="BH78" s="318">
        <v>0</v>
      </c>
      <c r="BI78" s="318">
        <v>0</v>
      </c>
      <c r="BJ78" s="318">
        <v>0</v>
      </c>
      <c r="BK78" s="318">
        <v>0</v>
      </c>
      <c r="BL78" s="318">
        <v>0</v>
      </c>
      <c r="BM78" s="318">
        <v>0</v>
      </c>
      <c r="BN78" s="318">
        <v>0</v>
      </c>
      <c r="BO78" s="318">
        <v>0</v>
      </c>
      <c r="BP78" s="318">
        <v>0</v>
      </c>
      <c r="BQ78" s="318">
        <v>0</v>
      </c>
      <c r="BR78" s="318">
        <v>0</v>
      </c>
      <c r="BS78" s="318">
        <v>0</v>
      </c>
      <c r="BT78" s="318">
        <v>0</v>
      </c>
      <c r="BU78" s="318">
        <v>0</v>
      </c>
      <c r="BV78" s="318">
        <v>0</v>
      </c>
      <c r="BW78" s="318">
        <v>0</v>
      </c>
      <c r="BX78" s="219"/>
    </row>
    <row r="79" spans="1:76">
      <c r="A79" s="219"/>
      <c r="B79" s="319" t="s">
        <v>338</v>
      </c>
      <c r="C79" s="271"/>
      <c r="D79" s="318">
        <v>0</v>
      </c>
      <c r="E79" s="318">
        <v>0</v>
      </c>
      <c r="F79" s="318">
        <v>0</v>
      </c>
      <c r="G79" s="318">
        <v>0</v>
      </c>
      <c r="H79" s="318">
        <v>0</v>
      </c>
      <c r="I79" s="318">
        <v>0</v>
      </c>
      <c r="J79" s="318">
        <v>0</v>
      </c>
      <c r="K79" s="318">
        <v>0</v>
      </c>
      <c r="L79" s="318">
        <v>0</v>
      </c>
      <c r="M79" s="318">
        <v>0</v>
      </c>
      <c r="N79" s="318">
        <v>0</v>
      </c>
      <c r="O79" s="318">
        <v>0</v>
      </c>
      <c r="P79" s="318">
        <v>0</v>
      </c>
      <c r="Q79" s="318">
        <v>0</v>
      </c>
      <c r="R79" s="318">
        <v>0</v>
      </c>
      <c r="S79" s="318">
        <v>0</v>
      </c>
      <c r="T79" s="318">
        <v>0</v>
      </c>
      <c r="U79" s="318">
        <v>0</v>
      </c>
      <c r="V79" s="318">
        <v>0</v>
      </c>
      <c r="W79" s="318">
        <v>0</v>
      </c>
      <c r="X79" s="318">
        <v>0</v>
      </c>
      <c r="Y79" s="318">
        <v>0</v>
      </c>
      <c r="Z79" s="318">
        <v>0</v>
      </c>
      <c r="AA79" s="318">
        <v>0</v>
      </c>
      <c r="AB79" s="318">
        <v>0</v>
      </c>
      <c r="AC79" s="318">
        <v>0</v>
      </c>
      <c r="AD79" s="318">
        <v>0</v>
      </c>
      <c r="AE79" s="318">
        <v>0</v>
      </c>
      <c r="AF79" s="318">
        <v>0</v>
      </c>
      <c r="AG79" s="318">
        <v>0</v>
      </c>
      <c r="AH79" s="318">
        <v>0</v>
      </c>
      <c r="AI79" s="318">
        <v>3</v>
      </c>
      <c r="AJ79" s="318">
        <v>17</v>
      </c>
      <c r="AK79" s="318">
        <v>30</v>
      </c>
      <c r="AL79" s="318">
        <v>44</v>
      </c>
      <c r="AM79" s="318">
        <v>61</v>
      </c>
      <c r="AN79" s="318">
        <v>81</v>
      </c>
      <c r="AO79" s="318">
        <v>104</v>
      </c>
      <c r="AP79" s="318">
        <v>130</v>
      </c>
      <c r="AQ79" s="318">
        <v>155</v>
      </c>
      <c r="AR79" s="318">
        <v>178</v>
      </c>
      <c r="AS79" s="318">
        <v>202</v>
      </c>
      <c r="AT79" s="318">
        <v>225</v>
      </c>
      <c r="AU79" s="318">
        <v>248</v>
      </c>
      <c r="AV79" s="318">
        <v>0</v>
      </c>
      <c r="AW79" s="318">
        <v>0</v>
      </c>
      <c r="AX79" s="318">
        <v>0</v>
      </c>
      <c r="AY79" s="318">
        <v>0</v>
      </c>
      <c r="AZ79" s="318">
        <v>0</v>
      </c>
      <c r="BA79" s="318">
        <v>0</v>
      </c>
      <c r="BB79" s="318">
        <v>0</v>
      </c>
      <c r="BC79" s="318">
        <v>0</v>
      </c>
      <c r="BD79" s="318">
        <v>0</v>
      </c>
      <c r="BE79" s="318">
        <v>0</v>
      </c>
      <c r="BF79" s="318">
        <v>0</v>
      </c>
      <c r="BG79" s="318">
        <v>0</v>
      </c>
      <c r="BH79" s="318">
        <v>0</v>
      </c>
      <c r="BI79" s="318">
        <v>0</v>
      </c>
      <c r="BJ79" s="318">
        <v>0</v>
      </c>
      <c r="BK79" s="318">
        <v>0</v>
      </c>
      <c r="BL79" s="318">
        <v>0</v>
      </c>
      <c r="BM79" s="318">
        <v>0</v>
      </c>
      <c r="BN79" s="318">
        <v>0</v>
      </c>
      <c r="BO79" s="318">
        <v>0</v>
      </c>
      <c r="BP79" s="318">
        <v>0</v>
      </c>
      <c r="BQ79" s="318">
        <v>0</v>
      </c>
      <c r="BR79" s="318">
        <v>0</v>
      </c>
      <c r="BS79" s="318">
        <v>0</v>
      </c>
      <c r="BT79" s="318">
        <v>0</v>
      </c>
      <c r="BU79" s="318">
        <v>0</v>
      </c>
      <c r="BV79" s="318">
        <v>0</v>
      </c>
      <c r="BW79" s="318">
        <v>0</v>
      </c>
      <c r="BX79" s="219"/>
    </row>
    <row r="80" spans="1:76" ht="15.75" thickBot="1">
      <c r="A80" s="225"/>
      <c r="B80" s="317"/>
      <c r="C80" s="225"/>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316"/>
      <c r="AE80" s="316"/>
      <c r="AF80" s="316"/>
      <c r="AG80" s="316"/>
      <c r="AH80" s="316"/>
      <c r="AI80" s="316"/>
      <c r="AJ80" s="316"/>
      <c r="AK80" s="316"/>
      <c r="AL80" s="316"/>
      <c r="AM80" s="316"/>
      <c r="AN80" s="316"/>
      <c r="AO80" s="316"/>
      <c r="AP80" s="316"/>
      <c r="AQ80" s="316"/>
      <c r="AR80" s="316"/>
      <c r="AS80" s="316"/>
      <c r="AT80" s="316"/>
      <c r="AU80" s="316"/>
      <c r="AV80" s="316"/>
      <c r="AW80" s="316"/>
      <c r="AX80" s="316"/>
      <c r="AY80" s="316"/>
      <c r="AZ80" s="316"/>
      <c r="BA80" s="316"/>
      <c r="BB80" s="316"/>
      <c r="BC80" s="316"/>
      <c r="BD80" s="316"/>
      <c r="BE80" s="316"/>
      <c r="BF80" s="316"/>
      <c r="BG80" s="316"/>
      <c r="BH80" s="316"/>
      <c r="BI80" s="316"/>
      <c r="BJ80" s="316"/>
      <c r="BK80" s="316"/>
      <c r="BL80" s="316"/>
      <c r="BM80" s="316"/>
      <c r="BN80" s="316"/>
      <c r="BO80" s="316"/>
      <c r="BP80" s="316"/>
      <c r="BQ80" s="316"/>
      <c r="BR80" s="316"/>
      <c r="BS80" s="316"/>
      <c r="BT80" s="316"/>
      <c r="BU80" s="316"/>
      <c r="BV80" s="316"/>
      <c r="BW80" s="316"/>
      <c r="BX80" s="219"/>
    </row>
    <row r="81" spans="1:75">
      <c r="A81" s="222"/>
      <c r="B81" s="222"/>
      <c r="C81" s="222"/>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c r="BN81" s="315"/>
      <c r="BO81" s="315"/>
      <c r="BP81" s="315"/>
      <c r="BQ81" s="315"/>
      <c r="BR81" s="315"/>
      <c r="BS81" s="315"/>
      <c r="BT81" s="315"/>
      <c r="BU81" s="315"/>
      <c r="BV81" s="315"/>
      <c r="BW81" s="315"/>
    </row>
  </sheetData>
  <mergeCells count="3">
    <mergeCell ref="A2:A3"/>
    <mergeCell ref="A24:A25"/>
    <mergeCell ref="B2:B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5"/>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75" width="12.7109375" style="216" customWidth="1"/>
    <col min="76" max="76" width="12.7109375" style="215" customWidth="1"/>
    <col min="77" max="16384" width="9.140625" style="215"/>
  </cols>
  <sheetData>
    <row r="1" spans="1:76" s="265" customFormat="1" ht="24.95" customHeight="1" thickBot="1">
      <c r="A1" s="27" t="s">
        <v>79</v>
      </c>
      <c r="B1" s="60"/>
      <c r="C1" s="270"/>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7"/>
      <c r="BW1" s="267"/>
      <c r="BX1" s="266"/>
    </row>
    <row r="2" spans="1:76" ht="15.75">
      <c r="A2" s="419" t="str">
        <f>'Benefit summary table'!A2</f>
        <v>Budget 2015</v>
      </c>
      <c r="B2" s="419" t="s">
        <v>474</v>
      </c>
      <c r="C2" s="348"/>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33"/>
      <c r="B3" s="433"/>
      <c r="C3" s="28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4" customHeight="1">
      <c r="A4" s="288"/>
      <c r="B4" s="254" t="s">
        <v>81</v>
      </c>
      <c r="C4" s="35"/>
      <c r="D4" s="276">
        <v>0</v>
      </c>
      <c r="E4" s="276">
        <v>0</v>
      </c>
      <c r="F4" s="276">
        <v>0</v>
      </c>
      <c r="G4" s="276">
        <v>0</v>
      </c>
      <c r="H4" s="276">
        <v>0</v>
      </c>
      <c r="I4" s="276">
        <v>0</v>
      </c>
      <c r="J4" s="276">
        <v>0</v>
      </c>
      <c r="K4" s="276">
        <v>0</v>
      </c>
      <c r="L4" s="276">
        <v>0</v>
      </c>
      <c r="M4" s="276">
        <v>0</v>
      </c>
      <c r="N4" s="276">
        <v>0</v>
      </c>
      <c r="O4" s="276">
        <v>0</v>
      </c>
      <c r="P4" s="276">
        <v>0</v>
      </c>
      <c r="Q4" s="276">
        <v>0</v>
      </c>
      <c r="R4" s="276">
        <v>0</v>
      </c>
      <c r="S4" s="276">
        <v>0</v>
      </c>
      <c r="T4" s="276">
        <v>0</v>
      </c>
      <c r="U4" s="276">
        <v>0</v>
      </c>
      <c r="V4" s="276">
        <v>0</v>
      </c>
      <c r="W4" s="276">
        <v>0</v>
      </c>
      <c r="X4" s="276">
        <v>0</v>
      </c>
      <c r="Y4" s="276">
        <v>0</v>
      </c>
      <c r="Z4" s="276">
        <v>22</v>
      </c>
      <c r="AA4" s="276">
        <v>20</v>
      </c>
      <c r="AB4" s="276">
        <v>105</v>
      </c>
      <c r="AC4" s="276">
        <v>225</v>
      </c>
      <c r="AD4" s="276">
        <v>138</v>
      </c>
      <c r="AE4" s="276">
        <v>194</v>
      </c>
      <c r="AF4" s="276">
        <v>201</v>
      </c>
      <c r="AG4" s="276">
        <v>684</v>
      </c>
      <c r="AH4" s="276">
        <v>721</v>
      </c>
      <c r="AI4" s="276">
        <v>793</v>
      </c>
      <c r="AJ4" s="276">
        <v>1024</v>
      </c>
      <c r="AK4" s="276">
        <v>1655.6</v>
      </c>
      <c r="AL4" s="276">
        <v>2128</v>
      </c>
      <c r="AM4" s="276">
        <v>2516</v>
      </c>
      <c r="AN4" s="276">
        <v>2833</v>
      </c>
      <c r="AO4" s="276">
        <v>3177</v>
      </c>
      <c r="AP4" s="276">
        <v>3415</v>
      </c>
      <c r="AQ4" s="276">
        <v>3536</v>
      </c>
      <c r="AR4" s="276">
        <v>3723.4489999999996</v>
      </c>
      <c r="AS4" s="276">
        <v>4232.5369999999994</v>
      </c>
      <c r="AT4" s="276">
        <v>5095.3410000000003</v>
      </c>
      <c r="AU4" s="276">
        <v>6358.652</v>
      </c>
      <c r="AV4" s="276">
        <v>7812.0959999999995</v>
      </c>
      <c r="AW4" s="276">
        <v>9216.8450000000012</v>
      </c>
      <c r="AX4" s="276">
        <v>10103.235919999999</v>
      </c>
      <c r="AY4" s="276">
        <v>10874.666694000003</v>
      </c>
      <c r="AZ4" s="276">
        <v>11379.761964999998</v>
      </c>
      <c r="BA4" s="276">
        <v>11176.396122999999</v>
      </c>
      <c r="BB4" s="276">
        <v>11064.804220000002</v>
      </c>
      <c r="BC4" s="276">
        <v>11064.103816674598</v>
      </c>
      <c r="BD4" s="276">
        <v>11162.3689748</v>
      </c>
      <c r="BE4" s="276">
        <v>11588.695131</v>
      </c>
      <c r="BF4" s="276">
        <v>12636.220416</v>
      </c>
      <c r="BG4" s="276">
        <v>12347.373120710001</v>
      </c>
      <c r="BH4" s="276">
        <v>13157.570061439999</v>
      </c>
      <c r="BI4" s="276">
        <v>13928.205135</v>
      </c>
      <c r="BJ4" s="276">
        <v>14840.547586000004</v>
      </c>
      <c r="BK4" s="276">
        <v>15731.800594999997</v>
      </c>
      <c r="BL4" s="276">
        <v>17103.441162000003</v>
      </c>
      <c r="BM4" s="276">
        <v>19989.231178000002</v>
      </c>
      <c r="BN4" s="276">
        <v>21426.990301000002</v>
      </c>
      <c r="BO4" s="276">
        <v>22820.29012300001</v>
      </c>
      <c r="BP4" s="276">
        <v>23891.683865000003</v>
      </c>
      <c r="BQ4" s="276">
        <v>24177.032744</v>
      </c>
      <c r="BR4" s="276">
        <v>24352.72578366919</v>
      </c>
      <c r="BS4" s="276">
        <v>24497.981331864165</v>
      </c>
      <c r="BT4" s="276">
        <v>24708.669880715428</v>
      </c>
      <c r="BU4" s="276">
        <v>25095.584350784284</v>
      </c>
      <c r="BV4" s="276">
        <v>25610.364554132779</v>
      </c>
      <c r="BW4" s="276">
        <v>26053.549977533028</v>
      </c>
      <c r="BX4" s="174"/>
    </row>
    <row r="5" spans="1:76" s="275" customFormat="1" ht="15.75">
      <c r="A5" s="304"/>
      <c r="B5" s="38" t="s">
        <v>241</v>
      </c>
      <c r="C5" s="35"/>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3">
        <v>15141.776923958705</v>
      </c>
      <c r="BM5" s="273">
        <v>16923.255930776253</v>
      </c>
      <c r="BN5" s="273">
        <v>18018.287469340114</v>
      </c>
      <c r="BO5" s="273">
        <v>19055.311208911484</v>
      </c>
      <c r="BP5" s="273">
        <v>19879.676398880401</v>
      </c>
      <c r="BQ5" s="273">
        <v>20527.846029426601</v>
      </c>
      <c r="BR5" s="273">
        <v>21525.446260499873</v>
      </c>
      <c r="BS5" s="273">
        <v>22202.272171407061</v>
      </c>
      <c r="BT5" s="273">
        <v>22479.588510741603</v>
      </c>
      <c r="BU5" s="273">
        <v>22786.502324462956</v>
      </c>
      <c r="BV5" s="273">
        <v>23221.92682089327</v>
      </c>
      <c r="BW5" s="273">
        <v>23577.81980766957</v>
      </c>
      <c r="BX5" s="174"/>
    </row>
    <row r="6" spans="1:76" s="275" customFormat="1" ht="15.75">
      <c r="A6" s="304"/>
      <c r="B6" s="38" t="s">
        <v>240</v>
      </c>
      <c r="C6" s="35"/>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76"/>
      <c r="BH6" s="276"/>
      <c r="BI6" s="276"/>
      <c r="BJ6" s="276"/>
      <c r="BK6" s="276"/>
      <c r="BL6" s="273">
        <v>1613.425236041295</v>
      </c>
      <c r="BM6" s="273">
        <v>2679.9444862237456</v>
      </c>
      <c r="BN6" s="273">
        <v>3009.2036966598816</v>
      </c>
      <c r="BO6" s="273">
        <v>3331.7742650885075</v>
      </c>
      <c r="BP6" s="273">
        <v>3573.0294971195963</v>
      </c>
      <c r="BQ6" s="273">
        <v>3177.995034573406</v>
      </c>
      <c r="BR6" s="273">
        <v>2350.8172416774219</v>
      </c>
      <c r="BS6" s="273">
        <v>1812.1554795257189</v>
      </c>
      <c r="BT6" s="273">
        <v>1739.8556065048979</v>
      </c>
      <c r="BU6" s="273">
        <v>1808.5699218415421</v>
      </c>
      <c r="BV6" s="273">
        <v>1873.9555279273175</v>
      </c>
      <c r="BW6" s="273">
        <v>1948.796560707819</v>
      </c>
      <c r="BX6" s="174"/>
    </row>
    <row r="7" spans="1:76" s="275" customFormat="1" ht="15.75">
      <c r="A7" s="304"/>
      <c r="B7" s="38" t="s">
        <v>239</v>
      </c>
      <c r="C7" s="35"/>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3">
        <v>348.23900200000571</v>
      </c>
      <c r="BM7" s="273">
        <v>386.0307610000018</v>
      </c>
      <c r="BN7" s="273">
        <v>399.49913500000184</v>
      </c>
      <c r="BO7" s="273">
        <v>433.20464900001389</v>
      </c>
      <c r="BP7" s="273">
        <v>438.97796900000321</v>
      </c>
      <c r="BQ7" s="273">
        <v>471.19167999998899</v>
      </c>
      <c r="BR7" s="273">
        <v>476.46228149189119</v>
      </c>
      <c r="BS7" s="273">
        <v>483.55368093138168</v>
      </c>
      <c r="BT7" s="273">
        <v>489.2257634679263</v>
      </c>
      <c r="BU7" s="273">
        <v>500.51210448080383</v>
      </c>
      <c r="BV7" s="273">
        <v>514.48220531120023</v>
      </c>
      <c r="BW7" s="273">
        <v>526.93360915667654</v>
      </c>
      <c r="BX7" s="174"/>
    </row>
    <row r="8" spans="1:76" s="97" customFormat="1" ht="26.1" customHeight="1">
      <c r="A8" s="30"/>
      <c r="B8" s="107" t="s">
        <v>460</v>
      </c>
      <c r="C8" s="30"/>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33"/>
    </row>
    <row r="9" spans="1:76" s="97" customFormat="1">
      <c r="A9" s="30"/>
      <c r="B9" s="38" t="s">
        <v>459</v>
      </c>
      <c r="C9" s="30"/>
      <c r="D9" s="273" t="s">
        <v>412</v>
      </c>
      <c r="E9" s="273" t="s">
        <v>412</v>
      </c>
      <c r="F9" s="273" t="s">
        <v>412</v>
      </c>
      <c r="G9" s="273" t="s">
        <v>412</v>
      </c>
      <c r="H9" s="273" t="s">
        <v>412</v>
      </c>
      <c r="I9" s="273" t="s">
        <v>412</v>
      </c>
      <c r="J9" s="273" t="s">
        <v>412</v>
      </c>
      <c r="K9" s="273" t="s">
        <v>412</v>
      </c>
      <c r="L9" s="273" t="s">
        <v>412</v>
      </c>
      <c r="M9" s="273" t="s">
        <v>412</v>
      </c>
      <c r="N9" s="273" t="s">
        <v>412</v>
      </c>
      <c r="O9" s="273" t="s">
        <v>412</v>
      </c>
      <c r="P9" s="273" t="s">
        <v>412</v>
      </c>
      <c r="Q9" s="273" t="s">
        <v>412</v>
      </c>
      <c r="R9" s="273" t="s">
        <v>412</v>
      </c>
      <c r="S9" s="273" t="s">
        <v>412</v>
      </c>
      <c r="T9" s="273" t="s">
        <v>412</v>
      </c>
      <c r="U9" s="273" t="s">
        <v>412</v>
      </c>
      <c r="V9" s="273" t="s">
        <v>412</v>
      </c>
      <c r="W9" s="273" t="s">
        <v>412</v>
      </c>
      <c r="X9" s="273" t="s">
        <v>412</v>
      </c>
      <c r="Y9" s="273" t="s">
        <v>412</v>
      </c>
      <c r="Z9" s="273">
        <v>22</v>
      </c>
      <c r="AA9" s="273">
        <v>20</v>
      </c>
      <c r="AB9" s="273">
        <v>90</v>
      </c>
      <c r="AC9" s="273">
        <v>196</v>
      </c>
      <c r="AD9" s="273">
        <v>122</v>
      </c>
      <c r="AE9" s="273">
        <v>162</v>
      </c>
      <c r="AF9" s="273">
        <v>174</v>
      </c>
      <c r="AG9" s="273">
        <v>541</v>
      </c>
      <c r="AH9" s="273">
        <v>574</v>
      </c>
      <c r="AI9" s="273">
        <v>636</v>
      </c>
      <c r="AJ9" s="273">
        <v>841</v>
      </c>
      <c r="AK9" s="273">
        <v>1385.6</v>
      </c>
      <c r="AL9" s="273">
        <v>1777</v>
      </c>
      <c r="AM9" s="273">
        <v>1980</v>
      </c>
      <c r="AN9" s="273">
        <v>2146</v>
      </c>
      <c r="AO9" s="273">
        <v>2296</v>
      </c>
      <c r="AP9" s="273">
        <v>2419</v>
      </c>
      <c r="AQ9" s="273">
        <v>2506</v>
      </c>
      <c r="AR9" s="273">
        <v>2652.7289999999998</v>
      </c>
      <c r="AS9" s="273">
        <v>2867.1709999999998</v>
      </c>
      <c r="AT9" s="273">
        <v>3328.549</v>
      </c>
      <c r="AU9" s="273">
        <v>3945.2429999999999</v>
      </c>
      <c r="AV9" s="273">
        <v>4566.0839999999998</v>
      </c>
      <c r="AW9" s="273">
        <v>5028.2650000000003</v>
      </c>
      <c r="AX9" s="273">
        <v>5228.0419039999988</v>
      </c>
      <c r="AY9" s="273">
        <v>5429.9853480000011</v>
      </c>
      <c r="AZ9" s="273">
        <v>5569.4310189999987</v>
      </c>
      <c r="BA9" s="273">
        <v>5497.5839939999996</v>
      </c>
      <c r="BB9" s="273">
        <v>5404.9490960500016</v>
      </c>
      <c r="BC9" s="273">
        <v>5344.729778154182</v>
      </c>
      <c r="BD9" s="273">
        <v>5258.2568189613457</v>
      </c>
      <c r="BE9" s="273">
        <v>5282.4738553494062</v>
      </c>
      <c r="BF9" s="273">
        <v>5405.2261763595543</v>
      </c>
      <c r="BG9" s="273">
        <v>5029.8907191137514</v>
      </c>
      <c r="BH9" s="273">
        <v>5200.1683993846509</v>
      </c>
      <c r="BI9" s="273">
        <v>5262.5853160000006</v>
      </c>
      <c r="BJ9" s="273">
        <v>5369.7323449999994</v>
      </c>
      <c r="BK9" s="273">
        <v>5453.8794029999999</v>
      </c>
      <c r="BL9" s="273">
        <v>5368.0309110000007</v>
      </c>
      <c r="BM9" s="273">
        <v>5469.598512999999</v>
      </c>
      <c r="BN9" s="273">
        <v>5405.463205</v>
      </c>
      <c r="BO9" s="273">
        <v>5577.661986000001</v>
      </c>
      <c r="BP9" s="273">
        <v>5869.8859560000001</v>
      </c>
      <c r="BQ9" s="273">
        <v>5949.3961390000013</v>
      </c>
      <c r="BR9" s="273">
        <v>6030.6711905105176</v>
      </c>
      <c r="BS9" s="273">
        <v>5997.8440081039626</v>
      </c>
      <c r="BT9" s="273">
        <v>6017.1552398224121</v>
      </c>
      <c r="BU9" s="273">
        <v>6110.0070098616779</v>
      </c>
      <c r="BV9" s="273">
        <v>6243.7678143777648</v>
      </c>
      <c r="BW9" s="273">
        <v>6379.7522214884884</v>
      </c>
      <c r="BX9" s="33"/>
    </row>
    <row r="10" spans="1:76" s="97" customFormat="1">
      <c r="A10" s="30"/>
      <c r="B10" s="38" t="s">
        <v>458</v>
      </c>
      <c r="C10" s="30"/>
      <c r="D10" s="273" t="s">
        <v>412</v>
      </c>
      <c r="E10" s="273" t="s">
        <v>412</v>
      </c>
      <c r="F10" s="273" t="s">
        <v>412</v>
      </c>
      <c r="G10" s="273" t="s">
        <v>412</v>
      </c>
      <c r="H10" s="273" t="s">
        <v>412</v>
      </c>
      <c r="I10" s="273" t="s">
        <v>412</v>
      </c>
      <c r="J10" s="273" t="s">
        <v>412</v>
      </c>
      <c r="K10" s="273" t="s">
        <v>412</v>
      </c>
      <c r="L10" s="273" t="s">
        <v>412</v>
      </c>
      <c r="M10" s="273" t="s">
        <v>412</v>
      </c>
      <c r="N10" s="273" t="s">
        <v>412</v>
      </c>
      <c r="O10" s="273" t="s">
        <v>412</v>
      </c>
      <c r="P10" s="273" t="s">
        <v>412</v>
      </c>
      <c r="Q10" s="273" t="s">
        <v>412</v>
      </c>
      <c r="R10" s="273" t="s">
        <v>412</v>
      </c>
      <c r="S10" s="273" t="s">
        <v>412</v>
      </c>
      <c r="T10" s="273" t="s">
        <v>412</v>
      </c>
      <c r="U10" s="273" t="s">
        <v>412</v>
      </c>
      <c r="V10" s="273" t="s">
        <v>412</v>
      </c>
      <c r="W10" s="273" t="s">
        <v>412</v>
      </c>
      <c r="X10" s="273" t="s">
        <v>412</v>
      </c>
      <c r="Y10" s="273" t="s">
        <v>412</v>
      </c>
      <c r="Z10" s="273" t="s">
        <v>412</v>
      </c>
      <c r="AA10" s="273" t="s">
        <v>412</v>
      </c>
      <c r="AB10" s="273" t="s">
        <v>412</v>
      </c>
      <c r="AC10" s="273" t="s">
        <v>412</v>
      </c>
      <c r="AD10" s="273" t="s">
        <v>412</v>
      </c>
      <c r="AE10" s="273" t="s">
        <v>412</v>
      </c>
      <c r="AF10" s="273" t="s">
        <v>412</v>
      </c>
      <c r="AG10" s="273" t="s">
        <v>412</v>
      </c>
      <c r="AH10" s="273" t="s">
        <v>412</v>
      </c>
      <c r="AI10" s="273" t="s">
        <v>412</v>
      </c>
      <c r="AJ10" s="273" t="s">
        <v>412</v>
      </c>
      <c r="AK10" s="273" t="s">
        <v>412</v>
      </c>
      <c r="AL10" s="273" t="s">
        <v>412</v>
      </c>
      <c r="AM10" s="273" t="s">
        <v>412</v>
      </c>
      <c r="AN10" s="273" t="s">
        <v>412</v>
      </c>
      <c r="AO10" s="273" t="s">
        <v>412</v>
      </c>
      <c r="AP10" s="273" t="s">
        <v>412</v>
      </c>
      <c r="AQ10" s="273" t="s">
        <v>412</v>
      </c>
      <c r="AR10" s="273" t="s">
        <v>412</v>
      </c>
      <c r="AS10" s="273" t="s">
        <v>412</v>
      </c>
      <c r="AT10" s="273" t="s">
        <v>412</v>
      </c>
      <c r="AU10" s="273" t="s">
        <v>412</v>
      </c>
      <c r="AV10" s="273" t="s">
        <v>412</v>
      </c>
      <c r="AW10" s="273" t="s">
        <v>412</v>
      </c>
      <c r="AX10" s="273">
        <v>1308.5634420000383</v>
      </c>
      <c r="AY10" s="273">
        <v>1640.2769817999344</v>
      </c>
      <c r="AZ10" s="273">
        <v>1990.7376319759783</v>
      </c>
      <c r="BA10" s="273">
        <v>2242.2150966862773</v>
      </c>
      <c r="BB10" s="273">
        <v>2480.1925472964745</v>
      </c>
      <c r="BC10" s="273">
        <v>2753.0026466072081</v>
      </c>
      <c r="BD10" s="273">
        <v>3053.0684534672382</v>
      </c>
      <c r="BE10" s="273">
        <v>3481.9717405472043</v>
      </c>
      <c r="BF10" s="273">
        <v>4199.332684970158</v>
      </c>
      <c r="BG10" s="273">
        <v>4292.258269780411</v>
      </c>
      <c r="BH10" s="273">
        <v>4603.3960303730873</v>
      </c>
      <c r="BI10" s="273">
        <v>4949.5769554409108</v>
      </c>
      <c r="BJ10" s="273">
        <v>5195.0334294040358</v>
      </c>
      <c r="BK10" s="273">
        <v>5579.7007413789333</v>
      </c>
      <c r="BL10" s="273">
        <v>6111.8128355627241</v>
      </c>
      <c r="BM10" s="273">
        <v>6947.1654035862148</v>
      </c>
      <c r="BN10" s="273">
        <v>7349.7853795119054</v>
      </c>
      <c r="BO10" s="273">
        <v>8026.1615392231415</v>
      </c>
      <c r="BP10" s="273">
        <v>8749.8103466936609</v>
      </c>
      <c r="BQ10" s="273">
        <v>8931.21399210663</v>
      </c>
      <c r="BR10" s="273">
        <v>9191.4127820735703</v>
      </c>
      <c r="BS10" s="273">
        <v>9247.4053940705817</v>
      </c>
      <c r="BT10" s="273">
        <v>9255.6549943520859</v>
      </c>
      <c r="BU10" s="273">
        <v>9362.9564300343809</v>
      </c>
      <c r="BV10" s="273">
        <v>9531.2944681800091</v>
      </c>
      <c r="BW10" s="273">
        <v>9710.1931347782956</v>
      </c>
      <c r="BX10" s="33"/>
    </row>
    <row r="11" spans="1:76" s="97" customFormat="1">
      <c r="A11" s="30"/>
      <c r="B11" s="38" t="s">
        <v>457</v>
      </c>
      <c r="C11" s="30"/>
      <c r="D11" s="273" t="s">
        <v>412</v>
      </c>
      <c r="E11" s="273" t="s">
        <v>412</v>
      </c>
      <c r="F11" s="273" t="s">
        <v>412</v>
      </c>
      <c r="G11" s="273" t="s">
        <v>412</v>
      </c>
      <c r="H11" s="273" t="s">
        <v>412</v>
      </c>
      <c r="I11" s="273" t="s">
        <v>412</v>
      </c>
      <c r="J11" s="273" t="s">
        <v>412</v>
      </c>
      <c r="K11" s="273" t="s">
        <v>412</v>
      </c>
      <c r="L11" s="273" t="s">
        <v>412</v>
      </c>
      <c r="M11" s="273" t="s">
        <v>412</v>
      </c>
      <c r="N11" s="273" t="s">
        <v>412</v>
      </c>
      <c r="O11" s="273" t="s">
        <v>412</v>
      </c>
      <c r="P11" s="273" t="s">
        <v>412</v>
      </c>
      <c r="Q11" s="273" t="s">
        <v>412</v>
      </c>
      <c r="R11" s="273" t="s">
        <v>412</v>
      </c>
      <c r="S11" s="273" t="s">
        <v>412</v>
      </c>
      <c r="T11" s="273" t="s">
        <v>412</v>
      </c>
      <c r="U11" s="273" t="s">
        <v>412</v>
      </c>
      <c r="V11" s="273" t="s">
        <v>412</v>
      </c>
      <c r="W11" s="273" t="s">
        <v>412</v>
      </c>
      <c r="X11" s="273" t="s">
        <v>412</v>
      </c>
      <c r="Y11" s="273" t="s">
        <v>412</v>
      </c>
      <c r="Z11" s="273" t="s">
        <v>412</v>
      </c>
      <c r="AA11" s="273" t="s">
        <v>412</v>
      </c>
      <c r="AB11" s="273" t="s">
        <v>412</v>
      </c>
      <c r="AC11" s="273" t="s">
        <v>412</v>
      </c>
      <c r="AD11" s="273" t="s">
        <v>412</v>
      </c>
      <c r="AE11" s="273" t="s">
        <v>412</v>
      </c>
      <c r="AF11" s="273" t="s">
        <v>412</v>
      </c>
      <c r="AG11" s="273" t="s">
        <v>412</v>
      </c>
      <c r="AH11" s="273" t="s">
        <v>412</v>
      </c>
      <c r="AI11" s="273" t="s">
        <v>412</v>
      </c>
      <c r="AJ11" s="273" t="s">
        <v>412</v>
      </c>
      <c r="AK11" s="273" t="s">
        <v>412</v>
      </c>
      <c r="AL11" s="273" t="s">
        <v>412</v>
      </c>
      <c r="AM11" s="273" t="s">
        <v>412</v>
      </c>
      <c r="AN11" s="273" t="s">
        <v>412</v>
      </c>
      <c r="AO11" s="273" t="s">
        <v>412</v>
      </c>
      <c r="AP11" s="273" t="s">
        <v>412</v>
      </c>
      <c r="AQ11" s="273" t="s">
        <v>412</v>
      </c>
      <c r="AR11" s="273" t="s">
        <v>412</v>
      </c>
      <c r="AS11" s="273" t="s">
        <v>412</v>
      </c>
      <c r="AT11" s="273" t="s">
        <v>412</v>
      </c>
      <c r="AU11" s="273" t="s">
        <v>412</v>
      </c>
      <c r="AV11" s="273" t="s">
        <v>412</v>
      </c>
      <c r="AW11" s="273" t="s">
        <v>412</v>
      </c>
      <c r="AX11" s="273">
        <v>3566.6305739999607</v>
      </c>
      <c r="AY11" s="273">
        <v>3804.4043642000647</v>
      </c>
      <c r="AZ11" s="273">
        <v>3819.5933140240209</v>
      </c>
      <c r="BA11" s="273">
        <v>3436.5970323137235</v>
      </c>
      <c r="BB11" s="273">
        <v>3179.6625766535249</v>
      </c>
      <c r="BC11" s="273">
        <v>2966.3833413927578</v>
      </c>
      <c r="BD11" s="273">
        <v>2851.0551250032404</v>
      </c>
      <c r="BE11" s="273">
        <v>2824.2625689397278</v>
      </c>
      <c r="BF11" s="273">
        <v>3031.6314852320297</v>
      </c>
      <c r="BG11" s="273">
        <v>3027.5829635595874</v>
      </c>
      <c r="BH11" s="273">
        <v>3354.006205881341</v>
      </c>
      <c r="BI11" s="273">
        <v>3716.0428635590897</v>
      </c>
      <c r="BJ11" s="273">
        <v>4275.7818115959699</v>
      </c>
      <c r="BK11" s="273">
        <v>4698.2204506210655</v>
      </c>
      <c r="BL11" s="273">
        <v>5623.5974154372798</v>
      </c>
      <c r="BM11" s="273">
        <v>7572.4672614137844</v>
      </c>
      <c r="BN11" s="273">
        <v>8671.7417164880899</v>
      </c>
      <c r="BO11" s="273">
        <v>9216.4665977768636</v>
      </c>
      <c r="BP11" s="273">
        <v>9271.9875623063472</v>
      </c>
      <c r="BQ11" s="273">
        <v>9296.4226128933697</v>
      </c>
      <c r="BR11" s="273">
        <v>9130.6418110850991</v>
      </c>
      <c r="BS11" s="273">
        <v>9252.7319296896148</v>
      </c>
      <c r="BT11" s="273">
        <v>9435.8596465399314</v>
      </c>
      <c r="BU11" s="273">
        <v>9622.6209108892435</v>
      </c>
      <c r="BV11" s="273">
        <v>9835.3022715740153</v>
      </c>
      <c r="BW11" s="273">
        <v>9963.6046212672791</v>
      </c>
      <c r="BX11" s="33"/>
    </row>
    <row r="12" spans="1:76" s="97" customFormat="1">
      <c r="A12" s="30"/>
      <c r="B12" s="88" t="s">
        <v>456</v>
      </c>
      <c r="C12" s="30"/>
      <c r="D12" s="273" t="s">
        <v>412</v>
      </c>
      <c r="E12" s="273" t="s">
        <v>412</v>
      </c>
      <c r="F12" s="273" t="s">
        <v>412</v>
      </c>
      <c r="G12" s="273" t="s">
        <v>412</v>
      </c>
      <c r="H12" s="273" t="s">
        <v>412</v>
      </c>
      <c r="I12" s="273" t="s">
        <v>412</v>
      </c>
      <c r="J12" s="273" t="s">
        <v>412</v>
      </c>
      <c r="K12" s="273" t="s">
        <v>412</v>
      </c>
      <c r="L12" s="273" t="s">
        <v>412</v>
      </c>
      <c r="M12" s="273" t="s">
        <v>412</v>
      </c>
      <c r="N12" s="273" t="s">
        <v>412</v>
      </c>
      <c r="O12" s="273" t="s">
        <v>412</v>
      </c>
      <c r="P12" s="273" t="s">
        <v>412</v>
      </c>
      <c r="Q12" s="273" t="s">
        <v>412</v>
      </c>
      <c r="R12" s="273" t="s">
        <v>412</v>
      </c>
      <c r="S12" s="273" t="s">
        <v>412</v>
      </c>
      <c r="T12" s="273" t="s">
        <v>412</v>
      </c>
      <c r="U12" s="273" t="s">
        <v>412</v>
      </c>
      <c r="V12" s="273" t="s">
        <v>412</v>
      </c>
      <c r="W12" s="273" t="s">
        <v>412</v>
      </c>
      <c r="X12" s="273" t="s">
        <v>412</v>
      </c>
      <c r="Y12" s="273" t="s">
        <v>412</v>
      </c>
      <c r="Z12" s="273" t="s">
        <v>412</v>
      </c>
      <c r="AA12" s="273" t="s">
        <v>412</v>
      </c>
      <c r="AB12" s="273" t="s">
        <v>412</v>
      </c>
      <c r="AC12" s="273" t="s">
        <v>412</v>
      </c>
      <c r="AD12" s="273" t="s">
        <v>412</v>
      </c>
      <c r="AE12" s="273" t="s">
        <v>412</v>
      </c>
      <c r="AF12" s="273" t="s">
        <v>412</v>
      </c>
      <c r="AG12" s="273" t="s">
        <v>412</v>
      </c>
      <c r="AH12" s="273" t="s">
        <v>412</v>
      </c>
      <c r="AI12" s="273" t="s">
        <v>412</v>
      </c>
      <c r="AJ12" s="273" t="s">
        <v>412</v>
      </c>
      <c r="AK12" s="273" t="s">
        <v>412</v>
      </c>
      <c r="AL12" s="273" t="s">
        <v>412</v>
      </c>
      <c r="AM12" s="273" t="s">
        <v>412</v>
      </c>
      <c r="AN12" s="273" t="s">
        <v>412</v>
      </c>
      <c r="AO12" s="273" t="s">
        <v>412</v>
      </c>
      <c r="AP12" s="273" t="s">
        <v>412</v>
      </c>
      <c r="AQ12" s="273" t="s">
        <v>412</v>
      </c>
      <c r="AR12" s="273" t="s">
        <v>412</v>
      </c>
      <c r="AS12" s="273" t="s">
        <v>412</v>
      </c>
      <c r="AT12" s="273" t="s">
        <v>412</v>
      </c>
      <c r="AU12" s="273" t="s">
        <v>412</v>
      </c>
      <c r="AV12" s="273" t="s">
        <v>412</v>
      </c>
      <c r="AW12" s="273" t="s">
        <v>412</v>
      </c>
      <c r="AX12" s="273" t="s">
        <v>412</v>
      </c>
      <c r="AY12" s="273" t="s">
        <v>412</v>
      </c>
      <c r="AZ12" s="273" t="s">
        <v>412</v>
      </c>
      <c r="BA12" s="273" t="s">
        <v>412</v>
      </c>
      <c r="BB12" s="273" t="s">
        <v>412</v>
      </c>
      <c r="BC12" s="273" t="s">
        <v>412</v>
      </c>
      <c r="BD12" s="273" t="s">
        <v>412</v>
      </c>
      <c r="BE12" s="273" t="s">
        <v>412</v>
      </c>
      <c r="BF12" s="273" t="s">
        <v>412</v>
      </c>
      <c r="BG12" s="273" t="s">
        <v>412</v>
      </c>
      <c r="BH12" s="273" t="s">
        <v>412</v>
      </c>
      <c r="BI12" s="273" t="s">
        <v>412</v>
      </c>
      <c r="BJ12" s="273">
        <v>378.67377499999998</v>
      </c>
      <c r="BK12" s="273">
        <v>421.67804699999999</v>
      </c>
      <c r="BL12" s="273">
        <v>1863.213853579424</v>
      </c>
      <c r="BM12" s="273">
        <v>4769.8138420000005</v>
      </c>
      <c r="BN12" s="273">
        <v>6358.6353639999998</v>
      </c>
      <c r="BO12" s="273">
        <v>7201.4408910000002</v>
      </c>
      <c r="BP12" s="273">
        <v>7480.1284109999988</v>
      </c>
      <c r="BQ12" s="273">
        <v>7692.0312269999995</v>
      </c>
      <c r="BR12" s="273">
        <v>7812.6841396988657</v>
      </c>
      <c r="BS12" s="273">
        <v>8050.8891024361819</v>
      </c>
      <c r="BT12" s="273">
        <v>8324.4034438158578</v>
      </c>
      <c r="BU12" s="273">
        <v>8591.9715301876859</v>
      </c>
      <c r="BV12" s="273">
        <v>8871.25744987498</v>
      </c>
      <c r="BW12" s="273">
        <v>9052.176421562157</v>
      </c>
      <c r="BX12" s="33"/>
    </row>
    <row r="13" spans="1:76" s="97" customFormat="1" ht="26.1" customHeight="1">
      <c r="A13" s="30"/>
      <c r="B13" s="38" t="s">
        <v>455</v>
      </c>
      <c r="C13" s="30"/>
      <c r="D13" s="273" t="s">
        <v>412</v>
      </c>
      <c r="E13" s="273" t="s">
        <v>412</v>
      </c>
      <c r="F13" s="273" t="s">
        <v>412</v>
      </c>
      <c r="G13" s="273" t="s">
        <v>412</v>
      </c>
      <c r="H13" s="273" t="s">
        <v>412</v>
      </c>
      <c r="I13" s="273" t="s">
        <v>412</v>
      </c>
      <c r="J13" s="273" t="s">
        <v>412</v>
      </c>
      <c r="K13" s="273" t="s">
        <v>412</v>
      </c>
      <c r="L13" s="273" t="s">
        <v>412</v>
      </c>
      <c r="M13" s="273" t="s">
        <v>412</v>
      </c>
      <c r="N13" s="273" t="s">
        <v>412</v>
      </c>
      <c r="O13" s="273" t="s">
        <v>412</v>
      </c>
      <c r="P13" s="273" t="s">
        <v>412</v>
      </c>
      <c r="Q13" s="273" t="s">
        <v>412</v>
      </c>
      <c r="R13" s="273" t="s">
        <v>412</v>
      </c>
      <c r="S13" s="273" t="s">
        <v>412</v>
      </c>
      <c r="T13" s="273" t="s">
        <v>412</v>
      </c>
      <c r="U13" s="273" t="s">
        <v>412</v>
      </c>
      <c r="V13" s="273" t="s">
        <v>412</v>
      </c>
      <c r="W13" s="273" t="s">
        <v>412</v>
      </c>
      <c r="X13" s="273" t="s">
        <v>412</v>
      </c>
      <c r="Y13" s="273" t="s">
        <v>412</v>
      </c>
      <c r="Z13" s="273" t="s">
        <v>412</v>
      </c>
      <c r="AA13" s="273" t="s">
        <v>412</v>
      </c>
      <c r="AB13" s="273" t="s">
        <v>412</v>
      </c>
      <c r="AC13" s="273" t="s">
        <v>412</v>
      </c>
      <c r="AD13" s="273" t="s">
        <v>412</v>
      </c>
      <c r="AE13" s="273" t="s">
        <v>412</v>
      </c>
      <c r="AF13" s="273" t="s">
        <v>412</v>
      </c>
      <c r="AG13" s="273" t="s">
        <v>412</v>
      </c>
      <c r="AH13" s="273" t="s">
        <v>412</v>
      </c>
      <c r="AI13" s="273" t="s">
        <v>412</v>
      </c>
      <c r="AJ13" s="273" t="s">
        <v>412</v>
      </c>
      <c r="AK13" s="273" t="s">
        <v>412</v>
      </c>
      <c r="AL13" s="273" t="s">
        <v>412</v>
      </c>
      <c r="AM13" s="273" t="s">
        <v>412</v>
      </c>
      <c r="AN13" s="273" t="s">
        <v>412</v>
      </c>
      <c r="AO13" s="273" t="s">
        <v>412</v>
      </c>
      <c r="AP13" s="273" t="s">
        <v>412</v>
      </c>
      <c r="AQ13" s="273" t="s">
        <v>412</v>
      </c>
      <c r="AR13" s="273" t="s">
        <v>412</v>
      </c>
      <c r="AS13" s="273" t="s">
        <v>412</v>
      </c>
      <c r="AT13" s="273" t="s">
        <v>412</v>
      </c>
      <c r="AU13" s="273" t="s">
        <v>412</v>
      </c>
      <c r="AV13" s="273" t="s">
        <v>412</v>
      </c>
      <c r="AW13" s="273" t="s">
        <v>412</v>
      </c>
      <c r="AX13" s="273">
        <f t="shared" ref="AX13:BW13" si="0">SUM(AX9:AX10)</f>
        <v>6536.6053460000367</v>
      </c>
      <c r="AY13" s="273">
        <f t="shared" si="0"/>
        <v>7070.2623297999353</v>
      </c>
      <c r="AZ13" s="273">
        <f t="shared" si="0"/>
        <v>7560.1686509759766</v>
      </c>
      <c r="BA13" s="273">
        <f t="shared" si="0"/>
        <v>7739.7990906862769</v>
      </c>
      <c r="BB13" s="273">
        <f t="shared" si="0"/>
        <v>7885.1416433464765</v>
      </c>
      <c r="BC13" s="273">
        <f t="shared" si="0"/>
        <v>8097.7324247613906</v>
      </c>
      <c r="BD13" s="273">
        <f t="shared" si="0"/>
        <v>8311.3252724285849</v>
      </c>
      <c r="BE13" s="273">
        <f t="shared" si="0"/>
        <v>8764.44559589661</v>
      </c>
      <c r="BF13" s="273">
        <f t="shared" si="0"/>
        <v>9604.5588613297114</v>
      </c>
      <c r="BG13" s="273">
        <f t="shared" si="0"/>
        <v>9322.1489888941614</v>
      </c>
      <c r="BH13" s="273">
        <f t="shared" si="0"/>
        <v>9803.5644297577383</v>
      </c>
      <c r="BI13" s="273">
        <f t="shared" si="0"/>
        <v>10212.162271440911</v>
      </c>
      <c r="BJ13" s="273">
        <f t="shared" si="0"/>
        <v>10564.765774404035</v>
      </c>
      <c r="BK13" s="273">
        <f t="shared" si="0"/>
        <v>11033.580144378933</v>
      </c>
      <c r="BL13" s="273">
        <f t="shared" si="0"/>
        <v>11479.843746562725</v>
      </c>
      <c r="BM13" s="273">
        <f t="shared" si="0"/>
        <v>12416.763916586213</v>
      </c>
      <c r="BN13" s="273">
        <f t="shared" si="0"/>
        <v>12755.248584511904</v>
      </c>
      <c r="BO13" s="273">
        <f t="shared" si="0"/>
        <v>13603.823525223142</v>
      </c>
      <c r="BP13" s="273">
        <f t="shared" si="0"/>
        <v>14619.696302693661</v>
      </c>
      <c r="BQ13" s="273">
        <f t="shared" si="0"/>
        <v>14880.61013110663</v>
      </c>
      <c r="BR13" s="273">
        <f t="shared" si="0"/>
        <v>15222.083972584089</v>
      </c>
      <c r="BS13" s="273">
        <f t="shared" si="0"/>
        <v>15245.249402174544</v>
      </c>
      <c r="BT13" s="273">
        <f t="shared" si="0"/>
        <v>15272.810234174498</v>
      </c>
      <c r="BU13" s="273">
        <f t="shared" si="0"/>
        <v>15472.963439896059</v>
      </c>
      <c r="BV13" s="273">
        <f t="shared" si="0"/>
        <v>15775.062282557774</v>
      </c>
      <c r="BW13" s="273">
        <f t="shared" si="0"/>
        <v>16089.945356266784</v>
      </c>
      <c r="BX13" s="33"/>
    </row>
    <row r="14" spans="1:76" s="97" customFormat="1">
      <c r="A14" s="30"/>
      <c r="B14" s="38" t="s">
        <v>453</v>
      </c>
      <c r="C14" s="30"/>
      <c r="D14" s="273" t="s">
        <v>412</v>
      </c>
      <c r="E14" s="273" t="s">
        <v>412</v>
      </c>
      <c r="F14" s="273" t="s">
        <v>412</v>
      </c>
      <c r="G14" s="273" t="s">
        <v>412</v>
      </c>
      <c r="H14" s="273" t="s">
        <v>412</v>
      </c>
      <c r="I14" s="273" t="s">
        <v>412</v>
      </c>
      <c r="J14" s="273" t="s">
        <v>412</v>
      </c>
      <c r="K14" s="273" t="s">
        <v>412</v>
      </c>
      <c r="L14" s="273" t="s">
        <v>412</v>
      </c>
      <c r="M14" s="273" t="s">
        <v>412</v>
      </c>
      <c r="N14" s="273" t="s">
        <v>412</v>
      </c>
      <c r="O14" s="273" t="s">
        <v>412</v>
      </c>
      <c r="P14" s="273" t="s">
        <v>412</v>
      </c>
      <c r="Q14" s="273" t="s">
        <v>412</v>
      </c>
      <c r="R14" s="273" t="s">
        <v>412</v>
      </c>
      <c r="S14" s="273" t="s">
        <v>412</v>
      </c>
      <c r="T14" s="273" t="s">
        <v>412</v>
      </c>
      <c r="U14" s="273" t="s">
        <v>412</v>
      </c>
      <c r="V14" s="273" t="s">
        <v>412</v>
      </c>
      <c r="W14" s="273" t="s">
        <v>412</v>
      </c>
      <c r="X14" s="273" t="s">
        <v>412</v>
      </c>
      <c r="Y14" s="273" t="s">
        <v>412</v>
      </c>
      <c r="Z14" s="273" t="s">
        <v>412</v>
      </c>
      <c r="AA14" s="273" t="s">
        <v>412</v>
      </c>
      <c r="AB14" s="273">
        <v>15</v>
      </c>
      <c r="AC14" s="273">
        <v>29</v>
      </c>
      <c r="AD14" s="273">
        <v>16</v>
      </c>
      <c r="AE14" s="273">
        <v>32</v>
      </c>
      <c r="AF14" s="273">
        <v>27</v>
      </c>
      <c r="AG14" s="273">
        <v>143</v>
      </c>
      <c r="AH14" s="273">
        <v>147</v>
      </c>
      <c r="AI14" s="273">
        <v>157</v>
      </c>
      <c r="AJ14" s="273">
        <v>183</v>
      </c>
      <c r="AK14" s="273">
        <v>270</v>
      </c>
      <c r="AL14" s="273">
        <v>351</v>
      </c>
      <c r="AM14" s="273">
        <v>536</v>
      </c>
      <c r="AN14" s="273">
        <v>687</v>
      </c>
      <c r="AO14" s="273">
        <v>881</v>
      </c>
      <c r="AP14" s="273">
        <v>996</v>
      </c>
      <c r="AQ14" s="273">
        <v>1030</v>
      </c>
      <c r="AR14" s="273">
        <v>1070.72</v>
      </c>
      <c r="AS14" s="273">
        <v>1365.366</v>
      </c>
      <c r="AT14" s="273">
        <v>1766.7919999999999</v>
      </c>
      <c r="AU14" s="273">
        <v>2413.4090000000001</v>
      </c>
      <c r="AV14" s="273">
        <v>3246.0120000000002</v>
      </c>
      <c r="AW14" s="273">
        <v>4188.58</v>
      </c>
      <c r="AX14" s="273">
        <v>4875.1940159999995</v>
      </c>
      <c r="AY14" s="273">
        <v>5444.6813459999994</v>
      </c>
      <c r="AZ14" s="273">
        <v>5810.3309459999991</v>
      </c>
      <c r="BA14" s="273">
        <v>5678.8121290000008</v>
      </c>
      <c r="BB14" s="273">
        <v>5659.8551239499993</v>
      </c>
      <c r="BC14" s="273">
        <v>5719.3859879999654</v>
      </c>
      <c r="BD14" s="273">
        <v>5904.123578470475</v>
      </c>
      <c r="BE14" s="273">
        <v>6306.2343094869357</v>
      </c>
      <c r="BF14" s="273">
        <v>7230.9641702021872</v>
      </c>
      <c r="BG14" s="273">
        <v>7319.8412333400011</v>
      </c>
      <c r="BH14" s="273">
        <v>7957.4022362544338</v>
      </c>
      <c r="BI14" s="273">
        <v>8665.6198189999996</v>
      </c>
      <c r="BJ14" s="273">
        <v>9470.8152410000057</v>
      </c>
      <c r="BK14" s="273">
        <v>10277.921191999998</v>
      </c>
      <c r="BL14" s="273">
        <v>11735.410251000005</v>
      </c>
      <c r="BM14" s="273">
        <v>14519.632664999999</v>
      </c>
      <c r="BN14" s="273">
        <v>16021.527095999996</v>
      </c>
      <c r="BO14" s="273">
        <v>17242.628137000003</v>
      </c>
      <c r="BP14" s="273">
        <v>18021.797909000008</v>
      </c>
      <c r="BQ14" s="273">
        <v>18227.636604999996</v>
      </c>
      <c r="BR14" s="273">
        <v>18322.054593158668</v>
      </c>
      <c r="BS14" s="273">
        <v>18500.137323760198</v>
      </c>
      <c r="BT14" s="273">
        <v>18691.514640892015</v>
      </c>
      <c r="BU14" s="273">
        <v>18985.577340923628</v>
      </c>
      <c r="BV14" s="273">
        <v>19366.59673975403</v>
      </c>
      <c r="BW14" s="273">
        <v>19673.797756045573</v>
      </c>
      <c r="BX14" s="33"/>
    </row>
    <row r="15" spans="1:76" s="97" customFormat="1" ht="26.1" customHeight="1">
      <c r="A15" s="158"/>
      <c r="B15" s="158" t="s">
        <v>434</v>
      </c>
      <c r="C15" s="30"/>
      <c r="D15" s="273"/>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33"/>
    </row>
    <row r="16" spans="1:76" s="97" customFormat="1">
      <c r="A16" s="301"/>
      <c r="B16" s="92" t="s">
        <v>433</v>
      </c>
      <c r="C16" s="30"/>
      <c r="D16" s="273" t="s">
        <v>412</v>
      </c>
      <c r="E16" s="273" t="s">
        <v>412</v>
      </c>
      <c r="F16" s="273" t="s">
        <v>412</v>
      </c>
      <c r="G16" s="273" t="s">
        <v>412</v>
      </c>
      <c r="H16" s="273" t="s">
        <v>412</v>
      </c>
      <c r="I16" s="273" t="s">
        <v>412</v>
      </c>
      <c r="J16" s="273" t="s">
        <v>412</v>
      </c>
      <c r="K16" s="273" t="s">
        <v>412</v>
      </c>
      <c r="L16" s="273" t="s">
        <v>412</v>
      </c>
      <c r="M16" s="273" t="s">
        <v>412</v>
      </c>
      <c r="N16" s="273" t="s">
        <v>412</v>
      </c>
      <c r="O16" s="273" t="s">
        <v>412</v>
      </c>
      <c r="P16" s="273" t="s">
        <v>412</v>
      </c>
      <c r="Q16" s="273" t="s">
        <v>412</v>
      </c>
      <c r="R16" s="273" t="s">
        <v>412</v>
      </c>
      <c r="S16" s="273" t="s">
        <v>412</v>
      </c>
      <c r="T16" s="273" t="s">
        <v>412</v>
      </c>
      <c r="U16" s="273" t="s">
        <v>412</v>
      </c>
      <c r="V16" s="273" t="s">
        <v>412</v>
      </c>
      <c r="W16" s="273" t="s">
        <v>412</v>
      </c>
      <c r="X16" s="273" t="s">
        <v>412</v>
      </c>
      <c r="Y16" s="273" t="s">
        <v>412</v>
      </c>
      <c r="Z16" s="273" t="s">
        <v>412</v>
      </c>
      <c r="AA16" s="273" t="s">
        <v>412</v>
      </c>
      <c r="AB16" s="273" t="s">
        <v>412</v>
      </c>
      <c r="AC16" s="273" t="s">
        <v>412</v>
      </c>
      <c r="AD16" s="273" t="s">
        <v>412</v>
      </c>
      <c r="AE16" s="273" t="s">
        <v>412</v>
      </c>
      <c r="AF16" s="273" t="s">
        <v>412</v>
      </c>
      <c r="AG16" s="273" t="s">
        <v>412</v>
      </c>
      <c r="AH16" s="273" t="s">
        <v>412</v>
      </c>
      <c r="AI16" s="273" t="s">
        <v>412</v>
      </c>
      <c r="AJ16" s="273" t="s">
        <v>412</v>
      </c>
      <c r="AK16" s="273" t="s">
        <v>412</v>
      </c>
      <c r="AL16" s="273" t="s">
        <v>412</v>
      </c>
      <c r="AM16" s="273" t="s">
        <v>412</v>
      </c>
      <c r="AN16" s="273" t="s">
        <v>412</v>
      </c>
      <c r="AO16" s="273" t="s">
        <v>412</v>
      </c>
      <c r="AP16" s="273" t="s">
        <v>412</v>
      </c>
      <c r="AQ16" s="273" t="s">
        <v>412</v>
      </c>
      <c r="AR16" s="273" t="s">
        <v>412</v>
      </c>
      <c r="AS16" s="273" t="s">
        <v>412</v>
      </c>
      <c r="AT16" s="273" t="s">
        <v>412</v>
      </c>
      <c r="AU16" s="273" t="s">
        <v>412</v>
      </c>
      <c r="AV16" s="273" t="s">
        <v>412</v>
      </c>
      <c r="AW16" s="273" t="s">
        <v>412</v>
      </c>
      <c r="AX16" s="273" t="s">
        <v>412</v>
      </c>
      <c r="AY16" s="273" t="s">
        <v>412</v>
      </c>
      <c r="AZ16" s="273" t="s">
        <v>412</v>
      </c>
      <c r="BA16" s="273" t="s">
        <v>412</v>
      </c>
      <c r="BB16" s="273" t="s">
        <v>412</v>
      </c>
      <c r="BC16" s="273" t="s">
        <v>412</v>
      </c>
      <c r="BD16" s="273" t="s">
        <v>412</v>
      </c>
      <c r="BE16" s="273" t="s">
        <v>412</v>
      </c>
      <c r="BF16" s="273" t="s">
        <v>412</v>
      </c>
      <c r="BG16" s="273" t="s">
        <v>412</v>
      </c>
      <c r="BH16" s="273" t="s">
        <v>412</v>
      </c>
      <c r="BI16" s="273" t="s">
        <v>412</v>
      </c>
      <c r="BJ16" s="273" t="s">
        <v>412</v>
      </c>
      <c r="BK16" s="273" t="s">
        <v>412</v>
      </c>
      <c r="BL16" s="273">
        <v>1646.9585583274306</v>
      </c>
      <c r="BM16" s="273">
        <v>2732.7185734874533</v>
      </c>
      <c r="BN16" s="273">
        <v>3068.8441160952298</v>
      </c>
      <c r="BO16" s="273">
        <v>3399.1006602323869</v>
      </c>
      <c r="BP16" s="273">
        <v>3643.1656303475538</v>
      </c>
      <c r="BQ16" s="273">
        <v>3243.8566305806921</v>
      </c>
      <c r="BR16" s="273">
        <v>2400.768545211723</v>
      </c>
      <c r="BS16" s="273">
        <v>1852.3753585690588</v>
      </c>
      <c r="BT16" s="273">
        <v>1778.7512765130596</v>
      </c>
      <c r="BU16" s="273">
        <v>1849.0664030011337</v>
      </c>
      <c r="BV16" s="273">
        <v>1916.0805749049073</v>
      </c>
      <c r="BW16" s="273">
        <v>1992.8258580889519</v>
      </c>
      <c r="BX16" s="33"/>
    </row>
    <row r="17" spans="1:76" s="97" customFormat="1">
      <c r="A17" s="301"/>
      <c r="B17" s="92" t="s">
        <v>7</v>
      </c>
      <c r="C17" s="30"/>
      <c r="D17" s="273" t="s">
        <v>412</v>
      </c>
      <c r="E17" s="273" t="s">
        <v>412</v>
      </c>
      <c r="F17" s="273" t="s">
        <v>412</v>
      </c>
      <c r="G17" s="273" t="s">
        <v>412</v>
      </c>
      <c r="H17" s="273" t="s">
        <v>412</v>
      </c>
      <c r="I17" s="273" t="s">
        <v>412</v>
      </c>
      <c r="J17" s="273" t="s">
        <v>412</v>
      </c>
      <c r="K17" s="273" t="s">
        <v>412</v>
      </c>
      <c r="L17" s="273" t="s">
        <v>412</v>
      </c>
      <c r="M17" s="273" t="s">
        <v>412</v>
      </c>
      <c r="N17" s="273" t="s">
        <v>412</v>
      </c>
      <c r="O17" s="273" t="s">
        <v>412</v>
      </c>
      <c r="P17" s="273" t="s">
        <v>412</v>
      </c>
      <c r="Q17" s="273" t="s">
        <v>412</v>
      </c>
      <c r="R17" s="273" t="s">
        <v>412</v>
      </c>
      <c r="S17" s="273" t="s">
        <v>412</v>
      </c>
      <c r="T17" s="273" t="s">
        <v>412</v>
      </c>
      <c r="U17" s="273" t="s">
        <v>412</v>
      </c>
      <c r="V17" s="273" t="s">
        <v>412</v>
      </c>
      <c r="W17" s="273" t="s">
        <v>412</v>
      </c>
      <c r="X17" s="273" t="s">
        <v>412</v>
      </c>
      <c r="Y17" s="273" t="s">
        <v>412</v>
      </c>
      <c r="Z17" s="273" t="s">
        <v>412</v>
      </c>
      <c r="AA17" s="273" t="s">
        <v>412</v>
      </c>
      <c r="AB17" s="273" t="s">
        <v>412</v>
      </c>
      <c r="AC17" s="273" t="s">
        <v>412</v>
      </c>
      <c r="AD17" s="273" t="s">
        <v>412</v>
      </c>
      <c r="AE17" s="273" t="s">
        <v>412</v>
      </c>
      <c r="AF17" s="273" t="s">
        <v>412</v>
      </c>
      <c r="AG17" s="273" t="s">
        <v>412</v>
      </c>
      <c r="AH17" s="273" t="s">
        <v>412</v>
      </c>
      <c r="AI17" s="273" t="s">
        <v>412</v>
      </c>
      <c r="AJ17" s="273" t="s">
        <v>412</v>
      </c>
      <c r="AK17" s="273" t="s">
        <v>412</v>
      </c>
      <c r="AL17" s="273" t="s">
        <v>412</v>
      </c>
      <c r="AM17" s="273" t="s">
        <v>412</v>
      </c>
      <c r="AN17" s="273" t="s">
        <v>412</v>
      </c>
      <c r="AO17" s="273" t="s">
        <v>412</v>
      </c>
      <c r="AP17" s="273" t="s">
        <v>412</v>
      </c>
      <c r="AQ17" s="273" t="s">
        <v>412</v>
      </c>
      <c r="AR17" s="273" t="s">
        <v>412</v>
      </c>
      <c r="AS17" s="273" t="s">
        <v>412</v>
      </c>
      <c r="AT17" s="273" t="s">
        <v>412</v>
      </c>
      <c r="AU17" s="273" t="s">
        <v>412</v>
      </c>
      <c r="AV17" s="273" t="s">
        <v>412</v>
      </c>
      <c r="AW17" s="273" t="s">
        <v>412</v>
      </c>
      <c r="AX17" s="273" t="s">
        <v>412</v>
      </c>
      <c r="AY17" s="273" t="s">
        <v>412</v>
      </c>
      <c r="AZ17" s="273" t="s">
        <v>412</v>
      </c>
      <c r="BA17" s="273" t="s">
        <v>412</v>
      </c>
      <c r="BB17" s="273" t="s">
        <v>412</v>
      </c>
      <c r="BC17" s="273" t="s">
        <v>412</v>
      </c>
      <c r="BD17" s="273" t="s">
        <v>412</v>
      </c>
      <c r="BE17" s="273" t="s">
        <v>412</v>
      </c>
      <c r="BF17" s="273" t="s">
        <v>412</v>
      </c>
      <c r="BG17" s="273" t="s">
        <v>412</v>
      </c>
      <c r="BH17" s="273" t="s">
        <v>412</v>
      </c>
      <c r="BI17" s="273" t="s">
        <v>412</v>
      </c>
      <c r="BJ17" s="273" t="s">
        <v>412</v>
      </c>
      <c r="BK17" s="273" t="s">
        <v>412</v>
      </c>
      <c r="BL17" s="273">
        <v>4476.9210732179572</v>
      </c>
      <c r="BM17" s="273">
        <v>5069.1288261388017</v>
      </c>
      <c r="BN17" s="273">
        <v>5380.0316400709962</v>
      </c>
      <c r="BO17" s="273">
        <v>5751.430097558853</v>
      </c>
      <c r="BP17" s="273">
        <v>6052.378982463224</v>
      </c>
      <c r="BQ17" s="273">
        <v>6194.7305664864452</v>
      </c>
      <c r="BR17" s="273">
        <v>6739.6056176846823</v>
      </c>
      <c r="BS17" s="273">
        <v>7150.8395853357824</v>
      </c>
      <c r="BT17" s="273">
        <v>7317.8571996312785</v>
      </c>
      <c r="BU17" s="273">
        <v>7506.4736519532962</v>
      </c>
      <c r="BV17" s="273">
        <v>7766.1869627857295</v>
      </c>
      <c r="BW17" s="273">
        <v>8050.1319664553757</v>
      </c>
      <c r="BX17" s="33"/>
    </row>
    <row r="18" spans="1:76" s="97" customFormat="1">
      <c r="A18" s="301"/>
      <c r="B18" s="92" t="s">
        <v>432</v>
      </c>
      <c r="C18" s="30"/>
      <c r="D18" s="273" t="s">
        <v>412</v>
      </c>
      <c r="E18" s="273" t="s">
        <v>412</v>
      </c>
      <c r="F18" s="273" t="s">
        <v>412</v>
      </c>
      <c r="G18" s="273" t="s">
        <v>412</v>
      </c>
      <c r="H18" s="273" t="s">
        <v>412</v>
      </c>
      <c r="I18" s="273" t="s">
        <v>412</v>
      </c>
      <c r="J18" s="273" t="s">
        <v>412</v>
      </c>
      <c r="K18" s="273" t="s">
        <v>412</v>
      </c>
      <c r="L18" s="273" t="s">
        <v>412</v>
      </c>
      <c r="M18" s="273" t="s">
        <v>412</v>
      </c>
      <c r="N18" s="273" t="s">
        <v>412</v>
      </c>
      <c r="O18" s="273" t="s">
        <v>412</v>
      </c>
      <c r="P18" s="273" t="s">
        <v>412</v>
      </c>
      <c r="Q18" s="273" t="s">
        <v>412</v>
      </c>
      <c r="R18" s="273" t="s">
        <v>412</v>
      </c>
      <c r="S18" s="273" t="s">
        <v>412</v>
      </c>
      <c r="T18" s="273" t="s">
        <v>412</v>
      </c>
      <c r="U18" s="273" t="s">
        <v>412</v>
      </c>
      <c r="V18" s="273" t="s">
        <v>412</v>
      </c>
      <c r="W18" s="273" t="s">
        <v>412</v>
      </c>
      <c r="X18" s="273" t="s">
        <v>412</v>
      </c>
      <c r="Y18" s="273" t="s">
        <v>412</v>
      </c>
      <c r="Z18" s="273" t="s">
        <v>412</v>
      </c>
      <c r="AA18" s="273" t="s">
        <v>412</v>
      </c>
      <c r="AB18" s="273" t="s">
        <v>412</v>
      </c>
      <c r="AC18" s="273" t="s">
        <v>412</v>
      </c>
      <c r="AD18" s="273" t="s">
        <v>412</v>
      </c>
      <c r="AE18" s="273" t="s">
        <v>412</v>
      </c>
      <c r="AF18" s="273" t="s">
        <v>412</v>
      </c>
      <c r="AG18" s="273" t="s">
        <v>412</v>
      </c>
      <c r="AH18" s="273" t="s">
        <v>412</v>
      </c>
      <c r="AI18" s="273" t="s">
        <v>412</v>
      </c>
      <c r="AJ18" s="273" t="s">
        <v>412</v>
      </c>
      <c r="AK18" s="273" t="s">
        <v>412</v>
      </c>
      <c r="AL18" s="273" t="s">
        <v>412</v>
      </c>
      <c r="AM18" s="273" t="s">
        <v>412</v>
      </c>
      <c r="AN18" s="273" t="s">
        <v>412</v>
      </c>
      <c r="AO18" s="273" t="s">
        <v>412</v>
      </c>
      <c r="AP18" s="273" t="s">
        <v>412</v>
      </c>
      <c r="AQ18" s="273" t="s">
        <v>412</v>
      </c>
      <c r="AR18" s="273" t="s">
        <v>412</v>
      </c>
      <c r="AS18" s="273" t="s">
        <v>412</v>
      </c>
      <c r="AT18" s="273" t="s">
        <v>412</v>
      </c>
      <c r="AU18" s="273" t="s">
        <v>412</v>
      </c>
      <c r="AV18" s="273" t="s">
        <v>412</v>
      </c>
      <c r="AW18" s="273" t="s">
        <v>412</v>
      </c>
      <c r="AX18" s="273" t="s">
        <v>412</v>
      </c>
      <c r="AY18" s="273" t="s">
        <v>412</v>
      </c>
      <c r="AZ18" s="273" t="s">
        <v>412</v>
      </c>
      <c r="BA18" s="273" t="s">
        <v>412</v>
      </c>
      <c r="BB18" s="273" t="s">
        <v>412</v>
      </c>
      <c r="BC18" s="273" t="s">
        <v>412</v>
      </c>
      <c r="BD18" s="273" t="s">
        <v>412</v>
      </c>
      <c r="BE18" s="273" t="s">
        <v>412</v>
      </c>
      <c r="BF18" s="273" t="s">
        <v>412</v>
      </c>
      <c r="BG18" s="273" t="s">
        <v>412</v>
      </c>
      <c r="BH18" s="273" t="s">
        <v>412</v>
      </c>
      <c r="BI18" s="273" t="s">
        <v>412</v>
      </c>
      <c r="BJ18" s="273" t="s">
        <v>412</v>
      </c>
      <c r="BK18" s="273" t="s">
        <v>412</v>
      </c>
      <c r="BL18" s="273">
        <v>3278.6721206416673</v>
      </c>
      <c r="BM18" s="273">
        <v>3414.699558166159</v>
      </c>
      <c r="BN18" s="273">
        <v>3246.9003947534702</v>
      </c>
      <c r="BO18" s="273">
        <v>3003.0285087410157</v>
      </c>
      <c r="BP18" s="273">
        <v>2753.7745681369115</v>
      </c>
      <c r="BQ18" s="273">
        <v>2506.0620047714974</v>
      </c>
      <c r="BR18" s="273">
        <v>2410.7601558743972</v>
      </c>
      <c r="BS18" s="273">
        <v>2447.3317978798345</v>
      </c>
      <c r="BT18" s="273">
        <v>2449.2482603731987</v>
      </c>
      <c r="BU18" s="273">
        <v>2448.2086729545736</v>
      </c>
      <c r="BV18" s="273">
        <v>2512.3712981042795</v>
      </c>
      <c r="BW18" s="273">
        <v>2578.0404870912635</v>
      </c>
      <c r="BX18" s="33"/>
    </row>
    <row r="19" spans="1:76" s="97" customFormat="1">
      <c r="A19" s="301"/>
      <c r="B19" s="92" t="s">
        <v>431</v>
      </c>
      <c r="C19" s="30"/>
      <c r="D19" s="273" t="s">
        <v>412</v>
      </c>
      <c r="E19" s="273" t="s">
        <v>412</v>
      </c>
      <c r="F19" s="273" t="s">
        <v>412</v>
      </c>
      <c r="G19" s="273" t="s">
        <v>412</v>
      </c>
      <c r="H19" s="273" t="s">
        <v>412</v>
      </c>
      <c r="I19" s="273" t="s">
        <v>412</v>
      </c>
      <c r="J19" s="273" t="s">
        <v>412</v>
      </c>
      <c r="K19" s="273" t="s">
        <v>412</v>
      </c>
      <c r="L19" s="273" t="s">
        <v>412</v>
      </c>
      <c r="M19" s="273" t="s">
        <v>412</v>
      </c>
      <c r="N19" s="273" t="s">
        <v>412</v>
      </c>
      <c r="O19" s="273" t="s">
        <v>412</v>
      </c>
      <c r="P19" s="273" t="s">
        <v>412</v>
      </c>
      <c r="Q19" s="273" t="s">
        <v>412</v>
      </c>
      <c r="R19" s="273" t="s">
        <v>412</v>
      </c>
      <c r="S19" s="273" t="s">
        <v>412</v>
      </c>
      <c r="T19" s="273" t="s">
        <v>412</v>
      </c>
      <c r="U19" s="273" t="s">
        <v>412</v>
      </c>
      <c r="V19" s="273" t="s">
        <v>412</v>
      </c>
      <c r="W19" s="273" t="s">
        <v>412</v>
      </c>
      <c r="X19" s="273" t="s">
        <v>412</v>
      </c>
      <c r="Y19" s="273" t="s">
        <v>412</v>
      </c>
      <c r="Z19" s="273" t="s">
        <v>412</v>
      </c>
      <c r="AA19" s="273" t="s">
        <v>412</v>
      </c>
      <c r="AB19" s="273" t="s">
        <v>412</v>
      </c>
      <c r="AC19" s="273" t="s">
        <v>412</v>
      </c>
      <c r="AD19" s="273" t="s">
        <v>412</v>
      </c>
      <c r="AE19" s="273" t="s">
        <v>412</v>
      </c>
      <c r="AF19" s="273" t="s">
        <v>412</v>
      </c>
      <c r="AG19" s="273" t="s">
        <v>412</v>
      </c>
      <c r="AH19" s="273" t="s">
        <v>412</v>
      </c>
      <c r="AI19" s="273" t="s">
        <v>412</v>
      </c>
      <c r="AJ19" s="273" t="s">
        <v>412</v>
      </c>
      <c r="AK19" s="273" t="s">
        <v>412</v>
      </c>
      <c r="AL19" s="273" t="s">
        <v>412</v>
      </c>
      <c r="AM19" s="273" t="s">
        <v>412</v>
      </c>
      <c r="AN19" s="273" t="s">
        <v>412</v>
      </c>
      <c r="AO19" s="273" t="s">
        <v>412</v>
      </c>
      <c r="AP19" s="273" t="s">
        <v>412</v>
      </c>
      <c r="AQ19" s="273" t="s">
        <v>412</v>
      </c>
      <c r="AR19" s="273" t="s">
        <v>412</v>
      </c>
      <c r="AS19" s="273" t="s">
        <v>412</v>
      </c>
      <c r="AT19" s="273" t="s">
        <v>412</v>
      </c>
      <c r="AU19" s="273" t="s">
        <v>412</v>
      </c>
      <c r="AV19" s="273" t="s">
        <v>412</v>
      </c>
      <c r="AW19" s="273" t="s">
        <v>412</v>
      </c>
      <c r="AX19" s="273" t="s">
        <v>412</v>
      </c>
      <c r="AY19" s="273" t="s">
        <v>412</v>
      </c>
      <c r="AZ19" s="273" t="s">
        <v>412</v>
      </c>
      <c r="BA19" s="273" t="s">
        <v>412</v>
      </c>
      <c r="BB19" s="273" t="s">
        <v>412</v>
      </c>
      <c r="BC19" s="273" t="s">
        <v>412</v>
      </c>
      <c r="BD19" s="273" t="s">
        <v>412</v>
      </c>
      <c r="BE19" s="273" t="s">
        <v>412</v>
      </c>
      <c r="BF19" s="273" t="s">
        <v>412</v>
      </c>
      <c r="BG19" s="273" t="s">
        <v>412</v>
      </c>
      <c r="BH19" s="273" t="s">
        <v>412</v>
      </c>
      <c r="BI19" s="273" t="s">
        <v>412</v>
      </c>
      <c r="BJ19" s="273" t="s">
        <v>412</v>
      </c>
      <c r="BK19" s="273" t="s">
        <v>412</v>
      </c>
      <c r="BL19" s="273">
        <v>315.32689004851829</v>
      </c>
      <c r="BM19" s="273">
        <v>391.93425198433891</v>
      </c>
      <c r="BN19" s="273">
        <v>465.09166515156534</v>
      </c>
      <c r="BO19" s="273">
        <v>540.50149467791391</v>
      </c>
      <c r="BP19" s="273">
        <v>625.86468595983229</v>
      </c>
      <c r="BQ19" s="273">
        <v>695.45629058905502</v>
      </c>
      <c r="BR19" s="273">
        <v>783.16746889189517</v>
      </c>
      <c r="BS19" s="273">
        <v>853.90885399194644</v>
      </c>
      <c r="BT19" s="273">
        <v>898.61184902800699</v>
      </c>
      <c r="BU19" s="273">
        <v>955.29240890214078</v>
      </c>
      <c r="BV19" s="273">
        <v>1029.2514301161259</v>
      </c>
      <c r="BW19" s="273">
        <v>1097.907411771678</v>
      </c>
      <c r="BX19" s="33"/>
    </row>
    <row r="20" spans="1:76" s="97" customFormat="1">
      <c r="A20" s="301"/>
      <c r="B20" s="92" t="s">
        <v>473</v>
      </c>
      <c r="C20" s="30"/>
      <c r="D20" s="273" t="s">
        <v>412</v>
      </c>
      <c r="E20" s="273" t="s">
        <v>412</v>
      </c>
      <c r="F20" s="273" t="s">
        <v>412</v>
      </c>
      <c r="G20" s="273" t="s">
        <v>412</v>
      </c>
      <c r="H20" s="273" t="s">
        <v>412</v>
      </c>
      <c r="I20" s="273" t="s">
        <v>412</v>
      </c>
      <c r="J20" s="273" t="s">
        <v>412</v>
      </c>
      <c r="K20" s="273" t="s">
        <v>412</v>
      </c>
      <c r="L20" s="273" t="s">
        <v>412</v>
      </c>
      <c r="M20" s="273" t="s">
        <v>412</v>
      </c>
      <c r="N20" s="273" t="s">
        <v>412</v>
      </c>
      <c r="O20" s="273" t="s">
        <v>412</v>
      </c>
      <c r="P20" s="273" t="s">
        <v>412</v>
      </c>
      <c r="Q20" s="273" t="s">
        <v>412</v>
      </c>
      <c r="R20" s="273" t="s">
        <v>412</v>
      </c>
      <c r="S20" s="273" t="s">
        <v>412</v>
      </c>
      <c r="T20" s="273" t="s">
        <v>412</v>
      </c>
      <c r="U20" s="273" t="s">
        <v>412</v>
      </c>
      <c r="V20" s="273" t="s">
        <v>412</v>
      </c>
      <c r="W20" s="273" t="s">
        <v>412</v>
      </c>
      <c r="X20" s="273" t="s">
        <v>412</v>
      </c>
      <c r="Y20" s="273" t="s">
        <v>412</v>
      </c>
      <c r="Z20" s="273" t="s">
        <v>412</v>
      </c>
      <c r="AA20" s="273" t="s">
        <v>412</v>
      </c>
      <c r="AB20" s="273" t="s">
        <v>412</v>
      </c>
      <c r="AC20" s="273" t="s">
        <v>412</v>
      </c>
      <c r="AD20" s="273" t="s">
        <v>412</v>
      </c>
      <c r="AE20" s="273" t="s">
        <v>412</v>
      </c>
      <c r="AF20" s="273" t="s">
        <v>412</v>
      </c>
      <c r="AG20" s="273" t="s">
        <v>412</v>
      </c>
      <c r="AH20" s="273" t="s">
        <v>412</v>
      </c>
      <c r="AI20" s="273" t="s">
        <v>412</v>
      </c>
      <c r="AJ20" s="273" t="s">
        <v>412</v>
      </c>
      <c r="AK20" s="273" t="s">
        <v>412</v>
      </c>
      <c r="AL20" s="273" t="s">
        <v>412</v>
      </c>
      <c r="AM20" s="273" t="s">
        <v>412</v>
      </c>
      <c r="AN20" s="273" t="s">
        <v>412</v>
      </c>
      <c r="AO20" s="273" t="s">
        <v>412</v>
      </c>
      <c r="AP20" s="273" t="s">
        <v>412</v>
      </c>
      <c r="AQ20" s="273" t="s">
        <v>412</v>
      </c>
      <c r="AR20" s="273" t="s">
        <v>412</v>
      </c>
      <c r="AS20" s="273" t="s">
        <v>412</v>
      </c>
      <c r="AT20" s="273" t="s">
        <v>412</v>
      </c>
      <c r="AU20" s="273" t="s">
        <v>412</v>
      </c>
      <c r="AV20" s="273" t="s">
        <v>412</v>
      </c>
      <c r="AW20" s="273" t="s">
        <v>412</v>
      </c>
      <c r="AX20" s="273" t="s">
        <v>412</v>
      </c>
      <c r="AY20" s="273" t="s">
        <v>412</v>
      </c>
      <c r="AZ20" s="273" t="s">
        <v>412</v>
      </c>
      <c r="BA20" s="273" t="s">
        <v>412</v>
      </c>
      <c r="BB20" s="273" t="s">
        <v>412</v>
      </c>
      <c r="BC20" s="273" t="s">
        <v>412</v>
      </c>
      <c r="BD20" s="273" t="s">
        <v>412</v>
      </c>
      <c r="BE20" s="273" t="s">
        <v>412</v>
      </c>
      <c r="BF20" s="273" t="s">
        <v>412</v>
      </c>
      <c r="BG20" s="273" t="s">
        <v>412</v>
      </c>
      <c r="BH20" s="273" t="s">
        <v>412</v>
      </c>
      <c r="BI20" s="273" t="s">
        <v>412</v>
      </c>
      <c r="BJ20" s="273" t="s">
        <v>412</v>
      </c>
      <c r="BK20" s="273" t="s">
        <v>412</v>
      </c>
      <c r="BL20" s="273">
        <v>648.39868019601681</v>
      </c>
      <c r="BM20" s="273">
        <v>677.56700463404729</v>
      </c>
      <c r="BN20" s="273">
        <v>663.08095054898035</v>
      </c>
      <c r="BO20" s="273">
        <v>626.78101775676737</v>
      </c>
      <c r="BP20" s="273">
        <v>550.74187645172185</v>
      </c>
      <c r="BQ20" s="273">
        <v>491.33253272682197</v>
      </c>
      <c r="BR20" s="273">
        <v>432.42916278666189</v>
      </c>
      <c r="BS20" s="273">
        <v>378.03768922721434</v>
      </c>
      <c r="BT20" s="273">
        <v>322.3093321265498</v>
      </c>
      <c r="BU20" s="273">
        <v>275.1926063834199</v>
      </c>
      <c r="BV20" s="273">
        <v>230.19809633596589</v>
      </c>
      <c r="BW20" s="273">
        <v>228.97036097633003</v>
      </c>
      <c r="BX20" s="33"/>
    </row>
    <row r="21" spans="1:76" s="97" customFormat="1" ht="26.1" customHeight="1">
      <c r="A21" s="301"/>
      <c r="B21" s="92" t="s">
        <v>429</v>
      </c>
      <c r="C21" s="30"/>
      <c r="D21" s="273" t="s">
        <v>412</v>
      </c>
      <c r="E21" s="273" t="s">
        <v>412</v>
      </c>
      <c r="F21" s="273" t="s">
        <v>412</v>
      </c>
      <c r="G21" s="273" t="s">
        <v>412</v>
      </c>
      <c r="H21" s="273" t="s">
        <v>412</v>
      </c>
      <c r="I21" s="273" t="s">
        <v>412</v>
      </c>
      <c r="J21" s="273" t="s">
        <v>412</v>
      </c>
      <c r="K21" s="273" t="s">
        <v>412</v>
      </c>
      <c r="L21" s="273" t="s">
        <v>412</v>
      </c>
      <c r="M21" s="273" t="s">
        <v>412</v>
      </c>
      <c r="N21" s="273" t="s">
        <v>412</v>
      </c>
      <c r="O21" s="273" t="s">
        <v>412</v>
      </c>
      <c r="P21" s="273" t="s">
        <v>412</v>
      </c>
      <c r="Q21" s="273" t="s">
        <v>412</v>
      </c>
      <c r="R21" s="273" t="s">
        <v>412</v>
      </c>
      <c r="S21" s="273" t="s">
        <v>412</v>
      </c>
      <c r="T21" s="273" t="s">
        <v>412</v>
      </c>
      <c r="U21" s="273" t="s">
        <v>412</v>
      </c>
      <c r="V21" s="273" t="s">
        <v>412</v>
      </c>
      <c r="W21" s="273" t="s">
        <v>412</v>
      </c>
      <c r="X21" s="273" t="s">
        <v>412</v>
      </c>
      <c r="Y21" s="273" t="s">
        <v>412</v>
      </c>
      <c r="Z21" s="273" t="s">
        <v>412</v>
      </c>
      <c r="AA21" s="273" t="s">
        <v>412</v>
      </c>
      <c r="AB21" s="273" t="s">
        <v>412</v>
      </c>
      <c r="AC21" s="273" t="s">
        <v>412</v>
      </c>
      <c r="AD21" s="273" t="s">
        <v>412</v>
      </c>
      <c r="AE21" s="273" t="s">
        <v>412</v>
      </c>
      <c r="AF21" s="273" t="s">
        <v>412</v>
      </c>
      <c r="AG21" s="273" t="s">
        <v>412</v>
      </c>
      <c r="AH21" s="273" t="s">
        <v>412</v>
      </c>
      <c r="AI21" s="273" t="s">
        <v>412</v>
      </c>
      <c r="AJ21" s="273" t="s">
        <v>412</v>
      </c>
      <c r="AK21" s="273" t="s">
        <v>412</v>
      </c>
      <c r="AL21" s="273" t="s">
        <v>412</v>
      </c>
      <c r="AM21" s="273" t="s">
        <v>412</v>
      </c>
      <c r="AN21" s="273" t="s">
        <v>412</v>
      </c>
      <c r="AO21" s="273" t="s">
        <v>412</v>
      </c>
      <c r="AP21" s="273" t="s">
        <v>412</v>
      </c>
      <c r="AQ21" s="273" t="s">
        <v>412</v>
      </c>
      <c r="AR21" s="273" t="s">
        <v>412</v>
      </c>
      <c r="AS21" s="273" t="s">
        <v>412</v>
      </c>
      <c r="AT21" s="273" t="s">
        <v>412</v>
      </c>
      <c r="AU21" s="273" t="s">
        <v>412</v>
      </c>
      <c r="AV21" s="273" t="s">
        <v>412</v>
      </c>
      <c r="AW21" s="273" t="s">
        <v>412</v>
      </c>
      <c r="AX21" s="273" t="s">
        <v>412</v>
      </c>
      <c r="AY21" s="273" t="s">
        <v>412</v>
      </c>
      <c r="AZ21" s="273" t="s">
        <v>412</v>
      </c>
      <c r="BA21" s="273" t="s">
        <v>412</v>
      </c>
      <c r="BB21" s="273" t="s">
        <v>412</v>
      </c>
      <c r="BC21" s="273" t="s">
        <v>412</v>
      </c>
      <c r="BD21" s="273" t="s">
        <v>412</v>
      </c>
      <c r="BE21" s="273" t="s">
        <v>412</v>
      </c>
      <c r="BF21" s="273" t="s">
        <v>412</v>
      </c>
      <c r="BG21" s="273" t="s">
        <v>412</v>
      </c>
      <c r="BH21" s="273" t="s">
        <v>412</v>
      </c>
      <c r="BI21" s="273" t="s">
        <v>412</v>
      </c>
      <c r="BJ21" s="273" t="s">
        <v>412</v>
      </c>
      <c r="BK21" s="273" t="s">
        <v>412</v>
      </c>
      <c r="BL21" s="273">
        <v>4152.579372791467</v>
      </c>
      <c r="BM21" s="273">
        <v>4313.2385099654957</v>
      </c>
      <c r="BN21" s="273">
        <v>4443.152787180662</v>
      </c>
      <c r="BO21" s="273">
        <v>4622.5520183609024</v>
      </c>
      <c r="BP21" s="273">
        <v>4743.4144206234732</v>
      </c>
      <c r="BQ21" s="273">
        <v>4844.46474566908</v>
      </c>
      <c r="BR21" s="273">
        <v>4824.6097296003945</v>
      </c>
      <c r="BS21" s="273">
        <v>4680.3284975147926</v>
      </c>
      <c r="BT21" s="273">
        <v>4560.2772727713264</v>
      </c>
      <c r="BU21" s="273">
        <v>4475.4870269000648</v>
      </c>
      <c r="BV21" s="273">
        <v>4394.7291682332498</v>
      </c>
      <c r="BW21" s="273">
        <v>4295.2515510432686</v>
      </c>
      <c r="BX21" s="33"/>
    </row>
    <row r="22" spans="1:76" s="97" customFormat="1">
      <c r="A22" s="301"/>
      <c r="B22" s="92" t="s">
        <v>428</v>
      </c>
      <c r="C22" s="30"/>
      <c r="D22" s="273" t="s">
        <v>412</v>
      </c>
      <c r="E22" s="273" t="s">
        <v>412</v>
      </c>
      <c r="F22" s="273" t="s">
        <v>412</v>
      </c>
      <c r="G22" s="273" t="s">
        <v>412</v>
      </c>
      <c r="H22" s="273" t="s">
        <v>412</v>
      </c>
      <c r="I22" s="273" t="s">
        <v>412</v>
      </c>
      <c r="J22" s="273" t="s">
        <v>412</v>
      </c>
      <c r="K22" s="273" t="s">
        <v>412</v>
      </c>
      <c r="L22" s="273" t="s">
        <v>412</v>
      </c>
      <c r="M22" s="273" t="s">
        <v>412</v>
      </c>
      <c r="N22" s="273" t="s">
        <v>412</v>
      </c>
      <c r="O22" s="273" t="s">
        <v>412</v>
      </c>
      <c r="P22" s="273" t="s">
        <v>412</v>
      </c>
      <c r="Q22" s="273" t="s">
        <v>412</v>
      </c>
      <c r="R22" s="273" t="s">
        <v>412</v>
      </c>
      <c r="S22" s="273" t="s">
        <v>412</v>
      </c>
      <c r="T22" s="273" t="s">
        <v>412</v>
      </c>
      <c r="U22" s="273" t="s">
        <v>412</v>
      </c>
      <c r="V22" s="273" t="s">
        <v>412</v>
      </c>
      <c r="W22" s="273" t="s">
        <v>412</v>
      </c>
      <c r="X22" s="273" t="s">
        <v>412</v>
      </c>
      <c r="Y22" s="273" t="s">
        <v>412</v>
      </c>
      <c r="Z22" s="273" t="s">
        <v>412</v>
      </c>
      <c r="AA22" s="273" t="s">
        <v>412</v>
      </c>
      <c r="AB22" s="273" t="s">
        <v>412</v>
      </c>
      <c r="AC22" s="273" t="s">
        <v>412</v>
      </c>
      <c r="AD22" s="273" t="s">
        <v>412</v>
      </c>
      <c r="AE22" s="273" t="s">
        <v>412</v>
      </c>
      <c r="AF22" s="273" t="s">
        <v>412</v>
      </c>
      <c r="AG22" s="273" t="s">
        <v>412</v>
      </c>
      <c r="AH22" s="273" t="s">
        <v>412</v>
      </c>
      <c r="AI22" s="273" t="s">
        <v>412</v>
      </c>
      <c r="AJ22" s="273" t="s">
        <v>412</v>
      </c>
      <c r="AK22" s="273" t="s">
        <v>412</v>
      </c>
      <c r="AL22" s="273" t="s">
        <v>412</v>
      </c>
      <c r="AM22" s="273" t="s">
        <v>412</v>
      </c>
      <c r="AN22" s="273" t="s">
        <v>412</v>
      </c>
      <c r="AO22" s="273" t="s">
        <v>412</v>
      </c>
      <c r="AP22" s="273" t="s">
        <v>412</v>
      </c>
      <c r="AQ22" s="273" t="s">
        <v>412</v>
      </c>
      <c r="AR22" s="273" t="s">
        <v>412</v>
      </c>
      <c r="AS22" s="273" t="s">
        <v>412</v>
      </c>
      <c r="AT22" s="273" t="s">
        <v>412</v>
      </c>
      <c r="AU22" s="273" t="s">
        <v>412</v>
      </c>
      <c r="AV22" s="273" t="s">
        <v>412</v>
      </c>
      <c r="AW22" s="273" t="s">
        <v>412</v>
      </c>
      <c r="AX22" s="273" t="s">
        <v>412</v>
      </c>
      <c r="AY22" s="273" t="s">
        <v>412</v>
      </c>
      <c r="AZ22" s="273" t="s">
        <v>412</v>
      </c>
      <c r="BA22" s="273" t="s">
        <v>412</v>
      </c>
      <c r="BB22" s="273" t="s">
        <v>412</v>
      </c>
      <c r="BC22" s="273" t="s">
        <v>412</v>
      </c>
      <c r="BD22" s="273" t="s">
        <v>412</v>
      </c>
      <c r="BE22" s="273" t="s">
        <v>412</v>
      </c>
      <c r="BF22" s="273" t="s">
        <v>412</v>
      </c>
      <c r="BG22" s="273" t="s">
        <v>412</v>
      </c>
      <c r="BH22" s="273" t="s">
        <v>412</v>
      </c>
      <c r="BI22" s="273" t="s">
        <v>412</v>
      </c>
      <c r="BJ22" s="273" t="s">
        <v>412</v>
      </c>
      <c r="BK22" s="273" t="s">
        <v>412</v>
      </c>
      <c r="BL22" s="273">
        <v>99.45993897531325</v>
      </c>
      <c r="BM22" s="273">
        <v>126.1038655767793</v>
      </c>
      <c r="BN22" s="273">
        <v>152.98604032937789</v>
      </c>
      <c r="BO22" s="273">
        <v>179.42766398503792</v>
      </c>
      <c r="BP22" s="273">
        <v>220.79844327793114</v>
      </c>
      <c r="BQ22" s="273">
        <v>252.32868710285442</v>
      </c>
      <c r="BR22" s="273">
        <v>280.29522572419762</v>
      </c>
      <c r="BS22" s="273">
        <v>316.54637904595575</v>
      </c>
      <c r="BT22" s="273">
        <v>347.08143396512025</v>
      </c>
      <c r="BU22" s="273">
        <v>381.336225427447</v>
      </c>
      <c r="BV22" s="273">
        <v>411.92899801782994</v>
      </c>
      <c r="BW22" s="273">
        <v>441.42565354702606</v>
      </c>
      <c r="BX22" s="33"/>
    </row>
    <row r="23" spans="1:76" s="97" customFormat="1">
      <c r="A23" s="301"/>
      <c r="B23" s="92" t="s">
        <v>427</v>
      </c>
      <c r="C23" s="30"/>
      <c r="D23" s="273" t="s">
        <v>412</v>
      </c>
      <c r="E23" s="273" t="s">
        <v>412</v>
      </c>
      <c r="F23" s="273" t="s">
        <v>412</v>
      </c>
      <c r="G23" s="273" t="s">
        <v>412</v>
      </c>
      <c r="H23" s="273" t="s">
        <v>412</v>
      </c>
      <c r="I23" s="273" t="s">
        <v>412</v>
      </c>
      <c r="J23" s="273" t="s">
        <v>412</v>
      </c>
      <c r="K23" s="273" t="s">
        <v>412</v>
      </c>
      <c r="L23" s="273" t="s">
        <v>412</v>
      </c>
      <c r="M23" s="273" t="s">
        <v>412</v>
      </c>
      <c r="N23" s="273" t="s">
        <v>412</v>
      </c>
      <c r="O23" s="273" t="s">
        <v>412</v>
      </c>
      <c r="P23" s="273" t="s">
        <v>412</v>
      </c>
      <c r="Q23" s="273" t="s">
        <v>412</v>
      </c>
      <c r="R23" s="273" t="s">
        <v>412</v>
      </c>
      <c r="S23" s="273" t="s">
        <v>412</v>
      </c>
      <c r="T23" s="273" t="s">
        <v>412</v>
      </c>
      <c r="U23" s="273" t="s">
        <v>412</v>
      </c>
      <c r="V23" s="273" t="s">
        <v>412</v>
      </c>
      <c r="W23" s="273" t="s">
        <v>412</v>
      </c>
      <c r="X23" s="273" t="s">
        <v>412</v>
      </c>
      <c r="Y23" s="273" t="s">
        <v>412</v>
      </c>
      <c r="Z23" s="273" t="s">
        <v>412</v>
      </c>
      <c r="AA23" s="273" t="s">
        <v>412</v>
      </c>
      <c r="AB23" s="273" t="s">
        <v>412</v>
      </c>
      <c r="AC23" s="273" t="s">
        <v>412</v>
      </c>
      <c r="AD23" s="273" t="s">
        <v>412</v>
      </c>
      <c r="AE23" s="273" t="s">
        <v>412</v>
      </c>
      <c r="AF23" s="273" t="s">
        <v>412</v>
      </c>
      <c r="AG23" s="273" t="s">
        <v>412</v>
      </c>
      <c r="AH23" s="273" t="s">
        <v>412</v>
      </c>
      <c r="AI23" s="273" t="s">
        <v>412</v>
      </c>
      <c r="AJ23" s="273" t="s">
        <v>412</v>
      </c>
      <c r="AK23" s="273" t="s">
        <v>412</v>
      </c>
      <c r="AL23" s="273" t="s">
        <v>412</v>
      </c>
      <c r="AM23" s="273" t="s">
        <v>412</v>
      </c>
      <c r="AN23" s="273" t="s">
        <v>412</v>
      </c>
      <c r="AO23" s="273" t="s">
        <v>412</v>
      </c>
      <c r="AP23" s="273" t="s">
        <v>412</v>
      </c>
      <c r="AQ23" s="273" t="s">
        <v>412</v>
      </c>
      <c r="AR23" s="273" t="s">
        <v>412</v>
      </c>
      <c r="AS23" s="273" t="s">
        <v>412</v>
      </c>
      <c r="AT23" s="273" t="s">
        <v>412</v>
      </c>
      <c r="AU23" s="273" t="s">
        <v>412</v>
      </c>
      <c r="AV23" s="273" t="s">
        <v>412</v>
      </c>
      <c r="AW23" s="273" t="s">
        <v>412</v>
      </c>
      <c r="AX23" s="273" t="s">
        <v>412</v>
      </c>
      <c r="AY23" s="273" t="s">
        <v>412</v>
      </c>
      <c r="AZ23" s="273" t="s">
        <v>412</v>
      </c>
      <c r="BA23" s="273" t="s">
        <v>412</v>
      </c>
      <c r="BB23" s="273" t="s">
        <v>412</v>
      </c>
      <c r="BC23" s="273" t="s">
        <v>412</v>
      </c>
      <c r="BD23" s="273" t="s">
        <v>412</v>
      </c>
      <c r="BE23" s="273" t="s">
        <v>412</v>
      </c>
      <c r="BF23" s="273" t="s">
        <v>412</v>
      </c>
      <c r="BG23" s="273" t="s">
        <v>412</v>
      </c>
      <c r="BH23" s="273" t="s">
        <v>412</v>
      </c>
      <c r="BI23" s="273" t="s">
        <v>412</v>
      </c>
      <c r="BJ23" s="273" t="s">
        <v>412</v>
      </c>
      <c r="BK23" s="273" t="s">
        <v>412</v>
      </c>
      <c r="BL23" s="273">
        <v>22.911098280285508</v>
      </c>
      <c r="BM23" s="273">
        <v>26.48139283378131</v>
      </c>
      <c r="BN23" s="273">
        <v>29.383466506712136</v>
      </c>
      <c r="BO23" s="273">
        <v>31.163302722754715</v>
      </c>
      <c r="BP23" s="273">
        <v>32.749765241641256</v>
      </c>
      <c r="BQ23" s="273">
        <v>32.527094616408242</v>
      </c>
      <c r="BR23" s="273">
        <v>32.023050335216084</v>
      </c>
      <c r="BS23" s="273">
        <v>33.04586239823125</v>
      </c>
      <c r="BT23" s="273">
        <v>33.533453858258419</v>
      </c>
      <c r="BU23" s="273">
        <v>37.777692316079253</v>
      </c>
      <c r="BV23" s="273">
        <v>42.741559698899039</v>
      </c>
      <c r="BW23" s="273">
        <v>45.485561449917128</v>
      </c>
      <c r="BX23" s="33"/>
    </row>
    <row r="24" spans="1:76" s="97" customFormat="1">
      <c r="A24" s="301"/>
      <c r="B24" s="92" t="s">
        <v>1</v>
      </c>
      <c r="C24" s="30"/>
      <c r="D24" s="273" t="s">
        <v>412</v>
      </c>
      <c r="E24" s="273" t="s">
        <v>412</v>
      </c>
      <c r="F24" s="273" t="s">
        <v>412</v>
      </c>
      <c r="G24" s="273" t="s">
        <v>412</v>
      </c>
      <c r="H24" s="273" t="s">
        <v>412</v>
      </c>
      <c r="I24" s="273" t="s">
        <v>412</v>
      </c>
      <c r="J24" s="273" t="s">
        <v>412</v>
      </c>
      <c r="K24" s="273" t="s">
        <v>412</v>
      </c>
      <c r="L24" s="273" t="s">
        <v>412</v>
      </c>
      <c r="M24" s="273" t="s">
        <v>412</v>
      </c>
      <c r="N24" s="273" t="s">
        <v>412</v>
      </c>
      <c r="O24" s="273" t="s">
        <v>412</v>
      </c>
      <c r="P24" s="273" t="s">
        <v>412</v>
      </c>
      <c r="Q24" s="273" t="s">
        <v>412</v>
      </c>
      <c r="R24" s="273" t="s">
        <v>412</v>
      </c>
      <c r="S24" s="273" t="s">
        <v>412</v>
      </c>
      <c r="T24" s="273" t="s">
        <v>412</v>
      </c>
      <c r="U24" s="273" t="s">
        <v>412</v>
      </c>
      <c r="V24" s="273" t="s">
        <v>412</v>
      </c>
      <c r="W24" s="273" t="s">
        <v>412</v>
      </c>
      <c r="X24" s="273" t="s">
        <v>412</v>
      </c>
      <c r="Y24" s="273" t="s">
        <v>412</v>
      </c>
      <c r="Z24" s="273" t="s">
        <v>412</v>
      </c>
      <c r="AA24" s="273" t="s">
        <v>412</v>
      </c>
      <c r="AB24" s="273" t="s">
        <v>412</v>
      </c>
      <c r="AC24" s="273" t="s">
        <v>412</v>
      </c>
      <c r="AD24" s="273" t="s">
        <v>412</v>
      </c>
      <c r="AE24" s="273" t="s">
        <v>412</v>
      </c>
      <c r="AF24" s="273" t="s">
        <v>412</v>
      </c>
      <c r="AG24" s="273" t="s">
        <v>412</v>
      </c>
      <c r="AH24" s="273" t="s">
        <v>412</v>
      </c>
      <c r="AI24" s="273" t="s">
        <v>412</v>
      </c>
      <c r="AJ24" s="273" t="s">
        <v>412</v>
      </c>
      <c r="AK24" s="273" t="s">
        <v>412</v>
      </c>
      <c r="AL24" s="273" t="s">
        <v>412</v>
      </c>
      <c r="AM24" s="273" t="s">
        <v>412</v>
      </c>
      <c r="AN24" s="273" t="s">
        <v>412</v>
      </c>
      <c r="AO24" s="273" t="s">
        <v>412</v>
      </c>
      <c r="AP24" s="273" t="s">
        <v>412</v>
      </c>
      <c r="AQ24" s="273" t="s">
        <v>412</v>
      </c>
      <c r="AR24" s="273" t="s">
        <v>412</v>
      </c>
      <c r="AS24" s="273" t="s">
        <v>412</v>
      </c>
      <c r="AT24" s="273" t="s">
        <v>412</v>
      </c>
      <c r="AU24" s="273" t="s">
        <v>412</v>
      </c>
      <c r="AV24" s="273" t="s">
        <v>412</v>
      </c>
      <c r="AW24" s="273" t="s">
        <v>412</v>
      </c>
      <c r="AX24" s="273" t="s">
        <v>412</v>
      </c>
      <c r="AY24" s="273" t="s">
        <v>412</v>
      </c>
      <c r="AZ24" s="273" t="s">
        <v>412</v>
      </c>
      <c r="BA24" s="273" t="s">
        <v>412</v>
      </c>
      <c r="BB24" s="273" t="s">
        <v>412</v>
      </c>
      <c r="BC24" s="273" t="s">
        <v>412</v>
      </c>
      <c r="BD24" s="273" t="s">
        <v>412</v>
      </c>
      <c r="BE24" s="273" t="s">
        <v>412</v>
      </c>
      <c r="BF24" s="273" t="s">
        <v>412</v>
      </c>
      <c r="BG24" s="273" t="s">
        <v>412</v>
      </c>
      <c r="BH24" s="273" t="s">
        <v>412</v>
      </c>
      <c r="BI24" s="273" t="s">
        <v>412</v>
      </c>
      <c r="BJ24" s="273" t="s">
        <v>412</v>
      </c>
      <c r="BK24" s="273" t="s">
        <v>412</v>
      </c>
      <c r="BL24" s="273">
        <v>729.57844381337998</v>
      </c>
      <c r="BM24" s="273">
        <v>811.77139366659742</v>
      </c>
      <c r="BN24" s="273">
        <v>789.08018610923807</v>
      </c>
      <c r="BO24" s="273">
        <v>845.76504266207826</v>
      </c>
      <c r="BP24" s="273">
        <v>954.42902190402253</v>
      </c>
      <c r="BQ24" s="273">
        <v>1049.6932500153393</v>
      </c>
      <c r="BR24" s="273">
        <v>1158.3902454926247</v>
      </c>
      <c r="BS24" s="273">
        <v>1213.0112587520944</v>
      </c>
      <c r="BT24" s="273">
        <v>1216.2460542366243</v>
      </c>
      <c r="BU24" s="273">
        <v>1242.828438527217</v>
      </c>
      <c r="BV24" s="273">
        <v>1271.9929518296512</v>
      </c>
      <c r="BW24" s="273">
        <v>1297.0760764998872</v>
      </c>
      <c r="BX24" s="33"/>
    </row>
    <row r="25" spans="1:76" s="97" customFormat="1">
      <c r="A25" s="301"/>
      <c r="B25" s="92" t="s">
        <v>426</v>
      </c>
      <c r="C25" s="30"/>
      <c r="D25" s="273" t="s">
        <v>412</v>
      </c>
      <c r="E25" s="273" t="s">
        <v>412</v>
      </c>
      <c r="F25" s="273" t="s">
        <v>412</v>
      </c>
      <c r="G25" s="273" t="s">
        <v>412</v>
      </c>
      <c r="H25" s="273" t="s">
        <v>412</v>
      </c>
      <c r="I25" s="273" t="s">
        <v>412</v>
      </c>
      <c r="J25" s="273" t="s">
        <v>412</v>
      </c>
      <c r="K25" s="273" t="s">
        <v>412</v>
      </c>
      <c r="L25" s="273" t="s">
        <v>412</v>
      </c>
      <c r="M25" s="273" t="s">
        <v>412</v>
      </c>
      <c r="N25" s="273" t="s">
        <v>412</v>
      </c>
      <c r="O25" s="273" t="s">
        <v>412</v>
      </c>
      <c r="P25" s="273" t="s">
        <v>412</v>
      </c>
      <c r="Q25" s="273" t="s">
        <v>412</v>
      </c>
      <c r="R25" s="273" t="s">
        <v>412</v>
      </c>
      <c r="S25" s="273" t="s">
        <v>412</v>
      </c>
      <c r="T25" s="273" t="s">
        <v>412</v>
      </c>
      <c r="U25" s="273" t="s">
        <v>412</v>
      </c>
      <c r="V25" s="273" t="s">
        <v>412</v>
      </c>
      <c r="W25" s="273" t="s">
        <v>412</v>
      </c>
      <c r="X25" s="273" t="s">
        <v>412</v>
      </c>
      <c r="Y25" s="273" t="s">
        <v>412</v>
      </c>
      <c r="Z25" s="273" t="s">
        <v>412</v>
      </c>
      <c r="AA25" s="273" t="s">
        <v>412</v>
      </c>
      <c r="AB25" s="273" t="s">
        <v>412</v>
      </c>
      <c r="AC25" s="273" t="s">
        <v>412</v>
      </c>
      <c r="AD25" s="273" t="s">
        <v>412</v>
      </c>
      <c r="AE25" s="273" t="s">
        <v>412</v>
      </c>
      <c r="AF25" s="273" t="s">
        <v>412</v>
      </c>
      <c r="AG25" s="273" t="s">
        <v>412</v>
      </c>
      <c r="AH25" s="273" t="s">
        <v>412</v>
      </c>
      <c r="AI25" s="273" t="s">
        <v>412</v>
      </c>
      <c r="AJ25" s="273" t="s">
        <v>412</v>
      </c>
      <c r="AK25" s="273" t="s">
        <v>412</v>
      </c>
      <c r="AL25" s="273" t="s">
        <v>412</v>
      </c>
      <c r="AM25" s="273" t="s">
        <v>412</v>
      </c>
      <c r="AN25" s="273" t="s">
        <v>412</v>
      </c>
      <c r="AO25" s="273" t="s">
        <v>412</v>
      </c>
      <c r="AP25" s="273" t="s">
        <v>412</v>
      </c>
      <c r="AQ25" s="273" t="s">
        <v>412</v>
      </c>
      <c r="AR25" s="273" t="s">
        <v>412</v>
      </c>
      <c r="AS25" s="273" t="s">
        <v>412</v>
      </c>
      <c r="AT25" s="273" t="s">
        <v>412</v>
      </c>
      <c r="AU25" s="273" t="s">
        <v>412</v>
      </c>
      <c r="AV25" s="273" t="s">
        <v>412</v>
      </c>
      <c r="AW25" s="273" t="s">
        <v>412</v>
      </c>
      <c r="AX25" s="273" t="s">
        <v>412</v>
      </c>
      <c r="AY25" s="273" t="s">
        <v>412</v>
      </c>
      <c r="AZ25" s="273" t="s">
        <v>412</v>
      </c>
      <c r="BA25" s="273" t="s">
        <v>412</v>
      </c>
      <c r="BB25" s="273" t="s">
        <v>412</v>
      </c>
      <c r="BC25" s="273" t="s">
        <v>412</v>
      </c>
      <c r="BD25" s="273" t="s">
        <v>412</v>
      </c>
      <c r="BE25" s="273" t="s">
        <v>412</v>
      </c>
      <c r="BF25" s="273" t="s">
        <v>412</v>
      </c>
      <c r="BG25" s="273" t="s">
        <v>412</v>
      </c>
      <c r="BH25" s="273" t="s">
        <v>412</v>
      </c>
      <c r="BI25" s="273" t="s">
        <v>412</v>
      </c>
      <c r="BJ25" s="273" t="s">
        <v>412</v>
      </c>
      <c r="BK25" s="273" t="s">
        <v>412</v>
      </c>
      <c r="BL25" s="273">
        <v>1732.6349857079667</v>
      </c>
      <c r="BM25" s="273">
        <v>2425.5878015465441</v>
      </c>
      <c r="BN25" s="273">
        <v>3188.439054253764</v>
      </c>
      <c r="BO25" s="273">
        <v>3820.5403163022961</v>
      </c>
      <c r="BP25" s="273">
        <v>4314.3664705936981</v>
      </c>
      <c r="BQ25" s="273">
        <v>4866.5809414418054</v>
      </c>
      <c r="BR25" s="273">
        <v>5290.6765820673927</v>
      </c>
      <c r="BS25" s="273">
        <v>5572.5560491492497</v>
      </c>
      <c r="BT25" s="273">
        <v>5784.7537482110056</v>
      </c>
      <c r="BU25" s="273">
        <v>5923.9212244199298</v>
      </c>
      <c r="BV25" s="273">
        <v>6034.8835141051513</v>
      </c>
      <c r="BW25" s="273">
        <v>6026.4350506103656</v>
      </c>
      <c r="BX25" s="33"/>
    </row>
    <row r="26" spans="1:76" s="97" customFormat="1" ht="26.1" customHeight="1">
      <c r="A26" s="301"/>
      <c r="B26" s="38" t="s">
        <v>425</v>
      </c>
      <c r="C26" s="30"/>
      <c r="D26" s="273">
        <f t="shared" ref="D26:AI26" si="1">D29</f>
        <v>0</v>
      </c>
      <c r="E26" s="273">
        <f t="shared" si="1"/>
        <v>0</v>
      </c>
      <c r="F26" s="273">
        <f t="shared" si="1"/>
        <v>0</v>
      </c>
      <c r="G26" s="273">
        <f t="shared" si="1"/>
        <v>0</v>
      </c>
      <c r="H26" s="273">
        <f t="shared" si="1"/>
        <v>0</v>
      </c>
      <c r="I26" s="273">
        <f t="shared" si="1"/>
        <v>0</v>
      </c>
      <c r="J26" s="273">
        <f t="shared" si="1"/>
        <v>0</v>
      </c>
      <c r="K26" s="273">
        <f t="shared" si="1"/>
        <v>0</v>
      </c>
      <c r="L26" s="273">
        <f t="shared" si="1"/>
        <v>0</v>
      </c>
      <c r="M26" s="273">
        <f t="shared" si="1"/>
        <v>0</v>
      </c>
      <c r="N26" s="273">
        <f t="shared" si="1"/>
        <v>0</v>
      </c>
      <c r="O26" s="273">
        <f t="shared" si="1"/>
        <v>0</v>
      </c>
      <c r="P26" s="273">
        <f t="shared" si="1"/>
        <v>0</v>
      </c>
      <c r="Q26" s="273">
        <f t="shared" si="1"/>
        <v>0</v>
      </c>
      <c r="R26" s="273">
        <f t="shared" si="1"/>
        <v>0</v>
      </c>
      <c r="S26" s="273">
        <f t="shared" si="1"/>
        <v>0</v>
      </c>
      <c r="T26" s="273">
        <f t="shared" si="1"/>
        <v>0</v>
      </c>
      <c r="U26" s="273">
        <f t="shared" si="1"/>
        <v>0</v>
      </c>
      <c r="V26" s="273">
        <f t="shared" si="1"/>
        <v>0</v>
      </c>
      <c r="W26" s="273">
        <f t="shared" si="1"/>
        <v>0</v>
      </c>
      <c r="X26" s="273">
        <f t="shared" si="1"/>
        <v>0</v>
      </c>
      <c r="Y26" s="273">
        <f t="shared" si="1"/>
        <v>0</v>
      </c>
      <c r="Z26" s="273">
        <f t="shared" si="1"/>
        <v>0</v>
      </c>
      <c r="AA26" s="273">
        <f t="shared" si="1"/>
        <v>0</v>
      </c>
      <c r="AB26" s="273">
        <f t="shared" si="1"/>
        <v>0</v>
      </c>
      <c r="AC26" s="273">
        <f t="shared" si="1"/>
        <v>0</v>
      </c>
      <c r="AD26" s="273">
        <f t="shared" si="1"/>
        <v>0</v>
      </c>
      <c r="AE26" s="273">
        <f t="shared" si="1"/>
        <v>0</v>
      </c>
      <c r="AF26" s="273">
        <f t="shared" si="1"/>
        <v>0</v>
      </c>
      <c r="AG26" s="273">
        <f t="shared" si="1"/>
        <v>0</v>
      </c>
      <c r="AH26" s="273">
        <f t="shared" si="1"/>
        <v>320.9395900106818</v>
      </c>
      <c r="AI26" s="273">
        <f t="shared" si="1"/>
        <v>352.75813604081998</v>
      </c>
      <c r="AJ26" s="273">
        <f t="shared" ref="AJ26:BK26" si="2">AJ29</f>
        <v>455.35323341022615</v>
      </c>
      <c r="AK26" s="273">
        <f t="shared" si="2"/>
        <v>736.40552867942881</v>
      </c>
      <c r="AL26" s="273">
        <f t="shared" si="2"/>
        <v>946.35929177961918</v>
      </c>
      <c r="AM26" s="273">
        <f t="shared" si="2"/>
        <v>1119.0866247744702</v>
      </c>
      <c r="AN26" s="273">
        <f t="shared" si="2"/>
        <v>1260.4022225303984</v>
      </c>
      <c r="AO26" s="273">
        <f t="shared" si="2"/>
        <v>1413.4558865030046</v>
      </c>
      <c r="AP26" s="273">
        <f t="shared" si="2"/>
        <v>1518.3915054319073</v>
      </c>
      <c r="AQ26" s="273">
        <f t="shared" si="2"/>
        <v>1572.8116400781266</v>
      </c>
      <c r="AR26" s="273">
        <f t="shared" si="2"/>
        <v>1819.8820000000001</v>
      </c>
      <c r="AS26" s="273">
        <f t="shared" si="2"/>
        <v>2044.9829999999999</v>
      </c>
      <c r="AT26" s="273">
        <f t="shared" si="2"/>
        <v>2323.52</v>
      </c>
      <c r="AU26" s="273">
        <f t="shared" si="2"/>
        <v>2573.1280000000002</v>
      </c>
      <c r="AV26" s="273">
        <f t="shared" si="2"/>
        <v>2807.8249999999998</v>
      </c>
      <c r="AW26" s="273">
        <f t="shared" si="2"/>
        <v>3189.0050000000001</v>
      </c>
      <c r="AX26" s="273">
        <f t="shared" si="2"/>
        <v>3402.2148963971672</v>
      </c>
      <c r="AY26" s="273">
        <f t="shared" si="2"/>
        <v>3614.8473488867526</v>
      </c>
      <c r="AZ26" s="273">
        <f t="shared" si="2"/>
        <v>3751.9206727282358</v>
      </c>
      <c r="BA26" s="273">
        <f t="shared" si="2"/>
        <v>3788.0146137757624</v>
      </c>
      <c r="BB26" s="273">
        <f t="shared" si="2"/>
        <v>3851.7417929521921</v>
      </c>
      <c r="BC26" s="273">
        <f t="shared" si="2"/>
        <v>3997.2728888889624</v>
      </c>
      <c r="BD26" s="273">
        <f t="shared" si="2"/>
        <v>4207.3417317175063</v>
      </c>
      <c r="BE26" s="273">
        <f t="shared" si="2"/>
        <v>4458.6120397296809</v>
      </c>
      <c r="BF26" s="273">
        <f t="shared" si="2"/>
        <v>4782.8062827579006</v>
      </c>
      <c r="BG26" s="273">
        <f t="shared" si="2"/>
        <v>4439.9426964228405</v>
      </c>
      <c r="BH26" s="273">
        <f t="shared" si="2"/>
        <v>4548.4601171225586</v>
      </c>
      <c r="BI26" s="273">
        <f t="shared" si="2"/>
        <v>4563.9384927414358</v>
      </c>
      <c r="BJ26" s="273">
        <f t="shared" si="2"/>
        <v>4861.4789099542368</v>
      </c>
      <c r="BK26" s="273">
        <f t="shared" si="2"/>
        <v>4923.6027084858815</v>
      </c>
      <c r="BL26" s="273">
        <v>5503.9442212258709</v>
      </c>
      <c r="BM26" s="273">
        <v>5762.4397376097304</v>
      </c>
      <c r="BN26" s="273">
        <v>5948.9797621593234</v>
      </c>
      <c r="BO26" s="273">
        <v>6241.622946717006</v>
      </c>
      <c r="BP26" s="273">
        <v>6423.9874464193481</v>
      </c>
      <c r="BQ26" s="273">
        <v>6541.9094550566233</v>
      </c>
      <c r="BR26" s="273">
        <v>6564.3816459597856</v>
      </c>
      <c r="BS26" s="273">
        <v>6401.2357856936906</v>
      </c>
      <c r="BT26" s="273">
        <v>6146.87071756564</v>
      </c>
      <c r="BU26" s="273">
        <v>5917.7217709252855</v>
      </c>
      <c r="BV26" s="273">
        <v>5700.6665233352069</v>
      </c>
      <c r="BW26" s="273">
        <v>5592.3276275431617</v>
      </c>
      <c r="BX26" s="33"/>
    </row>
    <row r="27" spans="1:76" s="97" customFormat="1">
      <c r="A27" s="301"/>
      <c r="B27" s="38" t="s">
        <v>424</v>
      </c>
      <c r="C27" s="30"/>
      <c r="D27" s="273">
        <f t="shared" ref="D27:AI27" si="3">SUM(D30:D33)</f>
        <v>0</v>
      </c>
      <c r="E27" s="273">
        <f t="shared" si="3"/>
        <v>0</v>
      </c>
      <c r="F27" s="273">
        <f t="shared" si="3"/>
        <v>0</v>
      </c>
      <c r="G27" s="273">
        <f t="shared" si="3"/>
        <v>0</v>
      </c>
      <c r="H27" s="273">
        <f t="shared" si="3"/>
        <v>0</v>
      </c>
      <c r="I27" s="273">
        <f t="shared" si="3"/>
        <v>0</v>
      </c>
      <c r="J27" s="273">
        <f t="shared" si="3"/>
        <v>0</v>
      </c>
      <c r="K27" s="273">
        <f t="shared" si="3"/>
        <v>0</v>
      </c>
      <c r="L27" s="273">
        <f t="shared" si="3"/>
        <v>0</v>
      </c>
      <c r="M27" s="273">
        <f t="shared" si="3"/>
        <v>0</v>
      </c>
      <c r="N27" s="273">
        <f t="shared" si="3"/>
        <v>0</v>
      </c>
      <c r="O27" s="273">
        <f t="shared" si="3"/>
        <v>0</v>
      </c>
      <c r="P27" s="273">
        <f t="shared" si="3"/>
        <v>0</v>
      </c>
      <c r="Q27" s="273">
        <f t="shared" si="3"/>
        <v>0</v>
      </c>
      <c r="R27" s="273">
        <f t="shared" si="3"/>
        <v>0</v>
      </c>
      <c r="S27" s="273">
        <f t="shared" si="3"/>
        <v>0</v>
      </c>
      <c r="T27" s="273">
        <f t="shared" si="3"/>
        <v>0</v>
      </c>
      <c r="U27" s="273">
        <f t="shared" si="3"/>
        <v>0</v>
      </c>
      <c r="V27" s="273">
        <f t="shared" si="3"/>
        <v>0</v>
      </c>
      <c r="W27" s="273">
        <f t="shared" si="3"/>
        <v>0</v>
      </c>
      <c r="X27" s="273">
        <f t="shared" si="3"/>
        <v>0</v>
      </c>
      <c r="Y27" s="273">
        <f t="shared" si="3"/>
        <v>0</v>
      </c>
      <c r="Z27" s="273">
        <f t="shared" si="3"/>
        <v>0</v>
      </c>
      <c r="AA27" s="273">
        <f t="shared" si="3"/>
        <v>0</v>
      </c>
      <c r="AB27" s="273">
        <f t="shared" si="3"/>
        <v>0</v>
      </c>
      <c r="AC27" s="273">
        <f t="shared" si="3"/>
        <v>0</v>
      </c>
      <c r="AD27" s="273">
        <f t="shared" si="3"/>
        <v>0</v>
      </c>
      <c r="AE27" s="273">
        <f t="shared" si="3"/>
        <v>0</v>
      </c>
      <c r="AF27" s="273">
        <f t="shared" si="3"/>
        <v>0</v>
      </c>
      <c r="AG27" s="273">
        <f t="shared" si="3"/>
        <v>0</v>
      </c>
      <c r="AH27" s="273">
        <f t="shared" si="3"/>
        <v>400.06040998931815</v>
      </c>
      <c r="AI27" s="273">
        <f t="shared" si="3"/>
        <v>440.24186395917997</v>
      </c>
      <c r="AJ27" s="273">
        <f t="shared" ref="AJ27:BK27" si="4">SUM(AJ30:AJ33)</f>
        <v>568.64676658977396</v>
      </c>
      <c r="AK27" s="273">
        <f t="shared" si="4"/>
        <v>919.19447132057121</v>
      </c>
      <c r="AL27" s="273">
        <f t="shared" si="4"/>
        <v>1181.6407082203809</v>
      </c>
      <c r="AM27" s="273">
        <f t="shared" si="4"/>
        <v>1396.9133752255298</v>
      </c>
      <c r="AN27" s="273">
        <f t="shared" si="4"/>
        <v>1572.5977774696016</v>
      </c>
      <c r="AO27" s="273">
        <f t="shared" si="4"/>
        <v>1763.5441134969951</v>
      </c>
      <c r="AP27" s="273">
        <f t="shared" si="4"/>
        <v>1896.6084945680932</v>
      </c>
      <c r="AQ27" s="273">
        <f t="shared" si="4"/>
        <v>1963.1883599218736</v>
      </c>
      <c r="AR27" s="273">
        <f t="shared" si="4"/>
        <v>1903.5669999999996</v>
      </c>
      <c r="AS27" s="273">
        <f t="shared" si="4"/>
        <v>2187.5540000000001</v>
      </c>
      <c r="AT27" s="273">
        <f t="shared" si="4"/>
        <v>2771.8209999999999</v>
      </c>
      <c r="AU27" s="273">
        <f t="shared" si="4"/>
        <v>3785.5240000000008</v>
      </c>
      <c r="AV27" s="273">
        <f t="shared" si="4"/>
        <v>5004.2709999999997</v>
      </c>
      <c r="AW27" s="273">
        <f t="shared" si="4"/>
        <v>6027.8400000000011</v>
      </c>
      <c r="AX27" s="273">
        <f t="shared" si="4"/>
        <v>6701.0210236028324</v>
      </c>
      <c r="AY27" s="273">
        <f t="shared" si="4"/>
        <v>7259.8193451132465</v>
      </c>
      <c r="AZ27" s="273">
        <f t="shared" si="4"/>
        <v>7627.8412922717607</v>
      </c>
      <c r="BA27" s="273">
        <f t="shared" si="4"/>
        <v>7388.3815092242394</v>
      </c>
      <c r="BB27" s="273">
        <f t="shared" si="4"/>
        <v>7213.0624270478074</v>
      </c>
      <c r="BC27" s="273">
        <f t="shared" si="4"/>
        <v>7066.8309277856351</v>
      </c>
      <c r="BD27" s="273">
        <f t="shared" si="4"/>
        <v>6955.0272430824934</v>
      </c>
      <c r="BE27" s="273">
        <f t="shared" si="4"/>
        <v>7130.0830912703177</v>
      </c>
      <c r="BF27" s="273">
        <f t="shared" si="4"/>
        <v>7853.4141332420995</v>
      </c>
      <c r="BG27" s="273">
        <f t="shared" si="4"/>
        <v>7907.4304242871603</v>
      </c>
      <c r="BH27" s="273">
        <f t="shared" si="4"/>
        <v>8609.1099443174389</v>
      </c>
      <c r="BI27" s="273">
        <f t="shared" si="4"/>
        <v>9364.2666422585644</v>
      </c>
      <c r="BJ27" s="273">
        <f t="shared" si="4"/>
        <v>9979.0686760457666</v>
      </c>
      <c r="BK27" s="273">
        <f t="shared" si="4"/>
        <v>10808.197886514117</v>
      </c>
      <c r="BL27" s="273">
        <v>11599.496940774132</v>
      </c>
      <c r="BM27" s="273">
        <v>14226.791440390265</v>
      </c>
      <c r="BN27" s="273">
        <v>15478.01053884067</v>
      </c>
      <c r="BO27" s="273">
        <v>16578.667176283001</v>
      </c>
      <c r="BP27" s="273">
        <v>17467.696418580661</v>
      </c>
      <c r="BQ27" s="273">
        <v>17635.123288943378</v>
      </c>
      <c r="BR27" s="273">
        <v>17788.344137709402</v>
      </c>
      <c r="BS27" s="273">
        <v>18096.745546170467</v>
      </c>
      <c r="BT27" s="273">
        <v>18561.799163148789</v>
      </c>
      <c r="BU27" s="273">
        <v>19177.862579860019</v>
      </c>
      <c r="BV27" s="273">
        <v>19909.698030796579</v>
      </c>
      <c r="BW27" s="273">
        <v>20461.222349990901</v>
      </c>
      <c r="BX27" s="33"/>
    </row>
    <row r="28" spans="1:76" s="97" customFormat="1" ht="26.1" customHeight="1">
      <c r="A28" s="107"/>
      <c r="B28" s="107" t="s">
        <v>423</v>
      </c>
      <c r="C28" s="30"/>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33"/>
    </row>
    <row r="29" spans="1:76" s="97" customFormat="1">
      <c r="A29" s="30"/>
      <c r="B29" s="38" t="s">
        <v>469</v>
      </c>
      <c r="C29" s="30"/>
      <c r="D29" s="273">
        <v>0</v>
      </c>
      <c r="E29" s="273">
        <v>0</v>
      </c>
      <c r="F29" s="273">
        <v>0</v>
      </c>
      <c r="G29" s="273">
        <v>0</v>
      </c>
      <c r="H29" s="273">
        <v>0</v>
      </c>
      <c r="I29" s="273">
        <v>0</v>
      </c>
      <c r="J29" s="273">
        <v>0</v>
      </c>
      <c r="K29" s="273">
        <v>0</v>
      </c>
      <c r="L29" s="273">
        <v>0</v>
      </c>
      <c r="M29" s="273">
        <v>0</v>
      </c>
      <c r="N29" s="273">
        <v>0</v>
      </c>
      <c r="O29" s="273">
        <v>0</v>
      </c>
      <c r="P29" s="273">
        <v>0</v>
      </c>
      <c r="Q29" s="273">
        <v>0</v>
      </c>
      <c r="R29" s="273">
        <v>0</v>
      </c>
      <c r="S29" s="273">
        <v>0</v>
      </c>
      <c r="T29" s="273">
        <v>0</v>
      </c>
      <c r="U29" s="273">
        <v>0</v>
      </c>
      <c r="V29" s="273">
        <v>0</v>
      </c>
      <c r="W29" s="273">
        <v>0</v>
      </c>
      <c r="X29" s="273">
        <v>0</v>
      </c>
      <c r="Y29" s="273">
        <v>0</v>
      </c>
      <c r="Z29" s="273">
        <v>0</v>
      </c>
      <c r="AA29" s="273">
        <v>0</v>
      </c>
      <c r="AB29" s="273">
        <v>0</v>
      </c>
      <c r="AC29" s="273">
        <v>0</v>
      </c>
      <c r="AD29" s="273">
        <v>0</v>
      </c>
      <c r="AE29" s="273">
        <v>0</v>
      </c>
      <c r="AF29" s="273">
        <v>0</v>
      </c>
      <c r="AG29" s="273">
        <v>0</v>
      </c>
      <c r="AH29" s="273">
        <v>320.9395900106818</v>
      </c>
      <c r="AI29" s="273">
        <v>352.75813604081998</v>
      </c>
      <c r="AJ29" s="273">
        <v>455.35323341022615</v>
      </c>
      <c r="AK29" s="273">
        <v>736.40552867942881</v>
      </c>
      <c r="AL29" s="273">
        <v>946.35929177961918</v>
      </c>
      <c r="AM29" s="273">
        <v>1119.0866247744702</v>
      </c>
      <c r="AN29" s="273">
        <v>1260.4022225303984</v>
      </c>
      <c r="AO29" s="273">
        <v>1413.4558865030046</v>
      </c>
      <c r="AP29" s="273">
        <v>1518.3915054319073</v>
      </c>
      <c r="AQ29" s="273">
        <v>1572.8116400781266</v>
      </c>
      <c r="AR29" s="273">
        <v>1819.8820000000001</v>
      </c>
      <c r="AS29" s="273">
        <v>2044.9829999999999</v>
      </c>
      <c r="AT29" s="273">
        <v>2323.52</v>
      </c>
      <c r="AU29" s="273">
        <v>2573.1280000000002</v>
      </c>
      <c r="AV29" s="273">
        <v>2807.8249999999998</v>
      </c>
      <c r="AW29" s="273">
        <v>3189.0050000000001</v>
      </c>
      <c r="AX29" s="273">
        <v>3402.2148963971672</v>
      </c>
      <c r="AY29" s="273">
        <v>3614.8473488867526</v>
      </c>
      <c r="AZ29" s="273">
        <v>3751.9206727282358</v>
      </c>
      <c r="BA29" s="273">
        <v>3788.0146137757624</v>
      </c>
      <c r="BB29" s="273">
        <v>3851.7417929521921</v>
      </c>
      <c r="BC29" s="273">
        <v>3997.2728888889624</v>
      </c>
      <c r="BD29" s="273">
        <v>4207.3417317175063</v>
      </c>
      <c r="BE29" s="273">
        <v>4458.6120397296809</v>
      </c>
      <c r="BF29" s="273">
        <v>4782.8062827579006</v>
      </c>
      <c r="BG29" s="273">
        <v>4439.9426964228405</v>
      </c>
      <c r="BH29" s="273">
        <v>4548.4601171225586</v>
      </c>
      <c r="BI29" s="273">
        <v>4563.9384927414358</v>
      </c>
      <c r="BJ29" s="273">
        <v>4861.4789099542368</v>
      </c>
      <c r="BK29" s="273">
        <v>4923.6027084858815</v>
      </c>
      <c r="BL29" s="273">
        <v>5503.9442212258709</v>
      </c>
      <c r="BM29" s="273">
        <v>5762.4397376097304</v>
      </c>
      <c r="BN29" s="273">
        <v>5948.9797621593234</v>
      </c>
      <c r="BO29" s="273">
        <v>6241.622946717006</v>
      </c>
      <c r="BP29" s="273">
        <v>6423.9874464193481</v>
      </c>
      <c r="BQ29" s="273">
        <v>6541.9094550566233</v>
      </c>
      <c r="BR29" s="273">
        <v>0</v>
      </c>
      <c r="BS29" s="273">
        <v>0</v>
      </c>
      <c r="BT29" s="273">
        <v>0</v>
      </c>
      <c r="BU29" s="273">
        <v>0</v>
      </c>
      <c r="BV29" s="273">
        <v>0</v>
      </c>
      <c r="BW29" s="273">
        <v>0</v>
      </c>
      <c r="BX29" s="33"/>
    </row>
    <row r="30" spans="1:76" s="97" customFormat="1" ht="22.5" customHeight="1">
      <c r="A30" s="30"/>
      <c r="B30" s="38" t="s">
        <v>421</v>
      </c>
      <c r="C30" s="30"/>
      <c r="D30" s="273">
        <v>0</v>
      </c>
      <c r="E30" s="273">
        <v>0</v>
      </c>
      <c r="F30" s="273">
        <v>0</v>
      </c>
      <c r="G30" s="273">
        <v>0</v>
      </c>
      <c r="H30" s="273">
        <v>0</v>
      </c>
      <c r="I30" s="273">
        <v>0</v>
      </c>
      <c r="J30" s="273">
        <v>0</v>
      </c>
      <c r="K30" s="273">
        <v>0</v>
      </c>
      <c r="L30" s="273">
        <v>0</v>
      </c>
      <c r="M30" s="273">
        <v>0</v>
      </c>
      <c r="N30" s="273">
        <v>0</v>
      </c>
      <c r="O30" s="273">
        <v>0</v>
      </c>
      <c r="P30" s="273">
        <v>0</v>
      </c>
      <c r="Q30" s="273">
        <v>0</v>
      </c>
      <c r="R30" s="273">
        <v>0</v>
      </c>
      <c r="S30" s="273">
        <v>0</v>
      </c>
      <c r="T30" s="273">
        <v>0</v>
      </c>
      <c r="U30" s="273">
        <v>0</v>
      </c>
      <c r="V30" s="273">
        <v>0</v>
      </c>
      <c r="W30" s="273">
        <v>0</v>
      </c>
      <c r="X30" s="273">
        <v>0</v>
      </c>
      <c r="Y30" s="273">
        <v>0</v>
      </c>
      <c r="Z30" s="273">
        <v>0</v>
      </c>
      <c r="AA30" s="273">
        <v>0</v>
      </c>
      <c r="AB30" s="273">
        <v>0</v>
      </c>
      <c r="AC30" s="273">
        <v>0</v>
      </c>
      <c r="AD30" s="273">
        <v>0</v>
      </c>
      <c r="AE30" s="273">
        <v>0</v>
      </c>
      <c r="AF30" s="273">
        <v>0</v>
      </c>
      <c r="AG30" s="273">
        <v>0</v>
      </c>
      <c r="AH30" s="273">
        <v>51.497172727332845</v>
      </c>
      <c r="AI30" s="273">
        <v>56.414147956273574</v>
      </c>
      <c r="AJ30" s="273">
        <v>72.615417878922116</v>
      </c>
      <c r="AK30" s="273">
        <v>117.78692276529311</v>
      </c>
      <c r="AL30" s="273">
        <v>151.22362386540289</v>
      </c>
      <c r="AM30" s="273">
        <v>178.70507247687672</v>
      </c>
      <c r="AN30" s="273">
        <v>201.80019075346371</v>
      </c>
      <c r="AO30" s="273">
        <v>225.35883833034222</v>
      </c>
      <c r="AP30" s="273">
        <v>242.96586799409306</v>
      </c>
      <c r="AQ30" s="273">
        <v>251.3770479196252</v>
      </c>
      <c r="AR30" s="273">
        <v>219.61099999999999</v>
      </c>
      <c r="AS30" s="273">
        <v>302.30599999999998</v>
      </c>
      <c r="AT30" s="273">
        <v>415.50300000000004</v>
      </c>
      <c r="AU30" s="273">
        <v>549.82100000000003</v>
      </c>
      <c r="AV30" s="273">
        <v>722.96500000000003</v>
      </c>
      <c r="AW30" s="273">
        <v>963.53300000000002</v>
      </c>
      <c r="AX30" s="273">
        <v>1237.7020586775143</v>
      </c>
      <c r="AY30" s="273">
        <v>1440.7675679371928</v>
      </c>
      <c r="AZ30" s="273">
        <v>1632.1173192887268</v>
      </c>
      <c r="BA30" s="273">
        <v>1783.2014949487759</v>
      </c>
      <c r="BB30" s="273">
        <v>1966.2753495570933</v>
      </c>
      <c r="BC30" s="273">
        <v>2143.4684371455282</v>
      </c>
      <c r="BD30" s="273">
        <v>2303.1767229957381</v>
      </c>
      <c r="BE30" s="273">
        <v>2531.7035246192022</v>
      </c>
      <c r="BF30" s="273">
        <v>2999.4614887041653</v>
      </c>
      <c r="BG30" s="273">
        <v>2966.6712049912694</v>
      </c>
      <c r="BH30" s="273">
        <v>3201.5130041258617</v>
      </c>
      <c r="BI30" s="273">
        <v>3472.5465205192463</v>
      </c>
      <c r="BJ30" s="273">
        <v>3760.9241738617989</v>
      </c>
      <c r="BK30" s="273">
        <v>3996.4280011900032</v>
      </c>
      <c r="BL30" s="273">
        <v>4244.6051546596109</v>
      </c>
      <c r="BM30" s="273">
        <v>4816.6368835239837</v>
      </c>
      <c r="BN30" s="273">
        <v>5116.2278732207014</v>
      </c>
      <c r="BO30" s="273">
        <v>5469.0315633652781</v>
      </c>
      <c r="BP30" s="273">
        <v>5735.9735995618475</v>
      </c>
      <c r="BQ30" s="273">
        <v>5907.58412392023</v>
      </c>
      <c r="BR30" s="273">
        <v>0</v>
      </c>
      <c r="BS30" s="273">
        <v>0</v>
      </c>
      <c r="BT30" s="273">
        <v>0</v>
      </c>
      <c r="BU30" s="273">
        <v>0</v>
      </c>
      <c r="BV30" s="273">
        <v>0</v>
      </c>
      <c r="BW30" s="273">
        <v>0</v>
      </c>
      <c r="BX30" s="33"/>
    </row>
    <row r="31" spans="1:76" s="97" customFormat="1">
      <c r="A31" s="30"/>
      <c r="B31" s="38" t="s">
        <v>420</v>
      </c>
      <c r="C31" s="30"/>
      <c r="D31" s="273">
        <v>0</v>
      </c>
      <c r="E31" s="273">
        <v>0</v>
      </c>
      <c r="F31" s="273">
        <v>0</v>
      </c>
      <c r="G31" s="273">
        <v>0</v>
      </c>
      <c r="H31" s="273">
        <v>0</v>
      </c>
      <c r="I31" s="273">
        <v>0</v>
      </c>
      <c r="J31" s="273">
        <v>0</v>
      </c>
      <c r="K31" s="273">
        <v>0</v>
      </c>
      <c r="L31" s="273">
        <v>0</v>
      </c>
      <c r="M31" s="273">
        <v>0</v>
      </c>
      <c r="N31" s="273">
        <v>0</v>
      </c>
      <c r="O31" s="273">
        <v>0</v>
      </c>
      <c r="P31" s="273">
        <v>0</v>
      </c>
      <c r="Q31" s="273">
        <v>0</v>
      </c>
      <c r="R31" s="273">
        <v>0</v>
      </c>
      <c r="S31" s="273">
        <v>0</v>
      </c>
      <c r="T31" s="273">
        <v>0</v>
      </c>
      <c r="U31" s="273">
        <v>0</v>
      </c>
      <c r="V31" s="273">
        <v>0</v>
      </c>
      <c r="W31" s="273">
        <v>0</v>
      </c>
      <c r="X31" s="273">
        <v>0</v>
      </c>
      <c r="Y31" s="273">
        <v>0</v>
      </c>
      <c r="Z31" s="273">
        <v>0</v>
      </c>
      <c r="AA31" s="273">
        <v>0</v>
      </c>
      <c r="AB31" s="273">
        <v>0</v>
      </c>
      <c r="AC31" s="273">
        <v>0</v>
      </c>
      <c r="AD31" s="273">
        <v>0</v>
      </c>
      <c r="AE31" s="273">
        <v>0</v>
      </c>
      <c r="AF31" s="273">
        <v>0</v>
      </c>
      <c r="AG31" s="273">
        <v>0</v>
      </c>
      <c r="AH31" s="273">
        <v>168.08730332909167</v>
      </c>
      <c r="AI31" s="273">
        <v>184.99751749637238</v>
      </c>
      <c r="AJ31" s="273">
        <v>239.23474572028033</v>
      </c>
      <c r="AK31" s="273">
        <v>386.48978982576017</v>
      </c>
      <c r="AL31" s="273">
        <v>497.02647197775968</v>
      </c>
      <c r="AM31" s="273">
        <v>587.578235170884</v>
      </c>
      <c r="AN31" s="273">
        <v>661.2712513369687</v>
      </c>
      <c r="AO31" s="273">
        <v>741.87435234499264</v>
      </c>
      <c r="AP31" s="273">
        <v>797.59674087542669</v>
      </c>
      <c r="AQ31" s="273">
        <v>825.30668435995631</v>
      </c>
      <c r="AR31" s="273">
        <v>605.18799999999999</v>
      </c>
      <c r="AS31" s="273">
        <v>725.47699999999998</v>
      </c>
      <c r="AT31" s="273">
        <v>943.97500000000002</v>
      </c>
      <c r="AU31" s="273">
        <v>1292.8490000000002</v>
      </c>
      <c r="AV31" s="273">
        <v>1634.97</v>
      </c>
      <c r="AW31" s="273">
        <v>1949.7149999999999</v>
      </c>
      <c r="AX31" s="273">
        <v>2178.8338293619486</v>
      </c>
      <c r="AY31" s="273">
        <v>2410.3410278276319</v>
      </c>
      <c r="AZ31" s="273">
        <v>2602.0677779938896</v>
      </c>
      <c r="BA31" s="273">
        <v>2613.3758641330728</v>
      </c>
      <c r="BB31" s="273">
        <v>2654.0090183747411</v>
      </c>
      <c r="BC31" s="273">
        <v>2717.25314288246</v>
      </c>
      <c r="BD31" s="273">
        <v>2631.7231073019957</v>
      </c>
      <c r="BE31" s="273">
        <v>2676.4827117072482</v>
      </c>
      <c r="BF31" s="273">
        <v>2863.2198953002007</v>
      </c>
      <c r="BG31" s="273">
        <v>3002.8396047330152</v>
      </c>
      <c r="BH31" s="273">
        <v>3231.1334929200289</v>
      </c>
      <c r="BI31" s="273">
        <v>3522.8486328112713</v>
      </c>
      <c r="BJ31" s="273">
        <v>3676.4928151004046</v>
      </c>
      <c r="BK31" s="273">
        <v>3930.1189148811586</v>
      </c>
      <c r="BL31" s="273">
        <v>4122.4846621636352</v>
      </c>
      <c r="BM31" s="273">
        <v>4731.9697243651808</v>
      </c>
      <c r="BN31" s="273">
        <v>5152.3156460949622</v>
      </c>
      <c r="BO31" s="273">
        <v>5488.63957396979</v>
      </c>
      <c r="BP31" s="273">
        <v>5686.4158299723222</v>
      </c>
      <c r="BQ31" s="273">
        <v>5696.703701608878</v>
      </c>
      <c r="BR31" s="273">
        <v>0</v>
      </c>
      <c r="BS31" s="273">
        <v>0</v>
      </c>
      <c r="BT31" s="273">
        <v>0</v>
      </c>
      <c r="BU31" s="273">
        <v>0</v>
      </c>
      <c r="BV31" s="273">
        <v>0</v>
      </c>
      <c r="BW31" s="273">
        <v>0</v>
      </c>
      <c r="BX31" s="33"/>
    </row>
    <row r="32" spans="1:76" s="97" customFormat="1">
      <c r="A32" s="106"/>
      <c r="B32" s="38" t="s">
        <v>328</v>
      </c>
      <c r="C32" s="30"/>
      <c r="D32" s="273">
        <v>0</v>
      </c>
      <c r="E32" s="273">
        <v>0</v>
      </c>
      <c r="F32" s="273">
        <v>0</v>
      </c>
      <c r="G32" s="273">
        <v>0</v>
      </c>
      <c r="H32" s="273">
        <v>0</v>
      </c>
      <c r="I32" s="273">
        <v>0</v>
      </c>
      <c r="J32" s="273">
        <v>0</v>
      </c>
      <c r="K32" s="273">
        <v>0</v>
      </c>
      <c r="L32" s="273">
        <v>0</v>
      </c>
      <c r="M32" s="273">
        <v>0</v>
      </c>
      <c r="N32" s="273">
        <v>0</v>
      </c>
      <c r="O32" s="273">
        <v>0</v>
      </c>
      <c r="P32" s="273">
        <v>0</v>
      </c>
      <c r="Q32" s="273">
        <v>0</v>
      </c>
      <c r="R32" s="273">
        <v>0</v>
      </c>
      <c r="S32" s="273">
        <v>0</v>
      </c>
      <c r="T32" s="273">
        <v>0</v>
      </c>
      <c r="U32" s="273">
        <v>0</v>
      </c>
      <c r="V32" s="273">
        <v>0</v>
      </c>
      <c r="W32" s="273">
        <v>0</v>
      </c>
      <c r="X32" s="273">
        <v>0</v>
      </c>
      <c r="Y32" s="273">
        <v>0</v>
      </c>
      <c r="Z32" s="273">
        <v>0</v>
      </c>
      <c r="AA32" s="273">
        <v>0</v>
      </c>
      <c r="AB32" s="273">
        <v>0</v>
      </c>
      <c r="AC32" s="273">
        <v>0</v>
      </c>
      <c r="AD32" s="273">
        <v>0</v>
      </c>
      <c r="AE32" s="273">
        <v>0</v>
      </c>
      <c r="AF32" s="273">
        <v>0</v>
      </c>
      <c r="AG32" s="273">
        <v>0</v>
      </c>
      <c r="AH32" s="273">
        <v>167.7572054033308</v>
      </c>
      <c r="AI32" s="273">
        <v>184.83191810654029</v>
      </c>
      <c r="AJ32" s="273">
        <v>238.69433276913807</v>
      </c>
      <c r="AK32" s="273">
        <v>385.67308278503288</v>
      </c>
      <c r="AL32" s="273">
        <v>495.78191354102592</v>
      </c>
      <c r="AM32" s="273">
        <v>586.16955262509271</v>
      </c>
      <c r="AN32" s="273">
        <v>659.48966179596255</v>
      </c>
      <c r="AO32" s="273">
        <v>740.17522248237037</v>
      </c>
      <c r="AP32" s="273">
        <v>795.69381732493002</v>
      </c>
      <c r="AQ32" s="273">
        <v>824.05582000417701</v>
      </c>
      <c r="AR32" s="273">
        <v>827.64699999999993</v>
      </c>
      <c r="AS32" s="273">
        <v>856.07600000000002</v>
      </c>
      <c r="AT32" s="273">
        <v>998.779</v>
      </c>
      <c r="AU32" s="273">
        <v>1447.0230000000001</v>
      </c>
      <c r="AV32" s="273">
        <v>2057.3580000000002</v>
      </c>
      <c r="AW32" s="273">
        <v>2331.1950000000002</v>
      </c>
      <c r="AX32" s="273">
        <v>2407.7275243945537</v>
      </c>
      <c r="AY32" s="273">
        <v>2329.3000610574099</v>
      </c>
      <c r="AZ32" s="273">
        <v>2177.215384967817</v>
      </c>
      <c r="BA32" s="273">
        <v>1713.8246039972835</v>
      </c>
      <c r="BB32" s="273">
        <v>1410.9078789879757</v>
      </c>
      <c r="BC32" s="273">
        <v>1214.0820612666143</v>
      </c>
      <c r="BD32" s="273">
        <v>1085.7342355085079</v>
      </c>
      <c r="BE32" s="273">
        <v>1001.1096309288404</v>
      </c>
      <c r="BF32" s="273">
        <v>1053.6159987005542</v>
      </c>
      <c r="BG32" s="273">
        <v>956.77120862113122</v>
      </c>
      <c r="BH32" s="273">
        <v>1087.8137888204469</v>
      </c>
      <c r="BI32" s="273">
        <v>1160.1935787766724</v>
      </c>
      <c r="BJ32" s="273">
        <v>1245.1512127626136</v>
      </c>
      <c r="BK32" s="273">
        <v>1315.7849954177275</v>
      </c>
      <c r="BL32" s="273">
        <v>1528.2356823684902</v>
      </c>
      <c r="BM32" s="273">
        <v>2474.492773813538</v>
      </c>
      <c r="BN32" s="273">
        <v>2492.3723448820447</v>
      </c>
      <c r="BO32" s="273">
        <v>2602.272972800276</v>
      </c>
      <c r="BP32" s="273">
        <v>2677.8148932978411</v>
      </c>
      <c r="BQ32" s="273">
        <v>2356.9930404699089</v>
      </c>
      <c r="BR32" s="273">
        <v>0</v>
      </c>
      <c r="BS32" s="273">
        <v>0</v>
      </c>
      <c r="BT32" s="273">
        <v>0</v>
      </c>
      <c r="BU32" s="273">
        <v>0</v>
      </c>
      <c r="BV32" s="273">
        <v>0</v>
      </c>
      <c r="BW32" s="273">
        <v>0</v>
      </c>
      <c r="BX32" s="33"/>
    </row>
    <row r="33" spans="1:76" s="97" customFormat="1">
      <c r="A33" s="30"/>
      <c r="B33" s="38" t="s">
        <v>419</v>
      </c>
      <c r="C33" s="30"/>
      <c r="D33" s="273">
        <v>0</v>
      </c>
      <c r="E33" s="273">
        <v>0</v>
      </c>
      <c r="F33" s="273">
        <v>0</v>
      </c>
      <c r="G33" s="273">
        <v>0</v>
      </c>
      <c r="H33" s="273">
        <v>0</v>
      </c>
      <c r="I33" s="273">
        <v>0</v>
      </c>
      <c r="J33" s="273">
        <v>0</v>
      </c>
      <c r="K33" s="273">
        <v>0</v>
      </c>
      <c r="L33" s="273">
        <v>0</v>
      </c>
      <c r="M33" s="273">
        <v>0</v>
      </c>
      <c r="N33" s="273">
        <v>0</v>
      </c>
      <c r="O33" s="273">
        <v>0</v>
      </c>
      <c r="P33" s="273">
        <v>0</v>
      </c>
      <c r="Q33" s="273">
        <v>0</v>
      </c>
      <c r="R33" s="273">
        <v>0</v>
      </c>
      <c r="S33" s="273">
        <v>0</v>
      </c>
      <c r="T33" s="273">
        <v>0</v>
      </c>
      <c r="U33" s="273">
        <v>0</v>
      </c>
      <c r="V33" s="273">
        <v>0</v>
      </c>
      <c r="W33" s="273">
        <v>0</v>
      </c>
      <c r="X33" s="273">
        <v>0</v>
      </c>
      <c r="Y33" s="273">
        <v>0</v>
      </c>
      <c r="Z33" s="273">
        <v>0</v>
      </c>
      <c r="AA33" s="273">
        <v>0</v>
      </c>
      <c r="AB33" s="273">
        <v>0</v>
      </c>
      <c r="AC33" s="273">
        <v>0</v>
      </c>
      <c r="AD33" s="273">
        <v>0</v>
      </c>
      <c r="AE33" s="273">
        <v>0</v>
      </c>
      <c r="AF33" s="273">
        <v>0</v>
      </c>
      <c r="AG33" s="273">
        <v>0</v>
      </c>
      <c r="AH33" s="273">
        <v>12.718728529562867</v>
      </c>
      <c r="AI33" s="273">
        <v>13.998280399993689</v>
      </c>
      <c r="AJ33" s="273">
        <v>18.102270221433344</v>
      </c>
      <c r="AK33" s="273">
        <v>29.244675944485095</v>
      </c>
      <c r="AL33" s="273">
        <v>37.608698836192275</v>
      </c>
      <c r="AM33" s="273">
        <v>44.460514952676363</v>
      </c>
      <c r="AN33" s="273">
        <v>50.036673583206834</v>
      </c>
      <c r="AO33" s="273">
        <v>56.135700339289997</v>
      </c>
      <c r="AP33" s="273">
        <v>60.352068373643192</v>
      </c>
      <c r="AQ33" s="273">
        <v>62.448807638114886</v>
      </c>
      <c r="AR33" s="273">
        <v>251.12099999999964</v>
      </c>
      <c r="AS33" s="273">
        <v>303.69499999999999</v>
      </c>
      <c r="AT33" s="273">
        <v>413.56399999999968</v>
      </c>
      <c r="AU33" s="273">
        <v>495.83100000000047</v>
      </c>
      <c r="AV33" s="273">
        <v>588.97799999999972</v>
      </c>
      <c r="AW33" s="273">
        <v>783.39700000000119</v>
      </c>
      <c r="AX33" s="273">
        <v>876.75761116881586</v>
      </c>
      <c r="AY33" s="273">
        <v>1079.4106882910114</v>
      </c>
      <c r="AZ33" s="273">
        <v>1216.4408100213277</v>
      </c>
      <c r="BA33" s="273">
        <v>1277.9795461451065</v>
      </c>
      <c r="BB33" s="273">
        <v>1181.8701801279974</v>
      </c>
      <c r="BC33" s="273">
        <v>992.02728649103301</v>
      </c>
      <c r="BD33" s="273">
        <v>934.39317727625121</v>
      </c>
      <c r="BE33" s="273">
        <v>920.78722401502739</v>
      </c>
      <c r="BF33" s="273">
        <v>937.11675053717931</v>
      </c>
      <c r="BG33" s="273">
        <v>981.1484059417445</v>
      </c>
      <c r="BH33" s="273">
        <v>1088.6496584511015</v>
      </c>
      <c r="BI33" s="273">
        <v>1208.6779101513739</v>
      </c>
      <c r="BJ33" s="273">
        <v>1296.5004743209502</v>
      </c>
      <c r="BK33" s="273">
        <v>1565.8659750252277</v>
      </c>
      <c r="BL33" s="273">
        <v>1704.1714415823972</v>
      </c>
      <c r="BM33" s="273">
        <v>2203.6920586875649</v>
      </c>
      <c r="BN33" s="273">
        <v>2717.0946746429627</v>
      </c>
      <c r="BO33" s="273">
        <v>3018.723066147656</v>
      </c>
      <c r="BP33" s="273">
        <v>3367.492095748652</v>
      </c>
      <c r="BQ33" s="273">
        <v>3673.8424229443608</v>
      </c>
      <c r="BR33" s="273">
        <v>0</v>
      </c>
      <c r="BS33" s="273">
        <v>0</v>
      </c>
      <c r="BT33" s="273">
        <v>0</v>
      </c>
      <c r="BU33" s="273">
        <v>0</v>
      </c>
      <c r="BV33" s="273">
        <v>0</v>
      </c>
      <c r="BW33" s="273">
        <v>0</v>
      </c>
      <c r="BX33" s="33"/>
    </row>
    <row r="34" spans="1:76" s="97" customFormat="1">
      <c r="A34" s="30"/>
      <c r="B34" s="38" t="s">
        <v>424</v>
      </c>
      <c r="C34" s="30"/>
      <c r="D34" s="273">
        <f t="shared" ref="D34:AI34" si="5">SUM(D30:D33)</f>
        <v>0</v>
      </c>
      <c r="E34" s="273">
        <f t="shared" si="5"/>
        <v>0</v>
      </c>
      <c r="F34" s="273">
        <f t="shared" si="5"/>
        <v>0</v>
      </c>
      <c r="G34" s="273">
        <f t="shared" si="5"/>
        <v>0</v>
      </c>
      <c r="H34" s="273">
        <f t="shared" si="5"/>
        <v>0</v>
      </c>
      <c r="I34" s="273">
        <f t="shared" si="5"/>
        <v>0</v>
      </c>
      <c r="J34" s="273">
        <f t="shared" si="5"/>
        <v>0</v>
      </c>
      <c r="K34" s="273">
        <f t="shared" si="5"/>
        <v>0</v>
      </c>
      <c r="L34" s="273">
        <f t="shared" si="5"/>
        <v>0</v>
      </c>
      <c r="M34" s="273">
        <f t="shared" si="5"/>
        <v>0</v>
      </c>
      <c r="N34" s="273">
        <f t="shared" si="5"/>
        <v>0</v>
      </c>
      <c r="O34" s="273">
        <f t="shared" si="5"/>
        <v>0</v>
      </c>
      <c r="P34" s="273">
        <f t="shared" si="5"/>
        <v>0</v>
      </c>
      <c r="Q34" s="273">
        <f t="shared" si="5"/>
        <v>0</v>
      </c>
      <c r="R34" s="273">
        <f t="shared" si="5"/>
        <v>0</v>
      </c>
      <c r="S34" s="273">
        <f t="shared" si="5"/>
        <v>0</v>
      </c>
      <c r="T34" s="273">
        <f t="shared" si="5"/>
        <v>0</v>
      </c>
      <c r="U34" s="273">
        <f t="shared" si="5"/>
        <v>0</v>
      </c>
      <c r="V34" s="273">
        <f t="shared" si="5"/>
        <v>0</v>
      </c>
      <c r="W34" s="273">
        <f t="shared" si="5"/>
        <v>0</v>
      </c>
      <c r="X34" s="273">
        <f t="shared" si="5"/>
        <v>0</v>
      </c>
      <c r="Y34" s="273">
        <f t="shared" si="5"/>
        <v>0</v>
      </c>
      <c r="Z34" s="273">
        <f t="shared" si="5"/>
        <v>0</v>
      </c>
      <c r="AA34" s="273">
        <f t="shared" si="5"/>
        <v>0</v>
      </c>
      <c r="AB34" s="273">
        <f t="shared" si="5"/>
        <v>0</v>
      </c>
      <c r="AC34" s="273">
        <f t="shared" si="5"/>
        <v>0</v>
      </c>
      <c r="AD34" s="273">
        <f t="shared" si="5"/>
        <v>0</v>
      </c>
      <c r="AE34" s="273">
        <f t="shared" si="5"/>
        <v>0</v>
      </c>
      <c r="AF34" s="273">
        <f t="shared" si="5"/>
        <v>0</v>
      </c>
      <c r="AG34" s="273">
        <f t="shared" si="5"/>
        <v>0</v>
      </c>
      <c r="AH34" s="273">
        <f t="shared" si="5"/>
        <v>400.06040998931815</v>
      </c>
      <c r="AI34" s="273">
        <f t="shared" si="5"/>
        <v>440.24186395917997</v>
      </c>
      <c r="AJ34" s="273">
        <f t="shared" ref="AJ34:BO34" si="6">SUM(AJ30:AJ33)</f>
        <v>568.64676658977396</v>
      </c>
      <c r="AK34" s="273">
        <f t="shared" si="6"/>
        <v>919.19447132057121</v>
      </c>
      <c r="AL34" s="273">
        <f t="shared" si="6"/>
        <v>1181.6407082203809</v>
      </c>
      <c r="AM34" s="273">
        <f t="shared" si="6"/>
        <v>1396.9133752255298</v>
      </c>
      <c r="AN34" s="273">
        <f t="shared" si="6"/>
        <v>1572.5977774696016</v>
      </c>
      <c r="AO34" s="273">
        <f t="shared" si="6"/>
        <v>1763.5441134969951</v>
      </c>
      <c r="AP34" s="273">
        <f t="shared" si="6"/>
        <v>1896.6084945680932</v>
      </c>
      <c r="AQ34" s="273">
        <f t="shared" si="6"/>
        <v>1963.1883599218736</v>
      </c>
      <c r="AR34" s="273">
        <f t="shared" si="6"/>
        <v>1903.5669999999996</v>
      </c>
      <c r="AS34" s="273">
        <f t="shared" si="6"/>
        <v>2187.5540000000001</v>
      </c>
      <c r="AT34" s="273">
        <f t="shared" si="6"/>
        <v>2771.8209999999999</v>
      </c>
      <c r="AU34" s="273">
        <f t="shared" si="6"/>
        <v>3785.5240000000008</v>
      </c>
      <c r="AV34" s="273">
        <f t="shared" si="6"/>
        <v>5004.2709999999997</v>
      </c>
      <c r="AW34" s="273">
        <f t="shared" si="6"/>
        <v>6027.8400000000011</v>
      </c>
      <c r="AX34" s="273">
        <f t="shared" si="6"/>
        <v>6701.0210236028324</v>
      </c>
      <c r="AY34" s="273">
        <f t="shared" si="6"/>
        <v>7259.8193451132465</v>
      </c>
      <c r="AZ34" s="273">
        <f t="shared" si="6"/>
        <v>7627.8412922717607</v>
      </c>
      <c r="BA34" s="273">
        <f t="shared" si="6"/>
        <v>7388.3815092242394</v>
      </c>
      <c r="BB34" s="273">
        <f t="shared" si="6"/>
        <v>7213.0624270478074</v>
      </c>
      <c r="BC34" s="273">
        <f t="shared" si="6"/>
        <v>7066.8309277856351</v>
      </c>
      <c r="BD34" s="273">
        <f t="shared" si="6"/>
        <v>6955.0272430824934</v>
      </c>
      <c r="BE34" s="273">
        <f t="shared" si="6"/>
        <v>7130.0830912703177</v>
      </c>
      <c r="BF34" s="273">
        <f t="shared" si="6"/>
        <v>7853.4141332420995</v>
      </c>
      <c r="BG34" s="273">
        <f t="shared" si="6"/>
        <v>7907.4304242871603</v>
      </c>
      <c r="BH34" s="273">
        <f t="shared" si="6"/>
        <v>8609.1099443174389</v>
      </c>
      <c r="BI34" s="273">
        <f t="shared" si="6"/>
        <v>9364.2666422585644</v>
      </c>
      <c r="BJ34" s="273">
        <f t="shared" si="6"/>
        <v>9979.0686760457666</v>
      </c>
      <c r="BK34" s="273">
        <f t="shared" si="6"/>
        <v>10808.197886514117</v>
      </c>
      <c r="BL34" s="273">
        <f t="shared" si="6"/>
        <v>11599.496940774132</v>
      </c>
      <c r="BM34" s="273">
        <f t="shared" si="6"/>
        <v>14226.791440390265</v>
      </c>
      <c r="BN34" s="273">
        <f t="shared" si="6"/>
        <v>15478.01053884067</v>
      </c>
      <c r="BO34" s="273">
        <f t="shared" si="6"/>
        <v>16578.667176283001</v>
      </c>
      <c r="BP34" s="273">
        <f t="shared" ref="BP34:BW34" si="7">SUM(BP30:BP33)</f>
        <v>17467.696418580665</v>
      </c>
      <c r="BQ34" s="273">
        <f t="shared" si="7"/>
        <v>17635.123288943374</v>
      </c>
      <c r="BR34" s="273">
        <f t="shared" si="7"/>
        <v>0</v>
      </c>
      <c r="BS34" s="273">
        <f t="shared" si="7"/>
        <v>0</v>
      </c>
      <c r="BT34" s="273">
        <f t="shared" si="7"/>
        <v>0</v>
      </c>
      <c r="BU34" s="273">
        <f t="shared" si="7"/>
        <v>0</v>
      </c>
      <c r="BV34" s="273">
        <f t="shared" si="7"/>
        <v>0</v>
      </c>
      <c r="BW34" s="273">
        <f t="shared" si="7"/>
        <v>0</v>
      </c>
      <c r="BX34" s="33"/>
    </row>
    <row r="35" spans="1:76" s="97" customFormat="1" ht="26.1" customHeight="1">
      <c r="A35" s="107"/>
      <c r="B35" s="107" t="s">
        <v>417</v>
      </c>
      <c r="C35" s="30"/>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33"/>
    </row>
    <row r="36" spans="1:76" s="97" customFormat="1">
      <c r="A36" s="30"/>
      <c r="B36" s="38" t="s">
        <v>454</v>
      </c>
      <c r="C36" s="30"/>
      <c r="D36" s="273">
        <f t="shared" ref="D36:AI36" si="8">SUM(D37:D39)</f>
        <v>0</v>
      </c>
      <c r="E36" s="273">
        <f t="shared" si="8"/>
        <v>0</v>
      </c>
      <c r="F36" s="273">
        <f t="shared" si="8"/>
        <v>0</v>
      </c>
      <c r="G36" s="273">
        <f t="shared" si="8"/>
        <v>0</v>
      </c>
      <c r="H36" s="273">
        <f t="shared" si="8"/>
        <v>0</v>
      </c>
      <c r="I36" s="273">
        <f t="shared" si="8"/>
        <v>0</v>
      </c>
      <c r="J36" s="273">
        <f t="shared" si="8"/>
        <v>0</v>
      </c>
      <c r="K36" s="273">
        <f t="shared" si="8"/>
        <v>0</v>
      </c>
      <c r="L36" s="273">
        <f t="shared" si="8"/>
        <v>0</v>
      </c>
      <c r="M36" s="273">
        <f t="shared" si="8"/>
        <v>0</v>
      </c>
      <c r="N36" s="273">
        <f t="shared" si="8"/>
        <v>0</v>
      </c>
      <c r="O36" s="273">
        <f t="shared" si="8"/>
        <v>0</v>
      </c>
      <c r="P36" s="273">
        <f t="shared" si="8"/>
        <v>0</v>
      </c>
      <c r="Q36" s="273">
        <f t="shared" si="8"/>
        <v>0</v>
      </c>
      <c r="R36" s="273">
        <f t="shared" si="8"/>
        <v>0</v>
      </c>
      <c r="S36" s="273">
        <f t="shared" si="8"/>
        <v>0</v>
      </c>
      <c r="T36" s="273">
        <f t="shared" si="8"/>
        <v>0</v>
      </c>
      <c r="U36" s="273">
        <f t="shared" si="8"/>
        <v>0</v>
      </c>
      <c r="V36" s="273">
        <f t="shared" si="8"/>
        <v>0</v>
      </c>
      <c r="W36" s="273">
        <f t="shared" si="8"/>
        <v>0</v>
      </c>
      <c r="X36" s="273">
        <f t="shared" si="8"/>
        <v>0</v>
      </c>
      <c r="Y36" s="273">
        <f t="shared" si="8"/>
        <v>0</v>
      </c>
      <c r="Z36" s="273">
        <f t="shared" si="8"/>
        <v>0</v>
      </c>
      <c r="AA36" s="273">
        <f t="shared" si="8"/>
        <v>0</v>
      </c>
      <c r="AB36" s="273">
        <f t="shared" si="8"/>
        <v>0</v>
      </c>
      <c r="AC36" s="273">
        <f t="shared" si="8"/>
        <v>0</v>
      </c>
      <c r="AD36" s="273">
        <f t="shared" si="8"/>
        <v>0</v>
      </c>
      <c r="AE36" s="273">
        <f t="shared" si="8"/>
        <v>0</v>
      </c>
      <c r="AF36" s="273">
        <f t="shared" si="8"/>
        <v>0</v>
      </c>
      <c r="AG36" s="273">
        <f t="shared" si="8"/>
        <v>0</v>
      </c>
      <c r="AH36" s="273">
        <f t="shared" si="8"/>
        <v>0</v>
      </c>
      <c r="AI36" s="273">
        <f t="shared" si="8"/>
        <v>0</v>
      </c>
      <c r="AJ36" s="273">
        <f t="shared" ref="AJ36:BO36" si="9">SUM(AJ37:AJ39)</f>
        <v>0</v>
      </c>
      <c r="AK36" s="273">
        <f t="shared" si="9"/>
        <v>0</v>
      </c>
      <c r="AL36" s="273">
        <f t="shared" si="9"/>
        <v>0</v>
      </c>
      <c r="AM36" s="273">
        <f t="shared" si="9"/>
        <v>0</v>
      </c>
      <c r="AN36" s="273">
        <f t="shared" si="9"/>
        <v>0</v>
      </c>
      <c r="AO36" s="273">
        <f t="shared" si="9"/>
        <v>0</v>
      </c>
      <c r="AP36" s="273">
        <f t="shared" si="9"/>
        <v>0</v>
      </c>
      <c r="AQ36" s="273">
        <f t="shared" si="9"/>
        <v>0</v>
      </c>
      <c r="AR36" s="273">
        <f t="shared" si="9"/>
        <v>0</v>
      </c>
      <c r="AS36" s="273">
        <f t="shared" si="9"/>
        <v>0</v>
      </c>
      <c r="AT36" s="273">
        <f t="shared" si="9"/>
        <v>0</v>
      </c>
      <c r="AU36" s="273">
        <f t="shared" si="9"/>
        <v>3945.2429999999995</v>
      </c>
      <c r="AV36" s="273">
        <f t="shared" si="9"/>
        <v>4566.0839999999998</v>
      </c>
      <c r="AW36" s="273">
        <f t="shared" si="9"/>
        <v>5028.2650000000003</v>
      </c>
      <c r="AX36" s="273">
        <f t="shared" si="9"/>
        <v>5228.0419039999997</v>
      </c>
      <c r="AY36" s="273">
        <f t="shared" si="9"/>
        <v>5429.9853480000002</v>
      </c>
      <c r="AZ36" s="273">
        <f t="shared" si="9"/>
        <v>5569.4310189999997</v>
      </c>
      <c r="BA36" s="273">
        <f t="shared" si="9"/>
        <v>5497.5839940000005</v>
      </c>
      <c r="BB36" s="273">
        <f t="shared" si="9"/>
        <v>5404.9490960500007</v>
      </c>
      <c r="BC36" s="273">
        <f t="shared" si="9"/>
        <v>5344.7178286746339</v>
      </c>
      <c r="BD36" s="273">
        <f t="shared" si="9"/>
        <v>5258.2453963295238</v>
      </c>
      <c r="BE36" s="273">
        <f t="shared" si="9"/>
        <v>5282.4608215130647</v>
      </c>
      <c r="BF36" s="273">
        <f t="shared" si="9"/>
        <v>5405.2562457978129</v>
      </c>
      <c r="BG36" s="273">
        <f t="shared" si="9"/>
        <v>5027.4844449073989</v>
      </c>
      <c r="BH36" s="273">
        <f t="shared" si="9"/>
        <v>5200.1678251855656</v>
      </c>
      <c r="BI36" s="273">
        <f t="shared" si="9"/>
        <v>5262.5853160000006</v>
      </c>
      <c r="BJ36" s="273">
        <f t="shared" si="9"/>
        <v>5369.7323449999994</v>
      </c>
      <c r="BK36" s="273">
        <f t="shared" si="9"/>
        <v>5453.8794030000026</v>
      </c>
      <c r="BL36" s="273">
        <f t="shared" si="9"/>
        <v>5368.0309109999998</v>
      </c>
      <c r="BM36" s="273">
        <f t="shared" si="9"/>
        <v>5469.5985130000008</v>
      </c>
      <c r="BN36" s="273">
        <f t="shared" si="9"/>
        <v>5405.4632049999982</v>
      </c>
      <c r="BO36" s="273">
        <f t="shared" si="9"/>
        <v>5577.6619860000001</v>
      </c>
      <c r="BP36" s="273">
        <f t="shared" ref="BP36:BW36" si="10">SUM(BP37:BP39)</f>
        <v>5869.8859560000001</v>
      </c>
      <c r="BQ36" s="273">
        <f t="shared" si="10"/>
        <v>5949.3961390000013</v>
      </c>
      <c r="BR36" s="273">
        <f t="shared" si="10"/>
        <v>6030.6711905105158</v>
      </c>
      <c r="BS36" s="273">
        <f t="shared" si="10"/>
        <v>5997.8440081039635</v>
      </c>
      <c r="BT36" s="273">
        <f t="shared" si="10"/>
        <v>6017.155239822413</v>
      </c>
      <c r="BU36" s="273">
        <f t="shared" si="10"/>
        <v>6110.0070098616789</v>
      </c>
      <c r="BV36" s="273">
        <f t="shared" si="10"/>
        <v>6243.7678143777621</v>
      </c>
      <c r="BW36" s="273">
        <f t="shared" si="10"/>
        <v>6379.7522214884902</v>
      </c>
      <c r="BX36" s="33"/>
    </row>
    <row r="37" spans="1:76" s="97" customFormat="1">
      <c r="A37" s="30"/>
      <c r="B37" s="88" t="s">
        <v>439</v>
      </c>
      <c r="C37" s="30"/>
      <c r="D37" s="273" t="s">
        <v>412</v>
      </c>
      <c r="E37" s="273" t="s">
        <v>412</v>
      </c>
      <c r="F37" s="273" t="s">
        <v>412</v>
      </c>
      <c r="G37" s="273" t="s">
        <v>412</v>
      </c>
      <c r="H37" s="273" t="s">
        <v>412</v>
      </c>
      <c r="I37" s="273" t="s">
        <v>412</v>
      </c>
      <c r="J37" s="273" t="s">
        <v>412</v>
      </c>
      <c r="K37" s="273" t="s">
        <v>412</v>
      </c>
      <c r="L37" s="273" t="s">
        <v>412</v>
      </c>
      <c r="M37" s="273" t="s">
        <v>412</v>
      </c>
      <c r="N37" s="273" t="s">
        <v>412</v>
      </c>
      <c r="O37" s="273" t="s">
        <v>412</v>
      </c>
      <c r="P37" s="273" t="s">
        <v>412</v>
      </c>
      <c r="Q37" s="273" t="s">
        <v>412</v>
      </c>
      <c r="R37" s="273" t="s">
        <v>412</v>
      </c>
      <c r="S37" s="273" t="s">
        <v>412</v>
      </c>
      <c r="T37" s="273" t="s">
        <v>412</v>
      </c>
      <c r="U37" s="273" t="s">
        <v>412</v>
      </c>
      <c r="V37" s="273" t="s">
        <v>412</v>
      </c>
      <c r="W37" s="273" t="s">
        <v>412</v>
      </c>
      <c r="X37" s="273" t="s">
        <v>412</v>
      </c>
      <c r="Y37" s="273" t="s">
        <v>412</v>
      </c>
      <c r="Z37" s="273" t="s">
        <v>412</v>
      </c>
      <c r="AA37" s="273" t="s">
        <v>412</v>
      </c>
      <c r="AB37" s="273" t="s">
        <v>412</v>
      </c>
      <c r="AC37" s="273" t="s">
        <v>412</v>
      </c>
      <c r="AD37" s="273" t="s">
        <v>412</v>
      </c>
      <c r="AE37" s="273" t="s">
        <v>412</v>
      </c>
      <c r="AF37" s="273" t="s">
        <v>412</v>
      </c>
      <c r="AG37" s="273" t="s">
        <v>412</v>
      </c>
      <c r="AH37" s="273" t="s">
        <v>412</v>
      </c>
      <c r="AI37" s="273" t="s">
        <v>412</v>
      </c>
      <c r="AJ37" s="273" t="s">
        <v>412</v>
      </c>
      <c r="AK37" s="273" t="s">
        <v>412</v>
      </c>
      <c r="AL37" s="273" t="s">
        <v>412</v>
      </c>
      <c r="AM37" s="273" t="s">
        <v>412</v>
      </c>
      <c r="AN37" s="273" t="s">
        <v>412</v>
      </c>
      <c r="AO37" s="273" t="s">
        <v>412</v>
      </c>
      <c r="AP37" s="273" t="s">
        <v>412</v>
      </c>
      <c r="AQ37" s="273" t="s">
        <v>412</v>
      </c>
      <c r="AR37" s="273" t="s">
        <v>412</v>
      </c>
      <c r="AS37" s="273" t="s">
        <v>412</v>
      </c>
      <c r="AT37" s="273" t="s">
        <v>412</v>
      </c>
      <c r="AU37" s="273">
        <v>3236.7390749716378</v>
      </c>
      <c r="AV37" s="273">
        <v>3777.160321579041</v>
      </c>
      <c r="AW37" s="273">
        <v>4181.6408677259369</v>
      </c>
      <c r="AX37" s="273">
        <v>4354.828047</v>
      </c>
      <c r="AY37" s="273">
        <v>4537.4679940000005</v>
      </c>
      <c r="AZ37" s="273">
        <v>4634.1636629999994</v>
      </c>
      <c r="BA37" s="273">
        <v>4535.8971240000001</v>
      </c>
      <c r="BB37" s="273">
        <v>4440.2668552700006</v>
      </c>
      <c r="BC37" s="273">
        <v>4375.6373696746332</v>
      </c>
      <c r="BD37" s="273">
        <v>4287.3265713295241</v>
      </c>
      <c r="BE37" s="273">
        <v>4295.7709825130651</v>
      </c>
      <c r="BF37" s="273">
        <v>4378.7157327978121</v>
      </c>
      <c r="BG37" s="273">
        <v>4215.6524239073988</v>
      </c>
      <c r="BH37" s="273">
        <v>4369.9485561855663</v>
      </c>
      <c r="BI37" s="273">
        <v>4418.6826030000011</v>
      </c>
      <c r="BJ37" s="273">
        <v>4504.6312519999992</v>
      </c>
      <c r="BK37" s="273">
        <v>4581.3157550000024</v>
      </c>
      <c r="BL37" s="273">
        <v>4510.0732129999997</v>
      </c>
      <c r="BM37" s="273">
        <v>4583.9270970000007</v>
      </c>
      <c r="BN37" s="273">
        <v>4509.0307519999978</v>
      </c>
      <c r="BO37" s="273">
        <v>4682.9926180000002</v>
      </c>
      <c r="BP37" s="273">
        <v>4950.9014290000005</v>
      </c>
      <c r="BQ37" s="273">
        <v>5047.1873070000011</v>
      </c>
      <c r="BR37" s="273">
        <v>5122.5075510269971</v>
      </c>
      <c r="BS37" s="273">
        <v>5091.3768581302911</v>
      </c>
      <c r="BT37" s="273">
        <v>5105.4408366040589</v>
      </c>
      <c r="BU37" s="273">
        <v>5180.3202265029277</v>
      </c>
      <c r="BV37" s="273">
        <v>5288.4329473437801</v>
      </c>
      <c r="BW37" s="273">
        <v>5398.631850928281</v>
      </c>
      <c r="BX37" s="33"/>
    </row>
    <row r="38" spans="1:76" s="97" customFormat="1">
      <c r="A38" s="30"/>
      <c r="B38" s="88" t="s">
        <v>438</v>
      </c>
      <c r="C38" s="30"/>
      <c r="D38" s="273" t="s">
        <v>412</v>
      </c>
      <c r="E38" s="273" t="s">
        <v>412</v>
      </c>
      <c r="F38" s="273" t="s">
        <v>412</v>
      </c>
      <c r="G38" s="273" t="s">
        <v>412</v>
      </c>
      <c r="H38" s="273" t="s">
        <v>412</v>
      </c>
      <c r="I38" s="273" t="s">
        <v>412</v>
      </c>
      <c r="J38" s="273" t="s">
        <v>412</v>
      </c>
      <c r="K38" s="273" t="s">
        <v>412</v>
      </c>
      <c r="L38" s="273" t="s">
        <v>412</v>
      </c>
      <c r="M38" s="273" t="s">
        <v>412</v>
      </c>
      <c r="N38" s="273" t="s">
        <v>412</v>
      </c>
      <c r="O38" s="273" t="s">
        <v>412</v>
      </c>
      <c r="P38" s="273" t="s">
        <v>412</v>
      </c>
      <c r="Q38" s="273" t="s">
        <v>412</v>
      </c>
      <c r="R38" s="273" t="s">
        <v>412</v>
      </c>
      <c r="S38" s="273" t="s">
        <v>412</v>
      </c>
      <c r="T38" s="273" t="s">
        <v>412</v>
      </c>
      <c r="U38" s="273" t="s">
        <v>412</v>
      </c>
      <c r="V38" s="273" t="s">
        <v>412</v>
      </c>
      <c r="W38" s="273" t="s">
        <v>412</v>
      </c>
      <c r="X38" s="273" t="s">
        <v>412</v>
      </c>
      <c r="Y38" s="273" t="s">
        <v>412</v>
      </c>
      <c r="Z38" s="273" t="s">
        <v>412</v>
      </c>
      <c r="AA38" s="273" t="s">
        <v>412</v>
      </c>
      <c r="AB38" s="273" t="s">
        <v>412</v>
      </c>
      <c r="AC38" s="273" t="s">
        <v>412</v>
      </c>
      <c r="AD38" s="273" t="s">
        <v>412</v>
      </c>
      <c r="AE38" s="273" t="s">
        <v>412</v>
      </c>
      <c r="AF38" s="273" t="s">
        <v>412</v>
      </c>
      <c r="AG38" s="273" t="s">
        <v>412</v>
      </c>
      <c r="AH38" s="273" t="s">
        <v>412</v>
      </c>
      <c r="AI38" s="273" t="s">
        <v>412</v>
      </c>
      <c r="AJ38" s="273" t="s">
        <v>412</v>
      </c>
      <c r="AK38" s="273" t="s">
        <v>412</v>
      </c>
      <c r="AL38" s="273" t="s">
        <v>412</v>
      </c>
      <c r="AM38" s="273" t="s">
        <v>412</v>
      </c>
      <c r="AN38" s="273" t="s">
        <v>412</v>
      </c>
      <c r="AO38" s="273" t="s">
        <v>412</v>
      </c>
      <c r="AP38" s="273" t="s">
        <v>412</v>
      </c>
      <c r="AQ38" s="273" t="s">
        <v>412</v>
      </c>
      <c r="AR38" s="273" t="s">
        <v>412</v>
      </c>
      <c r="AS38" s="273" t="s">
        <v>412</v>
      </c>
      <c r="AT38" s="273" t="s">
        <v>412</v>
      </c>
      <c r="AU38" s="273">
        <v>183.55250930270057</v>
      </c>
      <c r="AV38" s="273">
        <v>215.76524734087627</v>
      </c>
      <c r="AW38" s="273">
        <v>233.48116452688467</v>
      </c>
      <c r="AX38" s="273">
        <v>249.68303599999999</v>
      </c>
      <c r="AY38" s="273">
        <v>261.47803500000003</v>
      </c>
      <c r="AZ38" s="273">
        <v>270.25333700000004</v>
      </c>
      <c r="BA38" s="273">
        <v>267.80757900000003</v>
      </c>
      <c r="BB38" s="273">
        <v>266.30177027999997</v>
      </c>
      <c r="BC38" s="273">
        <v>267.94469299999997</v>
      </c>
      <c r="BD38" s="273">
        <v>270.05906600000003</v>
      </c>
      <c r="BE38" s="273">
        <v>273.37646599999994</v>
      </c>
      <c r="BF38" s="273">
        <v>283.87166200000001</v>
      </c>
      <c r="BG38" s="273">
        <v>272.87907999999999</v>
      </c>
      <c r="BH38" s="273">
        <v>273.85431499999993</v>
      </c>
      <c r="BI38" s="273">
        <v>281.61558000000008</v>
      </c>
      <c r="BJ38" s="273">
        <v>289.47423800000001</v>
      </c>
      <c r="BK38" s="273">
        <v>298.57093800000001</v>
      </c>
      <c r="BL38" s="273">
        <v>265.65446399999996</v>
      </c>
      <c r="BM38" s="273">
        <v>250.632768</v>
      </c>
      <c r="BN38" s="273">
        <v>232.66302899999994</v>
      </c>
      <c r="BO38" s="273">
        <v>220.99752100000003</v>
      </c>
      <c r="BP38" s="273">
        <v>229.38245200000003</v>
      </c>
      <c r="BQ38" s="273">
        <v>230.44225200000002</v>
      </c>
      <c r="BR38" s="273">
        <v>231.45688400699797</v>
      </c>
      <c r="BS38" s="273">
        <v>229.72853944480599</v>
      </c>
      <c r="BT38" s="273">
        <v>230.61902321675484</v>
      </c>
      <c r="BU38" s="273">
        <v>234.2599664571313</v>
      </c>
      <c r="BV38" s="273">
        <v>239.28060735429176</v>
      </c>
      <c r="BW38" s="273">
        <v>244.1974051142723</v>
      </c>
      <c r="BX38" s="33"/>
    </row>
    <row r="39" spans="1:76" s="97" customFormat="1">
      <c r="A39" s="30"/>
      <c r="B39" s="88" t="s">
        <v>437</v>
      </c>
      <c r="C39" s="30"/>
      <c r="D39" s="273" t="s">
        <v>412</v>
      </c>
      <c r="E39" s="273" t="s">
        <v>412</v>
      </c>
      <c r="F39" s="273" t="s">
        <v>412</v>
      </c>
      <c r="G39" s="273" t="s">
        <v>412</v>
      </c>
      <c r="H39" s="273" t="s">
        <v>412</v>
      </c>
      <c r="I39" s="273" t="s">
        <v>412</v>
      </c>
      <c r="J39" s="273" t="s">
        <v>412</v>
      </c>
      <c r="K39" s="273" t="s">
        <v>412</v>
      </c>
      <c r="L39" s="273" t="s">
        <v>412</v>
      </c>
      <c r="M39" s="273" t="s">
        <v>412</v>
      </c>
      <c r="N39" s="273" t="s">
        <v>412</v>
      </c>
      <c r="O39" s="273" t="s">
        <v>412</v>
      </c>
      <c r="P39" s="273" t="s">
        <v>412</v>
      </c>
      <c r="Q39" s="273" t="s">
        <v>412</v>
      </c>
      <c r="R39" s="273" t="s">
        <v>412</v>
      </c>
      <c r="S39" s="273" t="s">
        <v>412</v>
      </c>
      <c r="T39" s="273" t="s">
        <v>412</v>
      </c>
      <c r="U39" s="273" t="s">
        <v>412</v>
      </c>
      <c r="V39" s="273" t="s">
        <v>412</v>
      </c>
      <c r="W39" s="273" t="s">
        <v>412</v>
      </c>
      <c r="X39" s="273" t="s">
        <v>412</v>
      </c>
      <c r="Y39" s="273" t="s">
        <v>412</v>
      </c>
      <c r="Z39" s="273" t="s">
        <v>412</v>
      </c>
      <c r="AA39" s="273" t="s">
        <v>412</v>
      </c>
      <c r="AB39" s="273" t="s">
        <v>412</v>
      </c>
      <c r="AC39" s="273" t="s">
        <v>412</v>
      </c>
      <c r="AD39" s="273" t="s">
        <v>412</v>
      </c>
      <c r="AE39" s="273" t="s">
        <v>412</v>
      </c>
      <c r="AF39" s="273" t="s">
        <v>412</v>
      </c>
      <c r="AG39" s="273" t="s">
        <v>412</v>
      </c>
      <c r="AH39" s="273" t="s">
        <v>412</v>
      </c>
      <c r="AI39" s="273" t="s">
        <v>412</v>
      </c>
      <c r="AJ39" s="273" t="s">
        <v>412</v>
      </c>
      <c r="AK39" s="273" t="s">
        <v>412</v>
      </c>
      <c r="AL39" s="273" t="s">
        <v>412</v>
      </c>
      <c r="AM39" s="273" t="s">
        <v>412</v>
      </c>
      <c r="AN39" s="273" t="s">
        <v>412</v>
      </c>
      <c r="AO39" s="273" t="s">
        <v>412</v>
      </c>
      <c r="AP39" s="273" t="s">
        <v>412</v>
      </c>
      <c r="AQ39" s="273" t="s">
        <v>412</v>
      </c>
      <c r="AR39" s="273" t="s">
        <v>412</v>
      </c>
      <c r="AS39" s="273" t="s">
        <v>412</v>
      </c>
      <c r="AT39" s="273" t="s">
        <v>412</v>
      </c>
      <c r="AU39" s="273">
        <v>524.95141572566149</v>
      </c>
      <c r="AV39" s="273">
        <v>573.15843108008266</v>
      </c>
      <c r="AW39" s="273">
        <v>613.142967747179</v>
      </c>
      <c r="AX39" s="273">
        <v>623.53082099999983</v>
      </c>
      <c r="AY39" s="273">
        <v>631.03931899999998</v>
      </c>
      <c r="AZ39" s="273">
        <v>665.01401899999996</v>
      </c>
      <c r="BA39" s="273">
        <v>693.87929099999985</v>
      </c>
      <c r="BB39" s="273">
        <v>698.3804705</v>
      </c>
      <c r="BC39" s="273">
        <v>701.13576599999999</v>
      </c>
      <c r="BD39" s="273">
        <v>700.85975900000005</v>
      </c>
      <c r="BE39" s="273">
        <v>713.31337299999996</v>
      </c>
      <c r="BF39" s="273">
        <v>742.66885100000002</v>
      </c>
      <c r="BG39" s="273">
        <v>538.95294100000001</v>
      </c>
      <c r="BH39" s="273">
        <v>556.36495400000001</v>
      </c>
      <c r="BI39" s="273">
        <v>562.28713300000015</v>
      </c>
      <c r="BJ39" s="273">
        <v>575.62685500000009</v>
      </c>
      <c r="BK39" s="273">
        <v>573.99270999999999</v>
      </c>
      <c r="BL39" s="273">
        <v>592.30323399999986</v>
      </c>
      <c r="BM39" s="273">
        <v>635.03864799999997</v>
      </c>
      <c r="BN39" s="273">
        <v>663.76942399999973</v>
      </c>
      <c r="BO39" s="273">
        <v>673.67184699999996</v>
      </c>
      <c r="BP39" s="273">
        <v>689.60207500000001</v>
      </c>
      <c r="BQ39" s="273">
        <v>671.76658000000009</v>
      </c>
      <c r="BR39" s="273">
        <v>676.70675547652104</v>
      </c>
      <c r="BS39" s="273">
        <v>676.73861052886593</v>
      </c>
      <c r="BT39" s="273">
        <v>681.09538000159932</v>
      </c>
      <c r="BU39" s="273">
        <v>695.42681690161942</v>
      </c>
      <c r="BV39" s="273">
        <v>716.05425967969063</v>
      </c>
      <c r="BW39" s="273">
        <v>736.92296544593694</v>
      </c>
      <c r="BX39" s="33"/>
    </row>
    <row r="40" spans="1:76" s="97" customFormat="1" ht="26.1" customHeight="1">
      <c r="A40" s="30"/>
      <c r="B40" s="38" t="s">
        <v>453</v>
      </c>
      <c r="C40" s="30"/>
      <c r="D40" s="273">
        <f t="shared" ref="D40:AI40" si="11">SUM(D41:D43)</f>
        <v>0</v>
      </c>
      <c r="E40" s="273">
        <f t="shared" si="11"/>
        <v>0</v>
      </c>
      <c r="F40" s="273">
        <f t="shared" si="11"/>
        <v>0</v>
      </c>
      <c r="G40" s="273">
        <f t="shared" si="11"/>
        <v>0</v>
      </c>
      <c r="H40" s="273">
        <f t="shared" si="11"/>
        <v>0</v>
      </c>
      <c r="I40" s="273">
        <f t="shared" si="11"/>
        <v>0</v>
      </c>
      <c r="J40" s="273">
        <f t="shared" si="11"/>
        <v>0</v>
      </c>
      <c r="K40" s="273">
        <f t="shared" si="11"/>
        <v>0</v>
      </c>
      <c r="L40" s="273">
        <f t="shared" si="11"/>
        <v>0</v>
      </c>
      <c r="M40" s="273">
        <f t="shared" si="11"/>
        <v>0</v>
      </c>
      <c r="N40" s="273">
        <f t="shared" si="11"/>
        <v>0</v>
      </c>
      <c r="O40" s="273">
        <f t="shared" si="11"/>
        <v>0</v>
      </c>
      <c r="P40" s="273">
        <f t="shared" si="11"/>
        <v>0</v>
      </c>
      <c r="Q40" s="273">
        <f t="shared" si="11"/>
        <v>0</v>
      </c>
      <c r="R40" s="273">
        <f t="shared" si="11"/>
        <v>0</v>
      </c>
      <c r="S40" s="273">
        <f t="shared" si="11"/>
        <v>0</v>
      </c>
      <c r="T40" s="273">
        <f t="shared" si="11"/>
        <v>0</v>
      </c>
      <c r="U40" s="273">
        <f t="shared" si="11"/>
        <v>0</v>
      </c>
      <c r="V40" s="273">
        <f t="shared" si="11"/>
        <v>0</v>
      </c>
      <c r="W40" s="273">
        <f t="shared" si="11"/>
        <v>0</v>
      </c>
      <c r="X40" s="273">
        <f t="shared" si="11"/>
        <v>0</v>
      </c>
      <c r="Y40" s="273">
        <f t="shared" si="11"/>
        <v>0</v>
      </c>
      <c r="Z40" s="273">
        <f t="shared" si="11"/>
        <v>0</v>
      </c>
      <c r="AA40" s="273">
        <f t="shared" si="11"/>
        <v>0</v>
      </c>
      <c r="AB40" s="273">
        <f t="shared" si="11"/>
        <v>0</v>
      </c>
      <c r="AC40" s="273">
        <f t="shared" si="11"/>
        <v>0</v>
      </c>
      <c r="AD40" s="273">
        <f t="shared" si="11"/>
        <v>0</v>
      </c>
      <c r="AE40" s="273">
        <f t="shared" si="11"/>
        <v>0</v>
      </c>
      <c r="AF40" s="273">
        <f t="shared" si="11"/>
        <v>0</v>
      </c>
      <c r="AG40" s="273">
        <f t="shared" si="11"/>
        <v>0</v>
      </c>
      <c r="AH40" s="273">
        <f t="shared" si="11"/>
        <v>0</v>
      </c>
      <c r="AI40" s="273">
        <f t="shared" si="11"/>
        <v>0</v>
      </c>
      <c r="AJ40" s="273">
        <f t="shared" ref="AJ40:BO40" si="12">SUM(AJ41:AJ43)</f>
        <v>0</v>
      </c>
      <c r="AK40" s="273">
        <f t="shared" si="12"/>
        <v>0</v>
      </c>
      <c r="AL40" s="273">
        <f t="shared" si="12"/>
        <v>0</v>
      </c>
      <c r="AM40" s="273">
        <f t="shared" si="12"/>
        <v>0</v>
      </c>
      <c r="AN40" s="273">
        <f t="shared" si="12"/>
        <v>0</v>
      </c>
      <c r="AO40" s="273">
        <f t="shared" si="12"/>
        <v>0</v>
      </c>
      <c r="AP40" s="273">
        <f t="shared" si="12"/>
        <v>0</v>
      </c>
      <c r="AQ40" s="273">
        <f t="shared" si="12"/>
        <v>0</v>
      </c>
      <c r="AR40" s="273">
        <f t="shared" si="12"/>
        <v>0</v>
      </c>
      <c r="AS40" s="273">
        <f t="shared" si="12"/>
        <v>0</v>
      </c>
      <c r="AT40" s="273">
        <f t="shared" si="12"/>
        <v>0</v>
      </c>
      <c r="AU40" s="273">
        <f t="shared" si="12"/>
        <v>2413.4089999999997</v>
      </c>
      <c r="AV40" s="273">
        <f t="shared" si="12"/>
        <v>3246.0120000000002</v>
      </c>
      <c r="AW40" s="273">
        <f t="shared" si="12"/>
        <v>4188.58</v>
      </c>
      <c r="AX40" s="273">
        <f t="shared" si="12"/>
        <v>4875.1940160000004</v>
      </c>
      <c r="AY40" s="273">
        <f t="shared" si="12"/>
        <v>5444.6813459999994</v>
      </c>
      <c r="AZ40" s="273">
        <f t="shared" si="12"/>
        <v>5810.3309459999982</v>
      </c>
      <c r="BA40" s="273">
        <f t="shared" si="12"/>
        <v>5678.8121289999999</v>
      </c>
      <c r="BB40" s="273">
        <f t="shared" si="12"/>
        <v>5659.8551239500011</v>
      </c>
      <c r="BC40" s="273">
        <f t="shared" si="12"/>
        <v>5719.3859879999654</v>
      </c>
      <c r="BD40" s="273">
        <f t="shared" si="12"/>
        <v>5904.123578470475</v>
      </c>
      <c r="BE40" s="273">
        <f t="shared" si="12"/>
        <v>6306.2343094869357</v>
      </c>
      <c r="BF40" s="273">
        <f t="shared" si="12"/>
        <v>7230.9641702021872</v>
      </c>
      <c r="BG40" s="273">
        <f t="shared" si="12"/>
        <v>7319.8412333400011</v>
      </c>
      <c r="BH40" s="273">
        <f t="shared" si="12"/>
        <v>7957.4022362544338</v>
      </c>
      <c r="BI40" s="273">
        <f t="shared" si="12"/>
        <v>8665.6198189999977</v>
      </c>
      <c r="BJ40" s="273">
        <f t="shared" si="12"/>
        <v>9470.8152410000039</v>
      </c>
      <c r="BK40" s="273">
        <f t="shared" si="12"/>
        <v>10277.921191999998</v>
      </c>
      <c r="BL40" s="273">
        <f t="shared" si="12"/>
        <v>11735.410251000003</v>
      </c>
      <c r="BM40" s="273">
        <f t="shared" si="12"/>
        <v>14519.632665000001</v>
      </c>
      <c r="BN40" s="273">
        <f t="shared" si="12"/>
        <v>16021.527095999994</v>
      </c>
      <c r="BO40" s="273">
        <f t="shared" si="12"/>
        <v>17242.628137000007</v>
      </c>
      <c r="BP40" s="273">
        <f t="shared" ref="BP40:BW40" si="13">SUM(BP41:BP43)</f>
        <v>18021.797909000012</v>
      </c>
      <c r="BQ40" s="273">
        <f t="shared" si="13"/>
        <v>18227.636605</v>
      </c>
      <c r="BR40" s="273">
        <f t="shared" si="13"/>
        <v>18322.054593158668</v>
      </c>
      <c r="BS40" s="273">
        <f t="shared" si="13"/>
        <v>18500.137323760198</v>
      </c>
      <c r="BT40" s="273">
        <f t="shared" si="13"/>
        <v>18691.514640892019</v>
      </c>
      <c r="BU40" s="273">
        <f t="shared" si="13"/>
        <v>18985.577340923624</v>
      </c>
      <c r="BV40" s="273">
        <f t="shared" si="13"/>
        <v>19366.596739754023</v>
      </c>
      <c r="BW40" s="273">
        <f t="shared" si="13"/>
        <v>19673.79775604558</v>
      </c>
      <c r="BX40" s="33"/>
    </row>
    <row r="41" spans="1:76" s="97" customFormat="1">
      <c r="A41" s="30"/>
      <c r="B41" s="88" t="s">
        <v>439</v>
      </c>
      <c r="C41" s="30"/>
      <c r="D41" s="273" t="s">
        <v>412</v>
      </c>
      <c r="E41" s="273" t="s">
        <v>412</v>
      </c>
      <c r="F41" s="273" t="s">
        <v>412</v>
      </c>
      <c r="G41" s="273" t="s">
        <v>412</v>
      </c>
      <c r="H41" s="273" t="s">
        <v>412</v>
      </c>
      <c r="I41" s="273" t="s">
        <v>412</v>
      </c>
      <c r="J41" s="273" t="s">
        <v>412</v>
      </c>
      <c r="K41" s="273" t="s">
        <v>412</v>
      </c>
      <c r="L41" s="273" t="s">
        <v>412</v>
      </c>
      <c r="M41" s="273" t="s">
        <v>412</v>
      </c>
      <c r="N41" s="273" t="s">
        <v>412</v>
      </c>
      <c r="O41" s="273" t="s">
        <v>412</v>
      </c>
      <c r="P41" s="273" t="s">
        <v>412</v>
      </c>
      <c r="Q41" s="273" t="s">
        <v>412</v>
      </c>
      <c r="R41" s="273" t="s">
        <v>412</v>
      </c>
      <c r="S41" s="273" t="s">
        <v>412</v>
      </c>
      <c r="T41" s="273" t="s">
        <v>412</v>
      </c>
      <c r="U41" s="273" t="s">
        <v>412</v>
      </c>
      <c r="V41" s="273" t="s">
        <v>412</v>
      </c>
      <c r="W41" s="273" t="s">
        <v>412</v>
      </c>
      <c r="X41" s="273" t="s">
        <v>412</v>
      </c>
      <c r="Y41" s="273" t="s">
        <v>412</v>
      </c>
      <c r="Z41" s="273" t="s">
        <v>412</v>
      </c>
      <c r="AA41" s="273" t="s">
        <v>412</v>
      </c>
      <c r="AB41" s="273" t="s">
        <v>412</v>
      </c>
      <c r="AC41" s="273" t="s">
        <v>412</v>
      </c>
      <c r="AD41" s="273" t="s">
        <v>412</v>
      </c>
      <c r="AE41" s="273" t="s">
        <v>412</v>
      </c>
      <c r="AF41" s="273" t="s">
        <v>412</v>
      </c>
      <c r="AG41" s="273" t="s">
        <v>412</v>
      </c>
      <c r="AH41" s="273" t="s">
        <v>412</v>
      </c>
      <c r="AI41" s="273" t="s">
        <v>412</v>
      </c>
      <c r="AJ41" s="273" t="s">
        <v>412</v>
      </c>
      <c r="AK41" s="273" t="s">
        <v>412</v>
      </c>
      <c r="AL41" s="273" t="s">
        <v>412</v>
      </c>
      <c r="AM41" s="273" t="s">
        <v>412</v>
      </c>
      <c r="AN41" s="273" t="s">
        <v>412</v>
      </c>
      <c r="AO41" s="273" t="s">
        <v>412</v>
      </c>
      <c r="AP41" s="273" t="s">
        <v>412</v>
      </c>
      <c r="AQ41" s="273" t="s">
        <v>412</v>
      </c>
      <c r="AR41" s="273" t="s">
        <v>412</v>
      </c>
      <c r="AS41" s="273" t="s">
        <v>412</v>
      </c>
      <c r="AT41" s="273" t="s">
        <v>412</v>
      </c>
      <c r="AU41" s="273">
        <v>2167.1547548999097</v>
      </c>
      <c r="AV41" s="273">
        <v>2933.9340063665963</v>
      </c>
      <c r="AW41" s="273">
        <v>3808.909900802536</v>
      </c>
      <c r="AX41" s="273">
        <v>4431.8053010000003</v>
      </c>
      <c r="AY41" s="273">
        <v>4945.9247070000001</v>
      </c>
      <c r="AZ41" s="273">
        <v>5272.4258929999987</v>
      </c>
      <c r="BA41" s="273">
        <v>5125.3931899999998</v>
      </c>
      <c r="BB41" s="273">
        <v>5085.6280137300009</v>
      </c>
      <c r="BC41" s="273">
        <v>5127.7575389068625</v>
      </c>
      <c r="BD41" s="273">
        <v>5286.4482749333047</v>
      </c>
      <c r="BE41" s="273">
        <v>5644.5086698518116</v>
      </c>
      <c r="BF41" s="273">
        <v>6440.9761648831518</v>
      </c>
      <c r="BG41" s="273">
        <v>6436.3892621292925</v>
      </c>
      <c r="BH41" s="273">
        <v>7040.1673683997742</v>
      </c>
      <c r="BI41" s="273">
        <v>7712.8027929999989</v>
      </c>
      <c r="BJ41" s="273">
        <v>8463.0670730000038</v>
      </c>
      <c r="BK41" s="273">
        <v>9198.6850749999976</v>
      </c>
      <c r="BL41" s="273">
        <v>10489.469894000003</v>
      </c>
      <c r="BM41" s="273">
        <v>13015.576289000001</v>
      </c>
      <c r="BN41" s="273">
        <v>14364.520094999996</v>
      </c>
      <c r="BO41" s="273">
        <v>15453.731155000005</v>
      </c>
      <c r="BP41" s="273">
        <v>16160.501293000008</v>
      </c>
      <c r="BQ41" s="273">
        <v>16355.769994000002</v>
      </c>
      <c r="BR41" s="273">
        <v>16441.076513792734</v>
      </c>
      <c r="BS41" s="273">
        <v>16594.097020582303</v>
      </c>
      <c r="BT41" s="273">
        <v>16762.849259510403</v>
      </c>
      <c r="BU41" s="273">
        <v>17020.38580697812</v>
      </c>
      <c r="BV41" s="273">
        <v>17353.283056833225</v>
      </c>
      <c r="BW41" s="273">
        <v>17618.077491187978</v>
      </c>
      <c r="BX41" s="33"/>
    </row>
    <row r="42" spans="1:76" s="97" customFormat="1">
      <c r="A42" s="30"/>
      <c r="B42" s="88" t="s">
        <v>438</v>
      </c>
      <c r="C42" s="30"/>
      <c r="D42" s="273" t="s">
        <v>412</v>
      </c>
      <c r="E42" s="273" t="s">
        <v>412</v>
      </c>
      <c r="F42" s="273" t="s">
        <v>412</v>
      </c>
      <c r="G42" s="273" t="s">
        <v>412</v>
      </c>
      <c r="H42" s="273" t="s">
        <v>412</v>
      </c>
      <c r="I42" s="273" t="s">
        <v>412</v>
      </c>
      <c r="J42" s="273" t="s">
        <v>412</v>
      </c>
      <c r="K42" s="273" t="s">
        <v>412</v>
      </c>
      <c r="L42" s="273" t="s">
        <v>412</v>
      </c>
      <c r="M42" s="273" t="s">
        <v>412</v>
      </c>
      <c r="N42" s="273" t="s">
        <v>412</v>
      </c>
      <c r="O42" s="273" t="s">
        <v>412</v>
      </c>
      <c r="P42" s="273" t="s">
        <v>412</v>
      </c>
      <c r="Q42" s="273" t="s">
        <v>412</v>
      </c>
      <c r="R42" s="273" t="s">
        <v>412</v>
      </c>
      <c r="S42" s="273" t="s">
        <v>412</v>
      </c>
      <c r="T42" s="273" t="s">
        <v>412</v>
      </c>
      <c r="U42" s="273" t="s">
        <v>412</v>
      </c>
      <c r="V42" s="273" t="s">
        <v>412</v>
      </c>
      <c r="W42" s="273" t="s">
        <v>412</v>
      </c>
      <c r="X42" s="273" t="s">
        <v>412</v>
      </c>
      <c r="Y42" s="273" t="s">
        <v>412</v>
      </c>
      <c r="Z42" s="273" t="s">
        <v>412</v>
      </c>
      <c r="AA42" s="273" t="s">
        <v>412</v>
      </c>
      <c r="AB42" s="273" t="s">
        <v>412</v>
      </c>
      <c r="AC42" s="273" t="s">
        <v>412</v>
      </c>
      <c r="AD42" s="273" t="s">
        <v>412</v>
      </c>
      <c r="AE42" s="273" t="s">
        <v>412</v>
      </c>
      <c r="AF42" s="273" t="s">
        <v>412</v>
      </c>
      <c r="AG42" s="273" t="s">
        <v>412</v>
      </c>
      <c r="AH42" s="273" t="s">
        <v>412</v>
      </c>
      <c r="AI42" s="273" t="s">
        <v>412</v>
      </c>
      <c r="AJ42" s="273" t="s">
        <v>412</v>
      </c>
      <c r="AK42" s="273" t="s">
        <v>412</v>
      </c>
      <c r="AL42" s="273" t="s">
        <v>412</v>
      </c>
      <c r="AM42" s="273" t="s">
        <v>412</v>
      </c>
      <c r="AN42" s="273" t="s">
        <v>412</v>
      </c>
      <c r="AO42" s="273" t="s">
        <v>412</v>
      </c>
      <c r="AP42" s="273" t="s">
        <v>412</v>
      </c>
      <c r="AQ42" s="273" t="s">
        <v>412</v>
      </c>
      <c r="AR42" s="273" t="s">
        <v>412</v>
      </c>
      <c r="AS42" s="273" t="s">
        <v>412</v>
      </c>
      <c r="AT42" s="273" t="s">
        <v>412</v>
      </c>
      <c r="AU42" s="273">
        <v>109.79860287962624</v>
      </c>
      <c r="AV42" s="273">
        <v>141.66202051450421</v>
      </c>
      <c r="AW42" s="273">
        <v>175.6639341584962</v>
      </c>
      <c r="AX42" s="273">
        <v>202.48892000000004</v>
      </c>
      <c r="AY42" s="273">
        <v>222.72060800000003</v>
      </c>
      <c r="AZ42" s="273">
        <v>236.10433199999997</v>
      </c>
      <c r="BA42" s="273">
        <v>233.49411200000003</v>
      </c>
      <c r="BB42" s="273">
        <v>233.80841371999998</v>
      </c>
      <c r="BC42" s="273">
        <v>239.17032009310364</v>
      </c>
      <c r="BD42" s="273">
        <v>245.04842974875737</v>
      </c>
      <c r="BE42" s="273">
        <v>256.9479966351247</v>
      </c>
      <c r="BF42" s="273">
        <v>289.38963031903631</v>
      </c>
      <c r="BG42" s="273">
        <v>272.54368921070835</v>
      </c>
      <c r="BH42" s="273">
        <v>285.19785585465985</v>
      </c>
      <c r="BI42" s="273">
        <v>301.48449999999997</v>
      </c>
      <c r="BJ42" s="273">
        <v>324.24810600000001</v>
      </c>
      <c r="BK42" s="273">
        <v>357.63231799999994</v>
      </c>
      <c r="BL42" s="273">
        <v>446.53869700000007</v>
      </c>
      <c r="BM42" s="273">
        <v>583.22119599999996</v>
      </c>
      <c r="BN42" s="273">
        <v>660.18464399999982</v>
      </c>
      <c r="BO42" s="273">
        <v>734.82701900000029</v>
      </c>
      <c r="BP42" s="273">
        <v>762.0955830000006</v>
      </c>
      <c r="BQ42" s="273">
        <v>773.45082200000002</v>
      </c>
      <c r="BR42" s="273">
        <v>781.75340862265921</v>
      </c>
      <c r="BS42" s="273">
        <v>790.78737376989454</v>
      </c>
      <c r="BT42" s="273">
        <v>800.11325326996689</v>
      </c>
      <c r="BU42" s="273">
        <v>814.14412456052878</v>
      </c>
      <c r="BV42" s="273">
        <v>832.00654341885866</v>
      </c>
      <c r="BW42" s="273">
        <v>847.15532324500805</v>
      </c>
      <c r="BX42" s="33"/>
    </row>
    <row r="43" spans="1:76" s="97" customFormat="1">
      <c r="A43" s="30"/>
      <c r="B43" s="88" t="s">
        <v>437</v>
      </c>
      <c r="C43" s="30"/>
      <c r="D43" s="273" t="s">
        <v>412</v>
      </c>
      <c r="E43" s="273" t="s">
        <v>412</v>
      </c>
      <c r="F43" s="273" t="s">
        <v>412</v>
      </c>
      <c r="G43" s="273" t="s">
        <v>412</v>
      </c>
      <c r="H43" s="273" t="s">
        <v>412</v>
      </c>
      <c r="I43" s="273" t="s">
        <v>412</v>
      </c>
      <c r="J43" s="273" t="s">
        <v>412</v>
      </c>
      <c r="K43" s="273" t="s">
        <v>412</v>
      </c>
      <c r="L43" s="273" t="s">
        <v>412</v>
      </c>
      <c r="M43" s="273" t="s">
        <v>412</v>
      </c>
      <c r="N43" s="273" t="s">
        <v>412</v>
      </c>
      <c r="O43" s="273" t="s">
        <v>412</v>
      </c>
      <c r="P43" s="273" t="s">
        <v>412</v>
      </c>
      <c r="Q43" s="273" t="s">
        <v>412</v>
      </c>
      <c r="R43" s="273" t="s">
        <v>412</v>
      </c>
      <c r="S43" s="273" t="s">
        <v>412</v>
      </c>
      <c r="T43" s="273" t="s">
        <v>412</v>
      </c>
      <c r="U43" s="273" t="s">
        <v>412</v>
      </c>
      <c r="V43" s="273" t="s">
        <v>412</v>
      </c>
      <c r="W43" s="273" t="s">
        <v>412</v>
      </c>
      <c r="X43" s="273" t="s">
        <v>412</v>
      </c>
      <c r="Y43" s="273" t="s">
        <v>412</v>
      </c>
      <c r="Z43" s="273" t="s">
        <v>412</v>
      </c>
      <c r="AA43" s="273" t="s">
        <v>412</v>
      </c>
      <c r="AB43" s="273" t="s">
        <v>412</v>
      </c>
      <c r="AC43" s="273" t="s">
        <v>412</v>
      </c>
      <c r="AD43" s="273" t="s">
        <v>412</v>
      </c>
      <c r="AE43" s="273" t="s">
        <v>412</v>
      </c>
      <c r="AF43" s="273" t="s">
        <v>412</v>
      </c>
      <c r="AG43" s="273" t="s">
        <v>412</v>
      </c>
      <c r="AH43" s="273" t="s">
        <v>412</v>
      </c>
      <c r="AI43" s="273" t="s">
        <v>412</v>
      </c>
      <c r="AJ43" s="273" t="s">
        <v>412</v>
      </c>
      <c r="AK43" s="273" t="s">
        <v>412</v>
      </c>
      <c r="AL43" s="273" t="s">
        <v>412</v>
      </c>
      <c r="AM43" s="273" t="s">
        <v>412</v>
      </c>
      <c r="AN43" s="273" t="s">
        <v>412</v>
      </c>
      <c r="AO43" s="273" t="s">
        <v>412</v>
      </c>
      <c r="AP43" s="273" t="s">
        <v>412</v>
      </c>
      <c r="AQ43" s="273" t="s">
        <v>412</v>
      </c>
      <c r="AR43" s="273" t="s">
        <v>412</v>
      </c>
      <c r="AS43" s="273" t="s">
        <v>412</v>
      </c>
      <c r="AT43" s="273" t="s">
        <v>412</v>
      </c>
      <c r="AU43" s="273">
        <v>136.45564222046383</v>
      </c>
      <c r="AV43" s="273">
        <v>170.41597311889956</v>
      </c>
      <c r="AW43" s="273">
        <v>204.00616503896794</v>
      </c>
      <c r="AX43" s="273">
        <v>240.89979499999998</v>
      </c>
      <c r="AY43" s="273">
        <v>276.03603100000004</v>
      </c>
      <c r="AZ43" s="273">
        <v>301.80072100000007</v>
      </c>
      <c r="BA43" s="273">
        <v>319.92482699999994</v>
      </c>
      <c r="BB43" s="273">
        <v>340.41869650000012</v>
      </c>
      <c r="BC43" s="273">
        <v>352.45812899999993</v>
      </c>
      <c r="BD43" s="273">
        <v>372.62687378841298</v>
      </c>
      <c r="BE43" s="273">
        <v>404.7776429999999</v>
      </c>
      <c r="BF43" s="273">
        <v>500.59837500000003</v>
      </c>
      <c r="BG43" s="273">
        <v>610.90828199999987</v>
      </c>
      <c r="BH43" s="273">
        <v>632.037012</v>
      </c>
      <c r="BI43" s="273">
        <v>651.33252599999992</v>
      </c>
      <c r="BJ43" s="273">
        <v>683.50006199999996</v>
      </c>
      <c r="BK43" s="273">
        <v>721.60379899999998</v>
      </c>
      <c r="BL43" s="273">
        <v>799.40165999999999</v>
      </c>
      <c r="BM43" s="273">
        <v>920.83518000000004</v>
      </c>
      <c r="BN43" s="273">
        <v>996.82235699999978</v>
      </c>
      <c r="BO43" s="273">
        <v>1054.0699630000004</v>
      </c>
      <c r="BP43" s="273">
        <v>1099.201033000001</v>
      </c>
      <c r="BQ43" s="273">
        <v>1098.4157890000001</v>
      </c>
      <c r="BR43" s="273">
        <v>1099.2246707432751</v>
      </c>
      <c r="BS43" s="273">
        <v>1115.2529294079998</v>
      </c>
      <c r="BT43" s="273">
        <v>1128.5521281116494</v>
      </c>
      <c r="BU43" s="273">
        <v>1151.0474093849771</v>
      </c>
      <c r="BV43" s="273">
        <v>1181.3071395019399</v>
      </c>
      <c r="BW43" s="273">
        <v>1208.5649416125921</v>
      </c>
      <c r="BX43" s="33"/>
    </row>
    <row r="44" spans="1:76" s="97" customFormat="1" ht="26.1" customHeight="1">
      <c r="A44" s="30"/>
      <c r="B44" s="106" t="s">
        <v>441</v>
      </c>
      <c r="C44" s="30"/>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33"/>
    </row>
    <row r="45" spans="1:76" s="97" customFormat="1">
      <c r="A45" s="30"/>
      <c r="B45" s="38" t="s">
        <v>446</v>
      </c>
      <c r="C45" s="30"/>
      <c r="D45" s="273">
        <f t="shared" ref="D45:AT45" si="14">SUM(D46:D48)</f>
        <v>0</v>
      </c>
      <c r="E45" s="273">
        <f t="shared" si="14"/>
        <v>0</v>
      </c>
      <c r="F45" s="273">
        <f t="shared" si="14"/>
        <v>0</v>
      </c>
      <c r="G45" s="273">
        <f t="shared" si="14"/>
        <v>0</v>
      </c>
      <c r="H45" s="273">
        <f t="shared" si="14"/>
        <v>0</v>
      </c>
      <c r="I45" s="273">
        <f t="shared" si="14"/>
        <v>0</v>
      </c>
      <c r="J45" s="273">
        <f t="shared" si="14"/>
        <v>0</v>
      </c>
      <c r="K45" s="273">
        <f t="shared" si="14"/>
        <v>0</v>
      </c>
      <c r="L45" s="273">
        <f t="shared" si="14"/>
        <v>0</v>
      </c>
      <c r="M45" s="273">
        <f t="shared" si="14"/>
        <v>0</v>
      </c>
      <c r="N45" s="273">
        <f t="shared" si="14"/>
        <v>0</v>
      </c>
      <c r="O45" s="273">
        <f t="shared" si="14"/>
        <v>0</v>
      </c>
      <c r="P45" s="273">
        <f t="shared" si="14"/>
        <v>0</v>
      </c>
      <c r="Q45" s="273">
        <f t="shared" si="14"/>
        <v>0</v>
      </c>
      <c r="R45" s="273">
        <f t="shared" si="14"/>
        <v>0</v>
      </c>
      <c r="S45" s="273">
        <f t="shared" si="14"/>
        <v>0</v>
      </c>
      <c r="T45" s="273">
        <f t="shared" si="14"/>
        <v>0</v>
      </c>
      <c r="U45" s="273">
        <f t="shared" si="14"/>
        <v>0</v>
      </c>
      <c r="V45" s="273">
        <f t="shared" si="14"/>
        <v>0</v>
      </c>
      <c r="W45" s="273">
        <f t="shared" si="14"/>
        <v>0</v>
      </c>
      <c r="X45" s="273">
        <f t="shared" si="14"/>
        <v>0</v>
      </c>
      <c r="Y45" s="273">
        <f t="shared" si="14"/>
        <v>0</v>
      </c>
      <c r="Z45" s="273">
        <f t="shared" si="14"/>
        <v>0</v>
      </c>
      <c r="AA45" s="273">
        <f t="shared" si="14"/>
        <v>0</v>
      </c>
      <c r="AB45" s="273">
        <f t="shared" si="14"/>
        <v>0</v>
      </c>
      <c r="AC45" s="273">
        <f t="shared" si="14"/>
        <v>0</v>
      </c>
      <c r="AD45" s="273">
        <f t="shared" si="14"/>
        <v>0</v>
      </c>
      <c r="AE45" s="273">
        <f t="shared" si="14"/>
        <v>0</v>
      </c>
      <c r="AF45" s="273">
        <f t="shared" si="14"/>
        <v>0</v>
      </c>
      <c r="AG45" s="273">
        <f t="shared" si="14"/>
        <v>0</v>
      </c>
      <c r="AH45" s="273">
        <f t="shared" si="14"/>
        <v>0</v>
      </c>
      <c r="AI45" s="273">
        <f t="shared" si="14"/>
        <v>0</v>
      </c>
      <c r="AJ45" s="273">
        <f t="shared" si="14"/>
        <v>0</v>
      </c>
      <c r="AK45" s="273">
        <f t="shared" si="14"/>
        <v>0</v>
      </c>
      <c r="AL45" s="273">
        <f t="shared" si="14"/>
        <v>0</v>
      </c>
      <c r="AM45" s="273">
        <f t="shared" si="14"/>
        <v>0</v>
      </c>
      <c r="AN45" s="273">
        <f t="shared" si="14"/>
        <v>0</v>
      </c>
      <c r="AO45" s="273">
        <f t="shared" si="14"/>
        <v>0</v>
      </c>
      <c r="AP45" s="273">
        <f t="shared" si="14"/>
        <v>0</v>
      </c>
      <c r="AQ45" s="273">
        <f t="shared" si="14"/>
        <v>0</v>
      </c>
      <c r="AR45" s="273">
        <f t="shared" si="14"/>
        <v>0</v>
      </c>
      <c r="AS45" s="273">
        <f t="shared" si="14"/>
        <v>0</v>
      </c>
      <c r="AT45" s="273">
        <f t="shared" si="14"/>
        <v>0</v>
      </c>
      <c r="AU45" s="273">
        <v>2708.66</v>
      </c>
      <c r="AV45" s="273">
        <v>3535.2440000000001</v>
      </c>
      <c r="AW45" s="273">
        <v>4454.2159999999994</v>
      </c>
      <c r="AX45" s="273">
        <f t="shared" ref="AX45:BW45" si="15">SUM(AX46:AX48)</f>
        <v>5113.3546770751864</v>
      </c>
      <c r="AY45" s="273">
        <f t="shared" si="15"/>
        <v>5651.4439407474802</v>
      </c>
      <c r="AZ45" s="273">
        <f t="shared" si="15"/>
        <v>6028.8879480805444</v>
      </c>
      <c r="BA45" s="273">
        <f t="shared" si="15"/>
        <v>5953.7060448394323</v>
      </c>
      <c r="BB45" s="273">
        <f t="shared" si="15"/>
        <v>5958.6779989229053</v>
      </c>
      <c r="BC45" s="273">
        <f t="shared" si="15"/>
        <v>6007.0621828336034</v>
      </c>
      <c r="BD45" s="273">
        <f t="shared" si="15"/>
        <v>6181.0154254508516</v>
      </c>
      <c r="BE45" s="273">
        <f t="shared" si="15"/>
        <v>6626.9679922369442</v>
      </c>
      <c r="BF45" s="273">
        <f t="shared" si="15"/>
        <v>7599.9883777870036</v>
      </c>
      <c r="BG45" s="273">
        <f t="shared" si="15"/>
        <v>7549.9188525306281</v>
      </c>
      <c r="BH45" s="273">
        <f t="shared" si="15"/>
        <v>12804.77139214534</v>
      </c>
      <c r="BI45" s="273">
        <f t="shared" si="15"/>
        <v>13557.341300000002</v>
      </c>
      <c r="BJ45" s="273">
        <f t="shared" si="15"/>
        <v>14497.841268</v>
      </c>
      <c r="BK45" s="273">
        <f t="shared" si="15"/>
        <v>15410.146448000001</v>
      </c>
      <c r="BL45" s="273">
        <f t="shared" si="15"/>
        <v>16755.202160000001</v>
      </c>
      <c r="BM45" s="273">
        <f t="shared" si="15"/>
        <v>19603.200417</v>
      </c>
      <c r="BN45" s="273">
        <f t="shared" si="15"/>
        <v>21027.491165999996</v>
      </c>
      <c r="BO45" s="273">
        <f t="shared" si="15"/>
        <v>22387.085473999996</v>
      </c>
      <c r="BP45" s="273">
        <f t="shared" si="15"/>
        <v>23452.705895999999</v>
      </c>
      <c r="BQ45" s="273">
        <f t="shared" si="15"/>
        <v>23705.841064000007</v>
      </c>
      <c r="BR45" s="273">
        <f t="shared" si="15"/>
        <v>23876.263502177295</v>
      </c>
      <c r="BS45" s="273">
        <f t="shared" si="15"/>
        <v>24014.427650932776</v>
      </c>
      <c r="BT45" s="273">
        <f t="shared" si="15"/>
        <v>24219.444117246494</v>
      </c>
      <c r="BU45" s="273">
        <f t="shared" si="15"/>
        <v>24595.072246304495</v>
      </c>
      <c r="BV45" s="273">
        <f t="shared" si="15"/>
        <v>25095.882348820589</v>
      </c>
      <c r="BW45" s="273">
        <f t="shared" si="15"/>
        <v>25526.616368377385</v>
      </c>
      <c r="BX45" s="33"/>
    </row>
    <row r="46" spans="1:76" s="97" customFormat="1">
      <c r="A46" s="30"/>
      <c r="B46" s="88" t="s">
        <v>468</v>
      </c>
      <c r="C46" s="30"/>
      <c r="D46" s="273" t="s">
        <v>412</v>
      </c>
      <c r="E46" s="273" t="s">
        <v>412</v>
      </c>
      <c r="F46" s="273" t="s">
        <v>412</v>
      </c>
      <c r="G46" s="273" t="s">
        <v>412</v>
      </c>
      <c r="H46" s="273" t="s">
        <v>412</v>
      </c>
      <c r="I46" s="273" t="s">
        <v>412</v>
      </c>
      <c r="J46" s="273" t="s">
        <v>412</v>
      </c>
      <c r="K46" s="273" t="s">
        <v>412</v>
      </c>
      <c r="L46" s="273" t="s">
        <v>412</v>
      </c>
      <c r="M46" s="273" t="s">
        <v>412</v>
      </c>
      <c r="N46" s="273" t="s">
        <v>412</v>
      </c>
      <c r="O46" s="273" t="s">
        <v>412</v>
      </c>
      <c r="P46" s="273" t="s">
        <v>412</v>
      </c>
      <c r="Q46" s="273" t="s">
        <v>412</v>
      </c>
      <c r="R46" s="273" t="s">
        <v>412</v>
      </c>
      <c r="S46" s="273" t="s">
        <v>412</v>
      </c>
      <c r="T46" s="273" t="s">
        <v>412</v>
      </c>
      <c r="U46" s="273" t="s">
        <v>412</v>
      </c>
      <c r="V46" s="273" t="s">
        <v>412</v>
      </c>
      <c r="W46" s="273" t="s">
        <v>412</v>
      </c>
      <c r="X46" s="273" t="s">
        <v>412</v>
      </c>
      <c r="Y46" s="273" t="s">
        <v>412</v>
      </c>
      <c r="Z46" s="273" t="s">
        <v>412</v>
      </c>
      <c r="AA46" s="273" t="s">
        <v>412</v>
      </c>
      <c r="AB46" s="273" t="s">
        <v>412</v>
      </c>
      <c r="AC46" s="273" t="s">
        <v>412</v>
      </c>
      <c r="AD46" s="273" t="s">
        <v>412</v>
      </c>
      <c r="AE46" s="273" t="s">
        <v>412</v>
      </c>
      <c r="AF46" s="273" t="s">
        <v>412</v>
      </c>
      <c r="AG46" s="273" t="s">
        <v>412</v>
      </c>
      <c r="AH46" s="273" t="s">
        <v>412</v>
      </c>
      <c r="AI46" s="273" t="s">
        <v>412</v>
      </c>
      <c r="AJ46" s="273" t="s">
        <v>412</v>
      </c>
      <c r="AK46" s="273" t="s">
        <v>412</v>
      </c>
      <c r="AL46" s="273" t="s">
        <v>412</v>
      </c>
      <c r="AM46" s="273" t="s">
        <v>412</v>
      </c>
      <c r="AN46" s="273" t="s">
        <v>412</v>
      </c>
      <c r="AO46" s="273" t="s">
        <v>412</v>
      </c>
      <c r="AP46" s="273" t="s">
        <v>412</v>
      </c>
      <c r="AQ46" s="273" t="s">
        <v>412</v>
      </c>
      <c r="AR46" s="273" t="s">
        <v>412</v>
      </c>
      <c r="AS46" s="273" t="s">
        <v>412</v>
      </c>
      <c r="AT46" s="273" t="s">
        <v>412</v>
      </c>
      <c r="AU46" s="273" t="s">
        <v>412</v>
      </c>
      <c r="AV46" s="273" t="s">
        <v>412</v>
      </c>
      <c r="AW46" s="273" t="s">
        <v>412</v>
      </c>
      <c r="AX46" s="273">
        <v>4429.415416868932</v>
      </c>
      <c r="AY46" s="273">
        <v>4968.5965239301477</v>
      </c>
      <c r="AZ46" s="273">
        <v>5313.8474070000002</v>
      </c>
      <c r="BA46" s="273">
        <v>5219.4321618548292</v>
      </c>
      <c r="BB46" s="273">
        <v>5207.4534479525946</v>
      </c>
      <c r="BC46" s="273">
        <v>5247.5654994292272</v>
      </c>
      <c r="BD46" s="273">
        <v>5411.0352473970588</v>
      </c>
      <c r="BE46" s="273">
        <v>5803.9106138518118</v>
      </c>
      <c r="BF46" s="273">
        <v>6684.2752928831515</v>
      </c>
      <c r="BG46" s="273">
        <v>6757.0424057892933</v>
      </c>
      <c r="BH46" s="273">
        <v>7812.838736879773</v>
      </c>
      <c r="BI46" s="273">
        <v>8496.7527129999999</v>
      </c>
      <c r="BJ46" s="273">
        <v>9293.8341270000001</v>
      </c>
      <c r="BK46" s="273">
        <v>10107.739526000001</v>
      </c>
      <c r="BL46" s="273">
        <v>11544.045435999999</v>
      </c>
      <c r="BM46" s="273">
        <v>14280.365131999999</v>
      </c>
      <c r="BN46" s="273">
        <v>15754.283516999996</v>
      </c>
      <c r="BO46" s="273">
        <v>16935.230993999998</v>
      </c>
      <c r="BP46" s="273">
        <v>17703.513563</v>
      </c>
      <c r="BQ46" s="273">
        <v>17891.195612000007</v>
      </c>
      <c r="BR46" s="273">
        <v>17983.77247987378</v>
      </c>
      <c r="BS46" s="273">
        <v>18157.350582180392</v>
      </c>
      <c r="BT46" s="273">
        <v>18345.114490754968</v>
      </c>
      <c r="BU46" s="273">
        <v>18632.057787560523</v>
      </c>
      <c r="BV46" s="273">
        <v>19004.597916677543</v>
      </c>
      <c r="BW46" s="273">
        <v>19305.288774687622</v>
      </c>
      <c r="BX46" s="33"/>
    </row>
    <row r="47" spans="1:76" s="97" customFormat="1">
      <c r="A47" s="30"/>
      <c r="B47" s="88" t="s">
        <v>467</v>
      </c>
      <c r="C47" s="30"/>
      <c r="D47" s="273" t="s">
        <v>412</v>
      </c>
      <c r="E47" s="273" t="s">
        <v>412</v>
      </c>
      <c r="F47" s="273" t="s">
        <v>412</v>
      </c>
      <c r="G47" s="273" t="s">
        <v>412</v>
      </c>
      <c r="H47" s="273" t="s">
        <v>412</v>
      </c>
      <c r="I47" s="273" t="s">
        <v>412</v>
      </c>
      <c r="J47" s="273" t="s">
        <v>412</v>
      </c>
      <c r="K47" s="273" t="s">
        <v>412</v>
      </c>
      <c r="L47" s="273" t="s">
        <v>412</v>
      </c>
      <c r="M47" s="273" t="s">
        <v>412</v>
      </c>
      <c r="N47" s="273" t="s">
        <v>412</v>
      </c>
      <c r="O47" s="273" t="s">
        <v>412</v>
      </c>
      <c r="P47" s="273" t="s">
        <v>412</v>
      </c>
      <c r="Q47" s="273" t="s">
        <v>412</v>
      </c>
      <c r="R47" s="273" t="s">
        <v>412</v>
      </c>
      <c r="S47" s="273" t="s">
        <v>412</v>
      </c>
      <c r="T47" s="273" t="s">
        <v>412</v>
      </c>
      <c r="U47" s="273" t="s">
        <v>412</v>
      </c>
      <c r="V47" s="273" t="s">
        <v>412</v>
      </c>
      <c r="W47" s="273" t="s">
        <v>412</v>
      </c>
      <c r="X47" s="273" t="s">
        <v>412</v>
      </c>
      <c r="Y47" s="273" t="s">
        <v>412</v>
      </c>
      <c r="Z47" s="273" t="s">
        <v>412</v>
      </c>
      <c r="AA47" s="273" t="s">
        <v>412</v>
      </c>
      <c r="AB47" s="273" t="s">
        <v>412</v>
      </c>
      <c r="AC47" s="273" t="s">
        <v>412</v>
      </c>
      <c r="AD47" s="273" t="s">
        <v>412</v>
      </c>
      <c r="AE47" s="273" t="s">
        <v>412</v>
      </c>
      <c r="AF47" s="273" t="s">
        <v>412</v>
      </c>
      <c r="AG47" s="273" t="s">
        <v>412</v>
      </c>
      <c r="AH47" s="273" t="s">
        <v>412</v>
      </c>
      <c r="AI47" s="273" t="s">
        <v>412</v>
      </c>
      <c r="AJ47" s="273" t="s">
        <v>412</v>
      </c>
      <c r="AK47" s="273" t="s">
        <v>412</v>
      </c>
      <c r="AL47" s="273" t="s">
        <v>412</v>
      </c>
      <c r="AM47" s="273" t="s">
        <v>412</v>
      </c>
      <c r="AN47" s="273" t="s">
        <v>412</v>
      </c>
      <c r="AO47" s="273" t="s">
        <v>412</v>
      </c>
      <c r="AP47" s="273" t="s">
        <v>412</v>
      </c>
      <c r="AQ47" s="273" t="s">
        <v>412</v>
      </c>
      <c r="AR47" s="273" t="s">
        <v>412</v>
      </c>
      <c r="AS47" s="273" t="s">
        <v>412</v>
      </c>
      <c r="AT47" s="273" t="s">
        <v>412</v>
      </c>
      <c r="AU47" s="273" t="s">
        <v>412</v>
      </c>
      <c r="AV47" s="273" t="s">
        <v>412</v>
      </c>
      <c r="AW47" s="273" t="s">
        <v>412</v>
      </c>
      <c r="AX47" s="273">
        <v>97.835934361254431</v>
      </c>
      <c r="AY47" s="273">
        <v>92.96147905233147</v>
      </c>
      <c r="AZ47" s="273">
        <v>95.657403645544264</v>
      </c>
      <c r="BA47" s="273">
        <v>90.424803879432829</v>
      </c>
      <c r="BB47" s="273">
        <v>106.58802431385607</v>
      </c>
      <c r="BC47" s="273">
        <v>116.47249782937627</v>
      </c>
      <c r="BD47" s="273">
        <v>125.77455034379273</v>
      </c>
      <c r="BE47" s="273">
        <v>168.56066903013232</v>
      </c>
      <c r="BF47" s="273">
        <v>232.54356990385213</v>
      </c>
      <c r="BG47" s="273">
        <v>301.1443687413348</v>
      </c>
      <c r="BH47" s="273">
        <v>446.74966326556677</v>
      </c>
      <c r="BI47" s="273">
        <v>543.66435000000001</v>
      </c>
      <c r="BJ47" s="273">
        <v>611.69554699999992</v>
      </c>
      <c r="BK47" s="273">
        <v>646.66085999999996</v>
      </c>
      <c r="BL47" s="273">
        <v>596.97222399999998</v>
      </c>
      <c r="BM47" s="273">
        <v>527.91480200000001</v>
      </c>
      <c r="BN47" s="273">
        <v>451.205443</v>
      </c>
      <c r="BO47" s="273">
        <v>478.69337500000006</v>
      </c>
      <c r="BP47" s="273">
        <v>516.43352000000016</v>
      </c>
      <c r="BQ47" s="273">
        <v>556.23567099999991</v>
      </c>
      <c r="BR47" s="273">
        <v>585.59813080552601</v>
      </c>
      <c r="BS47" s="273">
        <v>622.83000669683383</v>
      </c>
      <c r="BT47" s="273">
        <v>648.70566115173597</v>
      </c>
      <c r="BU47" s="273">
        <v>682.38874661078989</v>
      </c>
      <c r="BV47" s="273">
        <v>724.8111919330247</v>
      </c>
      <c r="BW47" s="273">
        <v>774.08520698152586</v>
      </c>
      <c r="BX47" s="33"/>
    </row>
    <row r="48" spans="1:76" s="97" customFormat="1">
      <c r="A48" s="30"/>
      <c r="B48" s="88" t="s">
        <v>466</v>
      </c>
      <c r="C48" s="30"/>
      <c r="D48" s="273" t="s">
        <v>412</v>
      </c>
      <c r="E48" s="273" t="s">
        <v>412</v>
      </c>
      <c r="F48" s="273" t="s">
        <v>412</v>
      </c>
      <c r="G48" s="273" t="s">
        <v>412</v>
      </c>
      <c r="H48" s="273" t="s">
        <v>412</v>
      </c>
      <c r="I48" s="273" t="s">
        <v>412</v>
      </c>
      <c r="J48" s="273" t="s">
        <v>412</v>
      </c>
      <c r="K48" s="273" t="s">
        <v>412</v>
      </c>
      <c r="L48" s="273" t="s">
        <v>412</v>
      </c>
      <c r="M48" s="273" t="s">
        <v>412</v>
      </c>
      <c r="N48" s="273" t="s">
        <v>412</v>
      </c>
      <c r="O48" s="273" t="s">
        <v>412</v>
      </c>
      <c r="P48" s="273" t="s">
        <v>412</v>
      </c>
      <c r="Q48" s="273" t="s">
        <v>412</v>
      </c>
      <c r="R48" s="273" t="s">
        <v>412</v>
      </c>
      <c r="S48" s="273" t="s">
        <v>412</v>
      </c>
      <c r="T48" s="273" t="s">
        <v>412</v>
      </c>
      <c r="U48" s="273" t="s">
        <v>412</v>
      </c>
      <c r="V48" s="273" t="s">
        <v>412</v>
      </c>
      <c r="W48" s="273" t="s">
        <v>412</v>
      </c>
      <c r="X48" s="273" t="s">
        <v>412</v>
      </c>
      <c r="Y48" s="273" t="s">
        <v>412</v>
      </c>
      <c r="Z48" s="273" t="s">
        <v>412</v>
      </c>
      <c r="AA48" s="273" t="s">
        <v>412</v>
      </c>
      <c r="AB48" s="273" t="s">
        <v>412</v>
      </c>
      <c r="AC48" s="273" t="s">
        <v>412</v>
      </c>
      <c r="AD48" s="273" t="s">
        <v>412</v>
      </c>
      <c r="AE48" s="273" t="s">
        <v>412</v>
      </c>
      <c r="AF48" s="273" t="s">
        <v>412</v>
      </c>
      <c r="AG48" s="273" t="s">
        <v>412</v>
      </c>
      <c r="AH48" s="273" t="s">
        <v>412</v>
      </c>
      <c r="AI48" s="273" t="s">
        <v>412</v>
      </c>
      <c r="AJ48" s="273" t="s">
        <v>412</v>
      </c>
      <c r="AK48" s="273" t="s">
        <v>412</v>
      </c>
      <c r="AL48" s="273" t="s">
        <v>412</v>
      </c>
      <c r="AM48" s="273" t="s">
        <v>412</v>
      </c>
      <c r="AN48" s="273" t="s">
        <v>412</v>
      </c>
      <c r="AO48" s="273" t="s">
        <v>412</v>
      </c>
      <c r="AP48" s="273" t="s">
        <v>412</v>
      </c>
      <c r="AQ48" s="273" t="s">
        <v>412</v>
      </c>
      <c r="AR48" s="273" t="s">
        <v>412</v>
      </c>
      <c r="AS48" s="273" t="s">
        <v>412</v>
      </c>
      <c r="AT48" s="273" t="s">
        <v>412</v>
      </c>
      <c r="AU48" s="273" t="s">
        <v>412</v>
      </c>
      <c r="AV48" s="273" t="s">
        <v>412</v>
      </c>
      <c r="AW48" s="273" t="s">
        <v>412</v>
      </c>
      <c r="AX48" s="273">
        <v>586.10332584499997</v>
      </c>
      <c r="AY48" s="273">
        <v>589.88593776500011</v>
      </c>
      <c r="AZ48" s="273">
        <v>619.38313743499998</v>
      </c>
      <c r="BA48" s="273">
        <v>643.84907910517018</v>
      </c>
      <c r="BB48" s="273">
        <v>644.63652665645463</v>
      </c>
      <c r="BC48" s="273">
        <v>643.02418557499993</v>
      </c>
      <c r="BD48" s="273">
        <v>644.20562771000004</v>
      </c>
      <c r="BE48" s="273">
        <v>654.49670935500001</v>
      </c>
      <c r="BF48" s="273">
        <v>683.16951500000005</v>
      </c>
      <c r="BG48" s="273">
        <v>491.732078</v>
      </c>
      <c r="BH48" s="273">
        <v>4545.182992</v>
      </c>
      <c r="BI48" s="273">
        <v>4516.9242370000011</v>
      </c>
      <c r="BJ48" s="273">
        <v>4592.3115940000016</v>
      </c>
      <c r="BK48" s="273">
        <v>4655.7460620000002</v>
      </c>
      <c r="BL48" s="273">
        <v>4614.1845000000012</v>
      </c>
      <c r="BM48" s="273">
        <v>4794.9204830000017</v>
      </c>
      <c r="BN48" s="273">
        <v>4822.0022060000001</v>
      </c>
      <c r="BO48" s="273">
        <v>4973.1611050000001</v>
      </c>
      <c r="BP48" s="273">
        <v>5232.7588130000004</v>
      </c>
      <c r="BQ48" s="273">
        <v>5258.4097810000012</v>
      </c>
      <c r="BR48" s="273">
        <v>5306.8928914979897</v>
      </c>
      <c r="BS48" s="273">
        <v>5234.2470620555496</v>
      </c>
      <c r="BT48" s="273">
        <v>5225.6239653397915</v>
      </c>
      <c r="BU48" s="273">
        <v>5280.625712133181</v>
      </c>
      <c r="BV48" s="273">
        <v>5366.4732402100199</v>
      </c>
      <c r="BW48" s="273">
        <v>5447.2423867082371</v>
      </c>
      <c r="BX48" s="33"/>
    </row>
    <row r="49" spans="1:76" s="97" customFormat="1" ht="24.75" customHeight="1">
      <c r="A49" s="30"/>
      <c r="B49" s="38" t="s">
        <v>445</v>
      </c>
      <c r="C49" s="30"/>
      <c r="D49" s="273">
        <f t="shared" ref="D49:AI49" si="16">SUM(D50:D52)</f>
        <v>0</v>
      </c>
      <c r="E49" s="273">
        <f t="shared" si="16"/>
        <v>0</v>
      </c>
      <c r="F49" s="273">
        <f t="shared" si="16"/>
        <v>0</v>
      </c>
      <c r="G49" s="273">
        <f t="shared" si="16"/>
        <v>0</v>
      </c>
      <c r="H49" s="273">
        <f t="shared" si="16"/>
        <v>0</v>
      </c>
      <c r="I49" s="273">
        <f t="shared" si="16"/>
        <v>0</v>
      </c>
      <c r="J49" s="273">
        <f t="shared" si="16"/>
        <v>0</v>
      </c>
      <c r="K49" s="273">
        <f t="shared" si="16"/>
        <v>0</v>
      </c>
      <c r="L49" s="273">
        <f t="shared" si="16"/>
        <v>0</v>
      </c>
      <c r="M49" s="273">
        <f t="shared" si="16"/>
        <v>0</v>
      </c>
      <c r="N49" s="273">
        <f t="shared" si="16"/>
        <v>0</v>
      </c>
      <c r="O49" s="273">
        <f t="shared" si="16"/>
        <v>0</v>
      </c>
      <c r="P49" s="273">
        <f t="shared" si="16"/>
        <v>0</v>
      </c>
      <c r="Q49" s="273">
        <f t="shared" si="16"/>
        <v>0</v>
      </c>
      <c r="R49" s="273">
        <f t="shared" si="16"/>
        <v>0</v>
      </c>
      <c r="S49" s="273">
        <f t="shared" si="16"/>
        <v>0</v>
      </c>
      <c r="T49" s="273">
        <f t="shared" si="16"/>
        <v>0</v>
      </c>
      <c r="U49" s="273">
        <f t="shared" si="16"/>
        <v>0</v>
      </c>
      <c r="V49" s="273">
        <f t="shared" si="16"/>
        <v>0</v>
      </c>
      <c r="W49" s="273">
        <f t="shared" si="16"/>
        <v>0</v>
      </c>
      <c r="X49" s="273">
        <f t="shared" si="16"/>
        <v>0</v>
      </c>
      <c r="Y49" s="273">
        <f t="shared" si="16"/>
        <v>0</v>
      </c>
      <c r="Z49" s="273">
        <f t="shared" si="16"/>
        <v>0</v>
      </c>
      <c r="AA49" s="273">
        <f t="shared" si="16"/>
        <v>0</v>
      </c>
      <c r="AB49" s="273">
        <f t="shared" si="16"/>
        <v>0</v>
      </c>
      <c r="AC49" s="273">
        <f t="shared" si="16"/>
        <v>0</v>
      </c>
      <c r="AD49" s="273">
        <f t="shared" si="16"/>
        <v>0</v>
      </c>
      <c r="AE49" s="273">
        <f t="shared" si="16"/>
        <v>0</v>
      </c>
      <c r="AF49" s="273">
        <f t="shared" si="16"/>
        <v>0</v>
      </c>
      <c r="AG49" s="273">
        <f t="shared" si="16"/>
        <v>0</v>
      </c>
      <c r="AH49" s="273">
        <f t="shared" si="16"/>
        <v>0</v>
      </c>
      <c r="AI49" s="273">
        <f t="shared" si="16"/>
        <v>0</v>
      </c>
      <c r="AJ49" s="273">
        <f t="shared" ref="AJ49:BO49" si="17">SUM(AJ50:AJ52)</f>
        <v>0</v>
      </c>
      <c r="AK49" s="273">
        <f t="shared" si="17"/>
        <v>0</v>
      </c>
      <c r="AL49" s="273">
        <f t="shared" si="17"/>
        <v>0</v>
      </c>
      <c r="AM49" s="273">
        <f t="shared" si="17"/>
        <v>0</v>
      </c>
      <c r="AN49" s="273">
        <f t="shared" si="17"/>
        <v>0</v>
      </c>
      <c r="AO49" s="273">
        <f t="shared" si="17"/>
        <v>0</v>
      </c>
      <c r="AP49" s="273">
        <f t="shared" si="17"/>
        <v>0</v>
      </c>
      <c r="AQ49" s="273">
        <f t="shared" si="17"/>
        <v>0</v>
      </c>
      <c r="AR49" s="273">
        <f t="shared" si="17"/>
        <v>0</v>
      </c>
      <c r="AS49" s="273">
        <f t="shared" si="17"/>
        <v>0</v>
      </c>
      <c r="AT49" s="273">
        <f t="shared" si="17"/>
        <v>0</v>
      </c>
      <c r="AU49" s="273">
        <f t="shared" si="17"/>
        <v>3649.9919999999997</v>
      </c>
      <c r="AV49" s="273">
        <f t="shared" si="17"/>
        <v>4276.851999999999</v>
      </c>
      <c r="AW49" s="273">
        <f t="shared" si="17"/>
        <v>4762.6290000000017</v>
      </c>
      <c r="AX49" s="273">
        <f t="shared" si="17"/>
        <v>4989.8812429248146</v>
      </c>
      <c r="AY49" s="273">
        <f t="shared" si="17"/>
        <v>5223.2227532525258</v>
      </c>
      <c r="AZ49" s="273">
        <f t="shared" si="17"/>
        <v>5350.8740169194498</v>
      </c>
      <c r="BA49" s="273">
        <f t="shared" si="17"/>
        <v>5222.6900781605664</v>
      </c>
      <c r="BB49" s="273">
        <f t="shared" si="17"/>
        <v>5106.1262210770974</v>
      </c>
      <c r="BC49" s="273">
        <f t="shared" si="17"/>
        <v>5057.0168972702568</v>
      </c>
      <c r="BD49" s="273">
        <f t="shared" si="17"/>
        <v>4981.3293010757343</v>
      </c>
      <c r="BE49" s="273">
        <f t="shared" si="17"/>
        <v>4961.6985451279334</v>
      </c>
      <c r="BF49" s="273">
        <f t="shared" si="17"/>
        <v>5036.3023338939556</v>
      </c>
      <c r="BG49" s="273">
        <f t="shared" si="17"/>
        <v>4791.5473475060626</v>
      </c>
      <c r="BH49" s="273">
        <f t="shared" si="17"/>
        <v>352.83686502826782</v>
      </c>
      <c r="BI49" s="273">
        <f t="shared" si="17"/>
        <v>370.8638349999992</v>
      </c>
      <c r="BJ49" s="273">
        <f t="shared" si="17"/>
        <v>342.7063180000041</v>
      </c>
      <c r="BK49" s="273">
        <f t="shared" si="17"/>
        <v>321.65414699999565</v>
      </c>
      <c r="BL49" s="273">
        <f t="shared" si="17"/>
        <v>348.23900200000571</v>
      </c>
      <c r="BM49" s="273">
        <f t="shared" si="17"/>
        <v>386.0307610000018</v>
      </c>
      <c r="BN49" s="273">
        <f t="shared" si="17"/>
        <v>399.49913500000184</v>
      </c>
      <c r="BO49" s="273">
        <f t="shared" si="17"/>
        <v>433.20464900001389</v>
      </c>
      <c r="BP49" s="273">
        <f t="shared" ref="BP49:BW49" si="18">SUM(BP50:BP52)</f>
        <v>438.97796900000321</v>
      </c>
      <c r="BQ49" s="273">
        <f t="shared" si="18"/>
        <v>471.19167999998899</v>
      </c>
      <c r="BR49" s="273">
        <f t="shared" si="18"/>
        <v>476.46228149189119</v>
      </c>
      <c r="BS49" s="273">
        <f t="shared" si="18"/>
        <v>483.55368093138168</v>
      </c>
      <c r="BT49" s="273">
        <f t="shared" si="18"/>
        <v>489.2257634679263</v>
      </c>
      <c r="BU49" s="273">
        <f t="shared" si="18"/>
        <v>500.51210448080383</v>
      </c>
      <c r="BV49" s="273">
        <f t="shared" si="18"/>
        <v>514.48220531120023</v>
      </c>
      <c r="BW49" s="273">
        <f t="shared" si="18"/>
        <v>526.93360915667654</v>
      </c>
      <c r="BX49" s="33"/>
    </row>
    <row r="50" spans="1:76" s="97" customFormat="1">
      <c r="A50" s="30"/>
      <c r="B50" s="88" t="s">
        <v>465</v>
      </c>
      <c r="C50" s="30"/>
      <c r="D50" s="273" t="s">
        <v>412</v>
      </c>
      <c r="E50" s="273" t="s">
        <v>412</v>
      </c>
      <c r="F50" s="273" t="s">
        <v>412</v>
      </c>
      <c r="G50" s="273" t="s">
        <v>412</v>
      </c>
      <c r="H50" s="273" t="s">
        <v>412</v>
      </c>
      <c r="I50" s="273" t="s">
        <v>412</v>
      </c>
      <c r="J50" s="273" t="s">
        <v>412</v>
      </c>
      <c r="K50" s="273" t="s">
        <v>412</v>
      </c>
      <c r="L50" s="273" t="s">
        <v>412</v>
      </c>
      <c r="M50" s="273" t="s">
        <v>412</v>
      </c>
      <c r="N50" s="273" t="s">
        <v>412</v>
      </c>
      <c r="O50" s="273" t="s">
        <v>412</v>
      </c>
      <c r="P50" s="273" t="s">
        <v>412</v>
      </c>
      <c r="Q50" s="273" t="s">
        <v>412</v>
      </c>
      <c r="R50" s="273" t="s">
        <v>412</v>
      </c>
      <c r="S50" s="273" t="s">
        <v>412</v>
      </c>
      <c r="T50" s="273" t="s">
        <v>412</v>
      </c>
      <c r="U50" s="273" t="s">
        <v>412</v>
      </c>
      <c r="V50" s="273" t="s">
        <v>412</v>
      </c>
      <c r="W50" s="273" t="s">
        <v>412</v>
      </c>
      <c r="X50" s="273" t="s">
        <v>412</v>
      </c>
      <c r="Y50" s="273" t="s">
        <v>412</v>
      </c>
      <c r="Z50" s="273" t="s">
        <v>412</v>
      </c>
      <c r="AA50" s="273" t="s">
        <v>412</v>
      </c>
      <c r="AB50" s="273" t="s">
        <v>412</v>
      </c>
      <c r="AC50" s="273" t="s">
        <v>412</v>
      </c>
      <c r="AD50" s="273" t="s">
        <v>412</v>
      </c>
      <c r="AE50" s="273" t="s">
        <v>412</v>
      </c>
      <c r="AF50" s="273" t="s">
        <v>412</v>
      </c>
      <c r="AG50" s="273" t="s">
        <v>412</v>
      </c>
      <c r="AH50" s="273" t="s">
        <v>412</v>
      </c>
      <c r="AI50" s="273" t="s">
        <v>412</v>
      </c>
      <c r="AJ50" s="273" t="s">
        <v>412</v>
      </c>
      <c r="AK50" s="273" t="s">
        <v>412</v>
      </c>
      <c r="AL50" s="273" t="s">
        <v>412</v>
      </c>
      <c r="AM50" s="273" t="s">
        <v>412</v>
      </c>
      <c r="AN50" s="273" t="s">
        <v>412</v>
      </c>
      <c r="AO50" s="273" t="s">
        <v>412</v>
      </c>
      <c r="AP50" s="273" t="s">
        <v>412</v>
      </c>
      <c r="AQ50" s="273" t="s">
        <v>412</v>
      </c>
      <c r="AR50" s="273" t="s">
        <v>412</v>
      </c>
      <c r="AS50" s="273" t="s">
        <v>412</v>
      </c>
      <c r="AT50" s="273" t="s">
        <v>412</v>
      </c>
      <c r="AU50" s="273">
        <v>3114.1550000000002</v>
      </c>
      <c r="AV50" s="273">
        <v>3633.5120000000002</v>
      </c>
      <c r="AW50" s="273">
        <v>4037.9810000000002</v>
      </c>
      <c r="AX50" s="273">
        <v>4226.3026981393186</v>
      </c>
      <c r="AY50" s="273">
        <v>4421.0604006604308</v>
      </c>
      <c r="AZ50" s="273">
        <v>4534.5630379493414</v>
      </c>
      <c r="BA50" s="273">
        <v>4441.312006402869</v>
      </c>
      <c r="BB50" s="273">
        <v>4315.8404802199366</v>
      </c>
      <c r="BC50" s="273">
        <v>4240.8678359897649</v>
      </c>
      <c r="BD50" s="273">
        <v>4129.9407028060114</v>
      </c>
      <c r="BE50" s="273">
        <v>4079.0531644913372</v>
      </c>
      <c r="BF50" s="273">
        <v>4096.7528282306994</v>
      </c>
      <c r="BG50" s="273">
        <v>3844.8726073335538</v>
      </c>
      <c r="BH50" s="273" t="s">
        <v>412</v>
      </c>
      <c r="BI50" s="273" t="s">
        <v>412</v>
      </c>
      <c r="BJ50" s="273" t="s">
        <v>412</v>
      </c>
      <c r="BK50" s="273" t="s">
        <v>412</v>
      </c>
      <c r="BL50" s="273" t="s">
        <v>412</v>
      </c>
      <c r="BM50" s="273" t="s">
        <v>412</v>
      </c>
      <c r="BN50" s="273" t="s">
        <v>412</v>
      </c>
      <c r="BO50" s="273" t="s">
        <v>412</v>
      </c>
      <c r="BP50" s="273" t="s">
        <v>412</v>
      </c>
      <c r="BQ50" s="273" t="s">
        <v>412</v>
      </c>
      <c r="BR50" s="273" t="s">
        <v>412</v>
      </c>
      <c r="BS50" s="273" t="s">
        <v>412</v>
      </c>
      <c r="BT50" s="273" t="s">
        <v>412</v>
      </c>
      <c r="BU50" s="273" t="s">
        <v>412</v>
      </c>
      <c r="BV50" s="273" t="s">
        <v>412</v>
      </c>
      <c r="BW50" s="273" t="s">
        <v>412</v>
      </c>
      <c r="BX50" s="33"/>
    </row>
    <row r="51" spans="1:76" s="97" customFormat="1">
      <c r="A51" s="30"/>
      <c r="B51" s="88" t="s">
        <v>464</v>
      </c>
      <c r="C51" s="30"/>
      <c r="D51" s="273" t="s">
        <v>412</v>
      </c>
      <c r="E51" s="273" t="s">
        <v>412</v>
      </c>
      <c r="F51" s="273" t="s">
        <v>412</v>
      </c>
      <c r="G51" s="273" t="s">
        <v>412</v>
      </c>
      <c r="H51" s="273" t="s">
        <v>412</v>
      </c>
      <c r="I51" s="273" t="s">
        <v>412</v>
      </c>
      <c r="J51" s="273" t="s">
        <v>412</v>
      </c>
      <c r="K51" s="273" t="s">
        <v>412</v>
      </c>
      <c r="L51" s="273" t="s">
        <v>412</v>
      </c>
      <c r="M51" s="273" t="s">
        <v>412</v>
      </c>
      <c r="N51" s="273" t="s">
        <v>412</v>
      </c>
      <c r="O51" s="273" t="s">
        <v>412</v>
      </c>
      <c r="P51" s="273" t="s">
        <v>412</v>
      </c>
      <c r="Q51" s="273" t="s">
        <v>412</v>
      </c>
      <c r="R51" s="273" t="s">
        <v>412</v>
      </c>
      <c r="S51" s="273" t="s">
        <v>412</v>
      </c>
      <c r="T51" s="273" t="s">
        <v>412</v>
      </c>
      <c r="U51" s="273" t="s">
        <v>412</v>
      </c>
      <c r="V51" s="273" t="s">
        <v>412</v>
      </c>
      <c r="W51" s="273" t="s">
        <v>412</v>
      </c>
      <c r="X51" s="273" t="s">
        <v>412</v>
      </c>
      <c r="Y51" s="273" t="s">
        <v>412</v>
      </c>
      <c r="Z51" s="273" t="s">
        <v>412</v>
      </c>
      <c r="AA51" s="273" t="s">
        <v>412</v>
      </c>
      <c r="AB51" s="273" t="s">
        <v>412</v>
      </c>
      <c r="AC51" s="273" t="s">
        <v>412</v>
      </c>
      <c r="AD51" s="273" t="s">
        <v>412</v>
      </c>
      <c r="AE51" s="273" t="s">
        <v>412</v>
      </c>
      <c r="AF51" s="273" t="s">
        <v>412</v>
      </c>
      <c r="AG51" s="273" t="s">
        <v>412</v>
      </c>
      <c r="AH51" s="273" t="s">
        <v>412</v>
      </c>
      <c r="AI51" s="273" t="s">
        <v>412</v>
      </c>
      <c r="AJ51" s="273" t="s">
        <v>412</v>
      </c>
      <c r="AK51" s="273" t="s">
        <v>412</v>
      </c>
      <c r="AL51" s="273" t="s">
        <v>412</v>
      </c>
      <c r="AM51" s="273" t="s">
        <v>412</v>
      </c>
      <c r="AN51" s="273" t="s">
        <v>412</v>
      </c>
      <c r="AO51" s="273" t="s">
        <v>412</v>
      </c>
      <c r="AP51" s="273" t="s">
        <v>412</v>
      </c>
      <c r="AQ51" s="273" t="s">
        <v>412</v>
      </c>
      <c r="AR51" s="273" t="s">
        <v>412</v>
      </c>
      <c r="AS51" s="273" t="s">
        <v>412</v>
      </c>
      <c r="AT51" s="273" t="s">
        <v>412</v>
      </c>
      <c r="AU51" s="273">
        <v>181.965</v>
      </c>
      <c r="AV51" s="273">
        <v>214.066</v>
      </c>
      <c r="AW51" s="273">
        <v>231.85599999999999</v>
      </c>
      <c r="AX51" s="273">
        <v>248.25138732470668</v>
      </c>
      <c r="AY51" s="273">
        <v>260.59597526855003</v>
      </c>
      <c r="AZ51" s="273">
        <v>269.42270267979103</v>
      </c>
      <c r="BA51" s="273">
        <v>266.82421889558537</v>
      </c>
      <c r="BB51" s="273">
        <v>265.2056659520656</v>
      </c>
      <c r="BC51" s="273">
        <v>266.9137775611797</v>
      </c>
      <c r="BD51" s="273">
        <v>268.83757781930126</v>
      </c>
      <c r="BE51" s="273">
        <v>272.36002185110834</v>
      </c>
      <c r="BF51" s="273">
        <v>282.06406816095773</v>
      </c>
      <c r="BG51" s="273">
        <v>289.39901345521349</v>
      </c>
      <c r="BH51" s="273" t="s">
        <v>412</v>
      </c>
      <c r="BI51" s="273" t="s">
        <v>412</v>
      </c>
      <c r="BJ51" s="273" t="s">
        <v>412</v>
      </c>
      <c r="BK51" s="273" t="s">
        <v>412</v>
      </c>
      <c r="BL51" s="273" t="s">
        <v>412</v>
      </c>
      <c r="BM51" s="273" t="s">
        <v>412</v>
      </c>
      <c r="BN51" s="273" t="s">
        <v>412</v>
      </c>
      <c r="BO51" s="273" t="s">
        <v>412</v>
      </c>
      <c r="BP51" s="273" t="s">
        <v>412</v>
      </c>
      <c r="BQ51" s="273" t="s">
        <v>412</v>
      </c>
      <c r="BR51" s="273" t="s">
        <v>412</v>
      </c>
      <c r="BS51" s="273" t="s">
        <v>412</v>
      </c>
      <c r="BT51" s="273" t="s">
        <v>412</v>
      </c>
      <c r="BU51" s="273" t="s">
        <v>412</v>
      </c>
      <c r="BV51" s="273" t="s">
        <v>412</v>
      </c>
      <c r="BW51" s="273" t="s">
        <v>412</v>
      </c>
      <c r="BX51" s="33"/>
    </row>
    <row r="52" spans="1:76" s="13" customFormat="1" ht="24.75" customHeight="1" thickBot="1">
      <c r="A52" s="16"/>
      <c r="B52" s="307" t="s">
        <v>463</v>
      </c>
      <c r="C52" s="14"/>
      <c r="D52" s="282" t="s">
        <v>412</v>
      </c>
      <c r="E52" s="282" t="s">
        <v>412</v>
      </c>
      <c r="F52" s="282" t="s">
        <v>412</v>
      </c>
      <c r="G52" s="282" t="s">
        <v>412</v>
      </c>
      <c r="H52" s="282" t="s">
        <v>412</v>
      </c>
      <c r="I52" s="282" t="s">
        <v>412</v>
      </c>
      <c r="J52" s="282" t="s">
        <v>412</v>
      </c>
      <c r="K52" s="282" t="s">
        <v>412</v>
      </c>
      <c r="L52" s="282" t="s">
        <v>412</v>
      </c>
      <c r="M52" s="282" t="s">
        <v>412</v>
      </c>
      <c r="N52" s="282" t="s">
        <v>412</v>
      </c>
      <c r="O52" s="282" t="s">
        <v>412</v>
      </c>
      <c r="P52" s="282" t="s">
        <v>412</v>
      </c>
      <c r="Q52" s="282" t="s">
        <v>412</v>
      </c>
      <c r="R52" s="282" t="s">
        <v>412</v>
      </c>
      <c r="S52" s="282" t="s">
        <v>412</v>
      </c>
      <c r="T52" s="282" t="s">
        <v>412</v>
      </c>
      <c r="U52" s="282" t="s">
        <v>412</v>
      </c>
      <c r="V52" s="282" t="s">
        <v>412</v>
      </c>
      <c r="W52" s="282" t="s">
        <v>412</v>
      </c>
      <c r="X52" s="282" t="s">
        <v>412</v>
      </c>
      <c r="Y52" s="282" t="s">
        <v>412</v>
      </c>
      <c r="Z52" s="282" t="s">
        <v>412</v>
      </c>
      <c r="AA52" s="282" t="s">
        <v>412</v>
      </c>
      <c r="AB52" s="282" t="s">
        <v>412</v>
      </c>
      <c r="AC52" s="282" t="s">
        <v>412</v>
      </c>
      <c r="AD52" s="282" t="s">
        <v>412</v>
      </c>
      <c r="AE52" s="282" t="s">
        <v>412</v>
      </c>
      <c r="AF52" s="282" t="s">
        <v>412</v>
      </c>
      <c r="AG52" s="282" t="s">
        <v>412</v>
      </c>
      <c r="AH52" s="282" t="s">
        <v>412</v>
      </c>
      <c r="AI52" s="282" t="s">
        <v>412</v>
      </c>
      <c r="AJ52" s="282" t="s">
        <v>412</v>
      </c>
      <c r="AK52" s="282" t="s">
        <v>412</v>
      </c>
      <c r="AL52" s="282" t="s">
        <v>412</v>
      </c>
      <c r="AM52" s="282" t="s">
        <v>412</v>
      </c>
      <c r="AN52" s="282" t="s">
        <v>412</v>
      </c>
      <c r="AO52" s="282" t="s">
        <v>412</v>
      </c>
      <c r="AP52" s="282" t="s">
        <v>412</v>
      </c>
      <c r="AQ52" s="282" t="s">
        <v>412</v>
      </c>
      <c r="AR52" s="282" t="s">
        <v>412</v>
      </c>
      <c r="AS52" s="282" t="s">
        <v>412</v>
      </c>
      <c r="AT52" s="282" t="s">
        <v>412</v>
      </c>
      <c r="AU52" s="282">
        <v>353.87199999999939</v>
      </c>
      <c r="AV52" s="282">
        <v>429.27399999999852</v>
      </c>
      <c r="AW52" s="282">
        <v>492.79200000000128</v>
      </c>
      <c r="AX52" s="282">
        <v>515.32715746078907</v>
      </c>
      <c r="AY52" s="282">
        <v>541.56637732354477</v>
      </c>
      <c r="AZ52" s="282">
        <v>546.888276290318</v>
      </c>
      <c r="BA52" s="282">
        <v>514.55385286211151</v>
      </c>
      <c r="BB52" s="282">
        <v>525.08007490509476</v>
      </c>
      <c r="BC52" s="282">
        <v>549.23528371931229</v>
      </c>
      <c r="BD52" s="282">
        <v>582.55102045042167</v>
      </c>
      <c r="BE52" s="282">
        <v>610.28535878548792</v>
      </c>
      <c r="BF52" s="282">
        <v>657.4854375022984</v>
      </c>
      <c r="BG52" s="282">
        <v>657.2757267172957</v>
      </c>
      <c r="BH52" s="282">
        <v>352.83686502826782</v>
      </c>
      <c r="BI52" s="282">
        <v>370.8638349999992</v>
      </c>
      <c r="BJ52" s="282">
        <v>342.7063180000041</v>
      </c>
      <c r="BK52" s="282">
        <v>321.65414699999565</v>
      </c>
      <c r="BL52" s="282">
        <v>348.23900200000571</v>
      </c>
      <c r="BM52" s="282">
        <v>386.0307610000018</v>
      </c>
      <c r="BN52" s="282">
        <v>399.49913500000184</v>
      </c>
      <c r="BO52" s="282">
        <v>433.20464900001389</v>
      </c>
      <c r="BP52" s="282">
        <v>438.97796900000321</v>
      </c>
      <c r="BQ52" s="282">
        <v>471.19167999998899</v>
      </c>
      <c r="BR52" s="282">
        <v>476.46228149189119</v>
      </c>
      <c r="BS52" s="282">
        <v>483.55368093138168</v>
      </c>
      <c r="BT52" s="282">
        <v>489.2257634679263</v>
      </c>
      <c r="BU52" s="282">
        <v>500.51210448080383</v>
      </c>
      <c r="BV52" s="282">
        <v>514.48220531120023</v>
      </c>
      <c r="BW52" s="282">
        <v>526.93360915667654</v>
      </c>
      <c r="BX52" s="16"/>
    </row>
    <row r="53" spans="1:76" ht="26.1" customHeight="1">
      <c r="A53" s="434"/>
      <c r="B53" s="35" t="s">
        <v>472</v>
      </c>
      <c r="C53" s="271"/>
      <c r="D53" s="233" t="s">
        <v>162</v>
      </c>
      <c r="E53" s="233" t="s">
        <v>161</v>
      </c>
      <c r="F53" s="233" t="s">
        <v>160</v>
      </c>
      <c r="G53" s="233" t="s">
        <v>159</v>
      </c>
      <c r="H53" s="233" t="s">
        <v>158</v>
      </c>
      <c r="I53" s="233" t="s">
        <v>157</v>
      </c>
      <c r="J53" s="233" t="s">
        <v>156</v>
      </c>
      <c r="K53" s="233" t="s">
        <v>155</v>
      </c>
      <c r="L53" s="233" t="s">
        <v>154</v>
      </c>
      <c r="M53" s="233" t="s">
        <v>153</v>
      </c>
      <c r="N53" s="233" t="s">
        <v>152</v>
      </c>
      <c r="O53" s="233" t="s">
        <v>151</v>
      </c>
      <c r="P53" s="233" t="s">
        <v>150</v>
      </c>
      <c r="Q53" s="233" t="s">
        <v>149</v>
      </c>
      <c r="R53" s="233" t="s">
        <v>148</v>
      </c>
      <c r="S53" s="233" t="s">
        <v>147</v>
      </c>
      <c r="T53" s="233" t="s">
        <v>146</v>
      </c>
      <c r="U53" s="233" t="s">
        <v>145</v>
      </c>
      <c r="V53" s="233" t="s">
        <v>144</v>
      </c>
      <c r="W53" s="233" t="s">
        <v>143</v>
      </c>
      <c r="X53" s="233" t="s">
        <v>142</v>
      </c>
      <c r="Y53" s="233" t="s">
        <v>141</v>
      </c>
      <c r="Z53" s="233" t="s">
        <v>140</v>
      </c>
      <c r="AA53" s="233" t="s">
        <v>139</v>
      </c>
      <c r="AB53" s="233" t="s">
        <v>138</v>
      </c>
      <c r="AC53" s="233" t="s">
        <v>137</v>
      </c>
      <c r="AD53" s="233" t="s">
        <v>136</v>
      </c>
      <c r="AE53" s="233" t="s">
        <v>135</v>
      </c>
      <c r="AF53" s="233" t="s">
        <v>134</v>
      </c>
      <c r="AG53" s="233" t="s">
        <v>133</v>
      </c>
      <c r="AH53" s="233" t="s">
        <v>132</v>
      </c>
      <c r="AI53" s="233" t="s">
        <v>131</v>
      </c>
      <c r="AJ53" s="233" t="s">
        <v>130</v>
      </c>
      <c r="AK53" s="233" t="s">
        <v>129</v>
      </c>
      <c r="AL53" s="233" t="s">
        <v>128</v>
      </c>
      <c r="AM53" s="233" t="s">
        <v>127</v>
      </c>
      <c r="AN53" s="233" t="s">
        <v>126</v>
      </c>
      <c r="AO53" s="233" t="s">
        <v>125</v>
      </c>
      <c r="AP53" s="233" t="s">
        <v>124</v>
      </c>
      <c r="AQ53" s="233" t="s">
        <v>123</v>
      </c>
      <c r="AR53" s="233" t="s">
        <v>122</v>
      </c>
      <c r="AS53" s="233" t="s">
        <v>121</v>
      </c>
      <c r="AT53" s="233" t="s">
        <v>120</v>
      </c>
      <c r="AU53" s="233" t="s">
        <v>119</v>
      </c>
      <c r="AV53" s="233" t="s">
        <v>118</v>
      </c>
      <c r="AW53" s="233" t="s">
        <v>117</v>
      </c>
      <c r="AX53" s="233" t="s">
        <v>116</v>
      </c>
      <c r="AY53" s="233" t="s">
        <v>115</v>
      </c>
      <c r="AZ53" s="233" t="s">
        <v>114</v>
      </c>
      <c r="BA53" s="233" t="s">
        <v>113</v>
      </c>
      <c r="BB53" s="233" t="s">
        <v>112</v>
      </c>
      <c r="BC53" s="233" t="s">
        <v>111</v>
      </c>
      <c r="BD53" s="233" t="s">
        <v>110</v>
      </c>
      <c r="BE53" s="233" t="s">
        <v>109</v>
      </c>
      <c r="BF53" s="233" t="s">
        <v>108</v>
      </c>
      <c r="BG53" s="233" t="s">
        <v>107</v>
      </c>
      <c r="BH53" s="233" t="s">
        <v>106</v>
      </c>
      <c r="BI53" s="233" t="s">
        <v>105</v>
      </c>
      <c r="BJ53" s="233" t="s">
        <v>104</v>
      </c>
      <c r="BK53" s="233" t="s">
        <v>103</v>
      </c>
      <c r="BL53" s="233" t="s">
        <v>102</v>
      </c>
      <c r="BM53" s="233" t="s">
        <v>101</v>
      </c>
      <c r="BN53" s="233" t="s">
        <v>100</v>
      </c>
      <c r="BO53" s="233" t="s">
        <v>99</v>
      </c>
      <c r="BP53" s="233" t="s">
        <v>98</v>
      </c>
      <c r="BQ53" s="233" t="s">
        <v>97</v>
      </c>
      <c r="BR53" s="233" t="s">
        <v>96</v>
      </c>
      <c r="BS53" s="233" t="s">
        <v>95</v>
      </c>
      <c r="BT53" s="233" t="s">
        <v>94</v>
      </c>
      <c r="BU53" s="241" t="s">
        <v>93</v>
      </c>
      <c r="BV53" s="241" t="s">
        <v>92</v>
      </c>
      <c r="BW53" s="241" t="s">
        <v>91</v>
      </c>
      <c r="BX53" s="219"/>
    </row>
    <row r="54" spans="1:76" ht="15" customHeight="1">
      <c r="A54" s="434"/>
      <c r="B54" s="287" t="s">
        <v>471</v>
      </c>
      <c r="C54" s="286"/>
      <c r="D54" s="262" t="s">
        <v>90</v>
      </c>
      <c r="E54" s="262" t="s">
        <v>90</v>
      </c>
      <c r="F54" s="262" t="s">
        <v>90</v>
      </c>
      <c r="G54" s="262" t="s">
        <v>90</v>
      </c>
      <c r="H54" s="262" t="s">
        <v>90</v>
      </c>
      <c r="I54" s="262" t="s">
        <v>90</v>
      </c>
      <c r="J54" s="262" t="s">
        <v>90</v>
      </c>
      <c r="K54" s="262" t="s">
        <v>90</v>
      </c>
      <c r="L54" s="262" t="s">
        <v>90</v>
      </c>
      <c r="M54" s="262" t="s">
        <v>90</v>
      </c>
      <c r="N54" s="262" t="s">
        <v>90</v>
      </c>
      <c r="O54" s="262" t="s">
        <v>90</v>
      </c>
      <c r="P54" s="262" t="s">
        <v>90</v>
      </c>
      <c r="Q54" s="262" t="s">
        <v>90</v>
      </c>
      <c r="R54" s="262" t="s">
        <v>90</v>
      </c>
      <c r="S54" s="262" t="s">
        <v>90</v>
      </c>
      <c r="T54" s="262" t="s">
        <v>90</v>
      </c>
      <c r="U54" s="262" t="s">
        <v>90</v>
      </c>
      <c r="V54" s="262" t="s">
        <v>90</v>
      </c>
      <c r="W54" s="262" t="s">
        <v>90</v>
      </c>
      <c r="X54" s="262" t="s">
        <v>90</v>
      </c>
      <c r="Y54" s="262" t="s">
        <v>90</v>
      </c>
      <c r="Z54" s="262" t="s">
        <v>90</v>
      </c>
      <c r="AA54" s="262" t="s">
        <v>90</v>
      </c>
      <c r="AB54" s="262" t="s">
        <v>90</v>
      </c>
      <c r="AC54" s="262" t="s">
        <v>90</v>
      </c>
      <c r="AD54" s="262" t="s">
        <v>90</v>
      </c>
      <c r="AE54" s="262" t="s">
        <v>90</v>
      </c>
      <c r="AF54" s="262" t="s">
        <v>90</v>
      </c>
      <c r="AG54" s="262" t="s">
        <v>90</v>
      </c>
      <c r="AH54" s="262" t="s">
        <v>90</v>
      </c>
      <c r="AI54" s="262" t="s">
        <v>90</v>
      </c>
      <c r="AJ54" s="262" t="s">
        <v>90</v>
      </c>
      <c r="AK54" s="262" t="s">
        <v>90</v>
      </c>
      <c r="AL54" s="262" t="s">
        <v>90</v>
      </c>
      <c r="AM54" s="262" t="s">
        <v>90</v>
      </c>
      <c r="AN54" s="262" t="s">
        <v>90</v>
      </c>
      <c r="AO54" s="262" t="s">
        <v>90</v>
      </c>
      <c r="AP54" s="262" t="s">
        <v>90</v>
      </c>
      <c r="AQ54" s="262" t="s">
        <v>90</v>
      </c>
      <c r="AR54" s="262" t="s">
        <v>90</v>
      </c>
      <c r="AS54" s="262" t="s">
        <v>90</v>
      </c>
      <c r="AT54" s="262" t="s">
        <v>90</v>
      </c>
      <c r="AU54" s="262" t="s">
        <v>90</v>
      </c>
      <c r="AV54" s="262" t="s">
        <v>90</v>
      </c>
      <c r="AW54" s="262" t="s">
        <v>90</v>
      </c>
      <c r="AX54" s="262" t="s">
        <v>90</v>
      </c>
      <c r="AY54" s="262" t="s">
        <v>90</v>
      </c>
      <c r="AZ54" s="262" t="s">
        <v>90</v>
      </c>
      <c r="BA54" s="262" t="s">
        <v>90</v>
      </c>
      <c r="BB54" s="262" t="s">
        <v>90</v>
      </c>
      <c r="BC54" s="262" t="s">
        <v>90</v>
      </c>
      <c r="BD54" s="262" t="s">
        <v>90</v>
      </c>
      <c r="BE54" s="262" t="s">
        <v>90</v>
      </c>
      <c r="BF54" s="262" t="s">
        <v>90</v>
      </c>
      <c r="BG54" s="262" t="s">
        <v>90</v>
      </c>
      <c r="BH54" s="262" t="s">
        <v>90</v>
      </c>
      <c r="BI54" s="262" t="s">
        <v>90</v>
      </c>
      <c r="BJ54" s="262" t="s">
        <v>90</v>
      </c>
      <c r="BK54" s="262" t="s">
        <v>90</v>
      </c>
      <c r="BL54" s="262" t="s">
        <v>90</v>
      </c>
      <c r="BM54" s="262" t="s">
        <v>90</v>
      </c>
      <c r="BN54" s="262" t="s">
        <v>90</v>
      </c>
      <c r="BO54" s="262" t="s">
        <v>90</v>
      </c>
      <c r="BP54" s="262" t="s">
        <v>90</v>
      </c>
      <c r="BQ54" s="262" t="s">
        <v>90</v>
      </c>
      <c r="BR54" s="262" t="s">
        <v>89</v>
      </c>
      <c r="BS54" s="262" t="s">
        <v>89</v>
      </c>
      <c r="BT54" s="237" t="s">
        <v>89</v>
      </c>
      <c r="BU54" s="237" t="s">
        <v>89</v>
      </c>
      <c r="BV54" s="237" t="s">
        <v>89</v>
      </c>
      <c r="BW54" s="237" t="s">
        <v>89</v>
      </c>
      <c r="BX54" s="219"/>
    </row>
    <row r="55" spans="1:76" s="275" customFormat="1" ht="24" customHeight="1">
      <c r="A55" s="304"/>
      <c r="B55" s="35" t="s">
        <v>81</v>
      </c>
      <c r="C55" s="35"/>
      <c r="D55" s="276">
        <v>0</v>
      </c>
      <c r="E55" s="276">
        <v>0</v>
      </c>
      <c r="F55" s="276">
        <v>0</v>
      </c>
      <c r="G55" s="276">
        <v>0</v>
      </c>
      <c r="H55" s="276">
        <v>0</v>
      </c>
      <c r="I55" s="276">
        <v>0</v>
      </c>
      <c r="J55" s="276">
        <v>0</v>
      </c>
      <c r="K55" s="276">
        <v>0</v>
      </c>
      <c r="L55" s="276">
        <v>0</v>
      </c>
      <c r="M55" s="276">
        <v>0</v>
      </c>
      <c r="N55" s="276">
        <v>0</v>
      </c>
      <c r="O55" s="276">
        <v>0</v>
      </c>
      <c r="P55" s="276">
        <v>0</v>
      </c>
      <c r="Q55" s="276">
        <v>0</v>
      </c>
      <c r="R55" s="276">
        <v>0</v>
      </c>
      <c r="S55" s="276">
        <v>0</v>
      </c>
      <c r="T55" s="276">
        <v>0</v>
      </c>
      <c r="U55" s="276">
        <v>0</v>
      </c>
      <c r="V55" s="276">
        <v>0</v>
      </c>
      <c r="W55" s="276">
        <v>0</v>
      </c>
      <c r="X55" s="276">
        <v>0</v>
      </c>
      <c r="Y55" s="276">
        <v>0</v>
      </c>
      <c r="Z55" s="276">
        <v>271.10102161882952</v>
      </c>
      <c r="AA55" s="276">
        <v>229.51513742837705</v>
      </c>
      <c r="AB55" s="276">
        <v>1114.8597136049452</v>
      </c>
      <c r="AC55" s="276">
        <v>2206.9189005569633</v>
      </c>
      <c r="AD55" s="276">
        <v>1134.4743217615137</v>
      </c>
      <c r="AE55" s="276">
        <v>1283.0930814330045</v>
      </c>
      <c r="AF55" s="276">
        <v>1172.771512798977</v>
      </c>
      <c r="AG55" s="276">
        <v>3512.9484680733126</v>
      </c>
      <c r="AH55" s="276">
        <v>3340.6773350362701</v>
      </c>
      <c r="AI55" s="276">
        <v>3149.3023304215067</v>
      </c>
      <c r="AJ55" s="276">
        <v>3424.7363843922744</v>
      </c>
      <c r="AK55" s="276">
        <v>5046.5724564157708</v>
      </c>
      <c r="AL55" s="276">
        <v>6076.4691806184383</v>
      </c>
      <c r="AM55" s="276">
        <v>6876.5575655498478</v>
      </c>
      <c r="AN55" s="276">
        <v>7319.9120291790368</v>
      </c>
      <c r="AO55" s="276">
        <v>7739.0960272936472</v>
      </c>
      <c r="AP55" s="276">
        <v>8003.0615424983398</v>
      </c>
      <c r="AQ55" s="276">
        <v>7852.4304465306614</v>
      </c>
      <c r="AR55" s="276">
        <v>7754.8176665140809</v>
      </c>
      <c r="AS55" s="276">
        <v>8178.0257472726407</v>
      </c>
      <c r="AT55" s="276">
        <v>9093.0923791156274</v>
      </c>
      <c r="AU55" s="276">
        <v>10718.479578636168</v>
      </c>
      <c r="AV55" s="276">
        <v>12841.472971195843</v>
      </c>
      <c r="AW55" s="276">
        <v>14787.909500341719</v>
      </c>
      <c r="AX55" s="276">
        <v>16020.470551426224</v>
      </c>
      <c r="AY55" s="276">
        <v>16755.580096640559</v>
      </c>
      <c r="AZ55" s="276">
        <v>16821.593135884479</v>
      </c>
      <c r="BA55" s="276">
        <v>16231.893166653466</v>
      </c>
      <c r="BB55" s="276">
        <v>15818.786078248066</v>
      </c>
      <c r="BC55" s="276">
        <v>15654.676223860482</v>
      </c>
      <c r="BD55" s="276">
        <v>15439.207776219844</v>
      </c>
      <c r="BE55" s="276">
        <v>15789.386443335527</v>
      </c>
      <c r="BF55" s="276">
        <v>16775.128443400514</v>
      </c>
      <c r="BG55" s="276">
        <v>16064.66837455709</v>
      </c>
      <c r="BH55" s="276">
        <v>16595.52727742248</v>
      </c>
      <c r="BI55" s="276">
        <v>17090.088876360507</v>
      </c>
      <c r="BJ55" s="276">
        <v>17728.798054187235</v>
      </c>
      <c r="BK55" s="276">
        <v>18259.312843139469</v>
      </c>
      <c r="BL55" s="276">
        <v>19365.210483474428</v>
      </c>
      <c r="BM55" s="276">
        <v>22062.147971401806</v>
      </c>
      <c r="BN55" s="276">
        <v>23012.259828875358</v>
      </c>
      <c r="BO55" s="276">
        <v>24077.555325684905</v>
      </c>
      <c r="BP55" s="276">
        <v>24807.670222037868</v>
      </c>
      <c r="BQ55" s="276">
        <v>24582.047818323423</v>
      </c>
      <c r="BR55" s="276">
        <v>24352.72578366919</v>
      </c>
      <c r="BS55" s="276">
        <v>24153.693865876892</v>
      </c>
      <c r="BT55" s="276">
        <v>24081.254239934493</v>
      </c>
      <c r="BU55" s="276">
        <v>24075.36785063862</v>
      </c>
      <c r="BV55" s="276">
        <v>24074.611415413059</v>
      </c>
      <c r="BW55" s="276">
        <v>23866.509843532946</v>
      </c>
      <c r="BX55" s="174"/>
    </row>
    <row r="56" spans="1:76">
      <c r="A56" s="301"/>
      <c r="B56" s="38" t="s">
        <v>241</v>
      </c>
      <c r="C56" s="30"/>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v>17144.134589579164</v>
      </c>
      <c r="BM56" s="273">
        <v>18678.225949660828</v>
      </c>
      <c r="BN56" s="273">
        <v>19351.365128329398</v>
      </c>
      <c r="BO56" s="273">
        <v>20105.147980493522</v>
      </c>
      <c r="BP56" s="273">
        <v>20641.845882898146</v>
      </c>
      <c r="BQ56" s="273">
        <v>20871.729713307173</v>
      </c>
      <c r="BR56" s="273">
        <v>21525.446260499873</v>
      </c>
      <c r="BS56" s="273">
        <v>21890.247930654168</v>
      </c>
      <c r="BT56" s="273">
        <v>21908.774885481806</v>
      </c>
      <c r="BU56" s="273">
        <v>21860.157461275972</v>
      </c>
      <c r="BV56" s="273">
        <v>21829.398927472423</v>
      </c>
      <c r="BW56" s="273">
        <v>21598.602455866745</v>
      </c>
      <c r="BX56" s="219"/>
    </row>
    <row r="57" spans="1:76">
      <c r="A57" s="301"/>
      <c r="B57" s="38" t="s">
        <v>240</v>
      </c>
      <c r="C57" s="30"/>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v>1826.7855573243901</v>
      </c>
      <c r="BM57" s="273">
        <v>2957.8592234844709</v>
      </c>
      <c r="BN57" s="273">
        <v>3231.8387404281211</v>
      </c>
      <c r="BO57" s="273">
        <v>3515.3356406941098</v>
      </c>
      <c r="BP57" s="273">
        <v>3710.0163370237506</v>
      </c>
      <c r="BQ57" s="273">
        <v>3231.2329942831907</v>
      </c>
      <c r="BR57" s="273">
        <v>2350.8172416774219</v>
      </c>
      <c r="BS57" s="273">
        <v>1786.6879763233485</v>
      </c>
      <c r="BT57" s="273">
        <v>1695.6762708509962</v>
      </c>
      <c r="BU57" s="273">
        <v>1735.0457173385203</v>
      </c>
      <c r="BV57" s="273">
        <v>1761.5817630887718</v>
      </c>
      <c r="BW57" s="273">
        <v>1785.2067123015674</v>
      </c>
      <c r="BX57" s="219"/>
    </row>
    <row r="58" spans="1:76">
      <c r="A58" s="301"/>
      <c r="B58" s="38" t="s">
        <v>239</v>
      </c>
      <c r="C58" s="30"/>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v>394.29033657087763</v>
      </c>
      <c r="BM58" s="273">
        <v>426.06279825650654</v>
      </c>
      <c r="BN58" s="273">
        <v>429.05596011783041</v>
      </c>
      <c r="BO58" s="273">
        <v>457.07170449726624</v>
      </c>
      <c r="BP58" s="273">
        <v>455.80800211597148</v>
      </c>
      <c r="BQ58" s="273">
        <v>479.08511073305255</v>
      </c>
      <c r="BR58" s="273">
        <v>476.46228149189119</v>
      </c>
      <c r="BS58" s="273">
        <v>476.75795889937314</v>
      </c>
      <c r="BT58" s="273">
        <v>476.80308360071348</v>
      </c>
      <c r="BU58" s="273">
        <v>480.16467202510216</v>
      </c>
      <c r="BV58" s="273">
        <v>483.63072485093414</v>
      </c>
      <c r="BW58" s="273">
        <v>482.70067536558304</v>
      </c>
      <c r="BX58" s="219"/>
    </row>
    <row r="59" spans="1:76" s="97" customFormat="1" ht="26.1" customHeight="1">
      <c r="A59" s="30"/>
      <c r="B59" s="30" t="s">
        <v>460</v>
      </c>
      <c r="C59" s="30"/>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33"/>
    </row>
    <row r="60" spans="1:76" s="97" customFormat="1">
      <c r="A60" s="30"/>
      <c r="B60" s="38" t="s">
        <v>459</v>
      </c>
      <c r="C60" s="30"/>
      <c r="D60" s="273" t="s">
        <v>412</v>
      </c>
      <c r="E60" s="273" t="s">
        <v>412</v>
      </c>
      <c r="F60" s="273" t="s">
        <v>412</v>
      </c>
      <c r="G60" s="273" t="s">
        <v>412</v>
      </c>
      <c r="H60" s="273" t="s">
        <v>412</v>
      </c>
      <c r="I60" s="273" t="s">
        <v>412</v>
      </c>
      <c r="J60" s="273" t="s">
        <v>412</v>
      </c>
      <c r="K60" s="273" t="s">
        <v>412</v>
      </c>
      <c r="L60" s="273" t="s">
        <v>412</v>
      </c>
      <c r="M60" s="273" t="s">
        <v>412</v>
      </c>
      <c r="N60" s="273" t="s">
        <v>412</v>
      </c>
      <c r="O60" s="273" t="s">
        <v>412</v>
      </c>
      <c r="P60" s="273" t="s">
        <v>412</v>
      </c>
      <c r="Q60" s="273" t="s">
        <v>412</v>
      </c>
      <c r="R60" s="273" t="s">
        <v>412</v>
      </c>
      <c r="S60" s="273" t="s">
        <v>412</v>
      </c>
      <c r="T60" s="273" t="s">
        <v>412</v>
      </c>
      <c r="U60" s="273" t="s">
        <v>412</v>
      </c>
      <c r="V60" s="273" t="s">
        <v>412</v>
      </c>
      <c r="W60" s="273" t="s">
        <v>412</v>
      </c>
      <c r="X60" s="273" t="s">
        <v>412</v>
      </c>
      <c r="Y60" s="273" t="s">
        <v>412</v>
      </c>
      <c r="Z60" s="273">
        <v>271.10102161882952</v>
      </c>
      <c r="AA60" s="273">
        <v>229.51513742837705</v>
      </c>
      <c r="AB60" s="273">
        <v>955.59404023281024</v>
      </c>
      <c r="AC60" s="273">
        <v>1922.4715755962879</v>
      </c>
      <c r="AD60" s="273">
        <v>1002.9410670645265</v>
      </c>
      <c r="AE60" s="273">
        <v>1071.4488618151893</v>
      </c>
      <c r="AF60" s="273">
        <v>1015.2350409304578</v>
      </c>
      <c r="AG60" s="273">
        <v>2778.5162591047692</v>
      </c>
      <c r="AH60" s="273">
        <v>2659.5683638152827</v>
      </c>
      <c r="AI60" s="273">
        <v>2525.7960682825701</v>
      </c>
      <c r="AJ60" s="273">
        <v>2812.6985344471705</v>
      </c>
      <c r="AK60" s="273">
        <v>4223.5629352559145</v>
      </c>
      <c r="AL60" s="273">
        <v>5074.1944238528968</v>
      </c>
      <c r="AM60" s="273">
        <v>5411.5993560368433</v>
      </c>
      <c r="AN60" s="273">
        <v>5544.8398216089709</v>
      </c>
      <c r="AO60" s="273">
        <v>5593.0010949531679</v>
      </c>
      <c r="AP60" s="273">
        <v>5668.9329052133189</v>
      </c>
      <c r="AQ60" s="273">
        <v>5565.0991795830987</v>
      </c>
      <c r="AR60" s="273">
        <v>5524.8318732643393</v>
      </c>
      <c r="AS60" s="273">
        <v>5539.8920930480808</v>
      </c>
      <c r="AT60" s="273">
        <v>5940.0938122518073</v>
      </c>
      <c r="AU60" s="273">
        <v>6650.3099286228107</v>
      </c>
      <c r="AV60" s="273">
        <v>7505.6994013142948</v>
      </c>
      <c r="AW60" s="273">
        <v>8067.568431902213</v>
      </c>
      <c r="AX60" s="273">
        <v>8289.9866961291627</v>
      </c>
      <c r="AY60" s="273">
        <v>8366.468323318586</v>
      </c>
      <c r="AZ60" s="273">
        <v>8232.7471249520549</v>
      </c>
      <c r="BA60" s="273">
        <v>7984.344424019846</v>
      </c>
      <c r="BB60" s="273">
        <v>7727.1799676031878</v>
      </c>
      <c r="BC60" s="273">
        <v>7562.294747716589</v>
      </c>
      <c r="BD60" s="273">
        <v>7272.9471451756617</v>
      </c>
      <c r="BE60" s="273">
        <v>7197.2745970176356</v>
      </c>
      <c r="BF60" s="273">
        <v>7175.6712362544285</v>
      </c>
      <c r="BG60" s="273">
        <v>6544.1876237865335</v>
      </c>
      <c r="BH60" s="273">
        <v>6558.926619140002</v>
      </c>
      <c r="BI60" s="273">
        <v>6457.2606375437153</v>
      </c>
      <c r="BJ60" s="273">
        <v>6414.7835379975595</v>
      </c>
      <c r="BK60" s="273">
        <v>6330.1139387555113</v>
      </c>
      <c r="BL60" s="273">
        <v>6077.9025395352764</v>
      </c>
      <c r="BM60" s="273">
        <v>6036.8050508503284</v>
      </c>
      <c r="BN60" s="273">
        <v>5805.3847983997985</v>
      </c>
      <c r="BO60" s="273">
        <v>5884.9587070118123</v>
      </c>
      <c r="BP60" s="273">
        <v>6094.9322726784485</v>
      </c>
      <c r="BQ60" s="273">
        <v>6049.0607729908934</v>
      </c>
      <c r="BR60" s="273">
        <v>6030.6711905105176</v>
      </c>
      <c r="BS60" s="273">
        <v>5913.5520622916292</v>
      </c>
      <c r="BT60" s="273">
        <v>5864.3644449841167</v>
      </c>
      <c r="BU60" s="273">
        <v>5861.6155047931079</v>
      </c>
      <c r="BV60" s="273">
        <v>5869.3535416679906</v>
      </c>
      <c r="BW60" s="273">
        <v>5844.2100721305887</v>
      </c>
      <c r="BX60" s="33"/>
    </row>
    <row r="61" spans="1:76" s="97" customFormat="1">
      <c r="A61" s="30"/>
      <c r="B61" s="38" t="s">
        <v>458</v>
      </c>
      <c r="C61" s="30"/>
      <c r="D61" s="273" t="s">
        <v>412</v>
      </c>
      <c r="E61" s="273" t="s">
        <v>412</v>
      </c>
      <c r="F61" s="273" t="s">
        <v>412</v>
      </c>
      <c r="G61" s="273" t="s">
        <v>412</v>
      </c>
      <c r="H61" s="273" t="s">
        <v>412</v>
      </c>
      <c r="I61" s="273" t="s">
        <v>412</v>
      </c>
      <c r="J61" s="273" t="s">
        <v>412</v>
      </c>
      <c r="K61" s="273" t="s">
        <v>412</v>
      </c>
      <c r="L61" s="273" t="s">
        <v>412</v>
      </c>
      <c r="M61" s="273" t="s">
        <v>412</v>
      </c>
      <c r="N61" s="273" t="s">
        <v>412</v>
      </c>
      <c r="O61" s="273" t="s">
        <v>412</v>
      </c>
      <c r="P61" s="273" t="s">
        <v>412</v>
      </c>
      <c r="Q61" s="273" t="s">
        <v>412</v>
      </c>
      <c r="R61" s="273" t="s">
        <v>412</v>
      </c>
      <c r="S61" s="273" t="s">
        <v>412</v>
      </c>
      <c r="T61" s="273" t="s">
        <v>412</v>
      </c>
      <c r="U61" s="273" t="s">
        <v>412</v>
      </c>
      <c r="V61" s="273" t="s">
        <v>412</v>
      </c>
      <c r="W61" s="273" t="s">
        <v>412</v>
      </c>
      <c r="X61" s="273" t="s">
        <v>412</v>
      </c>
      <c r="Y61" s="273" t="s">
        <v>412</v>
      </c>
      <c r="Z61" s="273" t="s">
        <v>412</v>
      </c>
      <c r="AA61" s="273" t="s">
        <v>412</v>
      </c>
      <c r="AB61" s="273" t="s">
        <v>412</v>
      </c>
      <c r="AC61" s="273" t="s">
        <v>412</v>
      </c>
      <c r="AD61" s="273" t="s">
        <v>412</v>
      </c>
      <c r="AE61" s="273" t="s">
        <v>412</v>
      </c>
      <c r="AF61" s="273" t="s">
        <v>412</v>
      </c>
      <c r="AG61" s="273" t="s">
        <v>412</v>
      </c>
      <c r="AH61" s="273" t="s">
        <v>412</v>
      </c>
      <c r="AI61" s="273" t="s">
        <v>412</v>
      </c>
      <c r="AJ61" s="273" t="s">
        <v>412</v>
      </c>
      <c r="AK61" s="273" t="s">
        <v>412</v>
      </c>
      <c r="AL61" s="273" t="s">
        <v>412</v>
      </c>
      <c r="AM61" s="273" t="s">
        <v>412</v>
      </c>
      <c r="AN61" s="273" t="s">
        <v>412</v>
      </c>
      <c r="AO61" s="273" t="s">
        <v>412</v>
      </c>
      <c r="AP61" s="273" t="s">
        <v>412</v>
      </c>
      <c r="AQ61" s="273" t="s">
        <v>412</v>
      </c>
      <c r="AR61" s="273" t="s">
        <v>412</v>
      </c>
      <c r="AS61" s="273" t="s">
        <v>412</v>
      </c>
      <c r="AT61" s="273" t="s">
        <v>412</v>
      </c>
      <c r="AU61" s="273" t="s">
        <v>412</v>
      </c>
      <c r="AV61" s="273" t="s">
        <v>412</v>
      </c>
      <c r="AW61" s="273" t="s">
        <v>412</v>
      </c>
      <c r="AX61" s="273">
        <v>2074.9591767658685</v>
      </c>
      <c r="AY61" s="273">
        <v>2527.3227329706165</v>
      </c>
      <c r="AZ61" s="273">
        <v>2942.713440614049</v>
      </c>
      <c r="BA61" s="273">
        <v>3256.4518567099494</v>
      </c>
      <c r="BB61" s="273">
        <v>3545.8047479621896</v>
      </c>
      <c r="BC61" s="273">
        <v>3895.2422889520649</v>
      </c>
      <c r="BD61" s="273">
        <v>4222.8453757906218</v>
      </c>
      <c r="BE61" s="273">
        <v>4744.1231972015221</v>
      </c>
      <c r="BF61" s="273">
        <v>5574.7955359933121</v>
      </c>
      <c r="BG61" s="273">
        <v>5584.483841856033</v>
      </c>
      <c r="BH61" s="273">
        <v>5806.2228841724273</v>
      </c>
      <c r="BI61" s="273">
        <v>6073.195307578374</v>
      </c>
      <c r="BJ61" s="273">
        <v>6206.0849184258586</v>
      </c>
      <c r="BK61" s="273">
        <v>6476.1500625882545</v>
      </c>
      <c r="BL61" s="273">
        <v>6920.042632077716</v>
      </c>
      <c r="BM61" s="273">
        <v>7667.5981057445351</v>
      </c>
      <c r="BN61" s="273">
        <v>7893.5570728243465</v>
      </c>
      <c r="BO61" s="273">
        <v>8468.3563386758706</v>
      </c>
      <c r="BP61" s="273">
        <v>9085.2704569783637</v>
      </c>
      <c r="BQ61" s="273">
        <v>9080.8302141266449</v>
      </c>
      <c r="BR61" s="273">
        <v>9191.4127820735703</v>
      </c>
      <c r="BS61" s="273">
        <v>9117.4450627701208</v>
      </c>
      <c r="BT61" s="273">
        <v>9020.6304973976366</v>
      </c>
      <c r="BU61" s="273">
        <v>8982.3220321042318</v>
      </c>
      <c r="BV61" s="273">
        <v>8959.7401131207716</v>
      </c>
      <c r="BW61" s="273">
        <v>8895.0803339137183</v>
      </c>
      <c r="BX61" s="33"/>
    </row>
    <row r="62" spans="1:76" s="97" customFormat="1">
      <c r="A62" s="30"/>
      <c r="B62" s="38" t="s">
        <v>457</v>
      </c>
      <c r="C62" s="30"/>
      <c r="D62" s="273" t="s">
        <v>412</v>
      </c>
      <c r="E62" s="273" t="s">
        <v>412</v>
      </c>
      <c r="F62" s="273" t="s">
        <v>412</v>
      </c>
      <c r="G62" s="273" t="s">
        <v>412</v>
      </c>
      <c r="H62" s="273" t="s">
        <v>412</v>
      </c>
      <c r="I62" s="273" t="s">
        <v>412</v>
      </c>
      <c r="J62" s="273" t="s">
        <v>412</v>
      </c>
      <c r="K62" s="273" t="s">
        <v>412</v>
      </c>
      <c r="L62" s="273" t="s">
        <v>412</v>
      </c>
      <c r="M62" s="273" t="s">
        <v>412</v>
      </c>
      <c r="N62" s="273" t="s">
        <v>412</v>
      </c>
      <c r="O62" s="273" t="s">
        <v>412</v>
      </c>
      <c r="P62" s="273" t="s">
        <v>412</v>
      </c>
      <c r="Q62" s="273" t="s">
        <v>412</v>
      </c>
      <c r="R62" s="273" t="s">
        <v>412</v>
      </c>
      <c r="S62" s="273" t="s">
        <v>412</v>
      </c>
      <c r="T62" s="273" t="s">
        <v>412</v>
      </c>
      <c r="U62" s="273" t="s">
        <v>412</v>
      </c>
      <c r="V62" s="273" t="s">
        <v>412</v>
      </c>
      <c r="W62" s="273" t="s">
        <v>412</v>
      </c>
      <c r="X62" s="273" t="s">
        <v>412</v>
      </c>
      <c r="Y62" s="273" t="s">
        <v>412</v>
      </c>
      <c r="Z62" s="273" t="s">
        <v>412</v>
      </c>
      <c r="AA62" s="273" t="s">
        <v>412</v>
      </c>
      <c r="AB62" s="273" t="s">
        <v>412</v>
      </c>
      <c r="AC62" s="273" t="s">
        <v>412</v>
      </c>
      <c r="AD62" s="273" t="s">
        <v>412</v>
      </c>
      <c r="AE62" s="273" t="s">
        <v>412</v>
      </c>
      <c r="AF62" s="273" t="s">
        <v>412</v>
      </c>
      <c r="AG62" s="273" t="s">
        <v>412</v>
      </c>
      <c r="AH62" s="273" t="s">
        <v>412</v>
      </c>
      <c r="AI62" s="273" t="s">
        <v>412</v>
      </c>
      <c r="AJ62" s="273" t="s">
        <v>412</v>
      </c>
      <c r="AK62" s="273" t="s">
        <v>412</v>
      </c>
      <c r="AL62" s="273" t="s">
        <v>412</v>
      </c>
      <c r="AM62" s="273" t="s">
        <v>412</v>
      </c>
      <c r="AN62" s="273" t="s">
        <v>412</v>
      </c>
      <c r="AO62" s="273" t="s">
        <v>412</v>
      </c>
      <c r="AP62" s="273" t="s">
        <v>412</v>
      </c>
      <c r="AQ62" s="273" t="s">
        <v>412</v>
      </c>
      <c r="AR62" s="273" t="s">
        <v>412</v>
      </c>
      <c r="AS62" s="273" t="s">
        <v>412</v>
      </c>
      <c r="AT62" s="273" t="s">
        <v>412</v>
      </c>
      <c r="AU62" s="273" t="s">
        <v>412</v>
      </c>
      <c r="AV62" s="273" t="s">
        <v>412</v>
      </c>
      <c r="AW62" s="273" t="s">
        <v>412</v>
      </c>
      <c r="AX62" s="273">
        <v>5655.5246785311911</v>
      </c>
      <c r="AY62" s="273">
        <v>5861.7890403513511</v>
      </c>
      <c r="AZ62" s="273">
        <v>5646.1325703183747</v>
      </c>
      <c r="BA62" s="273">
        <v>4991.0968859236737</v>
      </c>
      <c r="BB62" s="273">
        <v>4545.8013626826869</v>
      </c>
      <c r="BC62" s="273">
        <v>4197.1560945922365</v>
      </c>
      <c r="BD62" s="273">
        <v>3943.4310544433652</v>
      </c>
      <c r="BE62" s="273">
        <v>3848.0064074814345</v>
      </c>
      <c r="BF62" s="273">
        <v>4024.6217526745909</v>
      </c>
      <c r="BG62" s="273">
        <v>3939.0658896073592</v>
      </c>
      <c r="BH62" s="273">
        <v>4230.3784983422938</v>
      </c>
      <c r="BI62" s="273">
        <v>4559.6329312384187</v>
      </c>
      <c r="BJ62" s="273">
        <v>5107.9295977638176</v>
      </c>
      <c r="BK62" s="273">
        <v>5453.0488417957058</v>
      </c>
      <c r="BL62" s="273">
        <v>6367.2653118614389</v>
      </c>
      <c r="BM62" s="273">
        <v>8357.7448148069398</v>
      </c>
      <c r="BN62" s="273">
        <v>9313.3179576512048</v>
      </c>
      <c r="BO62" s="273">
        <v>9724.2402799972169</v>
      </c>
      <c r="BP62" s="273">
        <v>9627.4674923810617</v>
      </c>
      <c r="BQ62" s="273">
        <v>9452.1568312058862</v>
      </c>
      <c r="BR62" s="273">
        <v>9130.6418110850991</v>
      </c>
      <c r="BS62" s="273">
        <v>9122.6967408151377</v>
      </c>
      <c r="BT62" s="273">
        <v>9196.2592975517637</v>
      </c>
      <c r="BU62" s="273">
        <v>9231.4303137422557</v>
      </c>
      <c r="BV62" s="273">
        <v>9245.5177606233683</v>
      </c>
      <c r="BW62" s="273">
        <v>9127.219437489588</v>
      </c>
      <c r="BX62" s="33"/>
    </row>
    <row r="63" spans="1:76" s="97" customFormat="1">
      <c r="A63" s="30"/>
      <c r="B63" s="106" t="s">
        <v>470</v>
      </c>
      <c r="C63" s="30"/>
      <c r="D63" s="273" t="s">
        <v>412</v>
      </c>
      <c r="E63" s="273" t="s">
        <v>412</v>
      </c>
      <c r="F63" s="273" t="s">
        <v>412</v>
      </c>
      <c r="G63" s="273" t="s">
        <v>412</v>
      </c>
      <c r="H63" s="273" t="s">
        <v>412</v>
      </c>
      <c r="I63" s="273" t="s">
        <v>412</v>
      </c>
      <c r="J63" s="273" t="s">
        <v>412</v>
      </c>
      <c r="K63" s="273" t="s">
        <v>412</v>
      </c>
      <c r="L63" s="273" t="s">
        <v>412</v>
      </c>
      <c r="M63" s="273" t="s">
        <v>412</v>
      </c>
      <c r="N63" s="273" t="s">
        <v>412</v>
      </c>
      <c r="O63" s="273" t="s">
        <v>412</v>
      </c>
      <c r="P63" s="273" t="s">
        <v>412</v>
      </c>
      <c r="Q63" s="273" t="s">
        <v>412</v>
      </c>
      <c r="R63" s="273" t="s">
        <v>412</v>
      </c>
      <c r="S63" s="273" t="s">
        <v>412</v>
      </c>
      <c r="T63" s="273" t="s">
        <v>412</v>
      </c>
      <c r="U63" s="273" t="s">
        <v>412</v>
      </c>
      <c r="V63" s="273" t="s">
        <v>412</v>
      </c>
      <c r="W63" s="273" t="s">
        <v>412</v>
      </c>
      <c r="X63" s="273" t="s">
        <v>412</v>
      </c>
      <c r="Y63" s="273" t="s">
        <v>412</v>
      </c>
      <c r="Z63" s="273" t="s">
        <v>412</v>
      </c>
      <c r="AA63" s="273" t="s">
        <v>412</v>
      </c>
      <c r="AB63" s="273" t="s">
        <v>412</v>
      </c>
      <c r="AC63" s="273" t="s">
        <v>412</v>
      </c>
      <c r="AD63" s="273" t="s">
        <v>412</v>
      </c>
      <c r="AE63" s="273" t="s">
        <v>412</v>
      </c>
      <c r="AF63" s="273" t="s">
        <v>412</v>
      </c>
      <c r="AG63" s="273" t="s">
        <v>412</v>
      </c>
      <c r="AH63" s="273" t="s">
        <v>412</v>
      </c>
      <c r="AI63" s="273" t="s">
        <v>412</v>
      </c>
      <c r="AJ63" s="273" t="s">
        <v>412</v>
      </c>
      <c r="AK63" s="273" t="s">
        <v>412</v>
      </c>
      <c r="AL63" s="273" t="s">
        <v>412</v>
      </c>
      <c r="AM63" s="273" t="s">
        <v>412</v>
      </c>
      <c r="AN63" s="273" t="s">
        <v>412</v>
      </c>
      <c r="AO63" s="273" t="s">
        <v>412</v>
      </c>
      <c r="AP63" s="273" t="s">
        <v>412</v>
      </c>
      <c r="AQ63" s="273" t="s">
        <v>412</v>
      </c>
      <c r="AR63" s="273" t="s">
        <v>412</v>
      </c>
      <c r="AS63" s="273" t="s">
        <v>412</v>
      </c>
      <c r="AT63" s="273" t="s">
        <v>412</v>
      </c>
      <c r="AU63" s="273" t="s">
        <v>412</v>
      </c>
      <c r="AV63" s="273" t="s">
        <v>412</v>
      </c>
      <c r="AW63" s="273" t="s">
        <v>412</v>
      </c>
      <c r="AX63" s="273" t="s">
        <v>412</v>
      </c>
      <c r="AY63" s="273" t="s">
        <v>412</v>
      </c>
      <c r="AZ63" s="273" t="s">
        <v>412</v>
      </c>
      <c r="BA63" s="273" t="s">
        <v>412</v>
      </c>
      <c r="BB63" s="273" t="s">
        <v>412</v>
      </c>
      <c r="BC63" s="273" t="s">
        <v>412</v>
      </c>
      <c r="BD63" s="273" t="s">
        <v>412</v>
      </c>
      <c r="BE63" s="273" t="s">
        <v>412</v>
      </c>
      <c r="BF63" s="273" t="s">
        <v>412</v>
      </c>
      <c r="BG63" s="273" t="s">
        <v>412</v>
      </c>
      <c r="BH63" s="273" t="s">
        <v>412</v>
      </c>
      <c r="BI63" s="273" t="s">
        <v>412</v>
      </c>
      <c r="BJ63" s="273">
        <v>452.37083379085851</v>
      </c>
      <c r="BK63" s="273">
        <v>489.42594541302537</v>
      </c>
      <c r="BL63" s="273">
        <v>2109.6063715210767</v>
      </c>
      <c r="BM63" s="273">
        <v>5264.4515359881616</v>
      </c>
      <c r="BN63" s="273">
        <v>6829.0771171261667</v>
      </c>
      <c r="BO63" s="273">
        <v>7598.1983814896139</v>
      </c>
      <c r="BP63" s="273">
        <v>7766.9100213746733</v>
      </c>
      <c r="BQ63" s="273">
        <v>7820.8885864654467</v>
      </c>
      <c r="BR63" s="273">
        <v>7812.6841396988657</v>
      </c>
      <c r="BS63" s="273">
        <v>7937.7442612154473</v>
      </c>
      <c r="BT63" s="273">
        <v>8113.0257797799195</v>
      </c>
      <c r="BU63" s="273">
        <v>8242.6801567989114</v>
      </c>
      <c r="BV63" s="273">
        <v>8339.2829266604076</v>
      </c>
      <c r="BW63" s="273">
        <v>8292.3001992785212</v>
      </c>
      <c r="BX63" s="33"/>
    </row>
    <row r="64" spans="1:76" s="97" customFormat="1" ht="26.1" customHeight="1">
      <c r="A64" s="30"/>
      <c r="B64" s="38" t="s">
        <v>455</v>
      </c>
      <c r="C64" s="30"/>
      <c r="D64" s="273" t="s">
        <v>412</v>
      </c>
      <c r="E64" s="273" t="s">
        <v>412</v>
      </c>
      <c r="F64" s="273" t="s">
        <v>412</v>
      </c>
      <c r="G64" s="273" t="s">
        <v>412</v>
      </c>
      <c r="H64" s="273" t="s">
        <v>412</v>
      </c>
      <c r="I64" s="273" t="s">
        <v>412</v>
      </c>
      <c r="J64" s="273" t="s">
        <v>412</v>
      </c>
      <c r="K64" s="273" t="s">
        <v>412</v>
      </c>
      <c r="L64" s="273" t="s">
        <v>412</v>
      </c>
      <c r="M64" s="273" t="s">
        <v>412</v>
      </c>
      <c r="N64" s="273" t="s">
        <v>412</v>
      </c>
      <c r="O64" s="273" t="s">
        <v>412</v>
      </c>
      <c r="P64" s="273" t="s">
        <v>412</v>
      </c>
      <c r="Q64" s="273" t="s">
        <v>412</v>
      </c>
      <c r="R64" s="273" t="s">
        <v>412</v>
      </c>
      <c r="S64" s="273" t="s">
        <v>412</v>
      </c>
      <c r="T64" s="273" t="s">
        <v>412</v>
      </c>
      <c r="U64" s="273" t="s">
        <v>412</v>
      </c>
      <c r="V64" s="273" t="s">
        <v>412</v>
      </c>
      <c r="W64" s="273" t="s">
        <v>412</v>
      </c>
      <c r="X64" s="273" t="s">
        <v>412</v>
      </c>
      <c r="Y64" s="273" t="s">
        <v>412</v>
      </c>
      <c r="Z64" s="273" t="s">
        <v>412</v>
      </c>
      <c r="AA64" s="273" t="s">
        <v>412</v>
      </c>
      <c r="AB64" s="273" t="s">
        <v>412</v>
      </c>
      <c r="AC64" s="273" t="s">
        <v>412</v>
      </c>
      <c r="AD64" s="273" t="s">
        <v>412</v>
      </c>
      <c r="AE64" s="273" t="s">
        <v>412</v>
      </c>
      <c r="AF64" s="273" t="s">
        <v>412</v>
      </c>
      <c r="AG64" s="273" t="s">
        <v>412</v>
      </c>
      <c r="AH64" s="273" t="s">
        <v>412</v>
      </c>
      <c r="AI64" s="273" t="s">
        <v>412</v>
      </c>
      <c r="AJ64" s="273" t="s">
        <v>412</v>
      </c>
      <c r="AK64" s="273" t="s">
        <v>412</v>
      </c>
      <c r="AL64" s="273" t="s">
        <v>412</v>
      </c>
      <c r="AM64" s="273" t="s">
        <v>412</v>
      </c>
      <c r="AN64" s="273" t="s">
        <v>412</v>
      </c>
      <c r="AO64" s="273" t="s">
        <v>412</v>
      </c>
      <c r="AP64" s="273" t="s">
        <v>412</v>
      </c>
      <c r="AQ64" s="273" t="s">
        <v>412</v>
      </c>
      <c r="AR64" s="273" t="s">
        <v>412</v>
      </c>
      <c r="AS64" s="273" t="s">
        <v>412</v>
      </c>
      <c r="AT64" s="273" t="s">
        <v>412</v>
      </c>
      <c r="AU64" s="273" t="s">
        <v>412</v>
      </c>
      <c r="AV64" s="273" t="s">
        <v>412</v>
      </c>
      <c r="AW64" s="273" t="s">
        <v>412</v>
      </c>
      <c r="AX64" s="273">
        <v>10364.94587289503</v>
      </c>
      <c r="AY64" s="273">
        <v>10893.791056289201</v>
      </c>
      <c r="AZ64" s="273">
        <v>11175.460565566103</v>
      </c>
      <c r="BA64" s="273">
        <v>11240.796280729795</v>
      </c>
      <c r="BB64" s="273">
        <v>11272.984715565377</v>
      </c>
      <c r="BC64" s="273">
        <v>11457.537036668655</v>
      </c>
      <c r="BD64" s="273">
        <v>11495.792520966284</v>
      </c>
      <c r="BE64" s="273">
        <v>11941.397794219158</v>
      </c>
      <c r="BF64" s="273">
        <v>12750.466772247739</v>
      </c>
      <c r="BG64" s="273">
        <v>12128.671465642567</v>
      </c>
      <c r="BH64" s="273">
        <v>12365.14950331243</v>
      </c>
      <c r="BI64" s="273">
        <v>12530.455945122088</v>
      </c>
      <c r="BJ64" s="273">
        <v>12620.868456423417</v>
      </c>
      <c r="BK64" s="273">
        <v>12806.264001343767</v>
      </c>
      <c r="BL64" s="273">
        <v>12997.945171612993</v>
      </c>
      <c r="BM64" s="273">
        <v>13704.403156594863</v>
      </c>
      <c r="BN64" s="273">
        <v>13698.941871224144</v>
      </c>
      <c r="BO64" s="273">
        <v>14353.315045687683</v>
      </c>
      <c r="BP64" s="273">
        <v>15180.202729656812</v>
      </c>
      <c r="BQ64" s="273">
        <v>15129.890987117536</v>
      </c>
      <c r="BR64" s="273">
        <v>15222.083972584089</v>
      </c>
      <c r="BS64" s="273">
        <v>15030.997125061749</v>
      </c>
      <c r="BT64" s="273">
        <v>14884.994942381754</v>
      </c>
      <c r="BU64" s="273">
        <v>14843.93753689734</v>
      </c>
      <c r="BV64" s="273">
        <v>14829.093654788761</v>
      </c>
      <c r="BW64" s="273">
        <v>14739.290406044307</v>
      </c>
      <c r="BX64" s="33"/>
    </row>
    <row r="65" spans="1:76" s="97" customFormat="1">
      <c r="A65" s="30"/>
      <c r="B65" s="38" t="s">
        <v>453</v>
      </c>
      <c r="C65" s="30"/>
      <c r="D65" s="273" t="s">
        <v>412</v>
      </c>
      <c r="E65" s="273" t="s">
        <v>412</v>
      </c>
      <c r="F65" s="273" t="s">
        <v>412</v>
      </c>
      <c r="G65" s="273" t="s">
        <v>412</v>
      </c>
      <c r="H65" s="273" t="s">
        <v>412</v>
      </c>
      <c r="I65" s="273" t="s">
        <v>412</v>
      </c>
      <c r="J65" s="273" t="s">
        <v>412</v>
      </c>
      <c r="K65" s="273" t="s">
        <v>412</v>
      </c>
      <c r="L65" s="273" t="s">
        <v>412</v>
      </c>
      <c r="M65" s="273" t="s">
        <v>412</v>
      </c>
      <c r="N65" s="273" t="s">
        <v>412</v>
      </c>
      <c r="O65" s="273" t="s">
        <v>412</v>
      </c>
      <c r="P65" s="273" t="s">
        <v>412</v>
      </c>
      <c r="Q65" s="273" t="s">
        <v>412</v>
      </c>
      <c r="R65" s="273" t="s">
        <v>412</v>
      </c>
      <c r="S65" s="273" t="s">
        <v>412</v>
      </c>
      <c r="T65" s="273" t="s">
        <v>412</v>
      </c>
      <c r="U65" s="273" t="s">
        <v>412</v>
      </c>
      <c r="V65" s="273" t="s">
        <v>412</v>
      </c>
      <c r="W65" s="273" t="s">
        <v>412</v>
      </c>
      <c r="X65" s="273" t="s">
        <v>412</v>
      </c>
      <c r="Y65" s="273" t="s">
        <v>412</v>
      </c>
      <c r="Z65" s="273" t="s">
        <v>412</v>
      </c>
      <c r="AA65" s="273" t="s">
        <v>412</v>
      </c>
      <c r="AB65" s="273">
        <v>159.26567337213504</v>
      </c>
      <c r="AC65" s="273">
        <v>284.44732496067525</v>
      </c>
      <c r="AD65" s="273">
        <v>131.53325469698709</v>
      </c>
      <c r="AE65" s="273">
        <v>211.64421961781517</v>
      </c>
      <c r="AF65" s="273">
        <v>157.53647186851933</v>
      </c>
      <c r="AG65" s="273">
        <v>734.43220896854348</v>
      </c>
      <c r="AH65" s="273">
        <v>681.10897122098709</v>
      </c>
      <c r="AI65" s="273">
        <v>623.50626213893634</v>
      </c>
      <c r="AJ65" s="273">
        <v>612.03784994510374</v>
      </c>
      <c r="AK65" s="273">
        <v>823.00952115985638</v>
      </c>
      <c r="AL65" s="273">
        <v>1002.2747567655413</v>
      </c>
      <c r="AM65" s="273">
        <v>1464.958209513004</v>
      </c>
      <c r="AN65" s="273">
        <v>1775.0722075700664</v>
      </c>
      <c r="AO65" s="273">
        <v>2146.0949323404798</v>
      </c>
      <c r="AP65" s="273">
        <v>2334.1286372850209</v>
      </c>
      <c r="AQ65" s="273">
        <v>2287.3312669475627</v>
      </c>
      <c r="AR65" s="273">
        <v>2229.9857932497416</v>
      </c>
      <c r="AS65" s="273">
        <v>2638.1336542245604</v>
      </c>
      <c r="AT65" s="273">
        <v>3152.9985668638183</v>
      </c>
      <c r="AU65" s="273">
        <v>4068.169650013358</v>
      </c>
      <c r="AV65" s="273">
        <v>5335.7735698815486</v>
      </c>
      <c r="AW65" s="273">
        <v>6720.3410684395049</v>
      </c>
      <c r="AX65" s="273">
        <v>7730.4838552970605</v>
      </c>
      <c r="AY65" s="273">
        <v>8389.1117733219689</v>
      </c>
      <c r="AZ65" s="273">
        <v>8588.8460109324242</v>
      </c>
      <c r="BA65" s="273">
        <v>8247.5487426336222</v>
      </c>
      <c r="BB65" s="273">
        <v>8091.606110644876</v>
      </c>
      <c r="BC65" s="273">
        <v>8092.3983835443005</v>
      </c>
      <c r="BD65" s="273">
        <v>8166.276430233982</v>
      </c>
      <c r="BE65" s="273">
        <v>8592.1296046829611</v>
      </c>
      <c r="BF65" s="273">
        <v>9599.4172886679025</v>
      </c>
      <c r="BG65" s="273">
        <v>9523.5497314633958</v>
      </c>
      <c r="BH65" s="273">
        <v>10036.601382514727</v>
      </c>
      <c r="BI65" s="273">
        <v>10632.828238816792</v>
      </c>
      <c r="BJ65" s="273">
        <v>11314.014516189676</v>
      </c>
      <c r="BK65" s="273">
        <v>11929.19890438396</v>
      </c>
      <c r="BL65" s="273">
        <v>13287.307943939155</v>
      </c>
      <c r="BM65" s="273">
        <v>16025.342920551475</v>
      </c>
      <c r="BN65" s="273">
        <v>17206.875030475552</v>
      </c>
      <c r="BO65" s="273">
        <v>18192.596618673088</v>
      </c>
      <c r="BP65" s="273">
        <v>18712.737949359427</v>
      </c>
      <c r="BQ65" s="273">
        <v>18532.987045332527</v>
      </c>
      <c r="BR65" s="273">
        <v>18322.054593158668</v>
      </c>
      <c r="BS65" s="273">
        <v>18240.141803585258</v>
      </c>
      <c r="BT65" s="273">
        <v>18216.889794949398</v>
      </c>
      <c r="BU65" s="273">
        <v>18213.752345846493</v>
      </c>
      <c r="BV65" s="273">
        <v>18205.257873744144</v>
      </c>
      <c r="BW65" s="273">
        <v>18022.299771403304</v>
      </c>
      <c r="BX65" s="33"/>
    </row>
    <row r="66" spans="1:76" s="97" customFormat="1" ht="26.1" customHeight="1">
      <c r="A66" s="158"/>
      <c r="B66" s="158" t="s">
        <v>434</v>
      </c>
      <c r="C66" s="30"/>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33"/>
    </row>
    <row r="67" spans="1:76" s="97" customFormat="1">
      <c r="A67" s="301"/>
      <c r="B67" s="92" t="s">
        <v>433</v>
      </c>
      <c r="C67" s="30"/>
      <c r="D67" s="273" t="s">
        <v>412</v>
      </c>
      <c r="E67" s="273" t="s">
        <v>412</v>
      </c>
      <c r="F67" s="273" t="s">
        <v>412</v>
      </c>
      <c r="G67" s="273" t="s">
        <v>412</v>
      </c>
      <c r="H67" s="273" t="s">
        <v>412</v>
      </c>
      <c r="I67" s="273" t="s">
        <v>412</v>
      </c>
      <c r="J67" s="273" t="s">
        <v>412</v>
      </c>
      <c r="K67" s="273" t="s">
        <v>412</v>
      </c>
      <c r="L67" s="273" t="s">
        <v>412</v>
      </c>
      <c r="M67" s="273" t="s">
        <v>412</v>
      </c>
      <c r="N67" s="273" t="s">
        <v>412</v>
      </c>
      <c r="O67" s="273" t="s">
        <v>412</v>
      </c>
      <c r="P67" s="273" t="s">
        <v>412</v>
      </c>
      <c r="Q67" s="273" t="s">
        <v>412</v>
      </c>
      <c r="R67" s="273" t="s">
        <v>412</v>
      </c>
      <c r="S67" s="273" t="s">
        <v>412</v>
      </c>
      <c r="T67" s="273" t="s">
        <v>412</v>
      </c>
      <c r="U67" s="273" t="s">
        <v>412</v>
      </c>
      <c r="V67" s="273" t="s">
        <v>412</v>
      </c>
      <c r="W67" s="273" t="s">
        <v>412</v>
      </c>
      <c r="X67" s="273" t="s">
        <v>412</v>
      </c>
      <c r="Y67" s="273" t="s">
        <v>412</v>
      </c>
      <c r="Z67" s="273" t="s">
        <v>412</v>
      </c>
      <c r="AA67" s="273" t="s">
        <v>412</v>
      </c>
      <c r="AB67" s="273" t="s">
        <v>412</v>
      </c>
      <c r="AC67" s="273" t="s">
        <v>412</v>
      </c>
      <c r="AD67" s="273" t="s">
        <v>412</v>
      </c>
      <c r="AE67" s="273" t="s">
        <v>412</v>
      </c>
      <c r="AF67" s="273" t="s">
        <v>412</v>
      </c>
      <c r="AG67" s="273" t="s">
        <v>412</v>
      </c>
      <c r="AH67" s="273" t="s">
        <v>412</v>
      </c>
      <c r="AI67" s="273" t="s">
        <v>412</v>
      </c>
      <c r="AJ67" s="273" t="s">
        <v>412</v>
      </c>
      <c r="AK67" s="273" t="s">
        <v>412</v>
      </c>
      <c r="AL67" s="273" t="s">
        <v>412</v>
      </c>
      <c r="AM67" s="273" t="s">
        <v>412</v>
      </c>
      <c r="AN67" s="273" t="s">
        <v>412</v>
      </c>
      <c r="AO67" s="273" t="s">
        <v>412</v>
      </c>
      <c r="AP67" s="273" t="s">
        <v>412</v>
      </c>
      <c r="AQ67" s="273" t="s">
        <v>412</v>
      </c>
      <c r="AR67" s="273" t="s">
        <v>412</v>
      </c>
      <c r="AS67" s="273" t="s">
        <v>412</v>
      </c>
      <c r="AT67" s="273" t="s">
        <v>412</v>
      </c>
      <c r="AU67" s="273" t="s">
        <v>412</v>
      </c>
      <c r="AV67" s="273" t="s">
        <v>412</v>
      </c>
      <c r="AW67" s="273" t="s">
        <v>412</v>
      </c>
      <c r="AX67" s="273" t="s">
        <v>412</v>
      </c>
      <c r="AY67" s="273" t="s">
        <v>412</v>
      </c>
      <c r="AZ67" s="273" t="s">
        <v>412</v>
      </c>
      <c r="BA67" s="273" t="s">
        <v>412</v>
      </c>
      <c r="BB67" s="273" t="s">
        <v>412</v>
      </c>
      <c r="BC67" s="273" t="s">
        <v>412</v>
      </c>
      <c r="BD67" s="273" t="s">
        <v>412</v>
      </c>
      <c r="BE67" s="273" t="s">
        <v>412</v>
      </c>
      <c r="BF67" s="273" t="s">
        <v>412</v>
      </c>
      <c r="BG67" s="273" t="s">
        <v>412</v>
      </c>
      <c r="BH67" s="273" t="s">
        <v>412</v>
      </c>
      <c r="BI67" s="273" t="s">
        <v>412</v>
      </c>
      <c r="BJ67" s="273" t="s">
        <v>412</v>
      </c>
      <c r="BK67" s="273" t="s">
        <v>412</v>
      </c>
      <c r="BL67" s="273">
        <v>1864.7533462699257</v>
      </c>
      <c r="BM67" s="273">
        <v>3016.1060720950882</v>
      </c>
      <c r="BN67" s="273">
        <v>3295.8916386219139</v>
      </c>
      <c r="BO67" s="273">
        <v>3586.3713284622445</v>
      </c>
      <c r="BP67" s="273">
        <v>3782.8414285325562</v>
      </c>
      <c r="BQ67" s="273">
        <v>3298.1979076199605</v>
      </c>
      <c r="BR67" s="273">
        <v>2400.768545211723</v>
      </c>
      <c r="BS67" s="273">
        <v>1826.3426169476299</v>
      </c>
      <c r="BT67" s="273">
        <v>1733.584281392275</v>
      </c>
      <c r="BU67" s="273">
        <v>1773.8958858361173</v>
      </c>
      <c r="BV67" s="273">
        <v>1801.1807361802282</v>
      </c>
      <c r="BW67" s="273">
        <v>1825.5400127637622</v>
      </c>
      <c r="BX67" s="33"/>
    </row>
    <row r="68" spans="1:76" s="97" customFormat="1">
      <c r="A68" s="301"/>
      <c r="B68" s="92" t="s">
        <v>7</v>
      </c>
      <c r="C68" s="30"/>
      <c r="D68" s="273" t="s">
        <v>412</v>
      </c>
      <c r="E68" s="273" t="s">
        <v>412</v>
      </c>
      <c r="F68" s="273" t="s">
        <v>412</v>
      </c>
      <c r="G68" s="273" t="s">
        <v>412</v>
      </c>
      <c r="H68" s="273" t="s">
        <v>412</v>
      </c>
      <c r="I68" s="273" t="s">
        <v>412</v>
      </c>
      <c r="J68" s="273" t="s">
        <v>412</v>
      </c>
      <c r="K68" s="273" t="s">
        <v>412</v>
      </c>
      <c r="L68" s="273" t="s">
        <v>412</v>
      </c>
      <c r="M68" s="273" t="s">
        <v>412</v>
      </c>
      <c r="N68" s="273" t="s">
        <v>412</v>
      </c>
      <c r="O68" s="273" t="s">
        <v>412</v>
      </c>
      <c r="P68" s="273" t="s">
        <v>412</v>
      </c>
      <c r="Q68" s="273" t="s">
        <v>412</v>
      </c>
      <c r="R68" s="273" t="s">
        <v>412</v>
      </c>
      <c r="S68" s="273" t="s">
        <v>412</v>
      </c>
      <c r="T68" s="273" t="s">
        <v>412</v>
      </c>
      <c r="U68" s="273" t="s">
        <v>412</v>
      </c>
      <c r="V68" s="273" t="s">
        <v>412</v>
      </c>
      <c r="W68" s="273" t="s">
        <v>412</v>
      </c>
      <c r="X68" s="273" t="s">
        <v>412</v>
      </c>
      <c r="Y68" s="273" t="s">
        <v>412</v>
      </c>
      <c r="Z68" s="273" t="s">
        <v>412</v>
      </c>
      <c r="AA68" s="273" t="s">
        <v>412</v>
      </c>
      <c r="AB68" s="273" t="s">
        <v>412</v>
      </c>
      <c r="AC68" s="273" t="s">
        <v>412</v>
      </c>
      <c r="AD68" s="273" t="s">
        <v>412</v>
      </c>
      <c r="AE68" s="273" t="s">
        <v>412</v>
      </c>
      <c r="AF68" s="273" t="s">
        <v>412</v>
      </c>
      <c r="AG68" s="273" t="s">
        <v>412</v>
      </c>
      <c r="AH68" s="273" t="s">
        <v>412</v>
      </c>
      <c r="AI68" s="273" t="s">
        <v>412</v>
      </c>
      <c r="AJ68" s="273" t="s">
        <v>412</v>
      </c>
      <c r="AK68" s="273" t="s">
        <v>412</v>
      </c>
      <c r="AL68" s="273" t="s">
        <v>412</v>
      </c>
      <c r="AM68" s="273" t="s">
        <v>412</v>
      </c>
      <c r="AN68" s="273" t="s">
        <v>412</v>
      </c>
      <c r="AO68" s="273" t="s">
        <v>412</v>
      </c>
      <c r="AP68" s="273" t="s">
        <v>412</v>
      </c>
      <c r="AQ68" s="273" t="s">
        <v>412</v>
      </c>
      <c r="AR68" s="273" t="s">
        <v>412</v>
      </c>
      <c r="AS68" s="273" t="s">
        <v>412</v>
      </c>
      <c r="AT68" s="273" t="s">
        <v>412</v>
      </c>
      <c r="AU68" s="273" t="s">
        <v>412</v>
      </c>
      <c r="AV68" s="273" t="s">
        <v>412</v>
      </c>
      <c r="AW68" s="273" t="s">
        <v>412</v>
      </c>
      <c r="AX68" s="273" t="s">
        <v>412</v>
      </c>
      <c r="AY68" s="273" t="s">
        <v>412</v>
      </c>
      <c r="AZ68" s="273" t="s">
        <v>412</v>
      </c>
      <c r="BA68" s="273" t="s">
        <v>412</v>
      </c>
      <c r="BB68" s="273" t="s">
        <v>412</v>
      </c>
      <c r="BC68" s="273" t="s">
        <v>412</v>
      </c>
      <c r="BD68" s="273" t="s">
        <v>412</v>
      </c>
      <c r="BE68" s="273" t="s">
        <v>412</v>
      </c>
      <c r="BF68" s="273" t="s">
        <v>412</v>
      </c>
      <c r="BG68" s="273" t="s">
        <v>412</v>
      </c>
      <c r="BH68" s="273" t="s">
        <v>412</v>
      </c>
      <c r="BI68" s="273" t="s">
        <v>412</v>
      </c>
      <c r="BJ68" s="273" t="s">
        <v>412</v>
      </c>
      <c r="BK68" s="273" t="s">
        <v>412</v>
      </c>
      <c r="BL68" s="273">
        <v>5068.9518021313825</v>
      </c>
      <c r="BM68" s="273">
        <v>5594.8059859079676</v>
      </c>
      <c r="BN68" s="273">
        <v>5778.0716866757575</v>
      </c>
      <c r="BO68" s="273">
        <v>6068.3004304231717</v>
      </c>
      <c r="BP68" s="273">
        <v>6284.421922880686</v>
      </c>
      <c r="BQ68" s="273">
        <v>6298.5050572341461</v>
      </c>
      <c r="BR68" s="273">
        <v>6739.6056176846823</v>
      </c>
      <c r="BS68" s="273">
        <v>7050.3437768376953</v>
      </c>
      <c r="BT68" s="273">
        <v>7132.0382912798623</v>
      </c>
      <c r="BU68" s="273">
        <v>7201.3112707716</v>
      </c>
      <c r="BV68" s="273">
        <v>7300.4791834695752</v>
      </c>
      <c r="BW68" s="273">
        <v>7374.3713998601443</v>
      </c>
      <c r="BX68" s="33"/>
    </row>
    <row r="69" spans="1:76" s="97" customFormat="1">
      <c r="A69" s="301"/>
      <c r="B69" s="92" t="s">
        <v>432</v>
      </c>
      <c r="C69" s="30"/>
      <c r="D69" s="273" t="s">
        <v>412</v>
      </c>
      <c r="E69" s="273" t="s">
        <v>412</v>
      </c>
      <c r="F69" s="273" t="s">
        <v>412</v>
      </c>
      <c r="G69" s="273" t="s">
        <v>412</v>
      </c>
      <c r="H69" s="273" t="s">
        <v>412</v>
      </c>
      <c r="I69" s="273" t="s">
        <v>412</v>
      </c>
      <c r="J69" s="273" t="s">
        <v>412</v>
      </c>
      <c r="K69" s="273" t="s">
        <v>412</v>
      </c>
      <c r="L69" s="273" t="s">
        <v>412</v>
      </c>
      <c r="M69" s="273" t="s">
        <v>412</v>
      </c>
      <c r="N69" s="273" t="s">
        <v>412</v>
      </c>
      <c r="O69" s="273" t="s">
        <v>412</v>
      </c>
      <c r="P69" s="273" t="s">
        <v>412</v>
      </c>
      <c r="Q69" s="273" t="s">
        <v>412</v>
      </c>
      <c r="R69" s="273" t="s">
        <v>412</v>
      </c>
      <c r="S69" s="273" t="s">
        <v>412</v>
      </c>
      <c r="T69" s="273" t="s">
        <v>412</v>
      </c>
      <c r="U69" s="273" t="s">
        <v>412</v>
      </c>
      <c r="V69" s="273" t="s">
        <v>412</v>
      </c>
      <c r="W69" s="273" t="s">
        <v>412</v>
      </c>
      <c r="X69" s="273" t="s">
        <v>412</v>
      </c>
      <c r="Y69" s="273" t="s">
        <v>412</v>
      </c>
      <c r="Z69" s="273" t="s">
        <v>412</v>
      </c>
      <c r="AA69" s="273" t="s">
        <v>412</v>
      </c>
      <c r="AB69" s="273" t="s">
        <v>412</v>
      </c>
      <c r="AC69" s="273" t="s">
        <v>412</v>
      </c>
      <c r="AD69" s="273" t="s">
        <v>412</v>
      </c>
      <c r="AE69" s="273" t="s">
        <v>412</v>
      </c>
      <c r="AF69" s="273" t="s">
        <v>412</v>
      </c>
      <c r="AG69" s="273" t="s">
        <v>412</v>
      </c>
      <c r="AH69" s="273" t="s">
        <v>412</v>
      </c>
      <c r="AI69" s="273" t="s">
        <v>412</v>
      </c>
      <c r="AJ69" s="273" t="s">
        <v>412</v>
      </c>
      <c r="AK69" s="273" t="s">
        <v>412</v>
      </c>
      <c r="AL69" s="273" t="s">
        <v>412</v>
      </c>
      <c r="AM69" s="273" t="s">
        <v>412</v>
      </c>
      <c r="AN69" s="273" t="s">
        <v>412</v>
      </c>
      <c r="AO69" s="273" t="s">
        <v>412</v>
      </c>
      <c r="AP69" s="273" t="s">
        <v>412</v>
      </c>
      <c r="AQ69" s="273" t="s">
        <v>412</v>
      </c>
      <c r="AR69" s="273" t="s">
        <v>412</v>
      </c>
      <c r="AS69" s="273" t="s">
        <v>412</v>
      </c>
      <c r="AT69" s="273" t="s">
        <v>412</v>
      </c>
      <c r="AU69" s="273" t="s">
        <v>412</v>
      </c>
      <c r="AV69" s="273" t="s">
        <v>412</v>
      </c>
      <c r="AW69" s="273" t="s">
        <v>412</v>
      </c>
      <c r="AX69" s="273" t="s">
        <v>412</v>
      </c>
      <c r="AY69" s="273" t="s">
        <v>412</v>
      </c>
      <c r="AZ69" s="273" t="s">
        <v>412</v>
      </c>
      <c r="BA69" s="273" t="s">
        <v>412</v>
      </c>
      <c r="BB69" s="273" t="s">
        <v>412</v>
      </c>
      <c r="BC69" s="273" t="s">
        <v>412</v>
      </c>
      <c r="BD69" s="273" t="s">
        <v>412</v>
      </c>
      <c r="BE69" s="273" t="s">
        <v>412</v>
      </c>
      <c r="BF69" s="273" t="s">
        <v>412</v>
      </c>
      <c r="BG69" s="273" t="s">
        <v>412</v>
      </c>
      <c r="BH69" s="273" t="s">
        <v>412</v>
      </c>
      <c r="BI69" s="273" t="s">
        <v>412</v>
      </c>
      <c r="BJ69" s="273" t="s">
        <v>412</v>
      </c>
      <c r="BK69" s="273" t="s">
        <v>412</v>
      </c>
      <c r="BL69" s="273">
        <v>3712.2456891067441</v>
      </c>
      <c r="BM69" s="273">
        <v>3768.8096285091733</v>
      </c>
      <c r="BN69" s="273">
        <v>3487.1213582925684</v>
      </c>
      <c r="BO69" s="273">
        <v>3168.4779060256474</v>
      </c>
      <c r="BP69" s="273">
        <v>2859.3518873842359</v>
      </c>
      <c r="BQ69" s="273">
        <v>2548.0437028511974</v>
      </c>
      <c r="BR69" s="273">
        <v>2410.7601558743972</v>
      </c>
      <c r="BS69" s="273">
        <v>2412.9377124363054</v>
      </c>
      <c r="BT69" s="273">
        <v>2387.0556504863748</v>
      </c>
      <c r="BU69" s="273">
        <v>2348.6810887774027</v>
      </c>
      <c r="BV69" s="273">
        <v>2361.714242889876</v>
      </c>
      <c r="BW69" s="273">
        <v>2361.6293639541932</v>
      </c>
      <c r="BX69" s="33"/>
    </row>
    <row r="70" spans="1:76" s="97" customFormat="1">
      <c r="A70" s="301"/>
      <c r="B70" s="92" t="s">
        <v>431</v>
      </c>
      <c r="C70" s="30"/>
      <c r="D70" s="273" t="s">
        <v>412</v>
      </c>
      <c r="E70" s="273" t="s">
        <v>412</v>
      </c>
      <c r="F70" s="273" t="s">
        <v>412</v>
      </c>
      <c r="G70" s="273" t="s">
        <v>412</v>
      </c>
      <c r="H70" s="273" t="s">
        <v>412</v>
      </c>
      <c r="I70" s="273" t="s">
        <v>412</v>
      </c>
      <c r="J70" s="273" t="s">
        <v>412</v>
      </c>
      <c r="K70" s="273" t="s">
        <v>412</v>
      </c>
      <c r="L70" s="273" t="s">
        <v>412</v>
      </c>
      <c r="M70" s="273" t="s">
        <v>412</v>
      </c>
      <c r="N70" s="273" t="s">
        <v>412</v>
      </c>
      <c r="O70" s="273" t="s">
        <v>412</v>
      </c>
      <c r="P70" s="273" t="s">
        <v>412</v>
      </c>
      <c r="Q70" s="273" t="s">
        <v>412</v>
      </c>
      <c r="R70" s="273" t="s">
        <v>412</v>
      </c>
      <c r="S70" s="273" t="s">
        <v>412</v>
      </c>
      <c r="T70" s="273" t="s">
        <v>412</v>
      </c>
      <c r="U70" s="273" t="s">
        <v>412</v>
      </c>
      <c r="V70" s="273" t="s">
        <v>412</v>
      </c>
      <c r="W70" s="273" t="s">
        <v>412</v>
      </c>
      <c r="X70" s="273" t="s">
        <v>412</v>
      </c>
      <c r="Y70" s="273" t="s">
        <v>412</v>
      </c>
      <c r="Z70" s="273" t="s">
        <v>412</v>
      </c>
      <c r="AA70" s="273" t="s">
        <v>412</v>
      </c>
      <c r="AB70" s="273" t="s">
        <v>412</v>
      </c>
      <c r="AC70" s="273" t="s">
        <v>412</v>
      </c>
      <c r="AD70" s="273" t="s">
        <v>412</v>
      </c>
      <c r="AE70" s="273" t="s">
        <v>412</v>
      </c>
      <c r="AF70" s="273" t="s">
        <v>412</v>
      </c>
      <c r="AG70" s="273" t="s">
        <v>412</v>
      </c>
      <c r="AH70" s="273" t="s">
        <v>412</v>
      </c>
      <c r="AI70" s="273" t="s">
        <v>412</v>
      </c>
      <c r="AJ70" s="273" t="s">
        <v>412</v>
      </c>
      <c r="AK70" s="273" t="s">
        <v>412</v>
      </c>
      <c r="AL70" s="273" t="s">
        <v>412</v>
      </c>
      <c r="AM70" s="273" t="s">
        <v>412</v>
      </c>
      <c r="AN70" s="273" t="s">
        <v>412</v>
      </c>
      <c r="AO70" s="273" t="s">
        <v>412</v>
      </c>
      <c r="AP70" s="273" t="s">
        <v>412</v>
      </c>
      <c r="AQ70" s="273" t="s">
        <v>412</v>
      </c>
      <c r="AR70" s="273" t="s">
        <v>412</v>
      </c>
      <c r="AS70" s="273" t="s">
        <v>412</v>
      </c>
      <c r="AT70" s="273" t="s">
        <v>412</v>
      </c>
      <c r="AU70" s="273" t="s">
        <v>412</v>
      </c>
      <c r="AV70" s="273" t="s">
        <v>412</v>
      </c>
      <c r="AW70" s="273" t="s">
        <v>412</v>
      </c>
      <c r="AX70" s="273" t="s">
        <v>412</v>
      </c>
      <c r="AY70" s="273" t="s">
        <v>412</v>
      </c>
      <c r="AZ70" s="273" t="s">
        <v>412</v>
      </c>
      <c r="BA70" s="273" t="s">
        <v>412</v>
      </c>
      <c r="BB70" s="273" t="s">
        <v>412</v>
      </c>
      <c r="BC70" s="273" t="s">
        <v>412</v>
      </c>
      <c r="BD70" s="273" t="s">
        <v>412</v>
      </c>
      <c r="BE70" s="273" t="s">
        <v>412</v>
      </c>
      <c r="BF70" s="273" t="s">
        <v>412</v>
      </c>
      <c r="BG70" s="273" t="s">
        <v>412</v>
      </c>
      <c r="BH70" s="273" t="s">
        <v>412</v>
      </c>
      <c r="BI70" s="273" t="s">
        <v>412</v>
      </c>
      <c r="BJ70" s="273" t="s">
        <v>412</v>
      </c>
      <c r="BK70" s="273" t="s">
        <v>412</v>
      </c>
      <c r="BL70" s="273">
        <v>357.02590718737576</v>
      </c>
      <c r="BM70" s="273">
        <v>432.57849115557246</v>
      </c>
      <c r="BN70" s="273">
        <v>499.5013341753654</v>
      </c>
      <c r="BO70" s="273">
        <v>570.27998205011477</v>
      </c>
      <c r="BP70" s="273">
        <v>649.85979308289382</v>
      </c>
      <c r="BQ70" s="273">
        <v>707.1066152671948</v>
      </c>
      <c r="BR70" s="273">
        <v>783.16746889189517</v>
      </c>
      <c r="BS70" s="273">
        <v>841.90826865626434</v>
      </c>
      <c r="BT70" s="273">
        <v>875.79382070867257</v>
      </c>
      <c r="BU70" s="273">
        <v>916.45668926306394</v>
      </c>
      <c r="BV70" s="273">
        <v>967.53125776201841</v>
      </c>
      <c r="BW70" s="273">
        <v>1005.7446326098581</v>
      </c>
      <c r="BX70" s="33"/>
    </row>
    <row r="71" spans="1:76" s="97" customFormat="1">
      <c r="A71" s="301"/>
      <c r="B71" s="92" t="s">
        <v>430</v>
      </c>
      <c r="C71" s="30"/>
      <c r="D71" s="273" t="s">
        <v>412</v>
      </c>
      <c r="E71" s="273" t="s">
        <v>412</v>
      </c>
      <c r="F71" s="273" t="s">
        <v>412</v>
      </c>
      <c r="G71" s="273" t="s">
        <v>412</v>
      </c>
      <c r="H71" s="273" t="s">
        <v>412</v>
      </c>
      <c r="I71" s="273" t="s">
        <v>412</v>
      </c>
      <c r="J71" s="273" t="s">
        <v>412</v>
      </c>
      <c r="K71" s="273" t="s">
        <v>412</v>
      </c>
      <c r="L71" s="273" t="s">
        <v>412</v>
      </c>
      <c r="M71" s="273" t="s">
        <v>412</v>
      </c>
      <c r="N71" s="273" t="s">
        <v>412</v>
      </c>
      <c r="O71" s="273" t="s">
        <v>412</v>
      </c>
      <c r="P71" s="273" t="s">
        <v>412</v>
      </c>
      <c r="Q71" s="273" t="s">
        <v>412</v>
      </c>
      <c r="R71" s="273" t="s">
        <v>412</v>
      </c>
      <c r="S71" s="273" t="s">
        <v>412</v>
      </c>
      <c r="T71" s="273" t="s">
        <v>412</v>
      </c>
      <c r="U71" s="273" t="s">
        <v>412</v>
      </c>
      <c r="V71" s="273" t="s">
        <v>412</v>
      </c>
      <c r="W71" s="273" t="s">
        <v>412</v>
      </c>
      <c r="X71" s="273" t="s">
        <v>412</v>
      </c>
      <c r="Y71" s="273" t="s">
        <v>412</v>
      </c>
      <c r="Z71" s="273" t="s">
        <v>412</v>
      </c>
      <c r="AA71" s="273" t="s">
        <v>412</v>
      </c>
      <c r="AB71" s="273" t="s">
        <v>412</v>
      </c>
      <c r="AC71" s="273" t="s">
        <v>412</v>
      </c>
      <c r="AD71" s="273" t="s">
        <v>412</v>
      </c>
      <c r="AE71" s="273" t="s">
        <v>412</v>
      </c>
      <c r="AF71" s="273" t="s">
        <v>412</v>
      </c>
      <c r="AG71" s="273" t="s">
        <v>412</v>
      </c>
      <c r="AH71" s="273" t="s">
        <v>412</v>
      </c>
      <c r="AI71" s="273" t="s">
        <v>412</v>
      </c>
      <c r="AJ71" s="273" t="s">
        <v>412</v>
      </c>
      <c r="AK71" s="273" t="s">
        <v>412</v>
      </c>
      <c r="AL71" s="273" t="s">
        <v>412</v>
      </c>
      <c r="AM71" s="273" t="s">
        <v>412</v>
      </c>
      <c r="AN71" s="273" t="s">
        <v>412</v>
      </c>
      <c r="AO71" s="273" t="s">
        <v>412</v>
      </c>
      <c r="AP71" s="273" t="s">
        <v>412</v>
      </c>
      <c r="AQ71" s="273" t="s">
        <v>412</v>
      </c>
      <c r="AR71" s="273" t="s">
        <v>412</v>
      </c>
      <c r="AS71" s="273" t="s">
        <v>412</v>
      </c>
      <c r="AT71" s="273" t="s">
        <v>412</v>
      </c>
      <c r="AU71" s="273" t="s">
        <v>412</v>
      </c>
      <c r="AV71" s="273" t="s">
        <v>412</v>
      </c>
      <c r="AW71" s="273" t="s">
        <v>412</v>
      </c>
      <c r="AX71" s="273" t="s">
        <v>412</v>
      </c>
      <c r="AY71" s="273" t="s">
        <v>412</v>
      </c>
      <c r="AZ71" s="273" t="s">
        <v>412</v>
      </c>
      <c r="BA71" s="273" t="s">
        <v>412</v>
      </c>
      <c r="BB71" s="273" t="s">
        <v>412</v>
      </c>
      <c r="BC71" s="273" t="s">
        <v>412</v>
      </c>
      <c r="BD71" s="273" t="s">
        <v>412</v>
      </c>
      <c r="BE71" s="273" t="s">
        <v>412</v>
      </c>
      <c r="BF71" s="273" t="s">
        <v>412</v>
      </c>
      <c r="BG71" s="273" t="s">
        <v>412</v>
      </c>
      <c r="BH71" s="273" t="s">
        <v>412</v>
      </c>
      <c r="BI71" s="273" t="s">
        <v>412</v>
      </c>
      <c r="BJ71" s="273" t="s">
        <v>412</v>
      </c>
      <c r="BK71" s="273" t="s">
        <v>412</v>
      </c>
      <c r="BL71" s="273">
        <v>734.14331070991329</v>
      </c>
      <c r="BM71" s="273">
        <v>747.83183923692593</v>
      </c>
      <c r="BN71" s="273">
        <v>712.13879818196619</v>
      </c>
      <c r="BO71" s="273">
        <v>661.31300482097959</v>
      </c>
      <c r="BP71" s="273">
        <v>571.85684046722326</v>
      </c>
      <c r="BQ71" s="273">
        <v>499.56336420920286</v>
      </c>
      <c r="BR71" s="273">
        <v>432.42916278666189</v>
      </c>
      <c r="BS71" s="273">
        <v>372.72485808784074</v>
      </c>
      <c r="BT71" s="273">
        <v>314.12508274679323</v>
      </c>
      <c r="BU71" s="273">
        <v>264.00513874664091</v>
      </c>
      <c r="BV71" s="273">
        <v>216.39401915354193</v>
      </c>
      <c r="BW71" s="273">
        <v>209.74966478008994</v>
      </c>
      <c r="BX71" s="33"/>
    </row>
    <row r="72" spans="1:76" s="97" customFormat="1" ht="26.1" customHeight="1">
      <c r="A72" s="301"/>
      <c r="B72" s="92" t="s">
        <v>429</v>
      </c>
      <c r="C72" s="30"/>
      <c r="D72" s="273" t="s">
        <v>412</v>
      </c>
      <c r="E72" s="273" t="s">
        <v>412</v>
      </c>
      <c r="F72" s="273" t="s">
        <v>412</v>
      </c>
      <c r="G72" s="273" t="s">
        <v>412</v>
      </c>
      <c r="H72" s="273" t="s">
        <v>412</v>
      </c>
      <c r="I72" s="273" t="s">
        <v>412</v>
      </c>
      <c r="J72" s="273" t="s">
        <v>412</v>
      </c>
      <c r="K72" s="273" t="s">
        <v>412</v>
      </c>
      <c r="L72" s="273" t="s">
        <v>412</v>
      </c>
      <c r="M72" s="273" t="s">
        <v>412</v>
      </c>
      <c r="N72" s="273" t="s">
        <v>412</v>
      </c>
      <c r="O72" s="273" t="s">
        <v>412</v>
      </c>
      <c r="P72" s="273" t="s">
        <v>412</v>
      </c>
      <c r="Q72" s="273" t="s">
        <v>412</v>
      </c>
      <c r="R72" s="273" t="s">
        <v>412</v>
      </c>
      <c r="S72" s="273" t="s">
        <v>412</v>
      </c>
      <c r="T72" s="273" t="s">
        <v>412</v>
      </c>
      <c r="U72" s="273" t="s">
        <v>412</v>
      </c>
      <c r="V72" s="273" t="s">
        <v>412</v>
      </c>
      <c r="W72" s="273" t="s">
        <v>412</v>
      </c>
      <c r="X72" s="273" t="s">
        <v>412</v>
      </c>
      <c r="Y72" s="273" t="s">
        <v>412</v>
      </c>
      <c r="Z72" s="273" t="s">
        <v>412</v>
      </c>
      <c r="AA72" s="273" t="s">
        <v>412</v>
      </c>
      <c r="AB72" s="273" t="s">
        <v>412</v>
      </c>
      <c r="AC72" s="273" t="s">
        <v>412</v>
      </c>
      <c r="AD72" s="273" t="s">
        <v>412</v>
      </c>
      <c r="AE72" s="273" t="s">
        <v>412</v>
      </c>
      <c r="AF72" s="273" t="s">
        <v>412</v>
      </c>
      <c r="AG72" s="273" t="s">
        <v>412</v>
      </c>
      <c r="AH72" s="273" t="s">
        <v>412</v>
      </c>
      <c r="AI72" s="273" t="s">
        <v>412</v>
      </c>
      <c r="AJ72" s="273" t="s">
        <v>412</v>
      </c>
      <c r="AK72" s="273" t="s">
        <v>412</v>
      </c>
      <c r="AL72" s="273" t="s">
        <v>412</v>
      </c>
      <c r="AM72" s="273" t="s">
        <v>412</v>
      </c>
      <c r="AN72" s="273" t="s">
        <v>412</v>
      </c>
      <c r="AO72" s="273" t="s">
        <v>412</v>
      </c>
      <c r="AP72" s="273" t="s">
        <v>412</v>
      </c>
      <c r="AQ72" s="273" t="s">
        <v>412</v>
      </c>
      <c r="AR72" s="273" t="s">
        <v>412</v>
      </c>
      <c r="AS72" s="273" t="s">
        <v>412</v>
      </c>
      <c r="AT72" s="273" t="s">
        <v>412</v>
      </c>
      <c r="AU72" s="273" t="s">
        <v>412</v>
      </c>
      <c r="AV72" s="273" t="s">
        <v>412</v>
      </c>
      <c r="AW72" s="273" t="s">
        <v>412</v>
      </c>
      <c r="AX72" s="273" t="s">
        <v>412</v>
      </c>
      <c r="AY72" s="273" t="s">
        <v>412</v>
      </c>
      <c r="AZ72" s="273" t="s">
        <v>412</v>
      </c>
      <c r="BA72" s="273" t="s">
        <v>412</v>
      </c>
      <c r="BB72" s="273" t="s">
        <v>412</v>
      </c>
      <c r="BC72" s="273" t="s">
        <v>412</v>
      </c>
      <c r="BD72" s="273" t="s">
        <v>412</v>
      </c>
      <c r="BE72" s="273" t="s">
        <v>412</v>
      </c>
      <c r="BF72" s="273" t="s">
        <v>412</v>
      </c>
      <c r="BG72" s="273" t="s">
        <v>412</v>
      </c>
      <c r="BH72" s="273" t="s">
        <v>412</v>
      </c>
      <c r="BI72" s="273" t="s">
        <v>412</v>
      </c>
      <c r="BJ72" s="273" t="s">
        <v>412</v>
      </c>
      <c r="BK72" s="273" t="s">
        <v>412</v>
      </c>
      <c r="BL72" s="273">
        <v>4701.7189606326883</v>
      </c>
      <c r="BM72" s="273">
        <v>4760.5285763836191</v>
      </c>
      <c r="BN72" s="273">
        <v>4771.8781294833198</v>
      </c>
      <c r="BO72" s="273">
        <v>4877.2277375985141</v>
      </c>
      <c r="BP72" s="273">
        <v>4925.2727994476136</v>
      </c>
      <c r="BQ72" s="273">
        <v>4925.619503980407</v>
      </c>
      <c r="BR72" s="273">
        <v>4824.6097296003945</v>
      </c>
      <c r="BS72" s="273">
        <v>4614.5525294230265</v>
      </c>
      <c r="BT72" s="273">
        <v>4444.4802953926428</v>
      </c>
      <c r="BU72" s="273">
        <v>4293.5440345708739</v>
      </c>
      <c r="BV72" s="273">
        <v>4131.194492665807</v>
      </c>
      <c r="BW72" s="273">
        <v>3934.6908007478792</v>
      </c>
      <c r="BX72" s="33"/>
    </row>
    <row r="73" spans="1:76" s="97" customFormat="1">
      <c r="A73" s="301"/>
      <c r="B73" s="92" t="s">
        <v>428</v>
      </c>
      <c r="C73" s="30"/>
      <c r="D73" s="273" t="s">
        <v>412</v>
      </c>
      <c r="E73" s="273" t="s">
        <v>412</v>
      </c>
      <c r="F73" s="273" t="s">
        <v>412</v>
      </c>
      <c r="G73" s="273" t="s">
        <v>412</v>
      </c>
      <c r="H73" s="273" t="s">
        <v>412</v>
      </c>
      <c r="I73" s="273" t="s">
        <v>412</v>
      </c>
      <c r="J73" s="273" t="s">
        <v>412</v>
      </c>
      <c r="K73" s="273" t="s">
        <v>412</v>
      </c>
      <c r="L73" s="273" t="s">
        <v>412</v>
      </c>
      <c r="M73" s="273" t="s">
        <v>412</v>
      </c>
      <c r="N73" s="273" t="s">
        <v>412</v>
      </c>
      <c r="O73" s="273" t="s">
        <v>412</v>
      </c>
      <c r="P73" s="273" t="s">
        <v>412</v>
      </c>
      <c r="Q73" s="273" t="s">
        <v>412</v>
      </c>
      <c r="R73" s="273" t="s">
        <v>412</v>
      </c>
      <c r="S73" s="273" t="s">
        <v>412</v>
      </c>
      <c r="T73" s="273" t="s">
        <v>412</v>
      </c>
      <c r="U73" s="273" t="s">
        <v>412</v>
      </c>
      <c r="V73" s="273" t="s">
        <v>412</v>
      </c>
      <c r="W73" s="273" t="s">
        <v>412</v>
      </c>
      <c r="X73" s="273" t="s">
        <v>412</v>
      </c>
      <c r="Y73" s="273" t="s">
        <v>412</v>
      </c>
      <c r="Z73" s="273" t="s">
        <v>412</v>
      </c>
      <c r="AA73" s="273" t="s">
        <v>412</v>
      </c>
      <c r="AB73" s="273" t="s">
        <v>412</v>
      </c>
      <c r="AC73" s="273" t="s">
        <v>412</v>
      </c>
      <c r="AD73" s="273" t="s">
        <v>412</v>
      </c>
      <c r="AE73" s="273" t="s">
        <v>412</v>
      </c>
      <c r="AF73" s="273" t="s">
        <v>412</v>
      </c>
      <c r="AG73" s="273" t="s">
        <v>412</v>
      </c>
      <c r="AH73" s="273" t="s">
        <v>412</v>
      </c>
      <c r="AI73" s="273" t="s">
        <v>412</v>
      </c>
      <c r="AJ73" s="273" t="s">
        <v>412</v>
      </c>
      <c r="AK73" s="273" t="s">
        <v>412</v>
      </c>
      <c r="AL73" s="273" t="s">
        <v>412</v>
      </c>
      <c r="AM73" s="273" t="s">
        <v>412</v>
      </c>
      <c r="AN73" s="273" t="s">
        <v>412</v>
      </c>
      <c r="AO73" s="273" t="s">
        <v>412</v>
      </c>
      <c r="AP73" s="273" t="s">
        <v>412</v>
      </c>
      <c r="AQ73" s="273" t="s">
        <v>412</v>
      </c>
      <c r="AR73" s="273" t="s">
        <v>412</v>
      </c>
      <c r="AS73" s="273" t="s">
        <v>412</v>
      </c>
      <c r="AT73" s="273" t="s">
        <v>412</v>
      </c>
      <c r="AU73" s="273" t="s">
        <v>412</v>
      </c>
      <c r="AV73" s="273" t="s">
        <v>412</v>
      </c>
      <c r="AW73" s="273" t="s">
        <v>412</v>
      </c>
      <c r="AX73" s="273" t="s">
        <v>412</v>
      </c>
      <c r="AY73" s="273" t="s">
        <v>412</v>
      </c>
      <c r="AZ73" s="273" t="s">
        <v>412</v>
      </c>
      <c r="BA73" s="273" t="s">
        <v>412</v>
      </c>
      <c r="BB73" s="273" t="s">
        <v>412</v>
      </c>
      <c r="BC73" s="273" t="s">
        <v>412</v>
      </c>
      <c r="BD73" s="273" t="s">
        <v>412</v>
      </c>
      <c r="BE73" s="273" t="s">
        <v>412</v>
      </c>
      <c r="BF73" s="273" t="s">
        <v>412</v>
      </c>
      <c r="BG73" s="273" t="s">
        <v>412</v>
      </c>
      <c r="BH73" s="273" t="s">
        <v>412</v>
      </c>
      <c r="BI73" s="273" t="s">
        <v>412</v>
      </c>
      <c r="BJ73" s="273" t="s">
        <v>412</v>
      </c>
      <c r="BK73" s="273" t="s">
        <v>412</v>
      </c>
      <c r="BL73" s="273">
        <v>112.61258098222602</v>
      </c>
      <c r="BM73" s="273">
        <v>139.18104790256518</v>
      </c>
      <c r="BN73" s="273">
        <v>164.30466718819315</v>
      </c>
      <c r="BO73" s="273">
        <v>189.31308424532028</v>
      </c>
      <c r="BP73" s="273">
        <v>229.26366334532315</v>
      </c>
      <c r="BQ73" s="273">
        <v>256.55571210807375</v>
      </c>
      <c r="BR73" s="273">
        <v>280.29522572419762</v>
      </c>
      <c r="BS73" s="273">
        <v>312.09772879870349</v>
      </c>
      <c r="BT73" s="273">
        <v>338.26815824669103</v>
      </c>
      <c r="BU73" s="273">
        <v>365.8336770967806</v>
      </c>
      <c r="BV73" s="273">
        <v>387.22723126638931</v>
      </c>
      <c r="BW73" s="273">
        <v>404.37060264927601</v>
      </c>
      <c r="BX73" s="33"/>
    </row>
    <row r="74" spans="1:76" s="97" customFormat="1">
      <c r="A74" s="301"/>
      <c r="B74" s="92" t="s">
        <v>427</v>
      </c>
      <c r="C74" s="30"/>
      <c r="D74" s="273" t="s">
        <v>412</v>
      </c>
      <c r="E74" s="273" t="s">
        <v>412</v>
      </c>
      <c r="F74" s="273" t="s">
        <v>412</v>
      </c>
      <c r="G74" s="273" t="s">
        <v>412</v>
      </c>
      <c r="H74" s="273" t="s">
        <v>412</v>
      </c>
      <c r="I74" s="273" t="s">
        <v>412</v>
      </c>
      <c r="J74" s="273" t="s">
        <v>412</v>
      </c>
      <c r="K74" s="273" t="s">
        <v>412</v>
      </c>
      <c r="L74" s="273" t="s">
        <v>412</v>
      </c>
      <c r="M74" s="273" t="s">
        <v>412</v>
      </c>
      <c r="N74" s="273" t="s">
        <v>412</v>
      </c>
      <c r="O74" s="273" t="s">
        <v>412</v>
      </c>
      <c r="P74" s="273" t="s">
        <v>412</v>
      </c>
      <c r="Q74" s="273" t="s">
        <v>412</v>
      </c>
      <c r="R74" s="273" t="s">
        <v>412</v>
      </c>
      <c r="S74" s="273" t="s">
        <v>412</v>
      </c>
      <c r="T74" s="273" t="s">
        <v>412</v>
      </c>
      <c r="U74" s="273" t="s">
        <v>412</v>
      </c>
      <c r="V74" s="273" t="s">
        <v>412</v>
      </c>
      <c r="W74" s="273" t="s">
        <v>412</v>
      </c>
      <c r="X74" s="273" t="s">
        <v>412</v>
      </c>
      <c r="Y74" s="273" t="s">
        <v>412</v>
      </c>
      <c r="Z74" s="273" t="s">
        <v>412</v>
      </c>
      <c r="AA74" s="273" t="s">
        <v>412</v>
      </c>
      <c r="AB74" s="273" t="s">
        <v>412</v>
      </c>
      <c r="AC74" s="273" t="s">
        <v>412</v>
      </c>
      <c r="AD74" s="273" t="s">
        <v>412</v>
      </c>
      <c r="AE74" s="273" t="s">
        <v>412</v>
      </c>
      <c r="AF74" s="273" t="s">
        <v>412</v>
      </c>
      <c r="AG74" s="273" t="s">
        <v>412</v>
      </c>
      <c r="AH74" s="273" t="s">
        <v>412</v>
      </c>
      <c r="AI74" s="273" t="s">
        <v>412</v>
      </c>
      <c r="AJ74" s="273" t="s">
        <v>412</v>
      </c>
      <c r="AK74" s="273" t="s">
        <v>412</v>
      </c>
      <c r="AL74" s="273" t="s">
        <v>412</v>
      </c>
      <c r="AM74" s="273" t="s">
        <v>412</v>
      </c>
      <c r="AN74" s="273" t="s">
        <v>412</v>
      </c>
      <c r="AO74" s="273" t="s">
        <v>412</v>
      </c>
      <c r="AP74" s="273" t="s">
        <v>412</v>
      </c>
      <c r="AQ74" s="273" t="s">
        <v>412</v>
      </c>
      <c r="AR74" s="273" t="s">
        <v>412</v>
      </c>
      <c r="AS74" s="273" t="s">
        <v>412</v>
      </c>
      <c r="AT74" s="273" t="s">
        <v>412</v>
      </c>
      <c r="AU74" s="273" t="s">
        <v>412</v>
      </c>
      <c r="AV74" s="273" t="s">
        <v>412</v>
      </c>
      <c r="AW74" s="273" t="s">
        <v>412</v>
      </c>
      <c r="AX74" s="273" t="s">
        <v>412</v>
      </c>
      <c r="AY74" s="273" t="s">
        <v>412</v>
      </c>
      <c r="AZ74" s="273" t="s">
        <v>412</v>
      </c>
      <c r="BA74" s="273" t="s">
        <v>412</v>
      </c>
      <c r="BB74" s="273" t="s">
        <v>412</v>
      </c>
      <c r="BC74" s="273" t="s">
        <v>412</v>
      </c>
      <c r="BD74" s="273" t="s">
        <v>412</v>
      </c>
      <c r="BE74" s="273" t="s">
        <v>412</v>
      </c>
      <c r="BF74" s="273" t="s">
        <v>412</v>
      </c>
      <c r="BG74" s="273" t="s">
        <v>412</v>
      </c>
      <c r="BH74" s="273" t="s">
        <v>412</v>
      </c>
      <c r="BI74" s="273" t="s">
        <v>412</v>
      </c>
      <c r="BJ74" s="273" t="s">
        <v>412</v>
      </c>
      <c r="BK74" s="273" t="s">
        <v>412</v>
      </c>
      <c r="BL74" s="273">
        <v>25.940875663726143</v>
      </c>
      <c r="BM74" s="273">
        <v>29.227557677691419</v>
      </c>
      <c r="BN74" s="273">
        <v>31.557393568893282</v>
      </c>
      <c r="BO74" s="273">
        <v>32.88021937468482</v>
      </c>
      <c r="BP74" s="273">
        <v>34.00536272598108</v>
      </c>
      <c r="BQ74" s="273">
        <v>33.071990418266267</v>
      </c>
      <c r="BR74" s="273">
        <v>32.023050335216084</v>
      </c>
      <c r="BS74" s="273">
        <v>32.581445511291555</v>
      </c>
      <c r="BT74" s="273">
        <v>32.681954625736076</v>
      </c>
      <c r="BU74" s="273">
        <v>36.24190719549545</v>
      </c>
      <c r="BV74" s="273">
        <v>40.178515962344029</v>
      </c>
      <c r="BW74" s="273">
        <v>41.667319847744679</v>
      </c>
      <c r="BX74" s="33"/>
    </row>
    <row r="75" spans="1:76" s="97" customFormat="1">
      <c r="A75" s="301"/>
      <c r="B75" s="92" t="s">
        <v>1</v>
      </c>
      <c r="C75" s="30"/>
      <c r="D75" s="273" t="s">
        <v>412</v>
      </c>
      <c r="E75" s="273" t="s">
        <v>412</v>
      </c>
      <c r="F75" s="273" t="s">
        <v>412</v>
      </c>
      <c r="G75" s="273" t="s">
        <v>412</v>
      </c>
      <c r="H75" s="273" t="s">
        <v>412</v>
      </c>
      <c r="I75" s="273" t="s">
        <v>412</v>
      </c>
      <c r="J75" s="273" t="s">
        <v>412</v>
      </c>
      <c r="K75" s="273" t="s">
        <v>412</v>
      </c>
      <c r="L75" s="273" t="s">
        <v>412</v>
      </c>
      <c r="M75" s="273" t="s">
        <v>412</v>
      </c>
      <c r="N75" s="273" t="s">
        <v>412</v>
      </c>
      <c r="O75" s="273" t="s">
        <v>412</v>
      </c>
      <c r="P75" s="273" t="s">
        <v>412</v>
      </c>
      <c r="Q75" s="273" t="s">
        <v>412</v>
      </c>
      <c r="R75" s="273" t="s">
        <v>412</v>
      </c>
      <c r="S75" s="273" t="s">
        <v>412</v>
      </c>
      <c r="T75" s="273" t="s">
        <v>412</v>
      </c>
      <c r="U75" s="273" t="s">
        <v>412</v>
      </c>
      <c r="V75" s="273" t="s">
        <v>412</v>
      </c>
      <c r="W75" s="273" t="s">
        <v>412</v>
      </c>
      <c r="X75" s="273" t="s">
        <v>412</v>
      </c>
      <c r="Y75" s="273" t="s">
        <v>412</v>
      </c>
      <c r="Z75" s="273" t="s">
        <v>412</v>
      </c>
      <c r="AA75" s="273" t="s">
        <v>412</v>
      </c>
      <c r="AB75" s="273" t="s">
        <v>412</v>
      </c>
      <c r="AC75" s="273" t="s">
        <v>412</v>
      </c>
      <c r="AD75" s="273" t="s">
        <v>412</v>
      </c>
      <c r="AE75" s="273" t="s">
        <v>412</v>
      </c>
      <c r="AF75" s="273" t="s">
        <v>412</v>
      </c>
      <c r="AG75" s="273" t="s">
        <v>412</v>
      </c>
      <c r="AH75" s="273" t="s">
        <v>412</v>
      </c>
      <c r="AI75" s="273" t="s">
        <v>412</v>
      </c>
      <c r="AJ75" s="273" t="s">
        <v>412</v>
      </c>
      <c r="AK75" s="273" t="s">
        <v>412</v>
      </c>
      <c r="AL75" s="273" t="s">
        <v>412</v>
      </c>
      <c r="AM75" s="273" t="s">
        <v>412</v>
      </c>
      <c r="AN75" s="273" t="s">
        <v>412</v>
      </c>
      <c r="AO75" s="273" t="s">
        <v>412</v>
      </c>
      <c r="AP75" s="273" t="s">
        <v>412</v>
      </c>
      <c r="AQ75" s="273" t="s">
        <v>412</v>
      </c>
      <c r="AR75" s="273" t="s">
        <v>412</v>
      </c>
      <c r="AS75" s="273" t="s">
        <v>412</v>
      </c>
      <c r="AT75" s="273" t="s">
        <v>412</v>
      </c>
      <c r="AU75" s="273" t="s">
        <v>412</v>
      </c>
      <c r="AV75" s="273" t="s">
        <v>412</v>
      </c>
      <c r="AW75" s="273" t="s">
        <v>412</v>
      </c>
      <c r="AX75" s="273" t="s">
        <v>412</v>
      </c>
      <c r="AY75" s="273" t="s">
        <v>412</v>
      </c>
      <c r="AZ75" s="273" t="s">
        <v>412</v>
      </c>
      <c r="BA75" s="273" t="s">
        <v>412</v>
      </c>
      <c r="BB75" s="273" t="s">
        <v>412</v>
      </c>
      <c r="BC75" s="273" t="s">
        <v>412</v>
      </c>
      <c r="BD75" s="273" t="s">
        <v>412</v>
      </c>
      <c r="BE75" s="273" t="s">
        <v>412</v>
      </c>
      <c r="BF75" s="273" t="s">
        <v>412</v>
      </c>
      <c r="BG75" s="273" t="s">
        <v>412</v>
      </c>
      <c r="BH75" s="273" t="s">
        <v>412</v>
      </c>
      <c r="BI75" s="273" t="s">
        <v>412</v>
      </c>
      <c r="BJ75" s="273" t="s">
        <v>412</v>
      </c>
      <c r="BK75" s="273" t="s">
        <v>412</v>
      </c>
      <c r="BL75" s="273">
        <v>826.05833497659171</v>
      </c>
      <c r="BM75" s="273">
        <v>895.95344846151534</v>
      </c>
      <c r="BN75" s="273">
        <v>847.46004984730155</v>
      </c>
      <c r="BO75" s="273">
        <v>892.36177530898749</v>
      </c>
      <c r="BP75" s="273">
        <v>991.02099958818224</v>
      </c>
      <c r="BQ75" s="273">
        <v>1067.2777730696528</v>
      </c>
      <c r="BR75" s="273">
        <v>1158.3902454926247</v>
      </c>
      <c r="BS75" s="273">
        <v>1195.9639532279207</v>
      </c>
      <c r="BT75" s="273">
        <v>1185.3624898379703</v>
      </c>
      <c r="BU75" s="273">
        <v>1192.3034512580477</v>
      </c>
      <c r="BV75" s="273">
        <v>1195.71652225862</v>
      </c>
      <c r="BW75" s="273">
        <v>1188.1942758008324</v>
      </c>
      <c r="BX75" s="33"/>
    </row>
    <row r="76" spans="1:76" s="97" customFormat="1">
      <c r="A76" s="301"/>
      <c r="B76" s="92" t="s">
        <v>426</v>
      </c>
      <c r="C76" s="30"/>
      <c r="D76" s="273" t="s">
        <v>412</v>
      </c>
      <c r="E76" s="273" t="s">
        <v>412</v>
      </c>
      <c r="F76" s="273" t="s">
        <v>412</v>
      </c>
      <c r="G76" s="273" t="s">
        <v>412</v>
      </c>
      <c r="H76" s="273" t="s">
        <v>412</v>
      </c>
      <c r="I76" s="273" t="s">
        <v>412</v>
      </c>
      <c r="J76" s="273" t="s">
        <v>412</v>
      </c>
      <c r="K76" s="273" t="s">
        <v>412</v>
      </c>
      <c r="L76" s="273" t="s">
        <v>412</v>
      </c>
      <c r="M76" s="273" t="s">
        <v>412</v>
      </c>
      <c r="N76" s="273" t="s">
        <v>412</v>
      </c>
      <c r="O76" s="273" t="s">
        <v>412</v>
      </c>
      <c r="P76" s="273" t="s">
        <v>412</v>
      </c>
      <c r="Q76" s="273" t="s">
        <v>412</v>
      </c>
      <c r="R76" s="273" t="s">
        <v>412</v>
      </c>
      <c r="S76" s="273" t="s">
        <v>412</v>
      </c>
      <c r="T76" s="273" t="s">
        <v>412</v>
      </c>
      <c r="U76" s="273" t="s">
        <v>412</v>
      </c>
      <c r="V76" s="273" t="s">
        <v>412</v>
      </c>
      <c r="W76" s="273" t="s">
        <v>412</v>
      </c>
      <c r="X76" s="273" t="s">
        <v>412</v>
      </c>
      <c r="Y76" s="273" t="s">
        <v>412</v>
      </c>
      <c r="Z76" s="273" t="s">
        <v>412</v>
      </c>
      <c r="AA76" s="273" t="s">
        <v>412</v>
      </c>
      <c r="AB76" s="273" t="s">
        <v>412</v>
      </c>
      <c r="AC76" s="273" t="s">
        <v>412</v>
      </c>
      <c r="AD76" s="273" t="s">
        <v>412</v>
      </c>
      <c r="AE76" s="273" t="s">
        <v>412</v>
      </c>
      <c r="AF76" s="273" t="s">
        <v>412</v>
      </c>
      <c r="AG76" s="273" t="s">
        <v>412</v>
      </c>
      <c r="AH76" s="273" t="s">
        <v>412</v>
      </c>
      <c r="AI76" s="273" t="s">
        <v>412</v>
      </c>
      <c r="AJ76" s="273" t="s">
        <v>412</v>
      </c>
      <c r="AK76" s="273" t="s">
        <v>412</v>
      </c>
      <c r="AL76" s="273" t="s">
        <v>412</v>
      </c>
      <c r="AM76" s="273" t="s">
        <v>412</v>
      </c>
      <c r="AN76" s="273" t="s">
        <v>412</v>
      </c>
      <c r="AO76" s="273" t="s">
        <v>412</v>
      </c>
      <c r="AP76" s="273" t="s">
        <v>412</v>
      </c>
      <c r="AQ76" s="273" t="s">
        <v>412</v>
      </c>
      <c r="AR76" s="273" t="s">
        <v>412</v>
      </c>
      <c r="AS76" s="273" t="s">
        <v>412</v>
      </c>
      <c r="AT76" s="273" t="s">
        <v>412</v>
      </c>
      <c r="AU76" s="273" t="s">
        <v>412</v>
      </c>
      <c r="AV76" s="273" t="s">
        <v>412</v>
      </c>
      <c r="AW76" s="273" t="s">
        <v>412</v>
      </c>
      <c r="AX76" s="273" t="s">
        <v>412</v>
      </c>
      <c r="AY76" s="273" t="s">
        <v>412</v>
      </c>
      <c r="AZ76" s="273" t="s">
        <v>412</v>
      </c>
      <c r="BA76" s="273" t="s">
        <v>412</v>
      </c>
      <c r="BB76" s="273" t="s">
        <v>412</v>
      </c>
      <c r="BC76" s="273" t="s">
        <v>412</v>
      </c>
      <c r="BD76" s="273" t="s">
        <v>412</v>
      </c>
      <c r="BE76" s="273" t="s">
        <v>412</v>
      </c>
      <c r="BF76" s="273" t="s">
        <v>412</v>
      </c>
      <c r="BG76" s="273" t="s">
        <v>412</v>
      </c>
      <c r="BH76" s="273" t="s">
        <v>412</v>
      </c>
      <c r="BI76" s="273" t="s">
        <v>412</v>
      </c>
      <c r="BJ76" s="273" t="s">
        <v>412</v>
      </c>
      <c r="BK76" s="273" t="s">
        <v>412</v>
      </c>
      <c r="BL76" s="273">
        <v>1961.7596758138559</v>
      </c>
      <c r="BM76" s="273">
        <v>2677.1253240716837</v>
      </c>
      <c r="BN76" s="273">
        <v>3424.3347728400699</v>
      </c>
      <c r="BO76" s="273">
        <v>4031.0298573752361</v>
      </c>
      <c r="BP76" s="273">
        <v>4479.7755245831804</v>
      </c>
      <c r="BQ76" s="273">
        <v>4948.1061915653199</v>
      </c>
      <c r="BR76" s="273">
        <v>5290.6765820673927</v>
      </c>
      <c r="BS76" s="273">
        <v>5494.2409759502107</v>
      </c>
      <c r="BT76" s="273">
        <v>5637.8642152164985</v>
      </c>
      <c r="BU76" s="273">
        <v>5683.0947071235732</v>
      </c>
      <c r="BV76" s="273">
        <v>5672.9952138037306</v>
      </c>
      <c r="BW76" s="273">
        <v>5520.5517705201146</v>
      </c>
      <c r="BX76" s="33"/>
    </row>
    <row r="77" spans="1:76" s="97" customFormat="1" ht="26.1" customHeight="1">
      <c r="A77" s="301"/>
      <c r="B77" s="107" t="s">
        <v>425</v>
      </c>
      <c r="C77" s="30"/>
      <c r="D77" s="273">
        <v>0</v>
      </c>
      <c r="E77" s="273">
        <v>0</v>
      </c>
      <c r="F77" s="273">
        <v>0</v>
      </c>
      <c r="G77" s="273">
        <v>0</v>
      </c>
      <c r="H77" s="273">
        <v>0</v>
      </c>
      <c r="I77" s="273">
        <v>0</v>
      </c>
      <c r="J77" s="273">
        <v>0</v>
      </c>
      <c r="K77" s="273">
        <v>0</v>
      </c>
      <c r="L77" s="273">
        <v>0</v>
      </c>
      <c r="M77" s="273">
        <v>0</v>
      </c>
      <c r="N77" s="273">
        <v>0</v>
      </c>
      <c r="O77" s="273">
        <v>0</v>
      </c>
      <c r="P77" s="273">
        <v>0</v>
      </c>
      <c r="Q77" s="273">
        <v>0</v>
      </c>
      <c r="R77" s="273">
        <v>0</v>
      </c>
      <c r="S77" s="273">
        <v>0</v>
      </c>
      <c r="T77" s="273">
        <v>0</v>
      </c>
      <c r="U77" s="273">
        <v>0</v>
      </c>
      <c r="V77" s="273">
        <v>0</v>
      </c>
      <c r="W77" s="273">
        <v>0</v>
      </c>
      <c r="X77" s="273">
        <v>0</v>
      </c>
      <c r="Y77" s="273">
        <v>0</v>
      </c>
      <c r="Z77" s="273">
        <v>0</v>
      </c>
      <c r="AA77" s="273">
        <v>0</v>
      </c>
      <c r="AB77" s="273">
        <v>0</v>
      </c>
      <c r="AC77" s="273">
        <v>0</v>
      </c>
      <c r="AD77" s="273">
        <v>0</v>
      </c>
      <c r="AE77" s="273">
        <v>0</v>
      </c>
      <c r="AF77" s="273">
        <v>0</v>
      </c>
      <c r="AG77" s="273">
        <v>0</v>
      </c>
      <c r="AH77" s="273">
        <v>1487.0396869133392</v>
      </c>
      <c r="AI77" s="273">
        <v>1400.935712368854</v>
      </c>
      <c r="AJ77" s="273">
        <v>1522.9148302838566</v>
      </c>
      <c r="AK77" s="273">
        <v>2244.6991168071395</v>
      </c>
      <c r="AL77" s="273">
        <v>2702.3134728809905</v>
      </c>
      <c r="AM77" s="273">
        <v>3058.6103323126099</v>
      </c>
      <c r="AN77" s="273">
        <v>3256.6302118970198</v>
      </c>
      <c r="AO77" s="273">
        <v>3443.144739058931</v>
      </c>
      <c r="AP77" s="273">
        <v>3558.3545134929009</v>
      </c>
      <c r="AQ77" s="273">
        <v>3492.758486766772</v>
      </c>
      <c r="AR77" s="273">
        <v>3790.2635660031815</v>
      </c>
      <c r="AS77" s="273">
        <v>3951.2764157135184</v>
      </c>
      <c r="AT77" s="273">
        <v>4146.5295462507293</v>
      </c>
      <c r="AU77" s="273">
        <v>4337.4004303454458</v>
      </c>
      <c r="AV77" s="273">
        <v>4615.4846081445958</v>
      </c>
      <c r="AW77" s="273">
        <v>5116.5791912674285</v>
      </c>
      <c r="AX77" s="273">
        <v>5394.8144920043051</v>
      </c>
      <c r="AY77" s="273">
        <v>5569.7214448714158</v>
      </c>
      <c r="AZ77" s="273">
        <v>5546.0986995037183</v>
      </c>
      <c r="BA77" s="273">
        <v>5501.4736277999655</v>
      </c>
      <c r="BB77" s="273">
        <v>5506.6387294251072</v>
      </c>
      <c r="BC77" s="273">
        <v>5655.768771770242</v>
      </c>
      <c r="BD77" s="273">
        <v>5819.3760955398866</v>
      </c>
      <c r="BE77" s="273">
        <v>6074.7778503450545</v>
      </c>
      <c r="BF77" s="273">
        <v>6349.3819411045279</v>
      </c>
      <c r="BG77" s="273">
        <v>5776.6300834009562</v>
      </c>
      <c r="BH77" s="273">
        <v>5736.932700452935</v>
      </c>
      <c r="BI77" s="273">
        <v>5600.0118975268051</v>
      </c>
      <c r="BJ77" s="273">
        <v>5807.6143983107149</v>
      </c>
      <c r="BK77" s="273">
        <v>5714.6416029545762</v>
      </c>
      <c r="BL77" s="273">
        <v>6231.7891074545696</v>
      </c>
      <c r="BM77" s="273">
        <v>6360.0144015219539</v>
      </c>
      <c r="BN77" s="273">
        <v>6389.11326697816</v>
      </c>
      <c r="BO77" s="273">
        <v>6585.5000533133707</v>
      </c>
      <c r="BP77" s="273">
        <v>6670.2775317876212</v>
      </c>
      <c r="BQ77" s="273">
        <v>6651.4999069624473</v>
      </c>
      <c r="BR77" s="273">
        <v>6564.3816459597856</v>
      </c>
      <c r="BS77" s="273">
        <v>6311.2746897981287</v>
      </c>
      <c r="BT77" s="273">
        <v>5990.7861185695183</v>
      </c>
      <c r="BU77" s="273">
        <v>5677.1472814222934</v>
      </c>
      <c r="BV77" s="273">
        <v>5358.8199054355919</v>
      </c>
      <c r="BW77" s="273">
        <v>5122.8850765487168</v>
      </c>
      <c r="BX77" s="33"/>
    </row>
    <row r="78" spans="1:76" s="97" customFormat="1">
      <c r="A78" s="301"/>
      <c r="B78" s="107" t="s">
        <v>424</v>
      </c>
      <c r="C78" s="30"/>
      <c r="D78" s="273">
        <v>0</v>
      </c>
      <c r="E78" s="273">
        <v>0</v>
      </c>
      <c r="F78" s="273">
        <v>0</v>
      </c>
      <c r="G78" s="273">
        <v>0</v>
      </c>
      <c r="H78" s="273">
        <v>0</v>
      </c>
      <c r="I78" s="273">
        <v>0</v>
      </c>
      <c r="J78" s="273">
        <v>0</v>
      </c>
      <c r="K78" s="273">
        <v>0</v>
      </c>
      <c r="L78" s="273">
        <v>0</v>
      </c>
      <c r="M78" s="273">
        <v>0</v>
      </c>
      <c r="N78" s="273">
        <v>0</v>
      </c>
      <c r="O78" s="273">
        <v>0</v>
      </c>
      <c r="P78" s="273">
        <v>0</v>
      </c>
      <c r="Q78" s="273">
        <v>0</v>
      </c>
      <c r="R78" s="273">
        <v>0</v>
      </c>
      <c r="S78" s="273">
        <v>0</v>
      </c>
      <c r="T78" s="273">
        <v>0</v>
      </c>
      <c r="U78" s="273">
        <v>0</v>
      </c>
      <c r="V78" s="273">
        <v>0</v>
      </c>
      <c r="W78" s="273">
        <v>0</v>
      </c>
      <c r="X78" s="273">
        <v>0</v>
      </c>
      <c r="Y78" s="273">
        <v>0</v>
      </c>
      <c r="Z78" s="273">
        <v>0</v>
      </c>
      <c r="AA78" s="273">
        <v>0</v>
      </c>
      <c r="AB78" s="273">
        <v>0</v>
      </c>
      <c r="AC78" s="273">
        <v>0</v>
      </c>
      <c r="AD78" s="273">
        <v>0</v>
      </c>
      <c r="AE78" s="273">
        <v>0</v>
      </c>
      <c r="AF78" s="273">
        <v>0</v>
      </c>
      <c r="AG78" s="273">
        <v>0</v>
      </c>
      <c r="AH78" s="273">
        <v>1853.6376481229304</v>
      </c>
      <c r="AI78" s="273">
        <v>1748.3666180526525</v>
      </c>
      <c r="AJ78" s="273">
        <v>1901.821554108418</v>
      </c>
      <c r="AK78" s="273">
        <v>2801.8733396086323</v>
      </c>
      <c r="AL78" s="273">
        <v>3374.1557077374478</v>
      </c>
      <c r="AM78" s="273">
        <v>3817.9472332372375</v>
      </c>
      <c r="AN78" s="273">
        <v>4063.2818172820175</v>
      </c>
      <c r="AO78" s="273">
        <v>4295.9512882347162</v>
      </c>
      <c r="AP78" s="273">
        <v>4444.7070290054407</v>
      </c>
      <c r="AQ78" s="273">
        <v>4359.6719597638903</v>
      </c>
      <c r="AR78" s="273">
        <v>3964.5541005108994</v>
      </c>
      <c r="AS78" s="273">
        <v>4226.7493315591237</v>
      </c>
      <c r="AT78" s="273">
        <v>4946.5628328648963</v>
      </c>
      <c r="AU78" s="273">
        <v>6381.0791482907243</v>
      </c>
      <c r="AV78" s="273">
        <v>8225.9883630512468</v>
      </c>
      <c r="AW78" s="273">
        <v>9671.3303090742902</v>
      </c>
      <c r="AX78" s="273">
        <v>10625.656059421921</v>
      </c>
      <c r="AY78" s="273">
        <v>11185.858651769136</v>
      </c>
      <c r="AZ78" s="273">
        <v>11275.494436380757</v>
      </c>
      <c r="BA78" s="273">
        <v>10730.419538853506</v>
      </c>
      <c r="BB78" s="273">
        <v>10312.147348822955</v>
      </c>
      <c r="BC78" s="273">
        <v>9998.9074520902377</v>
      </c>
      <c r="BD78" s="273">
        <v>9619.8316806799576</v>
      </c>
      <c r="BE78" s="273">
        <v>9714.6085929904693</v>
      </c>
      <c r="BF78" s="273">
        <v>10425.746502295988</v>
      </c>
      <c r="BG78" s="273">
        <v>10288.038291156134</v>
      </c>
      <c r="BH78" s="273">
        <v>10858.594576969543</v>
      </c>
      <c r="BI78" s="273">
        <v>11490.0769788337</v>
      </c>
      <c r="BJ78" s="273">
        <v>11921.183655876519</v>
      </c>
      <c r="BK78" s="273">
        <v>12544.671240184896</v>
      </c>
      <c r="BL78" s="273">
        <v>13133.42137601986</v>
      </c>
      <c r="BM78" s="273">
        <v>15702.133569879845</v>
      </c>
      <c r="BN78" s="273">
        <v>16623.146561897189</v>
      </c>
      <c r="BO78" s="273">
        <v>17492.05527237153</v>
      </c>
      <c r="BP78" s="273">
        <v>18137.392690250254</v>
      </c>
      <c r="BQ78" s="273">
        <v>17930.547911360976</v>
      </c>
      <c r="BR78" s="273">
        <v>17788.344137709402</v>
      </c>
      <c r="BS78" s="273">
        <v>17842.419176078758</v>
      </c>
      <c r="BT78" s="273">
        <v>18090.468121364</v>
      </c>
      <c r="BU78" s="273">
        <v>18398.220569217305</v>
      </c>
      <c r="BV78" s="273">
        <v>18715.791509976534</v>
      </c>
      <c r="BW78" s="273">
        <v>18743.624766985176</v>
      </c>
      <c r="BX78" s="33"/>
    </row>
    <row r="79" spans="1:76" s="97" customFormat="1" ht="26.1" customHeight="1">
      <c r="A79" s="107"/>
      <c r="B79" s="107" t="s">
        <v>423</v>
      </c>
      <c r="C79" s="30"/>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33"/>
    </row>
    <row r="80" spans="1:76" s="97" customFormat="1">
      <c r="A80" s="30"/>
      <c r="B80" s="38" t="s">
        <v>469</v>
      </c>
      <c r="C80" s="30"/>
      <c r="D80" s="273">
        <v>0</v>
      </c>
      <c r="E80" s="273">
        <v>0</v>
      </c>
      <c r="F80" s="273">
        <v>0</v>
      </c>
      <c r="G80" s="273">
        <v>0</v>
      </c>
      <c r="H80" s="273">
        <v>0</v>
      </c>
      <c r="I80" s="273">
        <v>0</v>
      </c>
      <c r="J80" s="273">
        <v>0</v>
      </c>
      <c r="K80" s="273">
        <v>0</v>
      </c>
      <c r="L80" s="273">
        <v>0</v>
      </c>
      <c r="M80" s="273">
        <v>0</v>
      </c>
      <c r="N80" s="273">
        <v>0</v>
      </c>
      <c r="O80" s="273">
        <v>0</v>
      </c>
      <c r="P80" s="273">
        <v>0</v>
      </c>
      <c r="Q80" s="273">
        <v>0</v>
      </c>
      <c r="R80" s="273">
        <v>0</v>
      </c>
      <c r="S80" s="273">
        <v>0</v>
      </c>
      <c r="T80" s="273">
        <v>0</v>
      </c>
      <c r="U80" s="273">
        <v>0</v>
      </c>
      <c r="V80" s="273">
        <v>0</v>
      </c>
      <c r="W80" s="273">
        <v>0</v>
      </c>
      <c r="X80" s="273">
        <v>0</v>
      </c>
      <c r="Y80" s="273">
        <v>0</v>
      </c>
      <c r="Z80" s="273">
        <v>0</v>
      </c>
      <c r="AA80" s="273">
        <v>0</v>
      </c>
      <c r="AB80" s="273">
        <v>0</v>
      </c>
      <c r="AC80" s="273">
        <v>0</v>
      </c>
      <c r="AD80" s="273">
        <v>0</v>
      </c>
      <c r="AE80" s="273">
        <v>0</v>
      </c>
      <c r="AF80" s="273">
        <v>0</v>
      </c>
      <c r="AG80" s="273">
        <v>0</v>
      </c>
      <c r="AH80" s="273">
        <v>1487.0396869133392</v>
      </c>
      <c r="AI80" s="273">
        <v>1400.935712368854</v>
      </c>
      <c r="AJ80" s="273">
        <v>1522.9148302838566</v>
      </c>
      <c r="AK80" s="273">
        <v>2244.6991168071395</v>
      </c>
      <c r="AL80" s="273">
        <v>2702.3134728809905</v>
      </c>
      <c r="AM80" s="273">
        <v>3058.6103323126099</v>
      </c>
      <c r="AN80" s="273">
        <v>3256.6302118970198</v>
      </c>
      <c r="AO80" s="273">
        <v>3443.144739058931</v>
      </c>
      <c r="AP80" s="273">
        <v>3558.3545134929009</v>
      </c>
      <c r="AQ80" s="273">
        <v>3492.758486766772</v>
      </c>
      <c r="AR80" s="273">
        <v>3790.2635660031815</v>
      </c>
      <c r="AS80" s="273">
        <v>3951.2764157135184</v>
      </c>
      <c r="AT80" s="273">
        <v>4146.5295462507293</v>
      </c>
      <c r="AU80" s="273">
        <v>4337.4004303454458</v>
      </c>
      <c r="AV80" s="273">
        <v>4615.4846081445958</v>
      </c>
      <c r="AW80" s="273">
        <v>5116.5791912674285</v>
      </c>
      <c r="AX80" s="273">
        <v>5394.8144920043051</v>
      </c>
      <c r="AY80" s="273">
        <v>5569.7214448714158</v>
      </c>
      <c r="AZ80" s="273">
        <v>5546.0986995037183</v>
      </c>
      <c r="BA80" s="273">
        <v>5501.4736277999655</v>
      </c>
      <c r="BB80" s="273">
        <v>5506.6387294251072</v>
      </c>
      <c r="BC80" s="273">
        <v>5655.768771770242</v>
      </c>
      <c r="BD80" s="273">
        <v>5819.3760955398866</v>
      </c>
      <c r="BE80" s="273">
        <v>6074.7778503450545</v>
      </c>
      <c r="BF80" s="273">
        <v>6349.3819411045279</v>
      </c>
      <c r="BG80" s="273">
        <v>5776.6300834009562</v>
      </c>
      <c r="BH80" s="273">
        <v>5736.932700452935</v>
      </c>
      <c r="BI80" s="273">
        <v>5600.0118975268051</v>
      </c>
      <c r="BJ80" s="273">
        <v>5807.6143983107149</v>
      </c>
      <c r="BK80" s="273">
        <v>5714.6416029545762</v>
      </c>
      <c r="BL80" s="273">
        <v>6231.7891074545696</v>
      </c>
      <c r="BM80" s="273">
        <v>6360.0144015219539</v>
      </c>
      <c r="BN80" s="273">
        <v>6389.11326697816</v>
      </c>
      <c r="BO80" s="273">
        <v>6585.5000533133707</v>
      </c>
      <c r="BP80" s="273">
        <v>6670.2775317876212</v>
      </c>
      <c r="BQ80" s="273">
        <v>6651.4999069624473</v>
      </c>
      <c r="BR80" s="273">
        <v>0</v>
      </c>
      <c r="BS80" s="273">
        <v>0</v>
      </c>
      <c r="BT80" s="273">
        <v>0</v>
      </c>
      <c r="BU80" s="273">
        <v>0</v>
      </c>
      <c r="BV80" s="273">
        <v>0</v>
      </c>
      <c r="BW80" s="273">
        <v>0</v>
      </c>
      <c r="BX80" s="33"/>
    </row>
    <row r="81" spans="1:76" s="97" customFormat="1">
      <c r="A81" s="30"/>
      <c r="B81" s="38" t="s">
        <v>421</v>
      </c>
      <c r="C81" s="30"/>
      <c r="D81" s="273">
        <v>0</v>
      </c>
      <c r="E81" s="273">
        <v>0</v>
      </c>
      <c r="F81" s="273">
        <v>0</v>
      </c>
      <c r="G81" s="273">
        <v>0</v>
      </c>
      <c r="H81" s="273">
        <v>0</v>
      </c>
      <c r="I81" s="273">
        <v>0</v>
      </c>
      <c r="J81" s="273">
        <v>0</v>
      </c>
      <c r="K81" s="273">
        <v>0</v>
      </c>
      <c r="L81" s="273">
        <v>0</v>
      </c>
      <c r="M81" s="273">
        <v>0</v>
      </c>
      <c r="N81" s="273">
        <v>0</v>
      </c>
      <c r="O81" s="273">
        <v>0</v>
      </c>
      <c r="P81" s="273">
        <v>0</v>
      </c>
      <c r="Q81" s="273">
        <v>0</v>
      </c>
      <c r="R81" s="273">
        <v>0</v>
      </c>
      <c r="S81" s="273">
        <v>0</v>
      </c>
      <c r="T81" s="273">
        <v>0</v>
      </c>
      <c r="U81" s="273">
        <v>0</v>
      </c>
      <c r="V81" s="273">
        <v>0</v>
      </c>
      <c r="W81" s="273">
        <v>0</v>
      </c>
      <c r="X81" s="273">
        <v>0</v>
      </c>
      <c r="Y81" s="273">
        <v>0</v>
      </c>
      <c r="Z81" s="273">
        <v>0</v>
      </c>
      <c r="AA81" s="273">
        <v>0</v>
      </c>
      <c r="AB81" s="273">
        <v>0</v>
      </c>
      <c r="AC81" s="273">
        <v>0</v>
      </c>
      <c r="AD81" s="273">
        <v>0</v>
      </c>
      <c r="AE81" s="273">
        <v>0</v>
      </c>
      <c r="AF81" s="273">
        <v>0</v>
      </c>
      <c r="AG81" s="273">
        <v>0</v>
      </c>
      <c r="AH81" s="273">
        <v>238.60670977621189</v>
      </c>
      <c r="AI81" s="273">
        <v>224.04187594884746</v>
      </c>
      <c r="AJ81" s="273">
        <v>242.86002312284555</v>
      </c>
      <c r="AK81" s="273">
        <v>359.0361440887292</v>
      </c>
      <c r="AL81" s="273">
        <v>431.81658355242274</v>
      </c>
      <c r="AM81" s="273">
        <v>488.42437128100181</v>
      </c>
      <c r="AN81" s="273">
        <v>521.41180507832803</v>
      </c>
      <c r="AO81" s="273">
        <v>548.96874108840507</v>
      </c>
      <c r="AP81" s="273">
        <v>569.39115498777585</v>
      </c>
      <c r="AQ81" s="273">
        <v>558.23551601896554</v>
      </c>
      <c r="AR81" s="273">
        <v>457.38326550486494</v>
      </c>
      <c r="AS81" s="273">
        <v>584.10977897062753</v>
      </c>
      <c r="AT81" s="273">
        <v>741.50231805872863</v>
      </c>
      <c r="AU81" s="273">
        <v>926.80731079563986</v>
      </c>
      <c r="AV81" s="273">
        <v>1188.405199657122</v>
      </c>
      <c r="AW81" s="273">
        <v>1545.9345149661035</v>
      </c>
      <c r="AX81" s="273">
        <v>1962.5958989268788</v>
      </c>
      <c r="AY81" s="273">
        <v>2219.9205791321556</v>
      </c>
      <c r="AZ81" s="273">
        <v>2412.5999805221254</v>
      </c>
      <c r="BA81" s="273">
        <v>2589.8094378616079</v>
      </c>
      <c r="BB81" s="273">
        <v>2811.0835498882502</v>
      </c>
      <c r="BC81" s="273">
        <v>3032.8081637309501</v>
      </c>
      <c r="BD81" s="273">
        <v>3185.6341652889564</v>
      </c>
      <c r="BE81" s="273">
        <v>3449.4000280700975</v>
      </c>
      <c r="BF81" s="273">
        <v>3981.914692650902</v>
      </c>
      <c r="BG81" s="273">
        <v>3859.8160611665348</v>
      </c>
      <c r="BH81" s="273">
        <v>4038.0401655394071</v>
      </c>
      <c r="BI81" s="273">
        <v>4260.8597509696538</v>
      </c>
      <c r="BJ81" s="273">
        <v>4492.8709529833632</v>
      </c>
      <c r="BK81" s="273">
        <v>4638.5045810969259</v>
      </c>
      <c r="BL81" s="273">
        <v>4805.9142871113345</v>
      </c>
      <c r="BM81" s="273">
        <v>5316.1302054364469</v>
      </c>
      <c r="BN81" s="273">
        <v>5494.7504763090501</v>
      </c>
      <c r="BO81" s="273">
        <v>5770.3433801714264</v>
      </c>
      <c r="BP81" s="273">
        <v>5955.8858330911453</v>
      </c>
      <c r="BQ81" s="273">
        <v>6006.5483205756364</v>
      </c>
      <c r="BR81" s="273">
        <v>0</v>
      </c>
      <c r="BS81" s="273">
        <v>0</v>
      </c>
      <c r="BT81" s="273">
        <v>0</v>
      </c>
      <c r="BU81" s="273">
        <v>0</v>
      </c>
      <c r="BV81" s="273">
        <v>0</v>
      </c>
      <c r="BW81" s="273">
        <v>0</v>
      </c>
      <c r="BX81" s="33"/>
    </row>
    <row r="82" spans="1:76" s="97" customFormat="1">
      <c r="A82" s="30"/>
      <c r="B82" s="38" t="s">
        <v>420</v>
      </c>
      <c r="C82" s="30"/>
      <c r="D82" s="273">
        <v>0</v>
      </c>
      <c r="E82" s="273">
        <v>0</v>
      </c>
      <c r="F82" s="273">
        <v>0</v>
      </c>
      <c r="G82" s="273">
        <v>0</v>
      </c>
      <c r="H82" s="273">
        <v>0</v>
      </c>
      <c r="I82" s="273">
        <v>0</v>
      </c>
      <c r="J82" s="273">
        <v>0</v>
      </c>
      <c r="K82" s="273">
        <v>0</v>
      </c>
      <c r="L82" s="273">
        <v>0</v>
      </c>
      <c r="M82" s="273">
        <v>0</v>
      </c>
      <c r="N82" s="273">
        <v>0</v>
      </c>
      <c r="O82" s="273">
        <v>0</v>
      </c>
      <c r="P82" s="273">
        <v>0</v>
      </c>
      <c r="Q82" s="273">
        <v>0</v>
      </c>
      <c r="R82" s="273">
        <v>0</v>
      </c>
      <c r="S82" s="273">
        <v>0</v>
      </c>
      <c r="T82" s="273">
        <v>0</v>
      </c>
      <c r="U82" s="273">
        <v>0</v>
      </c>
      <c r="V82" s="273">
        <v>0</v>
      </c>
      <c r="W82" s="273">
        <v>0</v>
      </c>
      <c r="X82" s="273">
        <v>0</v>
      </c>
      <c r="Y82" s="273">
        <v>0</v>
      </c>
      <c r="Z82" s="273">
        <v>0</v>
      </c>
      <c r="AA82" s="273">
        <v>0</v>
      </c>
      <c r="AB82" s="273">
        <v>0</v>
      </c>
      <c r="AC82" s="273">
        <v>0</v>
      </c>
      <c r="AD82" s="273">
        <v>0</v>
      </c>
      <c r="AE82" s="273">
        <v>0</v>
      </c>
      <c r="AF82" s="273">
        <v>0</v>
      </c>
      <c r="AG82" s="273">
        <v>0</v>
      </c>
      <c r="AH82" s="273">
        <v>778.8147635767865</v>
      </c>
      <c r="AI82" s="273">
        <v>734.69497222385746</v>
      </c>
      <c r="AJ82" s="273">
        <v>800.11322078034959</v>
      </c>
      <c r="AK82" s="273">
        <v>1178.0917661395274</v>
      </c>
      <c r="AL82" s="273">
        <v>1419.2509581411516</v>
      </c>
      <c r="AM82" s="273">
        <v>1605.9282823596066</v>
      </c>
      <c r="AN82" s="273">
        <v>1708.5942065696265</v>
      </c>
      <c r="AO82" s="273">
        <v>1807.1881816128991</v>
      </c>
      <c r="AP82" s="273">
        <v>1869.1700741792508</v>
      </c>
      <c r="AQ82" s="273">
        <v>1832.7667805411174</v>
      </c>
      <c r="AR82" s="273">
        <v>1260.4234928321359</v>
      </c>
      <c r="AS82" s="273">
        <v>1401.7525623648687</v>
      </c>
      <c r="AT82" s="273">
        <v>1684.6079346947874</v>
      </c>
      <c r="AU82" s="273">
        <v>2179.294543050979</v>
      </c>
      <c r="AV82" s="273">
        <v>2687.5531309031621</v>
      </c>
      <c r="AW82" s="273">
        <v>3128.208076783189</v>
      </c>
      <c r="AX82" s="273">
        <v>3454.9270625904906</v>
      </c>
      <c r="AY82" s="273">
        <v>3713.8298844844398</v>
      </c>
      <c r="AZ82" s="273">
        <v>3846.3832203196876</v>
      </c>
      <c r="BA82" s="273">
        <v>3795.5023572958526</v>
      </c>
      <c r="BB82" s="273">
        <v>3794.3012887227715</v>
      </c>
      <c r="BC82" s="273">
        <v>3844.660071427028</v>
      </c>
      <c r="BD82" s="273">
        <v>3640.0624235629548</v>
      </c>
      <c r="BE82" s="273">
        <v>3646.6590385146901</v>
      </c>
      <c r="BF82" s="273">
        <v>3801.0480922399765</v>
      </c>
      <c r="BG82" s="273">
        <v>3906.8733049874904</v>
      </c>
      <c r="BH82" s="273">
        <v>4075.4002272725984</v>
      </c>
      <c r="BI82" s="273">
        <v>4322.5810970732609</v>
      </c>
      <c r="BJ82" s="273">
        <v>4392.0076593449621</v>
      </c>
      <c r="BK82" s="273">
        <v>4561.5421034743231</v>
      </c>
      <c r="BL82" s="273">
        <v>4667.6445074143467</v>
      </c>
      <c r="BM82" s="273">
        <v>5222.6829198932401</v>
      </c>
      <c r="BN82" s="273">
        <v>5533.5081923653815</v>
      </c>
      <c r="BO82" s="273">
        <v>5791.0316780682579</v>
      </c>
      <c r="BP82" s="273">
        <v>5904.4280617652112</v>
      </c>
      <c r="BQ82" s="273">
        <v>5792.1352170283299</v>
      </c>
      <c r="BR82" s="273">
        <v>0</v>
      </c>
      <c r="BS82" s="273">
        <v>0</v>
      </c>
      <c r="BT82" s="273">
        <v>0</v>
      </c>
      <c r="BU82" s="273">
        <v>0</v>
      </c>
      <c r="BV82" s="273">
        <v>0</v>
      </c>
      <c r="BW82" s="273">
        <v>0</v>
      </c>
      <c r="BX82" s="33"/>
    </row>
    <row r="83" spans="1:76" s="97" customFormat="1">
      <c r="A83" s="106"/>
      <c r="B83" s="38" t="s">
        <v>328</v>
      </c>
      <c r="C83" s="30"/>
      <c r="D83" s="273">
        <v>0</v>
      </c>
      <c r="E83" s="273">
        <v>0</v>
      </c>
      <c r="F83" s="273">
        <v>0</v>
      </c>
      <c r="G83" s="273">
        <v>0</v>
      </c>
      <c r="H83" s="273">
        <v>0</v>
      </c>
      <c r="I83" s="273">
        <v>0</v>
      </c>
      <c r="J83" s="273">
        <v>0</v>
      </c>
      <c r="K83" s="273">
        <v>0</v>
      </c>
      <c r="L83" s="273">
        <v>0</v>
      </c>
      <c r="M83" s="273">
        <v>0</v>
      </c>
      <c r="N83" s="273">
        <v>0</v>
      </c>
      <c r="O83" s="273">
        <v>0</v>
      </c>
      <c r="P83" s="273">
        <v>0</v>
      </c>
      <c r="Q83" s="273">
        <v>0</v>
      </c>
      <c r="R83" s="273">
        <v>0</v>
      </c>
      <c r="S83" s="273">
        <v>0</v>
      </c>
      <c r="T83" s="273">
        <v>0</v>
      </c>
      <c r="U83" s="273">
        <v>0</v>
      </c>
      <c r="V83" s="273">
        <v>0</v>
      </c>
      <c r="W83" s="273">
        <v>0</v>
      </c>
      <c r="X83" s="273">
        <v>0</v>
      </c>
      <c r="Y83" s="273">
        <v>0</v>
      </c>
      <c r="Z83" s="273">
        <v>0</v>
      </c>
      <c r="AA83" s="273">
        <v>0</v>
      </c>
      <c r="AB83" s="273">
        <v>0</v>
      </c>
      <c r="AC83" s="273">
        <v>0</v>
      </c>
      <c r="AD83" s="273">
        <v>0</v>
      </c>
      <c r="AE83" s="273">
        <v>0</v>
      </c>
      <c r="AF83" s="273">
        <v>0</v>
      </c>
      <c r="AG83" s="273">
        <v>0</v>
      </c>
      <c r="AH83" s="273">
        <v>777.28528970864249</v>
      </c>
      <c r="AI83" s="273">
        <v>734.03731453871922</v>
      </c>
      <c r="AJ83" s="273">
        <v>798.30582635029714</v>
      </c>
      <c r="AK83" s="273">
        <v>1175.6022932857613</v>
      </c>
      <c r="AL83" s="273">
        <v>1415.6971418891349</v>
      </c>
      <c r="AM83" s="273">
        <v>1602.0781684415942</v>
      </c>
      <c r="AN83" s="273">
        <v>1703.990931344681</v>
      </c>
      <c r="AO83" s="273">
        <v>1803.0491418994347</v>
      </c>
      <c r="AP83" s="273">
        <v>1864.7105677999552</v>
      </c>
      <c r="AQ83" s="273">
        <v>1829.9889735977347</v>
      </c>
      <c r="AR83" s="273">
        <v>1723.7382806203011</v>
      </c>
      <c r="AS83" s="273">
        <v>1654.0934124432165</v>
      </c>
      <c r="AT83" s="273">
        <v>1782.4105812193386</v>
      </c>
      <c r="AU83" s="273">
        <v>2439.1783785803732</v>
      </c>
      <c r="AV83" s="273">
        <v>3381.8717984358541</v>
      </c>
      <c r="AW83" s="273">
        <v>3740.2712845500942</v>
      </c>
      <c r="AX83" s="273">
        <v>3817.8785693862446</v>
      </c>
      <c r="AY83" s="273">
        <v>3588.9627554002127</v>
      </c>
      <c r="AZ83" s="273">
        <v>3218.3653302906955</v>
      </c>
      <c r="BA83" s="273">
        <v>2489.0508149776406</v>
      </c>
      <c r="BB83" s="273">
        <v>2017.1030115005046</v>
      </c>
      <c r="BC83" s="273">
        <v>1717.8130188621467</v>
      </c>
      <c r="BD83" s="273">
        <v>1501.731083214924</v>
      </c>
      <c r="BE83" s="273">
        <v>1363.9936728162484</v>
      </c>
      <c r="BF83" s="273">
        <v>1398.7207508539479</v>
      </c>
      <c r="BG83" s="273">
        <v>1244.8163691629682</v>
      </c>
      <c r="BH83" s="273">
        <v>1372.0499545757518</v>
      </c>
      <c r="BI83" s="273">
        <v>1423.5726127590592</v>
      </c>
      <c r="BJ83" s="273">
        <v>1487.4811235954278</v>
      </c>
      <c r="BK83" s="273">
        <v>1527.1824557245554</v>
      </c>
      <c r="BL83" s="273">
        <v>1730.33048595943</v>
      </c>
      <c r="BM83" s="273">
        <v>2731.1018239722503</v>
      </c>
      <c r="BN83" s="273">
        <v>2676.769774243664</v>
      </c>
      <c r="BO83" s="273">
        <v>2745.6430719074583</v>
      </c>
      <c r="BP83" s="273">
        <v>2780.4799847494701</v>
      </c>
      <c r="BQ83" s="273">
        <v>2396.4775264932246</v>
      </c>
      <c r="BR83" s="273">
        <v>0</v>
      </c>
      <c r="BS83" s="273">
        <v>0</v>
      </c>
      <c r="BT83" s="273">
        <v>0</v>
      </c>
      <c r="BU83" s="273">
        <v>0</v>
      </c>
      <c r="BV83" s="273">
        <v>0</v>
      </c>
      <c r="BW83" s="273">
        <v>0</v>
      </c>
      <c r="BX83" s="33"/>
    </row>
    <row r="84" spans="1:76" s="97" customFormat="1">
      <c r="A84" s="30"/>
      <c r="B84" s="38" t="s">
        <v>419</v>
      </c>
      <c r="C84" s="30"/>
      <c r="D84" s="273">
        <v>0</v>
      </c>
      <c r="E84" s="273">
        <v>0</v>
      </c>
      <c r="F84" s="273">
        <v>0</v>
      </c>
      <c r="G84" s="273">
        <v>0</v>
      </c>
      <c r="H84" s="273">
        <v>0</v>
      </c>
      <c r="I84" s="273">
        <v>0</v>
      </c>
      <c r="J84" s="273">
        <v>0</v>
      </c>
      <c r="K84" s="273">
        <v>0</v>
      </c>
      <c r="L84" s="273">
        <v>0</v>
      </c>
      <c r="M84" s="273">
        <v>0</v>
      </c>
      <c r="N84" s="273">
        <v>0</v>
      </c>
      <c r="O84" s="273">
        <v>0</v>
      </c>
      <c r="P84" s="273">
        <v>0</v>
      </c>
      <c r="Q84" s="273">
        <v>0</v>
      </c>
      <c r="R84" s="273">
        <v>0</v>
      </c>
      <c r="S84" s="273">
        <v>0</v>
      </c>
      <c r="T84" s="273">
        <v>0</v>
      </c>
      <c r="U84" s="273">
        <v>0</v>
      </c>
      <c r="V84" s="273">
        <v>0</v>
      </c>
      <c r="W84" s="273">
        <v>0</v>
      </c>
      <c r="X84" s="273">
        <v>0</v>
      </c>
      <c r="Y84" s="273">
        <v>0</v>
      </c>
      <c r="Z84" s="273">
        <v>0</v>
      </c>
      <c r="AA84" s="273">
        <v>0</v>
      </c>
      <c r="AB84" s="273">
        <v>0</v>
      </c>
      <c r="AC84" s="273">
        <v>0</v>
      </c>
      <c r="AD84" s="273">
        <v>0</v>
      </c>
      <c r="AE84" s="273">
        <v>0</v>
      </c>
      <c r="AF84" s="273">
        <v>0</v>
      </c>
      <c r="AG84" s="273">
        <v>0</v>
      </c>
      <c r="AH84" s="273">
        <v>58.930885061289672</v>
      </c>
      <c r="AI84" s="273">
        <v>55.592455341228025</v>
      </c>
      <c r="AJ84" s="273">
        <v>60.542483854925351</v>
      </c>
      <c r="AK84" s="273">
        <v>89.143136094614263</v>
      </c>
      <c r="AL84" s="273">
        <v>107.39102415473819</v>
      </c>
      <c r="AM84" s="273">
        <v>121.51641115503529</v>
      </c>
      <c r="AN84" s="273">
        <v>129.28487428938251</v>
      </c>
      <c r="AO84" s="273">
        <v>136.7452236339773</v>
      </c>
      <c r="AP84" s="273">
        <v>141.43523203845803</v>
      </c>
      <c r="AQ84" s="273">
        <v>138.68068960607178</v>
      </c>
      <c r="AR84" s="273">
        <v>523.00906155359712</v>
      </c>
      <c r="AS84" s="273">
        <v>586.79357778041037</v>
      </c>
      <c r="AT84" s="273">
        <v>738.04199889204119</v>
      </c>
      <c r="AU84" s="273">
        <v>835.79891586373265</v>
      </c>
      <c r="AV84" s="273">
        <v>968.15823405510912</v>
      </c>
      <c r="AW84" s="273">
        <v>1256.9164327749049</v>
      </c>
      <c r="AX84" s="273">
        <v>1390.2545285183066</v>
      </c>
      <c r="AY84" s="273">
        <v>1663.1454327523275</v>
      </c>
      <c r="AZ84" s="273">
        <v>1798.1459052482496</v>
      </c>
      <c r="BA84" s="273">
        <v>1856.0569287184037</v>
      </c>
      <c r="BB84" s="273">
        <v>1689.6594987114281</v>
      </c>
      <c r="BC84" s="273">
        <v>1403.626198070114</v>
      </c>
      <c r="BD84" s="273">
        <v>1292.404008613122</v>
      </c>
      <c r="BE84" s="273">
        <v>1254.5558535894343</v>
      </c>
      <c r="BF84" s="273">
        <v>1244.0629665511606</v>
      </c>
      <c r="BG84" s="273">
        <v>1276.5325558391407</v>
      </c>
      <c r="BH84" s="273">
        <v>1373.1042295817842</v>
      </c>
      <c r="BI84" s="273">
        <v>1483.0635180317265</v>
      </c>
      <c r="BJ84" s="273">
        <v>1548.8239199527661</v>
      </c>
      <c r="BK84" s="273">
        <v>1817.4420998890912</v>
      </c>
      <c r="BL84" s="273">
        <v>1929.5320955347502</v>
      </c>
      <c r="BM84" s="273">
        <v>2432.2186205779108</v>
      </c>
      <c r="BN84" s="273">
        <v>2918.1181189790937</v>
      </c>
      <c r="BO84" s="273">
        <v>3185.037142224387</v>
      </c>
      <c r="BP84" s="273">
        <v>3496.5988106444302</v>
      </c>
      <c r="BQ84" s="273">
        <v>3735.3868472637851</v>
      </c>
      <c r="BR84" s="273">
        <v>0</v>
      </c>
      <c r="BS84" s="273">
        <v>0</v>
      </c>
      <c r="BT84" s="273">
        <v>0</v>
      </c>
      <c r="BU84" s="273">
        <v>0</v>
      </c>
      <c r="BV84" s="273">
        <v>0</v>
      </c>
      <c r="BW84" s="273">
        <v>0</v>
      </c>
      <c r="BX84" s="33"/>
    </row>
    <row r="85" spans="1:76" s="97" customFormat="1" ht="26.1" customHeight="1">
      <c r="A85" s="30"/>
      <c r="B85" s="38" t="s">
        <v>424</v>
      </c>
      <c r="C85" s="30"/>
      <c r="D85" s="273">
        <v>0</v>
      </c>
      <c r="E85" s="273">
        <v>0</v>
      </c>
      <c r="F85" s="273">
        <v>0</v>
      </c>
      <c r="G85" s="273">
        <v>0</v>
      </c>
      <c r="H85" s="273">
        <v>0</v>
      </c>
      <c r="I85" s="273">
        <v>0</v>
      </c>
      <c r="J85" s="273">
        <v>0</v>
      </c>
      <c r="K85" s="273">
        <v>0</v>
      </c>
      <c r="L85" s="273">
        <v>0</v>
      </c>
      <c r="M85" s="273">
        <v>0</v>
      </c>
      <c r="N85" s="273">
        <v>0</v>
      </c>
      <c r="O85" s="273">
        <v>0</v>
      </c>
      <c r="P85" s="273">
        <v>0</v>
      </c>
      <c r="Q85" s="273">
        <v>0</v>
      </c>
      <c r="R85" s="273">
        <v>0</v>
      </c>
      <c r="S85" s="273">
        <v>0</v>
      </c>
      <c r="T85" s="273">
        <v>0</v>
      </c>
      <c r="U85" s="273">
        <v>0</v>
      </c>
      <c r="V85" s="273">
        <v>0</v>
      </c>
      <c r="W85" s="273">
        <v>0</v>
      </c>
      <c r="X85" s="273">
        <v>0</v>
      </c>
      <c r="Y85" s="273">
        <v>0</v>
      </c>
      <c r="Z85" s="273">
        <v>0</v>
      </c>
      <c r="AA85" s="273">
        <v>0</v>
      </c>
      <c r="AB85" s="273">
        <v>0</v>
      </c>
      <c r="AC85" s="273">
        <v>0</v>
      </c>
      <c r="AD85" s="273">
        <v>0</v>
      </c>
      <c r="AE85" s="273">
        <v>0</v>
      </c>
      <c r="AF85" s="273">
        <v>0</v>
      </c>
      <c r="AG85" s="273">
        <v>0</v>
      </c>
      <c r="AH85" s="273">
        <v>1853.6376481229304</v>
      </c>
      <c r="AI85" s="273">
        <v>1748.3666180526525</v>
      </c>
      <c r="AJ85" s="273">
        <v>1901.821554108418</v>
      </c>
      <c r="AK85" s="273">
        <v>2801.8733396086323</v>
      </c>
      <c r="AL85" s="273">
        <v>3374.1557077374478</v>
      </c>
      <c r="AM85" s="273">
        <v>3817.9472332372375</v>
      </c>
      <c r="AN85" s="273">
        <v>4063.2818172820175</v>
      </c>
      <c r="AO85" s="273">
        <v>4295.9512882347162</v>
      </c>
      <c r="AP85" s="273">
        <v>4444.7070290054407</v>
      </c>
      <c r="AQ85" s="273">
        <v>4359.6719597638903</v>
      </c>
      <c r="AR85" s="273">
        <v>3964.5541005108994</v>
      </c>
      <c r="AS85" s="273">
        <v>4226.7493315591237</v>
      </c>
      <c r="AT85" s="273">
        <v>4946.5628328648963</v>
      </c>
      <c r="AU85" s="273">
        <v>6381.0791482907243</v>
      </c>
      <c r="AV85" s="273">
        <v>8225.9883630512468</v>
      </c>
      <c r="AW85" s="273">
        <v>9671.3303090742902</v>
      </c>
      <c r="AX85" s="273">
        <v>10625.656059421921</v>
      </c>
      <c r="AY85" s="273">
        <v>11185.858651769136</v>
      </c>
      <c r="AZ85" s="273">
        <v>11275.494436380757</v>
      </c>
      <c r="BA85" s="273">
        <v>10730.419538853506</v>
      </c>
      <c r="BB85" s="273">
        <v>10312.147348822955</v>
      </c>
      <c r="BC85" s="273">
        <v>9998.9074520902377</v>
      </c>
      <c r="BD85" s="273">
        <v>9619.8316806799576</v>
      </c>
      <c r="BE85" s="273">
        <v>9714.6085929904693</v>
      </c>
      <c r="BF85" s="273">
        <v>10425.746502295988</v>
      </c>
      <c r="BG85" s="273">
        <v>10288.038291156134</v>
      </c>
      <c r="BH85" s="273">
        <v>10858.594576969543</v>
      </c>
      <c r="BI85" s="273">
        <v>11490.0769788337</v>
      </c>
      <c r="BJ85" s="273">
        <v>11921.183655876519</v>
      </c>
      <c r="BK85" s="273">
        <v>12544.671240184896</v>
      </c>
      <c r="BL85" s="273">
        <v>13133.42137601986</v>
      </c>
      <c r="BM85" s="273">
        <v>15702.133569879845</v>
      </c>
      <c r="BN85" s="273">
        <v>16623.146561897189</v>
      </c>
      <c r="BO85" s="273">
        <v>17492.05527237153</v>
      </c>
      <c r="BP85" s="273">
        <v>18137.392690250257</v>
      </c>
      <c r="BQ85" s="273">
        <v>17930.547911360973</v>
      </c>
      <c r="BR85" s="273">
        <v>0</v>
      </c>
      <c r="BS85" s="273">
        <v>0</v>
      </c>
      <c r="BT85" s="273">
        <v>0</v>
      </c>
      <c r="BU85" s="273">
        <v>0</v>
      </c>
      <c r="BV85" s="273">
        <v>0</v>
      </c>
      <c r="BW85" s="273">
        <v>0</v>
      </c>
      <c r="BX85" s="33"/>
    </row>
    <row r="86" spans="1:76" s="97" customFormat="1" ht="26.1" customHeight="1">
      <c r="A86" s="107"/>
      <c r="B86" s="107" t="s">
        <v>417</v>
      </c>
      <c r="C86" s="30"/>
      <c r="D86" s="273">
        <v>0</v>
      </c>
      <c r="E86" s="273">
        <v>0</v>
      </c>
      <c r="F86" s="273">
        <v>0</v>
      </c>
      <c r="G86" s="273">
        <v>0</v>
      </c>
      <c r="H86" s="273">
        <v>0</v>
      </c>
      <c r="I86" s="273">
        <v>0</v>
      </c>
      <c r="J86" s="273">
        <v>0</v>
      </c>
      <c r="K86" s="273">
        <v>0</v>
      </c>
      <c r="L86" s="273">
        <v>0</v>
      </c>
      <c r="M86" s="273">
        <v>0</v>
      </c>
      <c r="N86" s="273">
        <v>0</v>
      </c>
      <c r="O86" s="273">
        <v>0</v>
      </c>
      <c r="P86" s="273">
        <v>0</v>
      </c>
      <c r="Q86" s="273">
        <v>0</v>
      </c>
      <c r="R86" s="273">
        <v>0</v>
      </c>
      <c r="S86" s="273">
        <v>0</v>
      </c>
      <c r="T86" s="273">
        <v>0</v>
      </c>
      <c r="U86" s="273">
        <v>0</v>
      </c>
      <c r="V86" s="273">
        <v>0</v>
      </c>
      <c r="W86" s="273">
        <v>0</v>
      </c>
      <c r="X86" s="273">
        <v>0</v>
      </c>
      <c r="Y86" s="273">
        <v>0</v>
      </c>
      <c r="Z86" s="273">
        <v>0</v>
      </c>
      <c r="AA86" s="273">
        <v>0</v>
      </c>
      <c r="AB86" s="273">
        <v>0</v>
      </c>
      <c r="AC86" s="273">
        <v>0</v>
      </c>
      <c r="AD86" s="273">
        <v>0</v>
      </c>
      <c r="AE86" s="273">
        <v>0</v>
      </c>
      <c r="AF86" s="273">
        <v>0</v>
      </c>
      <c r="AG86" s="273">
        <v>0</v>
      </c>
      <c r="AH86" s="273">
        <v>0</v>
      </c>
      <c r="AI86" s="273">
        <v>0</v>
      </c>
      <c r="AJ86" s="273">
        <v>0</v>
      </c>
      <c r="AK86" s="273">
        <v>0</v>
      </c>
      <c r="AL86" s="273">
        <v>0</v>
      </c>
      <c r="AM86" s="273">
        <v>0</v>
      </c>
      <c r="AN86" s="273">
        <v>0</v>
      </c>
      <c r="AO86" s="273">
        <v>0</v>
      </c>
      <c r="AP86" s="273">
        <v>0</v>
      </c>
      <c r="AQ86" s="273">
        <v>0</v>
      </c>
      <c r="AR86" s="273">
        <v>0</v>
      </c>
      <c r="AS86" s="273">
        <v>0</v>
      </c>
      <c r="AT86" s="273">
        <v>0</v>
      </c>
      <c r="AU86" s="273">
        <v>0</v>
      </c>
      <c r="AV86" s="273">
        <v>0</v>
      </c>
      <c r="AW86" s="273">
        <v>0</v>
      </c>
      <c r="AX86" s="273">
        <v>0</v>
      </c>
      <c r="AY86" s="273">
        <v>0</v>
      </c>
      <c r="AZ86" s="273">
        <v>0</v>
      </c>
      <c r="BA86" s="273">
        <v>0</v>
      </c>
      <c r="BB86" s="273">
        <v>0</v>
      </c>
      <c r="BC86" s="273">
        <v>0</v>
      </c>
      <c r="BD86" s="273">
        <v>0</v>
      </c>
      <c r="BE86" s="273">
        <v>0</v>
      </c>
      <c r="BF86" s="273">
        <v>0</v>
      </c>
      <c r="BG86" s="273">
        <v>0</v>
      </c>
      <c r="BH86" s="273">
        <v>0</v>
      </c>
      <c r="BI86" s="273">
        <v>0</v>
      </c>
      <c r="BJ86" s="273">
        <v>0</v>
      </c>
      <c r="BK86" s="273">
        <v>0</v>
      </c>
      <c r="BL86" s="273">
        <v>0</v>
      </c>
      <c r="BM86" s="273">
        <v>0</v>
      </c>
      <c r="BN86" s="273">
        <v>0</v>
      </c>
      <c r="BO86" s="273">
        <v>0</v>
      </c>
      <c r="BP86" s="273">
        <v>0</v>
      </c>
      <c r="BQ86" s="273">
        <v>0</v>
      </c>
      <c r="BR86" s="273">
        <v>0</v>
      </c>
      <c r="BS86" s="273">
        <v>0</v>
      </c>
      <c r="BT86" s="273">
        <v>0</v>
      </c>
      <c r="BU86" s="273">
        <v>0</v>
      </c>
      <c r="BV86" s="273">
        <v>0</v>
      </c>
      <c r="BW86" s="273">
        <v>0</v>
      </c>
      <c r="BX86" s="33"/>
    </row>
    <row r="87" spans="1:76" s="97" customFormat="1">
      <c r="A87" s="30"/>
      <c r="B87" s="38" t="s">
        <v>454</v>
      </c>
      <c r="C87" s="30"/>
      <c r="D87" s="273">
        <v>0</v>
      </c>
      <c r="E87" s="273">
        <v>0</v>
      </c>
      <c r="F87" s="273">
        <v>0</v>
      </c>
      <c r="G87" s="273">
        <v>0</v>
      </c>
      <c r="H87" s="273">
        <v>0</v>
      </c>
      <c r="I87" s="273">
        <v>0</v>
      </c>
      <c r="J87" s="273">
        <v>0</v>
      </c>
      <c r="K87" s="273">
        <v>0</v>
      </c>
      <c r="L87" s="273">
        <v>0</v>
      </c>
      <c r="M87" s="273">
        <v>0</v>
      </c>
      <c r="N87" s="273">
        <v>0</v>
      </c>
      <c r="O87" s="273">
        <v>0</v>
      </c>
      <c r="P87" s="273">
        <v>0</v>
      </c>
      <c r="Q87" s="273">
        <v>0</v>
      </c>
      <c r="R87" s="273">
        <v>0</v>
      </c>
      <c r="S87" s="273">
        <v>0</v>
      </c>
      <c r="T87" s="273">
        <v>0</v>
      </c>
      <c r="U87" s="273">
        <v>0</v>
      </c>
      <c r="V87" s="273">
        <v>0</v>
      </c>
      <c r="W87" s="273">
        <v>0</v>
      </c>
      <c r="X87" s="273">
        <v>0</v>
      </c>
      <c r="Y87" s="273">
        <v>0</v>
      </c>
      <c r="Z87" s="273">
        <v>0</v>
      </c>
      <c r="AA87" s="273">
        <v>0</v>
      </c>
      <c r="AB87" s="273">
        <v>0</v>
      </c>
      <c r="AC87" s="273">
        <v>0</v>
      </c>
      <c r="AD87" s="273">
        <v>0</v>
      </c>
      <c r="AE87" s="273">
        <v>0</v>
      </c>
      <c r="AF87" s="273">
        <v>0</v>
      </c>
      <c r="AG87" s="273">
        <v>0</v>
      </c>
      <c r="AH87" s="273">
        <v>0</v>
      </c>
      <c r="AI87" s="273">
        <v>0</v>
      </c>
      <c r="AJ87" s="273">
        <v>0</v>
      </c>
      <c r="AK87" s="273">
        <v>0</v>
      </c>
      <c r="AL87" s="273">
        <v>0</v>
      </c>
      <c r="AM87" s="273">
        <v>0</v>
      </c>
      <c r="AN87" s="273">
        <v>0</v>
      </c>
      <c r="AO87" s="273">
        <v>0</v>
      </c>
      <c r="AP87" s="273">
        <v>0</v>
      </c>
      <c r="AQ87" s="273">
        <v>0</v>
      </c>
      <c r="AR87" s="273">
        <v>0</v>
      </c>
      <c r="AS87" s="273">
        <v>0</v>
      </c>
      <c r="AT87" s="273">
        <v>0</v>
      </c>
      <c r="AU87" s="273">
        <v>6650.3099286228098</v>
      </c>
      <c r="AV87" s="273">
        <v>7505.6994013142948</v>
      </c>
      <c r="AW87" s="273">
        <v>8067.568431902213</v>
      </c>
      <c r="AX87" s="273">
        <v>8289.9866961291627</v>
      </c>
      <c r="AY87" s="273">
        <v>8366.4683233185842</v>
      </c>
      <c r="AZ87" s="273">
        <v>8232.7471249520549</v>
      </c>
      <c r="BA87" s="273">
        <v>7984.3444240198469</v>
      </c>
      <c r="BB87" s="273">
        <v>7727.179967603186</v>
      </c>
      <c r="BC87" s="273">
        <v>7562.2778403161819</v>
      </c>
      <c r="BD87" s="273">
        <v>7272.9313459858613</v>
      </c>
      <c r="BE87" s="273">
        <v>7197.2568386525645</v>
      </c>
      <c r="BF87" s="273">
        <v>7175.7111547326131</v>
      </c>
      <c r="BG87" s="273">
        <v>6541.0569176221215</v>
      </c>
      <c r="BH87" s="273">
        <v>6558.9258949077512</v>
      </c>
      <c r="BI87" s="273">
        <v>6457.2606375437153</v>
      </c>
      <c r="BJ87" s="273">
        <v>6414.7835379975595</v>
      </c>
      <c r="BK87" s="273">
        <v>6330.113938755514</v>
      </c>
      <c r="BL87" s="273">
        <v>6077.9025395352755</v>
      </c>
      <c r="BM87" s="273">
        <v>6036.8050508503302</v>
      </c>
      <c r="BN87" s="273">
        <v>5805.3847983997966</v>
      </c>
      <c r="BO87" s="273">
        <v>5884.9587070118114</v>
      </c>
      <c r="BP87" s="273">
        <v>6094.9322726784485</v>
      </c>
      <c r="BQ87" s="273">
        <v>6049.0607729908934</v>
      </c>
      <c r="BR87" s="273">
        <v>6030.6711905105158</v>
      </c>
      <c r="BS87" s="273">
        <v>5913.5520622916301</v>
      </c>
      <c r="BT87" s="273">
        <v>5864.3644449841177</v>
      </c>
      <c r="BU87" s="273">
        <v>5861.6155047931088</v>
      </c>
      <c r="BV87" s="273">
        <v>5869.3535416679879</v>
      </c>
      <c r="BW87" s="273">
        <v>5844.2100721305906</v>
      </c>
      <c r="BX87" s="33"/>
    </row>
    <row r="88" spans="1:76" s="97" customFormat="1">
      <c r="A88" s="30"/>
      <c r="B88" s="88" t="s">
        <v>439</v>
      </c>
      <c r="C88" s="30"/>
      <c r="D88" s="273" t="s">
        <v>412</v>
      </c>
      <c r="E88" s="273" t="s">
        <v>412</v>
      </c>
      <c r="F88" s="273" t="s">
        <v>412</v>
      </c>
      <c r="G88" s="273" t="s">
        <v>412</v>
      </c>
      <c r="H88" s="273" t="s">
        <v>412</v>
      </c>
      <c r="I88" s="273" t="s">
        <v>412</v>
      </c>
      <c r="J88" s="273" t="s">
        <v>412</v>
      </c>
      <c r="K88" s="273" t="s">
        <v>412</v>
      </c>
      <c r="L88" s="273" t="s">
        <v>412</v>
      </c>
      <c r="M88" s="273" t="s">
        <v>412</v>
      </c>
      <c r="N88" s="273" t="s">
        <v>412</v>
      </c>
      <c r="O88" s="273" t="s">
        <v>412</v>
      </c>
      <c r="P88" s="273" t="s">
        <v>412</v>
      </c>
      <c r="Q88" s="273" t="s">
        <v>412</v>
      </c>
      <c r="R88" s="273" t="s">
        <v>412</v>
      </c>
      <c r="S88" s="273" t="s">
        <v>412</v>
      </c>
      <c r="T88" s="273" t="s">
        <v>412</v>
      </c>
      <c r="U88" s="273" t="s">
        <v>412</v>
      </c>
      <c r="V88" s="273" t="s">
        <v>412</v>
      </c>
      <c r="W88" s="273" t="s">
        <v>412</v>
      </c>
      <c r="X88" s="273" t="s">
        <v>412</v>
      </c>
      <c r="Y88" s="273" t="s">
        <v>412</v>
      </c>
      <c r="Z88" s="273" t="s">
        <v>412</v>
      </c>
      <c r="AA88" s="273" t="s">
        <v>412</v>
      </c>
      <c r="AB88" s="273" t="s">
        <v>412</v>
      </c>
      <c r="AC88" s="273" t="s">
        <v>412</v>
      </c>
      <c r="AD88" s="273" t="s">
        <v>412</v>
      </c>
      <c r="AE88" s="273" t="s">
        <v>412</v>
      </c>
      <c r="AF88" s="273" t="s">
        <v>412</v>
      </c>
      <c r="AG88" s="273" t="s">
        <v>412</v>
      </c>
      <c r="AH88" s="273" t="s">
        <v>412</v>
      </c>
      <c r="AI88" s="273" t="s">
        <v>412</v>
      </c>
      <c r="AJ88" s="273" t="s">
        <v>412</v>
      </c>
      <c r="AK88" s="273" t="s">
        <v>412</v>
      </c>
      <c r="AL88" s="273" t="s">
        <v>412</v>
      </c>
      <c r="AM88" s="273" t="s">
        <v>412</v>
      </c>
      <c r="AN88" s="273" t="s">
        <v>412</v>
      </c>
      <c r="AO88" s="273" t="s">
        <v>412</v>
      </c>
      <c r="AP88" s="273" t="s">
        <v>412</v>
      </c>
      <c r="AQ88" s="273" t="s">
        <v>412</v>
      </c>
      <c r="AR88" s="273" t="s">
        <v>412</v>
      </c>
      <c r="AS88" s="273" t="s">
        <v>412</v>
      </c>
      <c r="AT88" s="273" t="s">
        <v>412</v>
      </c>
      <c r="AU88" s="273">
        <v>5456.018300177022</v>
      </c>
      <c r="AV88" s="273">
        <v>6208.8717518871572</v>
      </c>
      <c r="AW88" s="273">
        <v>6709.2076209225133</v>
      </c>
      <c r="AX88" s="273">
        <v>6905.3514176959343</v>
      </c>
      <c r="AY88" s="273">
        <v>6991.2863123756852</v>
      </c>
      <c r="AZ88" s="273">
        <v>6850.2325359567458</v>
      </c>
      <c r="BA88" s="273">
        <v>6587.6510389769337</v>
      </c>
      <c r="BB88" s="273">
        <v>6348.022985069264</v>
      </c>
      <c r="BC88" s="273">
        <v>6191.1192655338673</v>
      </c>
      <c r="BD88" s="273">
        <v>5930.0069625633168</v>
      </c>
      <c r="BE88" s="273">
        <v>5852.9098701997709</v>
      </c>
      <c r="BF88" s="273">
        <v>5812.9342807137928</v>
      </c>
      <c r="BG88" s="273">
        <v>5484.8150704119889</v>
      </c>
      <c r="BH88" s="273">
        <v>5511.7776402836489</v>
      </c>
      <c r="BI88" s="273">
        <v>5421.7810313502396</v>
      </c>
      <c r="BJ88" s="273">
        <v>5381.317455605682</v>
      </c>
      <c r="BK88" s="273">
        <v>5317.3619318780056</v>
      </c>
      <c r="BL88" s="273">
        <v>5106.4880007697702</v>
      </c>
      <c r="BM88" s="273">
        <v>5059.2880238153766</v>
      </c>
      <c r="BN88" s="273">
        <v>4842.630056007938</v>
      </c>
      <c r="BO88" s="273">
        <v>4940.9982625955308</v>
      </c>
      <c r="BP88" s="273">
        <v>5140.7146790675997</v>
      </c>
      <c r="BQ88" s="273">
        <v>5131.7380855803931</v>
      </c>
      <c r="BR88" s="273">
        <v>5122.5075510269971</v>
      </c>
      <c r="BS88" s="273">
        <v>5019.8241365763752</v>
      </c>
      <c r="BT88" s="273">
        <v>4975.8007770852273</v>
      </c>
      <c r="BU88" s="273">
        <v>4969.7234897526459</v>
      </c>
      <c r="BV88" s="273">
        <v>4971.3063605423686</v>
      </c>
      <c r="BW88" s="273">
        <v>4945.4489051549435</v>
      </c>
      <c r="BX88" s="33"/>
    </row>
    <row r="89" spans="1:76" s="97" customFormat="1">
      <c r="A89" s="30"/>
      <c r="B89" s="88" t="s">
        <v>438</v>
      </c>
      <c r="C89" s="30"/>
      <c r="D89" s="273" t="s">
        <v>412</v>
      </c>
      <c r="E89" s="273" t="s">
        <v>412</v>
      </c>
      <c r="F89" s="273" t="s">
        <v>412</v>
      </c>
      <c r="G89" s="273" t="s">
        <v>412</v>
      </c>
      <c r="H89" s="273" t="s">
        <v>412</v>
      </c>
      <c r="I89" s="273" t="s">
        <v>412</v>
      </c>
      <c r="J89" s="273" t="s">
        <v>412</v>
      </c>
      <c r="K89" s="273" t="s">
        <v>412</v>
      </c>
      <c r="L89" s="273" t="s">
        <v>412</v>
      </c>
      <c r="M89" s="273" t="s">
        <v>412</v>
      </c>
      <c r="N89" s="273" t="s">
        <v>412</v>
      </c>
      <c r="O89" s="273" t="s">
        <v>412</v>
      </c>
      <c r="P89" s="273" t="s">
        <v>412</v>
      </c>
      <c r="Q89" s="273" t="s">
        <v>412</v>
      </c>
      <c r="R89" s="273" t="s">
        <v>412</v>
      </c>
      <c r="S89" s="273" t="s">
        <v>412</v>
      </c>
      <c r="T89" s="273" t="s">
        <v>412</v>
      </c>
      <c r="U89" s="273" t="s">
        <v>412</v>
      </c>
      <c r="V89" s="273" t="s">
        <v>412</v>
      </c>
      <c r="W89" s="273" t="s">
        <v>412</v>
      </c>
      <c r="X89" s="273" t="s">
        <v>412</v>
      </c>
      <c r="Y89" s="273" t="s">
        <v>412</v>
      </c>
      <c r="Z89" s="273" t="s">
        <v>412</v>
      </c>
      <c r="AA89" s="273" t="s">
        <v>412</v>
      </c>
      <c r="AB89" s="273" t="s">
        <v>412</v>
      </c>
      <c r="AC89" s="273" t="s">
        <v>412</v>
      </c>
      <c r="AD89" s="273" t="s">
        <v>412</v>
      </c>
      <c r="AE89" s="273" t="s">
        <v>412</v>
      </c>
      <c r="AF89" s="273" t="s">
        <v>412</v>
      </c>
      <c r="AG89" s="273" t="s">
        <v>412</v>
      </c>
      <c r="AH89" s="273" t="s">
        <v>412</v>
      </c>
      <c r="AI89" s="273" t="s">
        <v>412</v>
      </c>
      <c r="AJ89" s="273" t="s">
        <v>412</v>
      </c>
      <c r="AK89" s="273" t="s">
        <v>412</v>
      </c>
      <c r="AL89" s="273" t="s">
        <v>412</v>
      </c>
      <c r="AM89" s="273" t="s">
        <v>412</v>
      </c>
      <c r="AN89" s="273" t="s">
        <v>412</v>
      </c>
      <c r="AO89" s="273" t="s">
        <v>412</v>
      </c>
      <c r="AP89" s="273" t="s">
        <v>412</v>
      </c>
      <c r="AQ89" s="273" t="s">
        <v>412</v>
      </c>
      <c r="AR89" s="273" t="s">
        <v>412</v>
      </c>
      <c r="AS89" s="273" t="s">
        <v>412</v>
      </c>
      <c r="AT89" s="273" t="s">
        <v>412</v>
      </c>
      <c r="AU89" s="273">
        <v>309.40580213674554</v>
      </c>
      <c r="AV89" s="273">
        <v>354.67352063405883</v>
      </c>
      <c r="AW89" s="273">
        <v>374.60739885047059</v>
      </c>
      <c r="AX89" s="273">
        <v>395.9166901675888</v>
      </c>
      <c r="AY89" s="273">
        <v>402.8827992835844</v>
      </c>
      <c r="AZ89" s="273">
        <v>399.48917144411257</v>
      </c>
      <c r="BA89" s="273">
        <v>388.94684509278727</v>
      </c>
      <c r="BB89" s="273">
        <v>380.71805452316238</v>
      </c>
      <c r="BC89" s="273">
        <v>379.11678020365963</v>
      </c>
      <c r="BD89" s="273">
        <v>373.53164379701713</v>
      </c>
      <c r="BE89" s="273">
        <v>372.47046517263107</v>
      </c>
      <c r="BF89" s="273">
        <v>376.85189358219384</v>
      </c>
      <c r="BG89" s="273">
        <v>355.03194758094111</v>
      </c>
      <c r="BH89" s="273">
        <v>345.41003645812674</v>
      </c>
      <c r="BI89" s="273">
        <v>345.54597986740617</v>
      </c>
      <c r="BJ89" s="273">
        <v>345.81138449588548</v>
      </c>
      <c r="BK89" s="273">
        <v>346.5401261534106</v>
      </c>
      <c r="BL89" s="273">
        <v>300.78476971431922</v>
      </c>
      <c r="BM89" s="273">
        <v>276.62380633146824</v>
      </c>
      <c r="BN89" s="273">
        <v>249.87653425461642</v>
      </c>
      <c r="BO89" s="273">
        <v>233.17319850170205</v>
      </c>
      <c r="BP89" s="273">
        <v>238.17677548775112</v>
      </c>
      <c r="BQ89" s="273">
        <v>234.30263415728518</v>
      </c>
      <c r="BR89" s="273">
        <v>231.45688400699797</v>
      </c>
      <c r="BS89" s="273">
        <v>226.50000172820913</v>
      </c>
      <c r="BT89" s="273">
        <v>224.76302275512157</v>
      </c>
      <c r="BU89" s="273">
        <v>224.73654274392072</v>
      </c>
      <c r="BV89" s="273">
        <v>224.93188760052263</v>
      </c>
      <c r="BW89" s="273">
        <v>223.69848937863784</v>
      </c>
      <c r="BX89" s="33"/>
    </row>
    <row r="90" spans="1:76" s="97" customFormat="1">
      <c r="A90" s="30"/>
      <c r="B90" s="88" t="s">
        <v>437</v>
      </c>
      <c r="C90" s="30"/>
      <c r="D90" s="273" t="s">
        <v>412</v>
      </c>
      <c r="E90" s="273" t="s">
        <v>412</v>
      </c>
      <c r="F90" s="273" t="s">
        <v>412</v>
      </c>
      <c r="G90" s="273" t="s">
        <v>412</v>
      </c>
      <c r="H90" s="273" t="s">
        <v>412</v>
      </c>
      <c r="I90" s="273" t="s">
        <v>412</v>
      </c>
      <c r="J90" s="273" t="s">
        <v>412</v>
      </c>
      <c r="K90" s="273" t="s">
        <v>412</v>
      </c>
      <c r="L90" s="273" t="s">
        <v>412</v>
      </c>
      <c r="M90" s="273" t="s">
        <v>412</v>
      </c>
      <c r="N90" s="273" t="s">
        <v>412</v>
      </c>
      <c r="O90" s="273" t="s">
        <v>412</v>
      </c>
      <c r="P90" s="273" t="s">
        <v>412</v>
      </c>
      <c r="Q90" s="273" t="s">
        <v>412</v>
      </c>
      <c r="R90" s="273" t="s">
        <v>412</v>
      </c>
      <c r="S90" s="273" t="s">
        <v>412</v>
      </c>
      <c r="T90" s="273" t="s">
        <v>412</v>
      </c>
      <c r="U90" s="273" t="s">
        <v>412</v>
      </c>
      <c r="V90" s="273" t="s">
        <v>412</v>
      </c>
      <c r="W90" s="273" t="s">
        <v>412</v>
      </c>
      <c r="X90" s="273" t="s">
        <v>412</v>
      </c>
      <c r="Y90" s="273" t="s">
        <v>412</v>
      </c>
      <c r="Z90" s="273" t="s">
        <v>412</v>
      </c>
      <c r="AA90" s="273" t="s">
        <v>412</v>
      </c>
      <c r="AB90" s="273" t="s">
        <v>412</v>
      </c>
      <c r="AC90" s="273" t="s">
        <v>412</v>
      </c>
      <c r="AD90" s="273" t="s">
        <v>412</v>
      </c>
      <c r="AE90" s="273" t="s">
        <v>412</v>
      </c>
      <c r="AF90" s="273" t="s">
        <v>412</v>
      </c>
      <c r="AG90" s="273" t="s">
        <v>412</v>
      </c>
      <c r="AH90" s="273" t="s">
        <v>412</v>
      </c>
      <c r="AI90" s="273" t="s">
        <v>412</v>
      </c>
      <c r="AJ90" s="273" t="s">
        <v>412</v>
      </c>
      <c r="AK90" s="273" t="s">
        <v>412</v>
      </c>
      <c r="AL90" s="273" t="s">
        <v>412</v>
      </c>
      <c r="AM90" s="273" t="s">
        <v>412</v>
      </c>
      <c r="AN90" s="273" t="s">
        <v>412</v>
      </c>
      <c r="AO90" s="273" t="s">
        <v>412</v>
      </c>
      <c r="AP90" s="273" t="s">
        <v>412</v>
      </c>
      <c r="AQ90" s="273" t="s">
        <v>412</v>
      </c>
      <c r="AR90" s="273" t="s">
        <v>412</v>
      </c>
      <c r="AS90" s="273" t="s">
        <v>412</v>
      </c>
      <c r="AT90" s="273" t="s">
        <v>412</v>
      </c>
      <c r="AU90" s="273">
        <v>884.88582630904295</v>
      </c>
      <c r="AV90" s="273">
        <v>942.15412879307905</v>
      </c>
      <c r="AW90" s="273">
        <v>983.75341212922899</v>
      </c>
      <c r="AX90" s="273">
        <v>988.71858826564096</v>
      </c>
      <c r="AY90" s="273">
        <v>972.29921165931489</v>
      </c>
      <c r="AZ90" s="273">
        <v>983.02541755119671</v>
      </c>
      <c r="BA90" s="273">
        <v>1007.7465399501258</v>
      </c>
      <c r="BB90" s="273">
        <v>998.43892801075981</v>
      </c>
      <c r="BC90" s="273">
        <v>992.04179457865428</v>
      </c>
      <c r="BD90" s="273">
        <v>969.39273962552795</v>
      </c>
      <c r="BE90" s="273">
        <v>971.87650328016355</v>
      </c>
      <c r="BF90" s="273">
        <v>985.92498043662488</v>
      </c>
      <c r="BG90" s="273">
        <v>701.20989962919123</v>
      </c>
      <c r="BH90" s="273">
        <v>701.73821816597649</v>
      </c>
      <c r="BI90" s="273">
        <v>689.93362632607023</v>
      </c>
      <c r="BJ90" s="273">
        <v>687.65469789599149</v>
      </c>
      <c r="BK90" s="273">
        <v>666.2118807240978</v>
      </c>
      <c r="BL90" s="273">
        <v>670.62976905118569</v>
      </c>
      <c r="BM90" s="273">
        <v>700.89322070348533</v>
      </c>
      <c r="BN90" s="273">
        <v>712.87820813724124</v>
      </c>
      <c r="BO90" s="273">
        <v>710.78724591457853</v>
      </c>
      <c r="BP90" s="273">
        <v>716.04081812309812</v>
      </c>
      <c r="BQ90" s="273">
        <v>683.02005325321443</v>
      </c>
      <c r="BR90" s="273">
        <v>676.70675547652104</v>
      </c>
      <c r="BS90" s="273">
        <v>667.22792398704541</v>
      </c>
      <c r="BT90" s="273">
        <v>663.80064514376863</v>
      </c>
      <c r="BU90" s="273">
        <v>667.15547229654203</v>
      </c>
      <c r="BV90" s="273">
        <v>673.11529352509706</v>
      </c>
      <c r="BW90" s="273">
        <v>675.06267759700916</v>
      </c>
      <c r="BX90" s="33"/>
    </row>
    <row r="91" spans="1:76" s="97" customFormat="1" ht="26.1" customHeight="1">
      <c r="A91" s="30"/>
      <c r="B91" s="38" t="s">
        <v>453</v>
      </c>
      <c r="C91" s="30"/>
      <c r="D91" s="273">
        <v>0</v>
      </c>
      <c r="E91" s="273">
        <v>0</v>
      </c>
      <c r="F91" s="273">
        <v>0</v>
      </c>
      <c r="G91" s="273">
        <v>0</v>
      </c>
      <c r="H91" s="273">
        <v>0</v>
      </c>
      <c r="I91" s="273">
        <v>0</v>
      </c>
      <c r="J91" s="273">
        <v>0</v>
      </c>
      <c r="K91" s="273">
        <v>0</v>
      </c>
      <c r="L91" s="273">
        <v>0</v>
      </c>
      <c r="M91" s="273">
        <v>0</v>
      </c>
      <c r="N91" s="273">
        <v>0</v>
      </c>
      <c r="O91" s="273">
        <v>0</v>
      </c>
      <c r="P91" s="273">
        <v>0</v>
      </c>
      <c r="Q91" s="273">
        <v>0</v>
      </c>
      <c r="R91" s="273">
        <v>0</v>
      </c>
      <c r="S91" s="273">
        <v>0</v>
      </c>
      <c r="T91" s="273">
        <v>0</v>
      </c>
      <c r="U91" s="273">
        <v>0</v>
      </c>
      <c r="V91" s="273">
        <v>0</v>
      </c>
      <c r="W91" s="273">
        <v>0</v>
      </c>
      <c r="X91" s="273">
        <v>0</v>
      </c>
      <c r="Y91" s="273">
        <v>0</v>
      </c>
      <c r="Z91" s="273">
        <v>0</v>
      </c>
      <c r="AA91" s="273">
        <v>0</v>
      </c>
      <c r="AB91" s="273">
        <v>0</v>
      </c>
      <c r="AC91" s="273">
        <v>0</v>
      </c>
      <c r="AD91" s="273">
        <v>0</v>
      </c>
      <c r="AE91" s="273">
        <v>0</v>
      </c>
      <c r="AF91" s="273">
        <v>0</v>
      </c>
      <c r="AG91" s="273">
        <v>0</v>
      </c>
      <c r="AH91" s="273">
        <v>0</v>
      </c>
      <c r="AI91" s="273">
        <v>0</v>
      </c>
      <c r="AJ91" s="273">
        <v>0</v>
      </c>
      <c r="AK91" s="273">
        <v>0</v>
      </c>
      <c r="AL91" s="273">
        <v>0</v>
      </c>
      <c r="AM91" s="273">
        <v>0</v>
      </c>
      <c r="AN91" s="273">
        <v>0</v>
      </c>
      <c r="AO91" s="273">
        <v>0</v>
      </c>
      <c r="AP91" s="273">
        <v>0</v>
      </c>
      <c r="AQ91" s="273">
        <v>0</v>
      </c>
      <c r="AR91" s="273">
        <v>0</v>
      </c>
      <c r="AS91" s="273">
        <v>0</v>
      </c>
      <c r="AT91" s="273">
        <v>0</v>
      </c>
      <c r="AU91" s="273">
        <v>4068.1696500133571</v>
      </c>
      <c r="AV91" s="273">
        <v>5335.7735698815486</v>
      </c>
      <c r="AW91" s="273">
        <v>6720.3410684395049</v>
      </c>
      <c r="AX91" s="273">
        <v>7730.4838552970623</v>
      </c>
      <c r="AY91" s="273">
        <v>8389.1117733219689</v>
      </c>
      <c r="AZ91" s="273">
        <v>8588.8460109324224</v>
      </c>
      <c r="BA91" s="273">
        <v>8247.5487426336222</v>
      </c>
      <c r="BB91" s="273">
        <v>8091.6061106448788</v>
      </c>
      <c r="BC91" s="273">
        <v>8092.3983835443005</v>
      </c>
      <c r="BD91" s="273">
        <v>8166.276430233982</v>
      </c>
      <c r="BE91" s="273">
        <v>8592.1296046829611</v>
      </c>
      <c r="BF91" s="273">
        <v>9599.4172886679025</v>
      </c>
      <c r="BG91" s="273">
        <v>9523.5497314633958</v>
      </c>
      <c r="BH91" s="273">
        <v>10036.601382514727</v>
      </c>
      <c r="BI91" s="273">
        <v>10632.828238816788</v>
      </c>
      <c r="BJ91" s="273">
        <v>11314.014516189674</v>
      </c>
      <c r="BK91" s="273">
        <v>11929.19890438396</v>
      </c>
      <c r="BL91" s="273">
        <v>13287.307943939153</v>
      </c>
      <c r="BM91" s="273">
        <v>16025.342920551477</v>
      </c>
      <c r="BN91" s="273">
        <v>17206.875030475549</v>
      </c>
      <c r="BO91" s="273">
        <v>18192.596618673091</v>
      </c>
      <c r="BP91" s="273">
        <v>18712.737949359431</v>
      </c>
      <c r="BQ91" s="273">
        <v>18532.987045332531</v>
      </c>
      <c r="BR91" s="273">
        <v>18322.054593158668</v>
      </c>
      <c r="BS91" s="273">
        <v>18240.141803585258</v>
      </c>
      <c r="BT91" s="273">
        <v>18216.889794949402</v>
      </c>
      <c r="BU91" s="273">
        <v>18213.752345846489</v>
      </c>
      <c r="BV91" s="273">
        <v>18205.257873744136</v>
      </c>
      <c r="BW91" s="273">
        <v>18022.299771403312</v>
      </c>
      <c r="BX91" s="33"/>
    </row>
    <row r="92" spans="1:76" s="97" customFormat="1">
      <c r="A92" s="30"/>
      <c r="B92" s="88" t="s">
        <v>439</v>
      </c>
      <c r="C92" s="30"/>
      <c r="D92" s="273" t="s">
        <v>412</v>
      </c>
      <c r="E92" s="273" t="s">
        <v>412</v>
      </c>
      <c r="F92" s="273" t="s">
        <v>412</v>
      </c>
      <c r="G92" s="273" t="s">
        <v>412</v>
      </c>
      <c r="H92" s="273" t="s">
        <v>412</v>
      </c>
      <c r="I92" s="273" t="s">
        <v>412</v>
      </c>
      <c r="J92" s="273" t="s">
        <v>412</v>
      </c>
      <c r="K92" s="273" t="s">
        <v>412</v>
      </c>
      <c r="L92" s="273" t="s">
        <v>412</v>
      </c>
      <c r="M92" s="273" t="s">
        <v>412</v>
      </c>
      <c r="N92" s="273" t="s">
        <v>412</v>
      </c>
      <c r="O92" s="273" t="s">
        <v>412</v>
      </c>
      <c r="P92" s="273" t="s">
        <v>412</v>
      </c>
      <c r="Q92" s="273" t="s">
        <v>412</v>
      </c>
      <c r="R92" s="273" t="s">
        <v>412</v>
      </c>
      <c r="S92" s="273" t="s">
        <v>412</v>
      </c>
      <c r="T92" s="273" t="s">
        <v>412</v>
      </c>
      <c r="U92" s="273" t="s">
        <v>412</v>
      </c>
      <c r="V92" s="273" t="s">
        <v>412</v>
      </c>
      <c r="W92" s="273" t="s">
        <v>412</v>
      </c>
      <c r="X92" s="273" t="s">
        <v>412</v>
      </c>
      <c r="Y92" s="273" t="s">
        <v>412</v>
      </c>
      <c r="Z92" s="273" t="s">
        <v>412</v>
      </c>
      <c r="AA92" s="273" t="s">
        <v>412</v>
      </c>
      <c r="AB92" s="273" t="s">
        <v>412</v>
      </c>
      <c r="AC92" s="273" t="s">
        <v>412</v>
      </c>
      <c r="AD92" s="273" t="s">
        <v>412</v>
      </c>
      <c r="AE92" s="273" t="s">
        <v>412</v>
      </c>
      <c r="AF92" s="273" t="s">
        <v>412</v>
      </c>
      <c r="AG92" s="273" t="s">
        <v>412</v>
      </c>
      <c r="AH92" s="273" t="s">
        <v>412</v>
      </c>
      <c r="AI92" s="273" t="s">
        <v>412</v>
      </c>
      <c r="AJ92" s="273" t="s">
        <v>412</v>
      </c>
      <c r="AK92" s="273" t="s">
        <v>412</v>
      </c>
      <c r="AL92" s="273" t="s">
        <v>412</v>
      </c>
      <c r="AM92" s="273" t="s">
        <v>412</v>
      </c>
      <c r="AN92" s="273" t="s">
        <v>412</v>
      </c>
      <c r="AO92" s="273" t="s">
        <v>412</v>
      </c>
      <c r="AP92" s="273" t="s">
        <v>412</v>
      </c>
      <c r="AQ92" s="273" t="s">
        <v>412</v>
      </c>
      <c r="AR92" s="273" t="s">
        <v>412</v>
      </c>
      <c r="AS92" s="273" t="s">
        <v>412</v>
      </c>
      <c r="AT92" s="273" t="s">
        <v>412</v>
      </c>
      <c r="AU92" s="273">
        <v>3653.0704910630357</v>
      </c>
      <c r="AV92" s="273">
        <v>4822.7817786710484</v>
      </c>
      <c r="AW92" s="273">
        <v>6111.1817447318954</v>
      </c>
      <c r="AX92" s="273">
        <v>7027.4124920488985</v>
      </c>
      <c r="AY92" s="273">
        <v>7620.6324213886719</v>
      </c>
      <c r="AZ92" s="273">
        <v>7793.7133908361484</v>
      </c>
      <c r="BA92" s="273">
        <v>7443.7979632777924</v>
      </c>
      <c r="BB92" s="273">
        <v>7270.6629076479476</v>
      </c>
      <c r="BC92" s="273">
        <v>7255.2992412333833</v>
      </c>
      <c r="BD92" s="273">
        <v>7311.9400997400417</v>
      </c>
      <c r="BE92" s="273">
        <v>7690.5404502911879</v>
      </c>
      <c r="BF92" s="273">
        <v>8550.6740868484176</v>
      </c>
      <c r="BG92" s="273">
        <v>8374.1260602418442</v>
      </c>
      <c r="BH92" s="273">
        <v>8879.7011191526435</v>
      </c>
      <c r="BI92" s="273">
        <v>9463.7093538335175</v>
      </c>
      <c r="BJ92" s="273">
        <v>10110.139547532628</v>
      </c>
      <c r="BK92" s="273">
        <v>10676.569888848304</v>
      </c>
      <c r="BL92" s="273">
        <v>11876.603686554561</v>
      </c>
      <c r="BM92" s="273">
        <v>14365.313376185457</v>
      </c>
      <c r="BN92" s="273">
        <v>15427.274857533954</v>
      </c>
      <c r="BO92" s="273">
        <v>16305.141821915518</v>
      </c>
      <c r="BP92" s="273">
        <v>16780.080841721818</v>
      </c>
      <c r="BQ92" s="273">
        <v>16629.76281478487</v>
      </c>
      <c r="BR92" s="273">
        <v>16441.076513792734</v>
      </c>
      <c r="BS92" s="273">
        <v>16360.888433467731</v>
      </c>
      <c r="BT92" s="273">
        <v>16337.19810709129</v>
      </c>
      <c r="BU92" s="273">
        <v>16328.45219043408</v>
      </c>
      <c r="BV92" s="273">
        <v>16312.674717764396</v>
      </c>
      <c r="BW92" s="273">
        <v>16139.144962209059</v>
      </c>
      <c r="BX92" s="33"/>
    </row>
    <row r="93" spans="1:76" s="97" customFormat="1">
      <c r="A93" s="30"/>
      <c r="B93" s="88" t="s">
        <v>438</v>
      </c>
      <c r="C93" s="30"/>
      <c r="D93" s="273" t="s">
        <v>412</v>
      </c>
      <c r="E93" s="273" t="s">
        <v>412</v>
      </c>
      <c r="F93" s="273" t="s">
        <v>412</v>
      </c>
      <c r="G93" s="273" t="s">
        <v>412</v>
      </c>
      <c r="H93" s="273" t="s">
        <v>412</v>
      </c>
      <c r="I93" s="273" t="s">
        <v>412</v>
      </c>
      <c r="J93" s="273" t="s">
        <v>412</v>
      </c>
      <c r="K93" s="273" t="s">
        <v>412</v>
      </c>
      <c r="L93" s="273" t="s">
        <v>412</v>
      </c>
      <c r="M93" s="273" t="s">
        <v>412</v>
      </c>
      <c r="N93" s="273" t="s">
        <v>412</v>
      </c>
      <c r="O93" s="273" t="s">
        <v>412</v>
      </c>
      <c r="P93" s="273" t="s">
        <v>412</v>
      </c>
      <c r="Q93" s="273" t="s">
        <v>412</v>
      </c>
      <c r="R93" s="273" t="s">
        <v>412</v>
      </c>
      <c r="S93" s="273" t="s">
        <v>412</v>
      </c>
      <c r="T93" s="273" t="s">
        <v>412</v>
      </c>
      <c r="U93" s="273" t="s">
        <v>412</v>
      </c>
      <c r="V93" s="273" t="s">
        <v>412</v>
      </c>
      <c r="W93" s="273" t="s">
        <v>412</v>
      </c>
      <c r="X93" s="273" t="s">
        <v>412</v>
      </c>
      <c r="Y93" s="273" t="s">
        <v>412</v>
      </c>
      <c r="Z93" s="273" t="s">
        <v>412</v>
      </c>
      <c r="AA93" s="273" t="s">
        <v>412</v>
      </c>
      <c r="AB93" s="273" t="s">
        <v>412</v>
      </c>
      <c r="AC93" s="273" t="s">
        <v>412</v>
      </c>
      <c r="AD93" s="273" t="s">
        <v>412</v>
      </c>
      <c r="AE93" s="273" t="s">
        <v>412</v>
      </c>
      <c r="AF93" s="273" t="s">
        <v>412</v>
      </c>
      <c r="AG93" s="273" t="s">
        <v>412</v>
      </c>
      <c r="AH93" s="273" t="s">
        <v>412</v>
      </c>
      <c r="AI93" s="273" t="s">
        <v>412</v>
      </c>
      <c r="AJ93" s="273" t="s">
        <v>412</v>
      </c>
      <c r="AK93" s="273" t="s">
        <v>412</v>
      </c>
      <c r="AL93" s="273" t="s">
        <v>412</v>
      </c>
      <c r="AM93" s="273" t="s">
        <v>412</v>
      </c>
      <c r="AN93" s="273" t="s">
        <v>412</v>
      </c>
      <c r="AO93" s="273" t="s">
        <v>412</v>
      </c>
      <c r="AP93" s="273" t="s">
        <v>412</v>
      </c>
      <c r="AQ93" s="273" t="s">
        <v>412</v>
      </c>
      <c r="AR93" s="273" t="s">
        <v>412</v>
      </c>
      <c r="AS93" s="273" t="s">
        <v>412</v>
      </c>
      <c r="AT93" s="273" t="s">
        <v>412</v>
      </c>
      <c r="AU93" s="273">
        <v>185.08232290870083</v>
      </c>
      <c r="AV93" s="273">
        <v>232.86311477508684</v>
      </c>
      <c r="AW93" s="273">
        <v>281.84290403167546</v>
      </c>
      <c r="AX93" s="273">
        <v>321.08205782154016</v>
      </c>
      <c r="AY93" s="273">
        <v>343.16573477837971</v>
      </c>
      <c r="AZ93" s="273">
        <v>349.01002523068064</v>
      </c>
      <c r="BA93" s="273">
        <v>339.11212875025439</v>
      </c>
      <c r="BB93" s="273">
        <v>334.2639604274172</v>
      </c>
      <c r="BC93" s="273">
        <v>338.40372301748147</v>
      </c>
      <c r="BD93" s="273">
        <v>338.93823351196511</v>
      </c>
      <c r="BE93" s="273">
        <v>350.08697431863266</v>
      </c>
      <c r="BF93" s="273">
        <v>384.17723488292359</v>
      </c>
      <c r="BG93" s="273">
        <v>354.59558417366588</v>
      </c>
      <c r="BH93" s="273">
        <v>359.71754466800223</v>
      </c>
      <c r="BI93" s="273">
        <v>369.92540315892671</v>
      </c>
      <c r="BJ93" s="273">
        <v>387.35290307950868</v>
      </c>
      <c r="BK93" s="273">
        <v>415.09046200691046</v>
      </c>
      <c r="BL93" s="273">
        <v>505.58924221833223</v>
      </c>
      <c r="BM93" s="273">
        <v>643.70221203761866</v>
      </c>
      <c r="BN93" s="273">
        <v>709.02820925123319</v>
      </c>
      <c r="BO93" s="273">
        <v>775.31171205174303</v>
      </c>
      <c r="BP93" s="273">
        <v>791.31366410015494</v>
      </c>
      <c r="BQ93" s="273">
        <v>786.40771565501575</v>
      </c>
      <c r="BR93" s="273">
        <v>781.75340862265921</v>
      </c>
      <c r="BS93" s="273">
        <v>779.67387925939602</v>
      </c>
      <c r="BT93" s="273">
        <v>779.79635349668126</v>
      </c>
      <c r="BU93" s="273">
        <v>781.04653823764477</v>
      </c>
      <c r="BV93" s="273">
        <v>782.11437348156414</v>
      </c>
      <c r="BW93" s="273">
        <v>776.04168639834597</v>
      </c>
      <c r="BX93" s="33"/>
    </row>
    <row r="94" spans="1:76" s="97" customFormat="1">
      <c r="A94" s="30"/>
      <c r="B94" s="88" t="s">
        <v>437</v>
      </c>
      <c r="C94" s="30"/>
      <c r="D94" s="273" t="s">
        <v>412</v>
      </c>
      <c r="E94" s="273" t="s">
        <v>412</v>
      </c>
      <c r="F94" s="273" t="s">
        <v>412</v>
      </c>
      <c r="G94" s="273" t="s">
        <v>412</v>
      </c>
      <c r="H94" s="273" t="s">
        <v>412</v>
      </c>
      <c r="I94" s="273" t="s">
        <v>412</v>
      </c>
      <c r="J94" s="273" t="s">
        <v>412</v>
      </c>
      <c r="K94" s="273" t="s">
        <v>412</v>
      </c>
      <c r="L94" s="273" t="s">
        <v>412</v>
      </c>
      <c r="M94" s="273" t="s">
        <v>412</v>
      </c>
      <c r="N94" s="273" t="s">
        <v>412</v>
      </c>
      <c r="O94" s="273" t="s">
        <v>412</v>
      </c>
      <c r="P94" s="273" t="s">
        <v>412</v>
      </c>
      <c r="Q94" s="273" t="s">
        <v>412</v>
      </c>
      <c r="R94" s="273" t="s">
        <v>412</v>
      </c>
      <c r="S94" s="273" t="s">
        <v>412</v>
      </c>
      <c r="T94" s="273" t="s">
        <v>412</v>
      </c>
      <c r="U94" s="273" t="s">
        <v>412</v>
      </c>
      <c r="V94" s="273" t="s">
        <v>412</v>
      </c>
      <c r="W94" s="273" t="s">
        <v>412</v>
      </c>
      <c r="X94" s="273" t="s">
        <v>412</v>
      </c>
      <c r="Y94" s="273" t="s">
        <v>412</v>
      </c>
      <c r="Z94" s="273" t="s">
        <v>412</v>
      </c>
      <c r="AA94" s="273" t="s">
        <v>412</v>
      </c>
      <c r="AB94" s="273" t="s">
        <v>412</v>
      </c>
      <c r="AC94" s="273" t="s">
        <v>412</v>
      </c>
      <c r="AD94" s="273" t="s">
        <v>412</v>
      </c>
      <c r="AE94" s="273" t="s">
        <v>412</v>
      </c>
      <c r="AF94" s="273" t="s">
        <v>412</v>
      </c>
      <c r="AG94" s="273" t="s">
        <v>412</v>
      </c>
      <c r="AH94" s="273" t="s">
        <v>412</v>
      </c>
      <c r="AI94" s="273" t="s">
        <v>412</v>
      </c>
      <c r="AJ94" s="273" t="s">
        <v>412</v>
      </c>
      <c r="AK94" s="273" t="s">
        <v>412</v>
      </c>
      <c r="AL94" s="273" t="s">
        <v>412</v>
      </c>
      <c r="AM94" s="273" t="s">
        <v>412</v>
      </c>
      <c r="AN94" s="273" t="s">
        <v>412</v>
      </c>
      <c r="AO94" s="273" t="s">
        <v>412</v>
      </c>
      <c r="AP94" s="273" t="s">
        <v>412</v>
      </c>
      <c r="AQ94" s="273" t="s">
        <v>412</v>
      </c>
      <c r="AR94" s="273" t="s">
        <v>412</v>
      </c>
      <c r="AS94" s="273" t="s">
        <v>412</v>
      </c>
      <c r="AT94" s="273" t="s">
        <v>412</v>
      </c>
      <c r="AU94" s="273">
        <v>230.01683604162091</v>
      </c>
      <c r="AV94" s="273">
        <v>280.12867643541324</v>
      </c>
      <c r="AW94" s="273">
        <v>327.31641967593401</v>
      </c>
      <c r="AX94" s="273">
        <v>381.98930542662362</v>
      </c>
      <c r="AY94" s="273">
        <v>425.31361715491812</v>
      </c>
      <c r="AZ94" s="273">
        <v>446.12259486559378</v>
      </c>
      <c r="BA94" s="273">
        <v>464.6386506055743</v>
      </c>
      <c r="BB94" s="273">
        <v>486.67924256951329</v>
      </c>
      <c r="BC94" s="273">
        <v>498.69541929343643</v>
      </c>
      <c r="BD94" s="273">
        <v>515.39809698197473</v>
      </c>
      <c r="BE94" s="273">
        <v>551.50218007314197</v>
      </c>
      <c r="BF94" s="273">
        <v>664.56596693656297</v>
      </c>
      <c r="BG94" s="273">
        <v>794.82808704788488</v>
      </c>
      <c r="BH94" s="273">
        <v>797.18271869408204</v>
      </c>
      <c r="BI94" s="273">
        <v>799.19348182434624</v>
      </c>
      <c r="BJ94" s="273">
        <v>816.52206557753698</v>
      </c>
      <c r="BK94" s="273">
        <v>837.53855352874405</v>
      </c>
      <c r="BL94" s="273">
        <v>905.11501516625958</v>
      </c>
      <c r="BM94" s="273">
        <v>1016.3273323283997</v>
      </c>
      <c r="BN94" s="273">
        <v>1070.5719636903634</v>
      </c>
      <c r="BO94" s="273">
        <v>1112.1430847058271</v>
      </c>
      <c r="BP94" s="273">
        <v>1141.3434435374563</v>
      </c>
      <c r="BQ94" s="273">
        <v>1116.8165148926455</v>
      </c>
      <c r="BR94" s="273">
        <v>1099.2246707432751</v>
      </c>
      <c r="BS94" s="273">
        <v>1099.5794908581329</v>
      </c>
      <c r="BT94" s="273">
        <v>1099.8953343614323</v>
      </c>
      <c r="BU94" s="273">
        <v>1104.253617174764</v>
      </c>
      <c r="BV94" s="273">
        <v>1110.4687824981793</v>
      </c>
      <c r="BW94" s="273">
        <v>1107.1131227959042</v>
      </c>
      <c r="BX94" s="33"/>
    </row>
    <row r="95" spans="1:76" s="97" customFormat="1" ht="26.1" customHeight="1">
      <c r="A95" s="30"/>
      <c r="B95" s="30" t="s">
        <v>441</v>
      </c>
      <c r="C95" s="30"/>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33"/>
    </row>
    <row r="96" spans="1:76" s="97" customFormat="1">
      <c r="A96" s="30"/>
      <c r="B96" s="38" t="s">
        <v>446</v>
      </c>
      <c r="C96" s="30"/>
      <c r="D96" s="273">
        <v>0</v>
      </c>
      <c r="E96" s="273">
        <v>0</v>
      </c>
      <c r="F96" s="273">
        <v>0</v>
      </c>
      <c r="G96" s="273">
        <v>0</v>
      </c>
      <c r="H96" s="273">
        <v>0</v>
      </c>
      <c r="I96" s="273">
        <v>0</v>
      </c>
      <c r="J96" s="273">
        <v>0</v>
      </c>
      <c r="K96" s="273">
        <v>0</v>
      </c>
      <c r="L96" s="273">
        <v>0</v>
      </c>
      <c r="M96" s="273">
        <v>0</v>
      </c>
      <c r="N96" s="273">
        <v>0</v>
      </c>
      <c r="O96" s="273">
        <v>0</v>
      </c>
      <c r="P96" s="273">
        <v>0</v>
      </c>
      <c r="Q96" s="273">
        <v>0</v>
      </c>
      <c r="R96" s="273">
        <v>0</v>
      </c>
      <c r="S96" s="273">
        <v>0</v>
      </c>
      <c r="T96" s="273">
        <v>0</v>
      </c>
      <c r="U96" s="273">
        <v>0</v>
      </c>
      <c r="V96" s="273">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4565.8603262874967</v>
      </c>
      <c r="AV96" s="273">
        <v>5811.2112642474285</v>
      </c>
      <c r="AW96" s="273">
        <v>7146.5390926042564</v>
      </c>
      <c r="AX96" s="273">
        <v>8108.1297785908355</v>
      </c>
      <c r="AY96" s="273">
        <v>8707.6895573373731</v>
      </c>
      <c r="AZ96" s="273">
        <v>8911.917528360038</v>
      </c>
      <c r="BA96" s="273">
        <v>8646.7873366278163</v>
      </c>
      <c r="BB96" s="273">
        <v>8518.8179293537178</v>
      </c>
      <c r="BC96" s="273">
        <v>8499.4334007542493</v>
      </c>
      <c r="BD96" s="273">
        <v>8549.2588210438953</v>
      </c>
      <c r="BE96" s="273">
        <v>9029.1234167634302</v>
      </c>
      <c r="BF96" s="273">
        <v>10089.312864810359</v>
      </c>
      <c r="BG96" s="273">
        <v>9822.894427421892</v>
      </c>
      <c r="BH96" s="273">
        <v>16150.545421929542</v>
      </c>
      <c r="BI96" s="273">
        <v>16635.034126682032</v>
      </c>
      <c r="BJ96" s="273">
        <v>17319.394622911706</v>
      </c>
      <c r="BK96" s="273">
        <v>17885.980899227547</v>
      </c>
      <c r="BL96" s="273">
        <v>18970.920146903554</v>
      </c>
      <c r="BM96" s="273">
        <v>21636.0851731453</v>
      </c>
      <c r="BN96" s="273">
        <v>22583.203868757522</v>
      </c>
      <c r="BO96" s="273">
        <v>23620.483621187639</v>
      </c>
      <c r="BP96" s="273">
        <v>24351.862219921899</v>
      </c>
      <c r="BQ96" s="273">
        <v>24102.962707590366</v>
      </c>
      <c r="BR96" s="273">
        <v>23876.263502177295</v>
      </c>
      <c r="BS96" s="273">
        <v>23676.935906977513</v>
      </c>
      <c r="BT96" s="273">
        <v>23604.451156332794</v>
      </c>
      <c r="BU96" s="273">
        <v>23595.203178614491</v>
      </c>
      <c r="BV96" s="273">
        <v>23590.980690561195</v>
      </c>
      <c r="BW96" s="273">
        <v>23383.809168168311</v>
      </c>
      <c r="BX96" s="33"/>
    </row>
    <row r="97" spans="1:76" s="97" customFormat="1">
      <c r="A97" s="30"/>
      <c r="B97" s="88" t="s">
        <v>468</v>
      </c>
      <c r="C97" s="30"/>
      <c r="D97" s="273" t="s">
        <v>412</v>
      </c>
      <c r="E97" s="273" t="s">
        <v>412</v>
      </c>
      <c r="F97" s="273" t="s">
        <v>412</v>
      </c>
      <c r="G97" s="273" t="s">
        <v>412</v>
      </c>
      <c r="H97" s="273" t="s">
        <v>412</v>
      </c>
      <c r="I97" s="273" t="s">
        <v>412</v>
      </c>
      <c r="J97" s="273" t="s">
        <v>412</v>
      </c>
      <c r="K97" s="273" t="s">
        <v>412</v>
      </c>
      <c r="L97" s="273" t="s">
        <v>412</v>
      </c>
      <c r="M97" s="273" t="s">
        <v>412</v>
      </c>
      <c r="N97" s="273" t="s">
        <v>412</v>
      </c>
      <c r="O97" s="273" t="s">
        <v>412</v>
      </c>
      <c r="P97" s="273" t="s">
        <v>412</v>
      </c>
      <c r="Q97" s="273" t="s">
        <v>412</v>
      </c>
      <c r="R97" s="273" t="s">
        <v>412</v>
      </c>
      <c r="S97" s="273" t="s">
        <v>412</v>
      </c>
      <c r="T97" s="273" t="s">
        <v>412</v>
      </c>
      <c r="U97" s="273" t="s">
        <v>412</v>
      </c>
      <c r="V97" s="273" t="s">
        <v>412</v>
      </c>
      <c r="W97" s="273" t="s">
        <v>412</v>
      </c>
      <c r="X97" s="273" t="s">
        <v>412</v>
      </c>
      <c r="Y97" s="273" t="s">
        <v>412</v>
      </c>
      <c r="Z97" s="273" t="s">
        <v>412</v>
      </c>
      <c r="AA97" s="273" t="s">
        <v>412</v>
      </c>
      <c r="AB97" s="273" t="s">
        <v>412</v>
      </c>
      <c r="AC97" s="273" t="s">
        <v>412</v>
      </c>
      <c r="AD97" s="273" t="s">
        <v>412</v>
      </c>
      <c r="AE97" s="273" t="s">
        <v>412</v>
      </c>
      <c r="AF97" s="273" t="s">
        <v>412</v>
      </c>
      <c r="AG97" s="273" t="s">
        <v>412</v>
      </c>
      <c r="AH97" s="273" t="s">
        <v>412</v>
      </c>
      <c r="AI97" s="273" t="s">
        <v>412</v>
      </c>
      <c r="AJ97" s="273" t="s">
        <v>412</v>
      </c>
      <c r="AK97" s="273" t="s">
        <v>412</v>
      </c>
      <c r="AL97" s="273" t="s">
        <v>412</v>
      </c>
      <c r="AM97" s="273" t="s">
        <v>412</v>
      </c>
      <c r="AN97" s="273" t="s">
        <v>412</v>
      </c>
      <c r="AO97" s="273" t="s">
        <v>412</v>
      </c>
      <c r="AP97" s="273" t="s">
        <v>412</v>
      </c>
      <c r="AQ97" s="273" t="s">
        <v>412</v>
      </c>
      <c r="AR97" s="273" t="s">
        <v>412</v>
      </c>
      <c r="AS97" s="273" t="s">
        <v>412</v>
      </c>
      <c r="AT97" s="273" t="s">
        <v>412</v>
      </c>
      <c r="AU97" s="273" t="s">
        <v>412</v>
      </c>
      <c r="AV97" s="273" t="s">
        <v>412</v>
      </c>
      <c r="AW97" s="273" t="s">
        <v>412</v>
      </c>
      <c r="AX97" s="273">
        <v>7023.6229073409622</v>
      </c>
      <c r="AY97" s="273">
        <v>7655.5649352025484</v>
      </c>
      <c r="AZ97" s="273">
        <v>7854.9427783860283</v>
      </c>
      <c r="BA97" s="273">
        <v>7580.3742377629342</v>
      </c>
      <c r="BB97" s="273">
        <v>7444.8305155459293</v>
      </c>
      <c r="BC97" s="273">
        <v>7424.8163446604185</v>
      </c>
      <c r="BD97" s="273">
        <v>7484.262315429256</v>
      </c>
      <c r="BE97" s="273">
        <v>7907.7227011989953</v>
      </c>
      <c r="BF97" s="273">
        <v>8873.6641889520088</v>
      </c>
      <c r="BG97" s="273">
        <v>8791.3149121375682</v>
      </c>
      <c r="BH97" s="273">
        <v>9854.2647135105672</v>
      </c>
      <c r="BI97" s="273">
        <v>10425.626103160293</v>
      </c>
      <c r="BJ97" s="273">
        <v>11102.589539359904</v>
      </c>
      <c r="BK97" s="273">
        <v>11731.675406619297</v>
      </c>
      <c r="BL97" s="273">
        <v>13070.636930983017</v>
      </c>
      <c r="BM97" s="273">
        <v>15761.26294314804</v>
      </c>
      <c r="BN97" s="273">
        <v>16919.859514476575</v>
      </c>
      <c r="BO97" s="273">
        <v>17868.263681727625</v>
      </c>
      <c r="BP97" s="273">
        <v>18382.250858662053</v>
      </c>
      <c r="BQ97" s="273">
        <v>18190.909973032478</v>
      </c>
      <c r="BR97" s="273">
        <v>17983.77247987378</v>
      </c>
      <c r="BS97" s="273">
        <v>17902.172486634601</v>
      </c>
      <c r="BT97" s="273">
        <v>17879.285621010749</v>
      </c>
      <c r="BU97" s="273">
        <v>17874.604503316008</v>
      </c>
      <c r="BV97" s="273">
        <v>17864.966700614517</v>
      </c>
      <c r="BW97" s="273">
        <v>17684.724921196936</v>
      </c>
      <c r="BX97" s="33"/>
    </row>
    <row r="98" spans="1:76" s="97" customFormat="1">
      <c r="A98" s="30"/>
      <c r="B98" s="88" t="s">
        <v>467</v>
      </c>
      <c r="C98" s="30"/>
      <c r="D98" s="273" t="s">
        <v>412</v>
      </c>
      <c r="E98" s="273" t="s">
        <v>412</v>
      </c>
      <c r="F98" s="273" t="s">
        <v>412</v>
      </c>
      <c r="G98" s="273" t="s">
        <v>412</v>
      </c>
      <c r="H98" s="273" t="s">
        <v>412</v>
      </c>
      <c r="I98" s="273" t="s">
        <v>412</v>
      </c>
      <c r="J98" s="273" t="s">
        <v>412</v>
      </c>
      <c r="K98" s="273" t="s">
        <v>412</v>
      </c>
      <c r="L98" s="273" t="s">
        <v>412</v>
      </c>
      <c r="M98" s="273" t="s">
        <v>412</v>
      </c>
      <c r="N98" s="273" t="s">
        <v>412</v>
      </c>
      <c r="O98" s="273" t="s">
        <v>412</v>
      </c>
      <c r="P98" s="273" t="s">
        <v>412</v>
      </c>
      <c r="Q98" s="273" t="s">
        <v>412</v>
      </c>
      <c r="R98" s="273" t="s">
        <v>412</v>
      </c>
      <c r="S98" s="273" t="s">
        <v>412</v>
      </c>
      <c r="T98" s="273" t="s">
        <v>412</v>
      </c>
      <c r="U98" s="273" t="s">
        <v>412</v>
      </c>
      <c r="V98" s="273" t="s">
        <v>412</v>
      </c>
      <c r="W98" s="273" t="s">
        <v>412</v>
      </c>
      <c r="X98" s="273" t="s">
        <v>412</v>
      </c>
      <c r="Y98" s="273" t="s">
        <v>412</v>
      </c>
      <c r="Z98" s="273" t="s">
        <v>412</v>
      </c>
      <c r="AA98" s="273" t="s">
        <v>412</v>
      </c>
      <c r="AB98" s="273" t="s">
        <v>412</v>
      </c>
      <c r="AC98" s="273" t="s">
        <v>412</v>
      </c>
      <c r="AD98" s="273" t="s">
        <v>412</v>
      </c>
      <c r="AE98" s="273" t="s">
        <v>412</v>
      </c>
      <c r="AF98" s="273" t="s">
        <v>412</v>
      </c>
      <c r="AG98" s="273" t="s">
        <v>412</v>
      </c>
      <c r="AH98" s="273" t="s">
        <v>412</v>
      </c>
      <c r="AI98" s="273" t="s">
        <v>412</v>
      </c>
      <c r="AJ98" s="273" t="s">
        <v>412</v>
      </c>
      <c r="AK98" s="273" t="s">
        <v>412</v>
      </c>
      <c r="AL98" s="273" t="s">
        <v>412</v>
      </c>
      <c r="AM98" s="273" t="s">
        <v>412</v>
      </c>
      <c r="AN98" s="273" t="s">
        <v>412</v>
      </c>
      <c r="AO98" s="273" t="s">
        <v>412</v>
      </c>
      <c r="AP98" s="273" t="s">
        <v>412</v>
      </c>
      <c r="AQ98" s="273" t="s">
        <v>412</v>
      </c>
      <c r="AR98" s="273" t="s">
        <v>412</v>
      </c>
      <c r="AS98" s="273" t="s">
        <v>412</v>
      </c>
      <c r="AT98" s="273" t="s">
        <v>412</v>
      </c>
      <c r="AU98" s="273" t="s">
        <v>412</v>
      </c>
      <c r="AV98" s="273" t="s">
        <v>412</v>
      </c>
      <c r="AW98" s="273" t="s">
        <v>412</v>
      </c>
      <c r="AX98" s="273">
        <v>155.13620761869191</v>
      </c>
      <c r="AY98" s="273">
        <v>143.23413783549961</v>
      </c>
      <c r="AZ98" s="273">
        <v>141.40101783406843</v>
      </c>
      <c r="BA98" s="273">
        <v>131.32728475559472</v>
      </c>
      <c r="BB98" s="273">
        <v>152.38346034865427</v>
      </c>
      <c r="BC98" s="273">
        <v>164.79773443152641</v>
      </c>
      <c r="BD98" s="273">
        <v>173.96481160068728</v>
      </c>
      <c r="BE98" s="273">
        <v>229.66084726350695</v>
      </c>
      <c r="BF98" s="273">
        <v>308.71163412792481</v>
      </c>
      <c r="BG98" s="273">
        <v>391.80677293865534</v>
      </c>
      <c r="BH98" s="273">
        <v>563.48141703085923</v>
      </c>
      <c r="BI98" s="273">
        <v>667.08322934308683</v>
      </c>
      <c r="BJ98" s="273">
        <v>730.7430376517234</v>
      </c>
      <c r="BK98" s="273">
        <v>750.55508584989252</v>
      </c>
      <c r="BL98" s="273">
        <v>675.91618909021997</v>
      </c>
      <c r="BM98" s="273">
        <v>582.66045223569256</v>
      </c>
      <c r="BN98" s="273">
        <v>484.58774399287523</v>
      </c>
      <c r="BO98" s="273">
        <v>505.06659461725229</v>
      </c>
      <c r="BP98" s="273">
        <v>536.23313150122328</v>
      </c>
      <c r="BQ98" s="273">
        <v>565.55376367153804</v>
      </c>
      <c r="BR98" s="273">
        <v>585.59813080552601</v>
      </c>
      <c r="BS98" s="273">
        <v>614.07693590942245</v>
      </c>
      <c r="BT98" s="273">
        <v>632.23338320093467</v>
      </c>
      <c r="BU98" s="273">
        <v>654.64744164355614</v>
      </c>
      <c r="BV98" s="273">
        <v>681.34710688896018</v>
      </c>
      <c r="BW98" s="273">
        <v>709.10537059591786</v>
      </c>
      <c r="BX98" s="33"/>
    </row>
    <row r="99" spans="1:76" s="97" customFormat="1">
      <c r="A99" s="30"/>
      <c r="B99" s="88" t="s">
        <v>466</v>
      </c>
      <c r="C99" s="30"/>
      <c r="D99" s="273" t="s">
        <v>412</v>
      </c>
      <c r="E99" s="273" t="s">
        <v>412</v>
      </c>
      <c r="F99" s="273" t="s">
        <v>412</v>
      </c>
      <c r="G99" s="273" t="s">
        <v>412</v>
      </c>
      <c r="H99" s="273" t="s">
        <v>412</v>
      </c>
      <c r="I99" s="273" t="s">
        <v>412</v>
      </c>
      <c r="J99" s="273" t="s">
        <v>412</v>
      </c>
      <c r="K99" s="273" t="s">
        <v>412</v>
      </c>
      <c r="L99" s="273" t="s">
        <v>412</v>
      </c>
      <c r="M99" s="273" t="s">
        <v>412</v>
      </c>
      <c r="N99" s="273" t="s">
        <v>412</v>
      </c>
      <c r="O99" s="273" t="s">
        <v>412</v>
      </c>
      <c r="P99" s="273" t="s">
        <v>412</v>
      </c>
      <c r="Q99" s="273" t="s">
        <v>412</v>
      </c>
      <c r="R99" s="273" t="s">
        <v>412</v>
      </c>
      <c r="S99" s="273" t="s">
        <v>412</v>
      </c>
      <c r="T99" s="273" t="s">
        <v>412</v>
      </c>
      <c r="U99" s="273" t="s">
        <v>412</v>
      </c>
      <c r="V99" s="273" t="s">
        <v>412</v>
      </c>
      <c r="W99" s="273" t="s">
        <v>412</v>
      </c>
      <c r="X99" s="273" t="s">
        <v>412</v>
      </c>
      <c r="Y99" s="273" t="s">
        <v>412</v>
      </c>
      <c r="Z99" s="273" t="s">
        <v>412</v>
      </c>
      <c r="AA99" s="273" t="s">
        <v>412</v>
      </c>
      <c r="AB99" s="273" t="s">
        <v>412</v>
      </c>
      <c r="AC99" s="273" t="s">
        <v>412</v>
      </c>
      <c r="AD99" s="273" t="s">
        <v>412</v>
      </c>
      <c r="AE99" s="273" t="s">
        <v>412</v>
      </c>
      <c r="AF99" s="273" t="s">
        <v>412</v>
      </c>
      <c r="AG99" s="273" t="s">
        <v>412</v>
      </c>
      <c r="AH99" s="273" t="s">
        <v>412</v>
      </c>
      <c r="AI99" s="273" t="s">
        <v>412</v>
      </c>
      <c r="AJ99" s="273" t="s">
        <v>412</v>
      </c>
      <c r="AK99" s="273" t="s">
        <v>412</v>
      </c>
      <c r="AL99" s="273" t="s">
        <v>412</v>
      </c>
      <c r="AM99" s="273" t="s">
        <v>412</v>
      </c>
      <c r="AN99" s="273" t="s">
        <v>412</v>
      </c>
      <c r="AO99" s="273" t="s">
        <v>412</v>
      </c>
      <c r="AP99" s="273" t="s">
        <v>412</v>
      </c>
      <c r="AQ99" s="273" t="s">
        <v>412</v>
      </c>
      <c r="AR99" s="273" t="s">
        <v>412</v>
      </c>
      <c r="AS99" s="273" t="s">
        <v>412</v>
      </c>
      <c r="AT99" s="273" t="s">
        <v>412</v>
      </c>
      <c r="AU99" s="273" t="s">
        <v>412</v>
      </c>
      <c r="AV99" s="273" t="s">
        <v>412</v>
      </c>
      <c r="AW99" s="273" t="s">
        <v>412</v>
      </c>
      <c r="AX99" s="273">
        <v>929.37066363118163</v>
      </c>
      <c r="AY99" s="273">
        <v>908.89048429932359</v>
      </c>
      <c r="AZ99" s="273">
        <v>915.57373213994026</v>
      </c>
      <c r="BA99" s="273">
        <v>935.08581410928753</v>
      </c>
      <c r="BB99" s="273">
        <v>921.60395345913412</v>
      </c>
      <c r="BC99" s="273">
        <v>909.8193216623049</v>
      </c>
      <c r="BD99" s="273">
        <v>891.03169401395144</v>
      </c>
      <c r="BE99" s="273">
        <v>891.73986830092826</v>
      </c>
      <c r="BF99" s="273">
        <v>906.93704173042465</v>
      </c>
      <c r="BG99" s="273">
        <v>639.77274234566914</v>
      </c>
      <c r="BH99" s="273">
        <v>5732.7992913881162</v>
      </c>
      <c r="BI99" s="273">
        <v>5542.3247941786494</v>
      </c>
      <c r="BJ99" s="273">
        <v>5486.062045900082</v>
      </c>
      <c r="BK99" s="273">
        <v>5403.7504067583577</v>
      </c>
      <c r="BL99" s="273">
        <v>5224.3670268303185</v>
      </c>
      <c r="BM99" s="273">
        <v>5292.1617777615684</v>
      </c>
      <c r="BN99" s="273">
        <v>5178.7566102880719</v>
      </c>
      <c r="BO99" s="273">
        <v>5247.1533448427635</v>
      </c>
      <c r="BP99" s="273">
        <v>5433.3782297586213</v>
      </c>
      <c r="BQ99" s="273">
        <v>5346.4989708863513</v>
      </c>
      <c r="BR99" s="273">
        <v>5306.8928914979897</v>
      </c>
      <c r="BS99" s="273">
        <v>5160.6864844334868</v>
      </c>
      <c r="BT99" s="273">
        <v>5092.9321521211132</v>
      </c>
      <c r="BU99" s="273">
        <v>5065.9512336549242</v>
      </c>
      <c r="BV99" s="273">
        <v>5044.6668830577173</v>
      </c>
      <c r="BW99" s="273">
        <v>4989.9788763754559</v>
      </c>
      <c r="BX99" s="33"/>
    </row>
    <row r="100" spans="1:76" s="97" customFormat="1" ht="26.1" customHeight="1">
      <c r="A100" s="30"/>
      <c r="B100" s="38" t="s">
        <v>445</v>
      </c>
      <c r="C100" s="30"/>
      <c r="D100" s="273">
        <v>0</v>
      </c>
      <c r="E100" s="273">
        <v>0</v>
      </c>
      <c r="F100" s="273">
        <v>0</v>
      </c>
      <c r="G100" s="273">
        <v>0</v>
      </c>
      <c r="H100" s="273">
        <v>0</v>
      </c>
      <c r="I100" s="273">
        <v>0</v>
      </c>
      <c r="J100" s="273">
        <v>0</v>
      </c>
      <c r="K100" s="273">
        <v>0</v>
      </c>
      <c r="L100" s="273">
        <v>0</v>
      </c>
      <c r="M100" s="273">
        <v>0</v>
      </c>
      <c r="N100" s="273">
        <v>0</v>
      </c>
      <c r="O100" s="273">
        <v>0</v>
      </c>
      <c r="P100" s="273">
        <v>0</v>
      </c>
      <c r="Q100" s="273">
        <v>0</v>
      </c>
      <c r="R100" s="273">
        <v>0</v>
      </c>
      <c r="S100" s="273">
        <v>0</v>
      </c>
      <c r="T100" s="273">
        <v>0</v>
      </c>
      <c r="U100" s="273">
        <v>0</v>
      </c>
      <c r="V100" s="273">
        <v>0</v>
      </c>
      <c r="W100" s="273">
        <v>0</v>
      </c>
      <c r="X100" s="273">
        <v>0</v>
      </c>
      <c r="Y100" s="273">
        <v>0</v>
      </c>
      <c r="Z100" s="273">
        <v>0</v>
      </c>
      <c r="AA100" s="273">
        <v>0</v>
      </c>
      <c r="AB100" s="273">
        <v>0</v>
      </c>
      <c r="AC100" s="273">
        <v>0</v>
      </c>
      <c r="AD100" s="273">
        <v>0</v>
      </c>
      <c r="AE100" s="273">
        <v>0</v>
      </c>
      <c r="AF100" s="273">
        <v>0</v>
      </c>
      <c r="AG100" s="273">
        <v>0</v>
      </c>
      <c r="AH100" s="273">
        <v>0</v>
      </c>
      <c r="AI100" s="273">
        <v>0</v>
      </c>
      <c r="AJ100" s="273">
        <v>0</v>
      </c>
      <c r="AK100" s="273">
        <v>0</v>
      </c>
      <c r="AL100" s="273">
        <v>0</v>
      </c>
      <c r="AM100" s="273">
        <v>0</v>
      </c>
      <c r="AN100" s="273">
        <v>0</v>
      </c>
      <c r="AO100" s="273">
        <v>0</v>
      </c>
      <c r="AP100" s="273">
        <v>0</v>
      </c>
      <c r="AQ100" s="273">
        <v>0</v>
      </c>
      <c r="AR100" s="273">
        <v>0</v>
      </c>
      <c r="AS100" s="273">
        <v>0</v>
      </c>
      <c r="AT100" s="273">
        <v>0</v>
      </c>
      <c r="AU100" s="273">
        <v>6152.6192523486716</v>
      </c>
      <c r="AV100" s="273">
        <v>7030.2617069484131</v>
      </c>
      <c r="AW100" s="273">
        <v>7641.3704077374632</v>
      </c>
      <c r="AX100" s="273">
        <v>7912.3407728353914</v>
      </c>
      <c r="AY100" s="273">
        <v>8047.8905393031891</v>
      </c>
      <c r="AZ100" s="273">
        <v>7909.6756075244357</v>
      </c>
      <c r="BA100" s="273">
        <v>7585.1058300256491</v>
      </c>
      <c r="BB100" s="273">
        <v>7299.9681488943488</v>
      </c>
      <c r="BC100" s="273">
        <v>7155.207823162973</v>
      </c>
      <c r="BD100" s="273">
        <v>6889.9154162262612</v>
      </c>
      <c r="BE100" s="273">
        <v>6760.2240682640486</v>
      </c>
      <c r="BF100" s="273">
        <v>6685.9088991431609</v>
      </c>
      <c r="BG100" s="273">
        <v>6234.0886912670985</v>
      </c>
      <c r="BH100" s="273">
        <v>445.03003143545561</v>
      </c>
      <c r="BI100" s="273">
        <v>455.05474967847567</v>
      </c>
      <c r="BJ100" s="273">
        <v>409.40343127552723</v>
      </c>
      <c r="BK100" s="273">
        <v>373.33194391192274</v>
      </c>
      <c r="BL100" s="273">
        <v>394.29033657087763</v>
      </c>
      <c r="BM100" s="273">
        <v>426.06279825650654</v>
      </c>
      <c r="BN100" s="273">
        <v>429.05596011783041</v>
      </c>
      <c r="BO100" s="273">
        <v>457.07170449726624</v>
      </c>
      <c r="BP100" s="273">
        <v>455.80800211597148</v>
      </c>
      <c r="BQ100" s="273">
        <v>479.08511073305255</v>
      </c>
      <c r="BR100" s="273">
        <v>476.46228149189119</v>
      </c>
      <c r="BS100" s="273">
        <v>476.75795889937314</v>
      </c>
      <c r="BT100" s="273">
        <v>476.80308360071348</v>
      </c>
      <c r="BU100" s="273">
        <v>480.16467202510216</v>
      </c>
      <c r="BV100" s="273">
        <v>483.63072485093414</v>
      </c>
      <c r="BW100" s="273">
        <v>482.70067536558304</v>
      </c>
      <c r="BX100" s="33"/>
    </row>
    <row r="101" spans="1:76" s="97" customFormat="1">
      <c r="A101" s="30"/>
      <c r="B101" s="88" t="s">
        <v>465</v>
      </c>
      <c r="C101" s="30"/>
      <c r="D101" s="273" t="s">
        <v>412</v>
      </c>
      <c r="E101" s="273" t="s">
        <v>412</v>
      </c>
      <c r="F101" s="273" t="s">
        <v>412</v>
      </c>
      <c r="G101" s="273" t="s">
        <v>412</v>
      </c>
      <c r="H101" s="273" t="s">
        <v>412</v>
      </c>
      <c r="I101" s="273" t="s">
        <v>412</v>
      </c>
      <c r="J101" s="273" t="s">
        <v>412</v>
      </c>
      <c r="K101" s="273" t="s">
        <v>412</v>
      </c>
      <c r="L101" s="273" t="s">
        <v>412</v>
      </c>
      <c r="M101" s="273" t="s">
        <v>412</v>
      </c>
      <c r="N101" s="273" t="s">
        <v>412</v>
      </c>
      <c r="O101" s="273" t="s">
        <v>412</v>
      </c>
      <c r="P101" s="273" t="s">
        <v>412</v>
      </c>
      <c r="Q101" s="273" t="s">
        <v>412</v>
      </c>
      <c r="R101" s="273" t="s">
        <v>412</v>
      </c>
      <c r="S101" s="273" t="s">
        <v>412</v>
      </c>
      <c r="T101" s="273" t="s">
        <v>412</v>
      </c>
      <c r="U101" s="273" t="s">
        <v>412</v>
      </c>
      <c r="V101" s="273" t="s">
        <v>412</v>
      </c>
      <c r="W101" s="273" t="s">
        <v>412</v>
      </c>
      <c r="X101" s="273" t="s">
        <v>412</v>
      </c>
      <c r="Y101" s="273" t="s">
        <v>412</v>
      </c>
      <c r="Z101" s="273" t="s">
        <v>412</v>
      </c>
      <c r="AA101" s="273" t="s">
        <v>412</v>
      </c>
      <c r="AB101" s="273" t="s">
        <v>412</v>
      </c>
      <c r="AC101" s="273" t="s">
        <v>412</v>
      </c>
      <c r="AD101" s="273" t="s">
        <v>412</v>
      </c>
      <c r="AE101" s="273" t="s">
        <v>412</v>
      </c>
      <c r="AF101" s="273" t="s">
        <v>412</v>
      </c>
      <c r="AG101" s="273" t="s">
        <v>412</v>
      </c>
      <c r="AH101" s="273" t="s">
        <v>412</v>
      </c>
      <c r="AI101" s="273" t="s">
        <v>412</v>
      </c>
      <c r="AJ101" s="273" t="s">
        <v>412</v>
      </c>
      <c r="AK101" s="273" t="s">
        <v>412</v>
      </c>
      <c r="AL101" s="273" t="s">
        <v>412</v>
      </c>
      <c r="AM101" s="273" t="s">
        <v>412</v>
      </c>
      <c r="AN101" s="273" t="s">
        <v>412</v>
      </c>
      <c r="AO101" s="273" t="s">
        <v>412</v>
      </c>
      <c r="AP101" s="273" t="s">
        <v>412</v>
      </c>
      <c r="AQ101" s="273" t="s">
        <v>412</v>
      </c>
      <c r="AR101" s="273" t="s">
        <v>412</v>
      </c>
      <c r="AS101" s="273" t="s">
        <v>412</v>
      </c>
      <c r="AT101" s="273" t="s">
        <v>412</v>
      </c>
      <c r="AU101" s="273">
        <v>5249.3841103755512</v>
      </c>
      <c r="AV101" s="273">
        <v>5972.7435682454179</v>
      </c>
      <c r="AW101" s="273">
        <v>6478.7134417579282</v>
      </c>
      <c r="AX101" s="273">
        <v>6701.5517061145847</v>
      </c>
      <c r="AY101" s="273">
        <v>6811.9266309305076</v>
      </c>
      <c r="AZ101" s="273">
        <v>6703.0026381930666</v>
      </c>
      <c r="BA101" s="273">
        <v>6450.2815768448163</v>
      </c>
      <c r="BB101" s="273">
        <v>6170.1369447676107</v>
      </c>
      <c r="BC101" s="273">
        <v>6000.4329298274315</v>
      </c>
      <c r="BD101" s="273">
        <v>5712.3190209927534</v>
      </c>
      <c r="BE101" s="273">
        <v>5557.6357828913533</v>
      </c>
      <c r="BF101" s="273">
        <v>5438.6163450754984</v>
      </c>
      <c r="BG101" s="273">
        <v>5002.4084293388951</v>
      </c>
      <c r="BH101" s="273" t="s">
        <v>412</v>
      </c>
      <c r="BI101" s="273" t="s">
        <v>412</v>
      </c>
      <c r="BJ101" s="273" t="s">
        <v>412</v>
      </c>
      <c r="BK101" s="273" t="s">
        <v>412</v>
      </c>
      <c r="BL101" s="273" t="s">
        <v>412</v>
      </c>
      <c r="BM101" s="273" t="s">
        <v>412</v>
      </c>
      <c r="BN101" s="273" t="s">
        <v>412</v>
      </c>
      <c r="BO101" s="273" t="s">
        <v>412</v>
      </c>
      <c r="BP101" s="273" t="s">
        <v>412</v>
      </c>
      <c r="BQ101" s="273" t="s">
        <v>412</v>
      </c>
      <c r="BR101" s="273" t="s">
        <v>412</v>
      </c>
      <c r="BS101" s="273" t="s">
        <v>412</v>
      </c>
      <c r="BT101" s="273" t="s">
        <v>412</v>
      </c>
      <c r="BU101" s="273" t="s">
        <v>412</v>
      </c>
      <c r="BV101" s="273" t="s">
        <v>412</v>
      </c>
      <c r="BW101" s="273" t="s">
        <v>412</v>
      </c>
      <c r="BX101" s="33"/>
    </row>
    <row r="102" spans="1:76" s="97" customFormat="1">
      <c r="A102" s="30"/>
      <c r="B102" s="88" t="s">
        <v>464</v>
      </c>
      <c r="C102" s="30"/>
      <c r="D102" s="273" t="s">
        <v>412</v>
      </c>
      <c r="E102" s="273" t="s">
        <v>412</v>
      </c>
      <c r="F102" s="273" t="s">
        <v>412</v>
      </c>
      <c r="G102" s="273" t="s">
        <v>412</v>
      </c>
      <c r="H102" s="273" t="s">
        <v>412</v>
      </c>
      <c r="I102" s="273" t="s">
        <v>412</v>
      </c>
      <c r="J102" s="273" t="s">
        <v>412</v>
      </c>
      <c r="K102" s="273" t="s">
        <v>412</v>
      </c>
      <c r="L102" s="273" t="s">
        <v>412</v>
      </c>
      <c r="M102" s="273" t="s">
        <v>412</v>
      </c>
      <c r="N102" s="273" t="s">
        <v>412</v>
      </c>
      <c r="O102" s="273" t="s">
        <v>412</v>
      </c>
      <c r="P102" s="273" t="s">
        <v>412</v>
      </c>
      <c r="Q102" s="273" t="s">
        <v>412</v>
      </c>
      <c r="R102" s="273" t="s">
        <v>412</v>
      </c>
      <c r="S102" s="273" t="s">
        <v>412</v>
      </c>
      <c r="T102" s="273" t="s">
        <v>412</v>
      </c>
      <c r="U102" s="273" t="s">
        <v>412</v>
      </c>
      <c r="V102" s="273" t="s">
        <v>412</v>
      </c>
      <c r="W102" s="273" t="s">
        <v>412</v>
      </c>
      <c r="X102" s="273" t="s">
        <v>412</v>
      </c>
      <c r="Y102" s="273" t="s">
        <v>412</v>
      </c>
      <c r="Z102" s="273" t="s">
        <v>412</v>
      </c>
      <c r="AA102" s="273" t="s">
        <v>412</v>
      </c>
      <c r="AB102" s="273" t="s">
        <v>412</v>
      </c>
      <c r="AC102" s="273" t="s">
        <v>412</v>
      </c>
      <c r="AD102" s="273" t="s">
        <v>412</v>
      </c>
      <c r="AE102" s="273" t="s">
        <v>412</v>
      </c>
      <c r="AF102" s="273" t="s">
        <v>412</v>
      </c>
      <c r="AG102" s="273" t="s">
        <v>412</v>
      </c>
      <c r="AH102" s="273" t="s">
        <v>412</v>
      </c>
      <c r="AI102" s="273" t="s">
        <v>412</v>
      </c>
      <c r="AJ102" s="273" t="s">
        <v>412</v>
      </c>
      <c r="AK102" s="273" t="s">
        <v>412</v>
      </c>
      <c r="AL102" s="273" t="s">
        <v>412</v>
      </c>
      <c r="AM102" s="273" t="s">
        <v>412</v>
      </c>
      <c r="AN102" s="273" t="s">
        <v>412</v>
      </c>
      <c r="AO102" s="273" t="s">
        <v>412</v>
      </c>
      <c r="AP102" s="273" t="s">
        <v>412</v>
      </c>
      <c r="AQ102" s="273" t="s">
        <v>412</v>
      </c>
      <c r="AR102" s="273" t="s">
        <v>412</v>
      </c>
      <c r="AS102" s="273" t="s">
        <v>412</v>
      </c>
      <c r="AT102" s="273" t="s">
        <v>412</v>
      </c>
      <c r="AU102" s="273">
        <v>306.72981262798004</v>
      </c>
      <c r="AV102" s="273">
        <v>351.88030882518717</v>
      </c>
      <c r="AW102" s="273">
        <v>371.99991375695578</v>
      </c>
      <c r="AX102" s="273">
        <v>393.64655754630434</v>
      </c>
      <c r="AY102" s="273">
        <v>401.52373027519945</v>
      </c>
      <c r="AZ102" s="273">
        <v>398.26132567526145</v>
      </c>
      <c r="BA102" s="273">
        <v>387.51867486836585</v>
      </c>
      <c r="BB102" s="273">
        <v>379.15101008764543</v>
      </c>
      <c r="BC102" s="273">
        <v>377.65813089266999</v>
      </c>
      <c r="BD102" s="273">
        <v>371.84214492266705</v>
      </c>
      <c r="BE102" s="273">
        <v>371.08557849785905</v>
      </c>
      <c r="BF102" s="273">
        <v>374.45223467904276</v>
      </c>
      <c r="BG102" s="273">
        <v>376.5253656491638</v>
      </c>
      <c r="BH102" s="273" t="s">
        <v>412</v>
      </c>
      <c r="BI102" s="273" t="s">
        <v>412</v>
      </c>
      <c r="BJ102" s="273" t="s">
        <v>412</v>
      </c>
      <c r="BK102" s="273" t="s">
        <v>412</v>
      </c>
      <c r="BL102" s="273" t="s">
        <v>412</v>
      </c>
      <c r="BM102" s="273" t="s">
        <v>412</v>
      </c>
      <c r="BN102" s="273" t="s">
        <v>412</v>
      </c>
      <c r="BO102" s="273" t="s">
        <v>412</v>
      </c>
      <c r="BP102" s="273" t="s">
        <v>412</v>
      </c>
      <c r="BQ102" s="273" t="s">
        <v>412</v>
      </c>
      <c r="BR102" s="273" t="s">
        <v>412</v>
      </c>
      <c r="BS102" s="273" t="s">
        <v>412</v>
      </c>
      <c r="BT102" s="273" t="s">
        <v>412</v>
      </c>
      <c r="BU102" s="273" t="s">
        <v>412</v>
      </c>
      <c r="BV102" s="273" t="s">
        <v>412</v>
      </c>
      <c r="BW102" s="273" t="s">
        <v>412</v>
      </c>
      <c r="BX102" s="33"/>
    </row>
    <row r="103" spans="1:76" s="13" customFormat="1" ht="24.75" customHeight="1" thickBot="1">
      <c r="A103" s="16"/>
      <c r="B103" s="307" t="s">
        <v>463</v>
      </c>
      <c r="C103" s="14"/>
      <c r="D103" s="282" t="s">
        <v>412</v>
      </c>
      <c r="E103" s="282" t="s">
        <v>412</v>
      </c>
      <c r="F103" s="282" t="s">
        <v>412</v>
      </c>
      <c r="G103" s="282" t="s">
        <v>412</v>
      </c>
      <c r="H103" s="282" t="s">
        <v>412</v>
      </c>
      <c r="I103" s="282" t="s">
        <v>412</v>
      </c>
      <c r="J103" s="282" t="s">
        <v>412</v>
      </c>
      <c r="K103" s="282" t="s">
        <v>412</v>
      </c>
      <c r="L103" s="282" t="s">
        <v>412</v>
      </c>
      <c r="M103" s="282" t="s">
        <v>412</v>
      </c>
      <c r="N103" s="282" t="s">
        <v>412</v>
      </c>
      <c r="O103" s="282" t="s">
        <v>412</v>
      </c>
      <c r="P103" s="282" t="s">
        <v>412</v>
      </c>
      <c r="Q103" s="282" t="s">
        <v>412</v>
      </c>
      <c r="R103" s="282" t="s">
        <v>412</v>
      </c>
      <c r="S103" s="282" t="s">
        <v>412</v>
      </c>
      <c r="T103" s="282" t="s">
        <v>412</v>
      </c>
      <c r="U103" s="282" t="s">
        <v>412</v>
      </c>
      <c r="V103" s="282" t="s">
        <v>412</v>
      </c>
      <c r="W103" s="282" t="s">
        <v>412</v>
      </c>
      <c r="X103" s="282" t="s">
        <v>412</v>
      </c>
      <c r="Y103" s="282" t="s">
        <v>412</v>
      </c>
      <c r="Z103" s="282" t="s">
        <v>412</v>
      </c>
      <c r="AA103" s="282" t="s">
        <v>412</v>
      </c>
      <c r="AB103" s="282" t="s">
        <v>412</v>
      </c>
      <c r="AC103" s="282" t="s">
        <v>412</v>
      </c>
      <c r="AD103" s="282" t="s">
        <v>412</v>
      </c>
      <c r="AE103" s="282" t="s">
        <v>412</v>
      </c>
      <c r="AF103" s="282" t="s">
        <v>412</v>
      </c>
      <c r="AG103" s="282" t="s">
        <v>412</v>
      </c>
      <c r="AH103" s="282" t="s">
        <v>412</v>
      </c>
      <c r="AI103" s="282" t="s">
        <v>412</v>
      </c>
      <c r="AJ103" s="282" t="s">
        <v>412</v>
      </c>
      <c r="AK103" s="282" t="s">
        <v>412</v>
      </c>
      <c r="AL103" s="282" t="s">
        <v>412</v>
      </c>
      <c r="AM103" s="282" t="s">
        <v>412</v>
      </c>
      <c r="AN103" s="282" t="s">
        <v>412</v>
      </c>
      <c r="AO103" s="282" t="s">
        <v>412</v>
      </c>
      <c r="AP103" s="282" t="s">
        <v>412</v>
      </c>
      <c r="AQ103" s="282" t="s">
        <v>412</v>
      </c>
      <c r="AR103" s="282" t="s">
        <v>412</v>
      </c>
      <c r="AS103" s="282" t="s">
        <v>412</v>
      </c>
      <c r="AT103" s="282" t="s">
        <v>412</v>
      </c>
      <c r="AU103" s="282">
        <v>596.50532934513978</v>
      </c>
      <c r="AV103" s="282">
        <v>705.63782987780814</v>
      </c>
      <c r="AW103" s="282">
        <v>790.65705222257884</v>
      </c>
      <c r="AX103" s="282">
        <v>817.14250917450181</v>
      </c>
      <c r="AY103" s="282">
        <v>834.44017809748186</v>
      </c>
      <c r="AZ103" s="282">
        <v>808.4116436561078</v>
      </c>
      <c r="BA103" s="282">
        <v>747.30557831246631</v>
      </c>
      <c r="BB103" s="282">
        <v>750.68019403909193</v>
      </c>
      <c r="BC103" s="282">
        <v>777.11676244287173</v>
      </c>
      <c r="BD103" s="282">
        <v>805.75425031084023</v>
      </c>
      <c r="BE103" s="282">
        <v>831.50270687483669</v>
      </c>
      <c r="BF103" s="282">
        <v>872.84031938861972</v>
      </c>
      <c r="BG103" s="282">
        <v>855.15489627904014</v>
      </c>
      <c r="BH103" s="282">
        <v>445.03003143545561</v>
      </c>
      <c r="BI103" s="282">
        <v>455.05474967847567</v>
      </c>
      <c r="BJ103" s="282">
        <v>409.40343127552723</v>
      </c>
      <c r="BK103" s="282">
        <v>373.33194391192274</v>
      </c>
      <c r="BL103" s="282">
        <v>394.29033657087763</v>
      </c>
      <c r="BM103" s="282">
        <v>426.06279825650654</v>
      </c>
      <c r="BN103" s="282">
        <v>429.05596011783041</v>
      </c>
      <c r="BO103" s="282">
        <v>457.07170449726624</v>
      </c>
      <c r="BP103" s="282">
        <v>455.80800211597148</v>
      </c>
      <c r="BQ103" s="282">
        <v>479.08511073305255</v>
      </c>
      <c r="BR103" s="282">
        <v>476.46228149189119</v>
      </c>
      <c r="BS103" s="282">
        <v>476.75795889937314</v>
      </c>
      <c r="BT103" s="282">
        <v>476.80308360071348</v>
      </c>
      <c r="BU103" s="282">
        <v>480.16467202510216</v>
      </c>
      <c r="BV103" s="282">
        <v>483.63072485093414</v>
      </c>
      <c r="BW103" s="282">
        <v>482.70067536558304</v>
      </c>
      <c r="BX103" s="16"/>
    </row>
    <row r="104" spans="1:76" s="97" customFormat="1" ht="39.75" customHeight="1">
      <c r="A104" s="296"/>
      <c r="B104" s="281" t="s">
        <v>462</v>
      </c>
      <c r="C104" s="351"/>
      <c r="D104" s="279" t="s">
        <v>162</v>
      </c>
      <c r="E104" s="279" t="s">
        <v>161</v>
      </c>
      <c r="F104" s="279" t="s">
        <v>160</v>
      </c>
      <c r="G104" s="279" t="s">
        <v>159</v>
      </c>
      <c r="H104" s="279" t="s">
        <v>158</v>
      </c>
      <c r="I104" s="279" t="s">
        <v>157</v>
      </c>
      <c r="J104" s="279" t="s">
        <v>156</v>
      </c>
      <c r="K104" s="279" t="s">
        <v>155</v>
      </c>
      <c r="L104" s="279" t="s">
        <v>154</v>
      </c>
      <c r="M104" s="279" t="s">
        <v>153</v>
      </c>
      <c r="N104" s="279" t="s">
        <v>152</v>
      </c>
      <c r="O104" s="279" t="s">
        <v>151</v>
      </c>
      <c r="P104" s="279" t="s">
        <v>150</v>
      </c>
      <c r="Q104" s="279" t="s">
        <v>149</v>
      </c>
      <c r="R104" s="279" t="s">
        <v>148</v>
      </c>
      <c r="S104" s="279" t="s">
        <v>147</v>
      </c>
      <c r="T104" s="279" t="s">
        <v>146</v>
      </c>
      <c r="U104" s="279" t="s">
        <v>145</v>
      </c>
      <c r="V104" s="279" t="s">
        <v>144</v>
      </c>
      <c r="W104" s="279" t="s">
        <v>143</v>
      </c>
      <c r="X104" s="279" t="s">
        <v>142</v>
      </c>
      <c r="Y104" s="279" t="s">
        <v>141</v>
      </c>
      <c r="Z104" s="279" t="s">
        <v>140</v>
      </c>
      <c r="AA104" s="279" t="s">
        <v>139</v>
      </c>
      <c r="AB104" s="279" t="s">
        <v>138</v>
      </c>
      <c r="AC104" s="279" t="s">
        <v>137</v>
      </c>
      <c r="AD104" s="279" t="s">
        <v>136</v>
      </c>
      <c r="AE104" s="279" t="s">
        <v>135</v>
      </c>
      <c r="AF104" s="279" t="s">
        <v>134</v>
      </c>
      <c r="AG104" s="279" t="s">
        <v>133</v>
      </c>
      <c r="AH104" s="279" t="s">
        <v>132</v>
      </c>
      <c r="AI104" s="279" t="s">
        <v>131</v>
      </c>
      <c r="AJ104" s="279" t="s">
        <v>130</v>
      </c>
      <c r="AK104" s="279" t="s">
        <v>129</v>
      </c>
      <c r="AL104" s="279" t="s">
        <v>128</v>
      </c>
      <c r="AM104" s="279" t="s">
        <v>127</v>
      </c>
      <c r="AN104" s="279" t="s">
        <v>126</v>
      </c>
      <c r="AO104" s="279" t="s">
        <v>125</v>
      </c>
      <c r="AP104" s="279" t="s">
        <v>124</v>
      </c>
      <c r="AQ104" s="279" t="s">
        <v>123</v>
      </c>
      <c r="AR104" s="279" t="s">
        <v>122</v>
      </c>
      <c r="AS104" s="279" t="s">
        <v>121</v>
      </c>
      <c r="AT104" s="279" t="s">
        <v>120</v>
      </c>
      <c r="AU104" s="279" t="s">
        <v>119</v>
      </c>
      <c r="AV104" s="279" t="s">
        <v>118</v>
      </c>
      <c r="AW104" s="279" t="s">
        <v>117</v>
      </c>
      <c r="AX104" s="279" t="s">
        <v>116</v>
      </c>
      <c r="AY104" s="279" t="s">
        <v>115</v>
      </c>
      <c r="AZ104" s="279" t="s">
        <v>114</v>
      </c>
      <c r="BA104" s="279" t="s">
        <v>113</v>
      </c>
      <c r="BB104" s="279" t="s">
        <v>112</v>
      </c>
      <c r="BC104" s="279" t="s">
        <v>111</v>
      </c>
      <c r="BD104" s="279" t="s">
        <v>110</v>
      </c>
      <c r="BE104" s="279" t="s">
        <v>109</v>
      </c>
      <c r="BF104" s="279" t="s">
        <v>108</v>
      </c>
      <c r="BG104" s="279" t="s">
        <v>107</v>
      </c>
      <c r="BH104" s="279" t="s">
        <v>106</v>
      </c>
      <c r="BI104" s="279" t="s">
        <v>105</v>
      </c>
      <c r="BJ104" s="279" t="s">
        <v>104</v>
      </c>
      <c r="BK104" s="279" t="s">
        <v>103</v>
      </c>
      <c r="BL104" s="279" t="s">
        <v>102</v>
      </c>
      <c r="BM104" s="279" t="s">
        <v>101</v>
      </c>
      <c r="BN104" s="279" t="s">
        <v>100</v>
      </c>
      <c r="BO104" s="279" t="s">
        <v>99</v>
      </c>
      <c r="BP104" s="279" t="s">
        <v>98</v>
      </c>
      <c r="BQ104" s="279" t="s">
        <v>97</v>
      </c>
      <c r="BR104" s="279" t="s">
        <v>96</v>
      </c>
      <c r="BS104" s="279" t="s">
        <v>95</v>
      </c>
      <c r="BT104" s="279" t="s">
        <v>94</v>
      </c>
      <c r="BU104" s="278" t="s">
        <v>93</v>
      </c>
      <c r="BV104" s="278" t="s">
        <v>92</v>
      </c>
      <c r="BW104" s="278" t="s">
        <v>91</v>
      </c>
      <c r="BX104" s="33"/>
    </row>
    <row r="105" spans="1:76" s="163" customFormat="1" ht="26.1" customHeight="1">
      <c r="A105" s="304"/>
      <c r="B105" s="35" t="s">
        <v>81</v>
      </c>
      <c r="C105" s="35"/>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v>3408</v>
      </c>
      <c r="AI105" s="276">
        <v>3314</v>
      </c>
      <c r="AJ105" s="276">
        <v>3556</v>
      </c>
      <c r="AK105" s="276">
        <v>4151</v>
      </c>
      <c r="AL105" s="276">
        <v>4431</v>
      </c>
      <c r="AM105" s="276">
        <v>4750</v>
      </c>
      <c r="AN105" s="276">
        <v>4825</v>
      </c>
      <c r="AO105" s="276">
        <v>4860</v>
      </c>
      <c r="AP105" s="276">
        <v>4900</v>
      </c>
      <c r="AQ105" s="276">
        <v>4860</v>
      </c>
      <c r="AR105" s="276">
        <v>3996</v>
      </c>
      <c r="AS105" s="276">
        <v>3886</v>
      </c>
      <c r="AT105" s="276">
        <v>3950</v>
      </c>
      <c r="AU105" s="276">
        <v>4120</v>
      </c>
      <c r="AV105" s="276">
        <v>4380</v>
      </c>
      <c r="AW105" s="276">
        <v>4601</v>
      </c>
      <c r="AX105" s="276">
        <v>4692</v>
      </c>
      <c r="AY105" s="276">
        <v>4757</v>
      </c>
      <c r="AZ105" s="276">
        <v>4740</v>
      </c>
      <c r="BA105" s="276">
        <v>4588</v>
      </c>
      <c r="BB105" s="276">
        <v>4423</v>
      </c>
      <c r="BC105" s="276">
        <v>4187</v>
      </c>
      <c r="BD105" s="276">
        <v>3946</v>
      </c>
      <c r="BE105" s="276">
        <v>3846</v>
      </c>
      <c r="BF105" s="276">
        <v>3807</v>
      </c>
      <c r="BG105" s="276">
        <v>3812</v>
      </c>
      <c r="BH105" s="276">
        <v>3940</v>
      </c>
      <c r="BI105" s="276">
        <v>3986</v>
      </c>
      <c r="BJ105" s="276">
        <v>4021</v>
      </c>
      <c r="BK105" s="276">
        <v>4036</v>
      </c>
      <c r="BL105" s="276">
        <v>4166</v>
      </c>
      <c r="BM105" s="276">
        <v>4547</v>
      </c>
      <c r="BN105" s="276">
        <v>4798</v>
      </c>
      <c r="BO105" s="276">
        <v>4932</v>
      </c>
      <c r="BP105" s="276">
        <v>5053</v>
      </c>
      <c r="BQ105" s="276">
        <v>5026</v>
      </c>
      <c r="BR105" s="276">
        <v>4939</v>
      </c>
      <c r="BS105" s="276">
        <v>4884</v>
      </c>
      <c r="BT105" s="276">
        <v>4903</v>
      </c>
      <c r="BU105" s="276">
        <v>4919</v>
      </c>
      <c r="BV105" s="276">
        <v>4935</v>
      </c>
      <c r="BW105" s="276">
        <v>4918</v>
      </c>
      <c r="BX105" s="37"/>
    </row>
    <row r="106" spans="1:76" s="97" customFormat="1">
      <c r="A106" s="301"/>
      <c r="B106" s="38" t="s">
        <v>179</v>
      </c>
      <c r="C106" s="30"/>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v>3796</v>
      </c>
      <c r="BM106" s="273">
        <v>3966</v>
      </c>
      <c r="BN106" s="273">
        <v>4155</v>
      </c>
      <c r="BO106" s="273">
        <v>4237</v>
      </c>
      <c r="BP106" s="273">
        <v>4309</v>
      </c>
      <c r="BQ106" s="273">
        <v>4365</v>
      </c>
      <c r="BR106" s="273">
        <v>4455</v>
      </c>
      <c r="BS106" s="273">
        <v>4522</v>
      </c>
      <c r="BT106" s="273">
        <v>4560</v>
      </c>
      <c r="BU106" s="273">
        <v>4568</v>
      </c>
      <c r="BV106" s="273">
        <v>4580</v>
      </c>
      <c r="BW106" s="273">
        <v>4559</v>
      </c>
      <c r="BX106" s="33"/>
    </row>
    <row r="107" spans="1:76" s="97" customFormat="1">
      <c r="A107" s="301"/>
      <c r="B107" s="38" t="s">
        <v>461</v>
      </c>
      <c r="C107" s="30"/>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v>370</v>
      </c>
      <c r="BM107" s="273">
        <v>580</v>
      </c>
      <c r="BN107" s="273">
        <v>643</v>
      </c>
      <c r="BO107" s="273">
        <v>696</v>
      </c>
      <c r="BP107" s="273">
        <v>744</v>
      </c>
      <c r="BQ107" s="273">
        <v>661</v>
      </c>
      <c r="BR107" s="273">
        <v>483</v>
      </c>
      <c r="BS107" s="273">
        <v>362</v>
      </c>
      <c r="BT107" s="273">
        <v>343</v>
      </c>
      <c r="BU107" s="273">
        <v>350</v>
      </c>
      <c r="BV107" s="273">
        <v>355</v>
      </c>
      <c r="BW107" s="273">
        <v>359</v>
      </c>
      <c r="BX107" s="33"/>
    </row>
    <row r="108" spans="1:76" s="97" customFormat="1" ht="26.1" customHeight="1">
      <c r="A108" s="30"/>
      <c r="B108" s="107" t="s">
        <v>460</v>
      </c>
      <c r="C108" s="30"/>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33"/>
    </row>
    <row r="109" spans="1:76" s="97" customFormat="1">
      <c r="A109" s="30"/>
      <c r="B109" s="38" t="s">
        <v>459</v>
      </c>
      <c r="C109" s="30"/>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73"/>
      <c r="AE109" s="273"/>
      <c r="AF109" s="273"/>
      <c r="AG109" s="273"/>
      <c r="AH109" s="273">
        <v>2667</v>
      </c>
      <c r="AI109" s="273">
        <v>2625</v>
      </c>
      <c r="AJ109" s="273">
        <v>2843</v>
      </c>
      <c r="AK109" s="273">
        <v>3354</v>
      </c>
      <c r="AL109" s="273">
        <v>3580</v>
      </c>
      <c r="AM109" s="273">
        <v>3735</v>
      </c>
      <c r="AN109" s="273">
        <v>3745</v>
      </c>
      <c r="AO109" s="273">
        <v>3710</v>
      </c>
      <c r="AP109" s="273">
        <v>3720</v>
      </c>
      <c r="AQ109" s="273">
        <v>3665</v>
      </c>
      <c r="AR109" s="273">
        <v>3082</v>
      </c>
      <c r="AS109" s="273">
        <v>2938</v>
      </c>
      <c r="AT109" s="273">
        <v>2922</v>
      </c>
      <c r="AU109" s="273">
        <v>2967</v>
      </c>
      <c r="AV109" s="273">
        <v>3034</v>
      </c>
      <c r="AW109" s="273">
        <v>3053</v>
      </c>
      <c r="AX109" s="273">
        <v>3006</v>
      </c>
      <c r="AY109" s="273">
        <v>2939</v>
      </c>
      <c r="AZ109" s="273">
        <v>2868</v>
      </c>
      <c r="BA109" s="273">
        <v>2754</v>
      </c>
      <c r="BB109" s="273">
        <v>2628</v>
      </c>
      <c r="BC109" s="273">
        <v>2438</v>
      </c>
      <c r="BD109" s="273">
        <v>2230</v>
      </c>
      <c r="BE109" s="273">
        <v>2093</v>
      </c>
      <c r="BF109" s="273">
        <v>1993</v>
      </c>
      <c r="BG109" s="273">
        <v>1824</v>
      </c>
      <c r="BH109" s="273">
        <v>1808</v>
      </c>
      <c r="BI109" s="273">
        <v>1753</v>
      </c>
      <c r="BJ109" s="273">
        <v>1674</v>
      </c>
      <c r="BK109" s="273">
        <v>1581</v>
      </c>
      <c r="BL109" s="273">
        <v>1533</v>
      </c>
      <c r="BM109" s="273">
        <v>1512</v>
      </c>
      <c r="BN109" s="273">
        <v>1502</v>
      </c>
      <c r="BO109" s="273">
        <v>1464</v>
      </c>
      <c r="BP109" s="273">
        <v>1455</v>
      </c>
      <c r="BQ109" s="273">
        <v>1428</v>
      </c>
      <c r="BR109" s="273">
        <v>1397</v>
      </c>
      <c r="BS109" s="273">
        <v>1368</v>
      </c>
      <c r="BT109" s="273">
        <v>1359</v>
      </c>
      <c r="BU109" s="273">
        <v>1351</v>
      </c>
      <c r="BV109" s="273">
        <v>1345</v>
      </c>
      <c r="BW109" s="273">
        <v>1334</v>
      </c>
      <c r="BX109" s="33"/>
    </row>
    <row r="110" spans="1:76" s="97" customFormat="1">
      <c r="A110" s="30"/>
      <c r="B110" s="38" t="s">
        <v>458</v>
      </c>
      <c r="C110" s="30"/>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v>354</v>
      </c>
      <c r="AW110" s="273">
        <v>449</v>
      </c>
      <c r="AX110" s="273">
        <v>546</v>
      </c>
      <c r="AY110" s="273">
        <v>649</v>
      </c>
      <c r="AZ110" s="273">
        <v>743</v>
      </c>
      <c r="BA110" s="273">
        <v>802</v>
      </c>
      <c r="BB110" s="273">
        <v>851</v>
      </c>
      <c r="BC110" s="273">
        <v>897</v>
      </c>
      <c r="BD110" s="273">
        <v>945</v>
      </c>
      <c r="BE110" s="273">
        <v>1026</v>
      </c>
      <c r="BF110" s="273">
        <v>1103</v>
      </c>
      <c r="BG110" s="273">
        <v>1266</v>
      </c>
      <c r="BH110" s="273">
        <v>1355</v>
      </c>
      <c r="BI110" s="273">
        <v>1416</v>
      </c>
      <c r="BJ110" s="273">
        <v>1480</v>
      </c>
      <c r="BK110" s="273">
        <v>1520</v>
      </c>
      <c r="BL110" s="273">
        <v>1583</v>
      </c>
      <c r="BM110" s="273">
        <v>1715</v>
      </c>
      <c r="BN110" s="273">
        <v>1804</v>
      </c>
      <c r="BO110" s="273">
        <v>1882</v>
      </c>
      <c r="BP110" s="273">
        <v>1939</v>
      </c>
      <c r="BQ110" s="273">
        <v>1933</v>
      </c>
      <c r="BR110" s="273">
        <v>1921</v>
      </c>
      <c r="BS110" s="273">
        <v>1900</v>
      </c>
      <c r="BT110" s="273">
        <v>1891</v>
      </c>
      <c r="BU110" s="273">
        <v>1882</v>
      </c>
      <c r="BV110" s="273">
        <v>1876</v>
      </c>
      <c r="BW110" s="273">
        <v>1860</v>
      </c>
      <c r="BX110" s="33"/>
    </row>
    <row r="111" spans="1:76" s="97" customFormat="1">
      <c r="A111" s="30"/>
      <c r="B111" s="38" t="s">
        <v>457</v>
      </c>
      <c r="C111" s="30"/>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v>992</v>
      </c>
      <c r="AW111" s="273">
        <v>1100</v>
      </c>
      <c r="AX111" s="273">
        <v>1140</v>
      </c>
      <c r="AY111" s="273">
        <v>1168</v>
      </c>
      <c r="AZ111" s="273">
        <v>1128</v>
      </c>
      <c r="BA111" s="273">
        <v>1032</v>
      </c>
      <c r="BB111" s="273">
        <v>945</v>
      </c>
      <c r="BC111" s="273">
        <v>852</v>
      </c>
      <c r="BD111" s="273">
        <v>771</v>
      </c>
      <c r="BE111" s="273">
        <v>727</v>
      </c>
      <c r="BF111" s="273">
        <v>711</v>
      </c>
      <c r="BG111" s="273">
        <v>722</v>
      </c>
      <c r="BH111" s="273">
        <v>777</v>
      </c>
      <c r="BI111" s="273">
        <v>817</v>
      </c>
      <c r="BJ111" s="273">
        <v>868</v>
      </c>
      <c r="BK111" s="273">
        <v>934</v>
      </c>
      <c r="BL111" s="273">
        <v>1049</v>
      </c>
      <c r="BM111" s="273">
        <v>1320</v>
      </c>
      <c r="BN111" s="273">
        <v>1492</v>
      </c>
      <c r="BO111" s="273">
        <v>1586</v>
      </c>
      <c r="BP111" s="273">
        <v>1659</v>
      </c>
      <c r="BQ111" s="273">
        <v>1665</v>
      </c>
      <c r="BR111" s="273">
        <v>1620</v>
      </c>
      <c r="BS111" s="273">
        <v>1616</v>
      </c>
      <c r="BT111" s="273">
        <v>1652</v>
      </c>
      <c r="BU111" s="273">
        <v>1686</v>
      </c>
      <c r="BV111" s="273">
        <v>1714</v>
      </c>
      <c r="BW111" s="273">
        <v>1723</v>
      </c>
      <c r="BX111" s="33"/>
    </row>
    <row r="112" spans="1:76" s="97" customFormat="1">
      <c r="A112" s="30"/>
      <c r="B112" s="88" t="s">
        <v>456</v>
      </c>
      <c r="C112" s="30"/>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c r="AY112" s="273"/>
      <c r="AZ112" s="273"/>
      <c r="BA112" s="273"/>
      <c r="BB112" s="273"/>
      <c r="BC112" s="273"/>
      <c r="BD112" s="273"/>
      <c r="BE112" s="273"/>
      <c r="BF112" s="273"/>
      <c r="BG112" s="273"/>
      <c r="BH112" s="273">
        <v>60</v>
      </c>
      <c r="BI112" s="273">
        <v>60</v>
      </c>
      <c r="BJ112" s="273">
        <v>70</v>
      </c>
      <c r="BK112" s="273">
        <v>70</v>
      </c>
      <c r="BL112" s="273">
        <v>360</v>
      </c>
      <c r="BM112" s="273">
        <v>841</v>
      </c>
      <c r="BN112" s="273">
        <v>1131</v>
      </c>
      <c r="BO112" s="273">
        <v>1242</v>
      </c>
      <c r="BP112" s="273">
        <v>1358</v>
      </c>
      <c r="BQ112" s="273">
        <v>1402</v>
      </c>
      <c r="BR112" s="273">
        <v>1382</v>
      </c>
      <c r="BS112" s="273">
        <v>1400</v>
      </c>
      <c r="BT112" s="273">
        <v>1452</v>
      </c>
      <c r="BU112" s="273">
        <v>1502</v>
      </c>
      <c r="BV112" s="273">
        <v>1541</v>
      </c>
      <c r="BW112" s="273">
        <v>1558</v>
      </c>
      <c r="BX112" s="33"/>
    </row>
    <row r="113" spans="1:76" ht="26.1" customHeight="1">
      <c r="A113" s="30"/>
      <c r="B113" s="38" t="s">
        <v>455</v>
      </c>
      <c r="C113" s="271"/>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73"/>
      <c r="AE113" s="273"/>
      <c r="AF113" s="273"/>
      <c r="AG113" s="273"/>
      <c r="AH113" s="273"/>
      <c r="AI113" s="273"/>
      <c r="AJ113" s="273"/>
      <c r="AK113" s="273"/>
      <c r="AL113" s="273"/>
      <c r="AM113" s="273"/>
      <c r="AN113" s="273"/>
      <c r="AO113" s="273"/>
      <c r="AP113" s="273"/>
      <c r="AQ113" s="273"/>
      <c r="AR113" s="273"/>
      <c r="AS113" s="273"/>
      <c r="AT113" s="273"/>
      <c r="AU113" s="273"/>
      <c r="AV113" s="273">
        <v>3387</v>
      </c>
      <c r="AW113" s="273">
        <v>3502</v>
      </c>
      <c r="AX113" s="273">
        <v>3552</v>
      </c>
      <c r="AY113" s="273">
        <v>3589</v>
      </c>
      <c r="AZ113" s="273">
        <v>3612</v>
      </c>
      <c r="BA113" s="273">
        <v>3556</v>
      </c>
      <c r="BB113" s="273">
        <v>3479</v>
      </c>
      <c r="BC113" s="273">
        <v>3335</v>
      </c>
      <c r="BD113" s="273">
        <v>3175</v>
      </c>
      <c r="BE113" s="273">
        <v>3119</v>
      </c>
      <c r="BF113" s="273">
        <v>3096</v>
      </c>
      <c r="BG113" s="273">
        <v>3090</v>
      </c>
      <c r="BH113" s="273">
        <v>3163</v>
      </c>
      <c r="BI113" s="273">
        <v>3169</v>
      </c>
      <c r="BJ113" s="273">
        <v>3153</v>
      </c>
      <c r="BK113" s="273">
        <v>3102</v>
      </c>
      <c r="BL113" s="273">
        <v>3117</v>
      </c>
      <c r="BM113" s="273">
        <v>3227</v>
      </c>
      <c r="BN113" s="273">
        <v>3306</v>
      </c>
      <c r="BO113" s="273">
        <v>3346</v>
      </c>
      <c r="BP113" s="273">
        <v>3394</v>
      </c>
      <c r="BQ113" s="273">
        <v>3361</v>
      </c>
      <c r="BR113" s="273">
        <v>3319</v>
      </c>
      <c r="BS113" s="273">
        <v>3268</v>
      </c>
      <c r="BT113" s="273">
        <v>3251</v>
      </c>
      <c r="BU113" s="273">
        <v>3233</v>
      </c>
      <c r="BV113" s="273">
        <v>3221</v>
      </c>
      <c r="BW113" s="273">
        <v>3194</v>
      </c>
      <c r="BX113" s="219"/>
    </row>
    <row r="114" spans="1:76">
      <c r="A114" s="30"/>
      <c r="B114" s="38" t="s">
        <v>453</v>
      </c>
      <c r="C114" s="271"/>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f t="shared" ref="AH114:AU114" si="19">AH140</f>
        <v>741</v>
      </c>
      <c r="AI114" s="273">
        <f t="shared" si="19"/>
        <v>689</v>
      </c>
      <c r="AJ114" s="273">
        <f t="shared" si="19"/>
        <v>713</v>
      </c>
      <c r="AK114" s="273">
        <f t="shared" si="19"/>
        <v>797</v>
      </c>
      <c r="AL114" s="273">
        <f t="shared" si="19"/>
        <v>851</v>
      </c>
      <c r="AM114" s="273">
        <f t="shared" si="19"/>
        <v>1015</v>
      </c>
      <c r="AN114" s="273">
        <f t="shared" si="19"/>
        <v>1080</v>
      </c>
      <c r="AO114" s="273">
        <f t="shared" si="19"/>
        <v>1150</v>
      </c>
      <c r="AP114" s="273">
        <f t="shared" si="19"/>
        <v>1180</v>
      </c>
      <c r="AQ114" s="273">
        <f t="shared" si="19"/>
        <v>1195</v>
      </c>
      <c r="AR114" s="273">
        <f t="shared" si="19"/>
        <v>914</v>
      </c>
      <c r="AS114" s="273">
        <f t="shared" si="19"/>
        <v>948</v>
      </c>
      <c r="AT114" s="273">
        <f t="shared" si="19"/>
        <v>1028</v>
      </c>
      <c r="AU114" s="273">
        <f t="shared" si="19"/>
        <v>1153</v>
      </c>
      <c r="AV114" s="273">
        <v>1346</v>
      </c>
      <c r="AW114" s="273">
        <v>1549</v>
      </c>
      <c r="AX114" s="273">
        <v>1686</v>
      </c>
      <c r="AY114" s="273">
        <v>1818</v>
      </c>
      <c r="AZ114" s="273">
        <v>1872</v>
      </c>
      <c r="BA114" s="273">
        <v>1834</v>
      </c>
      <c r="BB114" s="273">
        <v>1795</v>
      </c>
      <c r="BC114" s="273">
        <v>1749</v>
      </c>
      <c r="BD114" s="273">
        <v>1717</v>
      </c>
      <c r="BE114" s="273">
        <v>1753</v>
      </c>
      <c r="BF114" s="273">
        <v>1814</v>
      </c>
      <c r="BG114" s="273">
        <v>1988</v>
      </c>
      <c r="BH114" s="273">
        <v>2132</v>
      </c>
      <c r="BI114" s="273">
        <v>2233</v>
      </c>
      <c r="BJ114" s="273">
        <v>2347</v>
      </c>
      <c r="BK114" s="273">
        <v>2455</v>
      </c>
      <c r="BL114" s="273">
        <v>2633</v>
      </c>
      <c r="BM114" s="273">
        <v>3035</v>
      </c>
      <c r="BN114" s="273">
        <v>3296</v>
      </c>
      <c r="BO114" s="273">
        <v>3468</v>
      </c>
      <c r="BP114" s="273">
        <v>3598</v>
      </c>
      <c r="BQ114" s="273">
        <v>3597</v>
      </c>
      <c r="BR114" s="273">
        <v>3541</v>
      </c>
      <c r="BS114" s="273">
        <v>3516</v>
      </c>
      <c r="BT114" s="273">
        <v>3543</v>
      </c>
      <c r="BU114" s="273">
        <v>3568</v>
      </c>
      <c r="BV114" s="273">
        <v>3590</v>
      </c>
      <c r="BW114" s="273">
        <v>3584</v>
      </c>
      <c r="BX114" s="219"/>
    </row>
    <row r="115" spans="1:76" ht="26.1" customHeight="1">
      <c r="A115" s="158"/>
      <c r="B115" s="158" t="s">
        <v>434</v>
      </c>
      <c r="C115" s="271"/>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19"/>
    </row>
    <row r="116" spans="1:76">
      <c r="A116" s="301"/>
      <c r="B116" s="92" t="s">
        <v>433</v>
      </c>
      <c r="C116" s="271"/>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c r="AY116" s="273"/>
      <c r="AZ116" s="273"/>
      <c r="BA116" s="273"/>
      <c r="BB116" s="273"/>
      <c r="BC116" s="273"/>
      <c r="BD116" s="273"/>
      <c r="BE116" s="273"/>
      <c r="BF116" s="273"/>
      <c r="BG116" s="273"/>
      <c r="BH116" s="273"/>
      <c r="BI116" s="273"/>
      <c r="BJ116" s="273"/>
      <c r="BK116" s="273"/>
      <c r="BL116" s="273">
        <v>370</v>
      </c>
      <c r="BM116" s="273">
        <v>580</v>
      </c>
      <c r="BN116" s="273">
        <v>643</v>
      </c>
      <c r="BO116" s="273">
        <v>696</v>
      </c>
      <c r="BP116" s="273">
        <v>744</v>
      </c>
      <c r="BQ116" s="273">
        <v>661</v>
      </c>
      <c r="BR116" s="273">
        <v>483</v>
      </c>
      <c r="BS116" s="273">
        <v>362</v>
      </c>
      <c r="BT116" s="273">
        <v>343</v>
      </c>
      <c r="BU116" s="273">
        <v>350</v>
      </c>
      <c r="BV116" s="273">
        <v>355</v>
      </c>
      <c r="BW116" s="273">
        <v>359</v>
      </c>
      <c r="BX116" s="219"/>
    </row>
    <row r="117" spans="1:76">
      <c r="A117" s="301"/>
      <c r="B117" s="92" t="s">
        <v>7</v>
      </c>
      <c r="C117" s="271"/>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v>1095</v>
      </c>
      <c r="BM117" s="273">
        <v>1161</v>
      </c>
      <c r="BN117" s="273">
        <v>1211</v>
      </c>
      <c r="BO117" s="273">
        <v>1240</v>
      </c>
      <c r="BP117" s="273">
        <v>1257</v>
      </c>
      <c r="BQ117" s="273">
        <v>1274</v>
      </c>
      <c r="BR117" s="273">
        <v>1344</v>
      </c>
      <c r="BS117" s="273">
        <v>1393</v>
      </c>
      <c r="BT117" s="273">
        <v>1411</v>
      </c>
      <c r="BU117" s="273">
        <v>1420</v>
      </c>
      <c r="BV117" s="273">
        <v>1432</v>
      </c>
      <c r="BW117" s="273">
        <v>1444</v>
      </c>
      <c r="BX117" s="219"/>
    </row>
    <row r="118" spans="1:76">
      <c r="A118" s="301"/>
      <c r="B118" s="92" t="s">
        <v>432</v>
      </c>
      <c r="C118" s="271"/>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v>628</v>
      </c>
      <c r="BM118" s="273">
        <v>606</v>
      </c>
      <c r="BN118" s="273">
        <v>566</v>
      </c>
      <c r="BO118" s="273">
        <v>506</v>
      </c>
      <c r="BP118" s="273">
        <v>461</v>
      </c>
      <c r="BQ118" s="273">
        <v>422</v>
      </c>
      <c r="BR118" s="273">
        <v>404</v>
      </c>
      <c r="BS118" s="273">
        <v>400</v>
      </c>
      <c r="BT118" s="273">
        <v>397</v>
      </c>
      <c r="BU118" s="273">
        <v>390</v>
      </c>
      <c r="BV118" s="273">
        <v>390</v>
      </c>
      <c r="BW118" s="273">
        <v>387</v>
      </c>
      <c r="BX118" s="219"/>
    </row>
    <row r="119" spans="1:76">
      <c r="A119" s="301"/>
      <c r="B119" s="92" t="s">
        <v>431</v>
      </c>
      <c r="C119" s="271"/>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v>77</v>
      </c>
      <c r="BM119" s="273">
        <v>88</v>
      </c>
      <c r="BN119" s="273">
        <v>103</v>
      </c>
      <c r="BO119" s="273">
        <v>115</v>
      </c>
      <c r="BP119" s="273">
        <v>130</v>
      </c>
      <c r="BQ119" s="273">
        <v>144</v>
      </c>
      <c r="BR119" s="273">
        <v>158</v>
      </c>
      <c r="BS119" s="273">
        <v>168</v>
      </c>
      <c r="BT119" s="273">
        <v>175</v>
      </c>
      <c r="BU119" s="273">
        <v>182</v>
      </c>
      <c r="BV119" s="273">
        <v>191</v>
      </c>
      <c r="BW119" s="273">
        <v>198</v>
      </c>
      <c r="BX119" s="219"/>
    </row>
    <row r="120" spans="1:76">
      <c r="A120" s="301"/>
      <c r="B120" s="92" t="s">
        <v>430</v>
      </c>
      <c r="C120" s="271"/>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v>146</v>
      </c>
      <c r="BM120" s="273">
        <v>147</v>
      </c>
      <c r="BN120" s="273">
        <v>143</v>
      </c>
      <c r="BO120" s="273">
        <v>131</v>
      </c>
      <c r="BP120" s="273">
        <v>112</v>
      </c>
      <c r="BQ120" s="273">
        <v>98</v>
      </c>
      <c r="BR120" s="273">
        <v>84</v>
      </c>
      <c r="BS120" s="273">
        <v>71</v>
      </c>
      <c r="BT120" s="273">
        <v>59</v>
      </c>
      <c r="BU120" s="273">
        <v>49</v>
      </c>
      <c r="BV120" s="273">
        <v>38</v>
      </c>
      <c r="BW120" s="273">
        <v>36</v>
      </c>
      <c r="BX120" s="219"/>
    </row>
    <row r="121" spans="1:76" ht="26.1" customHeight="1">
      <c r="A121" s="301"/>
      <c r="B121" s="92" t="s">
        <v>429</v>
      </c>
      <c r="C121" s="271"/>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v>1150</v>
      </c>
      <c r="BM121" s="273">
        <v>1152</v>
      </c>
      <c r="BN121" s="273">
        <v>1150</v>
      </c>
      <c r="BO121" s="273">
        <v>1135</v>
      </c>
      <c r="BP121" s="273">
        <v>1101</v>
      </c>
      <c r="BQ121" s="273">
        <v>1066</v>
      </c>
      <c r="BR121" s="273">
        <v>1019</v>
      </c>
      <c r="BS121" s="273">
        <v>958</v>
      </c>
      <c r="BT121" s="273">
        <v>919</v>
      </c>
      <c r="BU121" s="273">
        <v>873</v>
      </c>
      <c r="BV121" s="273">
        <v>839</v>
      </c>
      <c r="BW121" s="273">
        <v>800</v>
      </c>
      <c r="BX121" s="219"/>
    </row>
    <row r="122" spans="1:76">
      <c r="A122" s="301"/>
      <c r="B122" s="92" t="s">
        <v>428</v>
      </c>
      <c r="C122" s="271"/>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v>26</v>
      </c>
      <c r="BM122" s="273">
        <v>30</v>
      </c>
      <c r="BN122" s="273">
        <v>37</v>
      </c>
      <c r="BO122" s="273">
        <v>42</v>
      </c>
      <c r="BP122" s="273">
        <v>49</v>
      </c>
      <c r="BQ122" s="273">
        <v>56</v>
      </c>
      <c r="BR122" s="273">
        <v>60</v>
      </c>
      <c r="BS122" s="273">
        <v>67</v>
      </c>
      <c r="BT122" s="273">
        <v>73</v>
      </c>
      <c r="BU122" s="273">
        <v>79</v>
      </c>
      <c r="BV122" s="273">
        <v>84</v>
      </c>
      <c r="BW122" s="273">
        <v>88</v>
      </c>
      <c r="BX122" s="219"/>
    </row>
    <row r="123" spans="1:76">
      <c r="A123" s="301"/>
      <c r="B123" s="92" t="s">
        <v>427</v>
      </c>
      <c r="C123" s="271"/>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v>6</v>
      </c>
      <c r="BM123" s="273">
        <v>7</v>
      </c>
      <c r="BN123" s="273">
        <v>7</v>
      </c>
      <c r="BO123" s="273">
        <v>7</v>
      </c>
      <c r="BP123" s="273">
        <v>7</v>
      </c>
      <c r="BQ123" s="273">
        <v>7</v>
      </c>
      <c r="BR123" s="273">
        <v>7</v>
      </c>
      <c r="BS123" s="273">
        <v>7</v>
      </c>
      <c r="BT123" s="273">
        <v>7</v>
      </c>
      <c r="BU123" s="273">
        <v>7</v>
      </c>
      <c r="BV123" s="273">
        <v>8</v>
      </c>
      <c r="BW123" s="273">
        <v>9</v>
      </c>
      <c r="BX123" s="219"/>
    </row>
    <row r="124" spans="1:76">
      <c r="A124" s="301"/>
      <c r="B124" s="92" t="s">
        <v>1</v>
      </c>
      <c r="C124" s="271"/>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v>239</v>
      </c>
      <c r="BM124" s="273">
        <v>245</v>
      </c>
      <c r="BN124" s="273">
        <v>251</v>
      </c>
      <c r="BO124" s="273">
        <v>259</v>
      </c>
      <c r="BP124" s="273">
        <v>285</v>
      </c>
      <c r="BQ124" s="273">
        <v>300</v>
      </c>
      <c r="BR124" s="273">
        <v>320</v>
      </c>
      <c r="BS124" s="273">
        <v>334</v>
      </c>
      <c r="BT124" s="273">
        <v>334</v>
      </c>
      <c r="BU124" s="273">
        <v>333</v>
      </c>
      <c r="BV124" s="273">
        <v>331</v>
      </c>
      <c r="BW124" s="273">
        <v>328</v>
      </c>
      <c r="BX124" s="219"/>
    </row>
    <row r="125" spans="1:76">
      <c r="A125" s="301"/>
      <c r="B125" s="92" t="s">
        <v>426</v>
      </c>
      <c r="C125" s="271"/>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v>429</v>
      </c>
      <c r="BM125" s="273">
        <v>531</v>
      </c>
      <c r="BN125" s="273">
        <v>686</v>
      </c>
      <c r="BO125" s="273">
        <v>802</v>
      </c>
      <c r="BP125" s="273">
        <v>905</v>
      </c>
      <c r="BQ125" s="273">
        <v>998</v>
      </c>
      <c r="BR125" s="273">
        <v>1059</v>
      </c>
      <c r="BS125" s="273">
        <v>1125</v>
      </c>
      <c r="BT125" s="273">
        <v>1185</v>
      </c>
      <c r="BU125" s="273">
        <v>1236</v>
      </c>
      <c r="BV125" s="273">
        <v>1268</v>
      </c>
      <c r="BW125" s="273">
        <v>1269</v>
      </c>
      <c r="BX125" s="219"/>
    </row>
    <row r="126" spans="1:76" ht="26.1" customHeight="1">
      <c r="A126" s="301"/>
      <c r="B126" s="107" t="s">
        <v>425</v>
      </c>
      <c r="C126" s="271"/>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f t="shared" ref="AR126:BK126" si="20">AR129</f>
        <v>2178</v>
      </c>
      <c r="AS126" s="273">
        <f t="shared" si="20"/>
        <v>2116</v>
      </c>
      <c r="AT126" s="273">
        <f t="shared" si="20"/>
        <v>2076</v>
      </c>
      <c r="AU126" s="273">
        <f t="shared" si="20"/>
        <v>1981</v>
      </c>
      <c r="AV126" s="273">
        <f t="shared" si="20"/>
        <v>1929</v>
      </c>
      <c r="AW126" s="273">
        <f t="shared" si="20"/>
        <v>1955</v>
      </c>
      <c r="AX126" s="273">
        <f t="shared" si="20"/>
        <v>1937</v>
      </c>
      <c r="AY126" s="273">
        <f t="shared" si="20"/>
        <v>1917</v>
      </c>
      <c r="AZ126" s="273">
        <f t="shared" si="20"/>
        <v>1886</v>
      </c>
      <c r="BA126" s="273">
        <f t="shared" si="20"/>
        <v>1844</v>
      </c>
      <c r="BB126" s="273">
        <f t="shared" si="20"/>
        <v>1798</v>
      </c>
      <c r="BC126" s="273">
        <f t="shared" si="20"/>
        <v>1726</v>
      </c>
      <c r="BD126" s="273">
        <f t="shared" si="20"/>
        <v>1664</v>
      </c>
      <c r="BE126" s="273">
        <f t="shared" si="20"/>
        <v>1637</v>
      </c>
      <c r="BF126" s="273">
        <f t="shared" si="20"/>
        <v>1612</v>
      </c>
      <c r="BG126" s="273">
        <f t="shared" si="20"/>
        <v>1546</v>
      </c>
      <c r="BH126" s="273">
        <f t="shared" si="20"/>
        <v>1554</v>
      </c>
      <c r="BI126" s="273">
        <f t="shared" si="20"/>
        <v>1491</v>
      </c>
      <c r="BJ126" s="273">
        <f t="shared" si="20"/>
        <v>1503</v>
      </c>
      <c r="BK126" s="273">
        <f t="shared" si="20"/>
        <v>1509</v>
      </c>
      <c r="BL126" s="273">
        <v>1541</v>
      </c>
      <c r="BM126" s="273">
        <v>1566</v>
      </c>
      <c r="BN126" s="273">
        <v>1574</v>
      </c>
      <c r="BO126" s="273">
        <v>1576</v>
      </c>
      <c r="BP126" s="273">
        <v>1551</v>
      </c>
      <c r="BQ126" s="273">
        <v>1505</v>
      </c>
      <c r="BR126" s="273">
        <v>1461</v>
      </c>
      <c r="BS126" s="273">
        <v>1395</v>
      </c>
      <c r="BT126" s="273">
        <v>1328</v>
      </c>
      <c r="BU126" s="273">
        <v>1246</v>
      </c>
      <c r="BV126" s="273">
        <v>1177</v>
      </c>
      <c r="BW126" s="273">
        <v>1128</v>
      </c>
      <c r="BX126" s="219"/>
    </row>
    <row r="127" spans="1:76">
      <c r="A127" s="301"/>
      <c r="B127" s="107" t="s">
        <v>424</v>
      </c>
      <c r="C127" s="271"/>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v>1818</v>
      </c>
      <c r="AS127" s="273">
        <v>1771</v>
      </c>
      <c r="AT127" s="273">
        <v>1875</v>
      </c>
      <c r="AU127" s="273">
        <v>2138</v>
      </c>
      <c r="AV127" s="273">
        <v>2450</v>
      </c>
      <c r="AW127" s="273">
        <v>2646</v>
      </c>
      <c r="AX127" s="273">
        <v>2755</v>
      </c>
      <c r="AY127" s="273">
        <v>2840</v>
      </c>
      <c r="AZ127" s="273">
        <v>2854</v>
      </c>
      <c r="BA127" s="273">
        <v>2744</v>
      </c>
      <c r="BB127" s="273">
        <v>2625</v>
      </c>
      <c r="BC127" s="273">
        <v>2461</v>
      </c>
      <c r="BD127" s="273">
        <v>2282</v>
      </c>
      <c r="BE127" s="273">
        <v>2209</v>
      </c>
      <c r="BF127" s="273">
        <v>2194</v>
      </c>
      <c r="BG127" s="273">
        <v>2267</v>
      </c>
      <c r="BH127" s="273">
        <v>2387</v>
      </c>
      <c r="BI127" s="273">
        <v>2495</v>
      </c>
      <c r="BJ127" s="273">
        <v>2518</v>
      </c>
      <c r="BK127" s="273">
        <v>2527</v>
      </c>
      <c r="BL127" s="273">
        <v>2625</v>
      </c>
      <c r="BM127" s="273">
        <v>2981</v>
      </c>
      <c r="BN127" s="273">
        <v>3224</v>
      </c>
      <c r="BO127" s="273">
        <v>3356</v>
      </c>
      <c r="BP127" s="273">
        <v>3502</v>
      </c>
      <c r="BQ127" s="273">
        <v>3520</v>
      </c>
      <c r="BR127" s="273">
        <v>3478</v>
      </c>
      <c r="BS127" s="273">
        <v>3489</v>
      </c>
      <c r="BT127" s="273">
        <v>3575</v>
      </c>
      <c r="BU127" s="273">
        <v>3673</v>
      </c>
      <c r="BV127" s="273">
        <v>3759</v>
      </c>
      <c r="BW127" s="273">
        <v>3790</v>
      </c>
      <c r="BX127" s="219"/>
    </row>
    <row r="128" spans="1:76" ht="26.1" customHeight="1">
      <c r="A128" s="107"/>
      <c r="B128" s="107" t="s">
        <v>423</v>
      </c>
      <c r="C128" s="271"/>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19"/>
    </row>
    <row r="129" spans="1:76">
      <c r="A129" s="30"/>
      <c r="B129" s="38" t="s">
        <v>422</v>
      </c>
      <c r="C129" s="271"/>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v>2178</v>
      </c>
      <c r="AS129" s="273">
        <v>2116</v>
      </c>
      <c r="AT129" s="273">
        <v>2076</v>
      </c>
      <c r="AU129" s="273">
        <v>1981</v>
      </c>
      <c r="AV129" s="273">
        <v>1929</v>
      </c>
      <c r="AW129" s="273">
        <v>1955</v>
      </c>
      <c r="AX129" s="273">
        <v>1937</v>
      </c>
      <c r="AY129" s="273">
        <v>1917</v>
      </c>
      <c r="AZ129" s="273">
        <v>1886</v>
      </c>
      <c r="BA129" s="273">
        <v>1844</v>
      </c>
      <c r="BB129" s="273">
        <v>1798</v>
      </c>
      <c r="BC129" s="273">
        <v>1726</v>
      </c>
      <c r="BD129" s="273">
        <v>1664</v>
      </c>
      <c r="BE129" s="273">
        <v>1637</v>
      </c>
      <c r="BF129" s="273">
        <v>1612</v>
      </c>
      <c r="BG129" s="273">
        <v>1546</v>
      </c>
      <c r="BH129" s="273">
        <v>1554</v>
      </c>
      <c r="BI129" s="273">
        <v>1491</v>
      </c>
      <c r="BJ129" s="273">
        <v>1503</v>
      </c>
      <c r="BK129" s="273">
        <v>1509</v>
      </c>
      <c r="BL129" s="273">
        <v>1541</v>
      </c>
      <c r="BM129" s="273">
        <v>1566</v>
      </c>
      <c r="BN129" s="273">
        <v>1574</v>
      </c>
      <c r="BO129" s="273">
        <v>1576</v>
      </c>
      <c r="BP129" s="273">
        <v>1551</v>
      </c>
      <c r="BQ129" s="273">
        <v>1505</v>
      </c>
      <c r="BR129" s="273">
        <v>0</v>
      </c>
      <c r="BS129" s="273">
        <v>0</v>
      </c>
      <c r="BT129" s="273">
        <v>0</v>
      </c>
      <c r="BU129" s="273">
        <v>0</v>
      </c>
      <c r="BV129" s="273">
        <v>0</v>
      </c>
      <c r="BW129" s="273">
        <v>0</v>
      </c>
      <c r="BX129" s="219"/>
    </row>
    <row r="130" spans="1:76">
      <c r="A130" s="30"/>
      <c r="B130" s="38" t="s">
        <v>421</v>
      </c>
      <c r="C130" s="271"/>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v>239</v>
      </c>
      <c r="AS130" s="273">
        <v>267</v>
      </c>
      <c r="AT130" s="273">
        <v>311</v>
      </c>
      <c r="AU130" s="273">
        <v>359</v>
      </c>
      <c r="AV130" s="273">
        <v>416</v>
      </c>
      <c r="AW130" s="273">
        <v>491</v>
      </c>
      <c r="AX130" s="273">
        <v>568</v>
      </c>
      <c r="AY130" s="273">
        <v>626</v>
      </c>
      <c r="AZ130" s="273">
        <v>655</v>
      </c>
      <c r="BA130" s="273">
        <v>693</v>
      </c>
      <c r="BB130" s="273">
        <v>735</v>
      </c>
      <c r="BC130" s="273">
        <v>759</v>
      </c>
      <c r="BD130" s="273">
        <v>771</v>
      </c>
      <c r="BE130" s="273">
        <v>798</v>
      </c>
      <c r="BF130" s="273">
        <v>837</v>
      </c>
      <c r="BG130" s="273">
        <v>899</v>
      </c>
      <c r="BH130" s="273">
        <v>956</v>
      </c>
      <c r="BI130" s="273">
        <v>1007</v>
      </c>
      <c r="BJ130" s="273">
        <v>1014</v>
      </c>
      <c r="BK130" s="273">
        <v>1003</v>
      </c>
      <c r="BL130" s="273">
        <v>1051</v>
      </c>
      <c r="BM130" s="273">
        <v>1092</v>
      </c>
      <c r="BN130" s="273">
        <v>1136</v>
      </c>
      <c r="BO130" s="273">
        <v>1167</v>
      </c>
      <c r="BP130" s="273">
        <v>1177</v>
      </c>
      <c r="BQ130" s="273">
        <v>1202</v>
      </c>
      <c r="BR130" s="273">
        <v>0</v>
      </c>
      <c r="BS130" s="273">
        <v>0</v>
      </c>
      <c r="BT130" s="273">
        <v>0</v>
      </c>
      <c r="BU130" s="273">
        <v>0</v>
      </c>
      <c r="BV130" s="273">
        <v>0</v>
      </c>
      <c r="BW130" s="273">
        <v>0</v>
      </c>
      <c r="BX130" s="219"/>
    </row>
    <row r="131" spans="1:76">
      <c r="A131" s="30"/>
      <c r="B131" s="38" t="s">
        <v>420</v>
      </c>
      <c r="C131" s="271"/>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v>551</v>
      </c>
      <c r="AS131" s="273">
        <v>558</v>
      </c>
      <c r="AT131" s="273">
        <v>602</v>
      </c>
      <c r="AU131" s="273">
        <v>692</v>
      </c>
      <c r="AV131" s="273">
        <v>770</v>
      </c>
      <c r="AW131" s="273">
        <v>817</v>
      </c>
      <c r="AX131" s="273">
        <v>858</v>
      </c>
      <c r="AY131" s="273">
        <v>895</v>
      </c>
      <c r="AZ131" s="273">
        <v>911</v>
      </c>
      <c r="BA131" s="273">
        <v>911</v>
      </c>
      <c r="BB131" s="273">
        <v>902</v>
      </c>
      <c r="BC131" s="273">
        <v>875</v>
      </c>
      <c r="BD131" s="273">
        <v>811</v>
      </c>
      <c r="BE131" s="273">
        <v>781</v>
      </c>
      <c r="BF131" s="273">
        <v>763</v>
      </c>
      <c r="BG131" s="273">
        <v>776</v>
      </c>
      <c r="BH131" s="273">
        <v>813</v>
      </c>
      <c r="BI131" s="273">
        <v>845</v>
      </c>
      <c r="BJ131" s="273">
        <v>845</v>
      </c>
      <c r="BK131" s="273">
        <v>851</v>
      </c>
      <c r="BL131" s="273">
        <v>816</v>
      </c>
      <c r="BM131" s="273">
        <v>880</v>
      </c>
      <c r="BN131" s="273">
        <v>968</v>
      </c>
      <c r="BO131" s="273">
        <v>1005</v>
      </c>
      <c r="BP131" s="273">
        <v>1041</v>
      </c>
      <c r="BQ131" s="273">
        <v>1043</v>
      </c>
      <c r="BR131" s="273">
        <v>0</v>
      </c>
      <c r="BS131" s="273">
        <v>0</v>
      </c>
      <c r="BT131" s="273">
        <v>0</v>
      </c>
      <c r="BU131" s="273">
        <v>0</v>
      </c>
      <c r="BV131" s="273">
        <v>0</v>
      </c>
      <c r="BW131" s="273">
        <v>0</v>
      </c>
      <c r="BX131" s="219"/>
    </row>
    <row r="132" spans="1:76">
      <c r="A132" s="30"/>
      <c r="B132" s="38" t="s">
        <v>328</v>
      </c>
      <c r="C132" s="271"/>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v>704</v>
      </c>
      <c r="AS132" s="273">
        <v>639</v>
      </c>
      <c r="AT132" s="273">
        <v>626</v>
      </c>
      <c r="AU132" s="273">
        <v>778</v>
      </c>
      <c r="AV132" s="273">
        <v>951</v>
      </c>
      <c r="AW132" s="273">
        <v>979</v>
      </c>
      <c r="AX132" s="273">
        <v>947</v>
      </c>
      <c r="AY132" s="273">
        <v>875</v>
      </c>
      <c r="AZ132" s="273">
        <v>791</v>
      </c>
      <c r="BA132" s="273">
        <v>626</v>
      </c>
      <c r="BB132" s="273">
        <v>514</v>
      </c>
      <c r="BC132" s="273">
        <v>425</v>
      </c>
      <c r="BD132" s="273">
        <v>354</v>
      </c>
      <c r="BE132" s="273">
        <v>308</v>
      </c>
      <c r="BF132" s="273">
        <v>285</v>
      </c>
      <c r="BG132" s="273">
        <v>284</v>
      </c>
      <c r="BH132" s="273">
        <v>290</v>
      </c>
      <c r="BI132" s="273">
        <v>300</v>
      </c>
      <c r="BJ132" s="273">
        <v>314</v>
      </c>
      <c r="BK132" s="273">
        <v>303</v>
      </c>
      <c r="BL132" s="273">
        <v>410</v>
      </c>
      <c r="BM132" s="273">
        <v>545</v>
      </c>
      <c r="BN132" s="273">
        <v>536</v>
      </c>
      <c r="BO132" s="273">
        <v>552</v>
      </c>
      <c r="BP132" s="273">
        <v>572</v>
      </c>
      <c r="BQ132" s="273">
        <v>505</v>
      </c>
      <c r="BR132" s="273">
        <v>0</v>
      </c>
      <c r="BS132" s="273">
        <v>0</v>
      </c>
      <c r="BT132" s="273">
        <v>0</v>
      </c>
      <c r="BU132" s="273">
        <v>0</v>
      </c>
      <c r="BV132" s="273">
        <v>0</v>
      </c>
      <c r="BW132" s="273">
        <v>0</v>
      </c>
      <c r="BX132" s="219"/>
    </row>
    <row r="133" spans="1:76">
      <c r="A133" s="106"/>
      <c r="B133" s="38" t="s">
        <v>419</v>
      </c>
      <c r="C133" s="271"/>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v>323</v>
      </c>
      <c r="AS133" s="273">
        <v>306</v>
      </c>
      <c r="AT133" s="273">
        <v>335</v>
      </c>
      <c r="AU133" s="273">
        <v>310</v>
      </c>
      <c r="AV133" s="273">
        <v>313</v>
      </c>
      <c r="AW133" s="273">
        <v>358</v>
      </c>
      <c r="AX133" s="273">
        <v>383</v>
      </c>
      <c r="AY133" s="273">
        <v>444</v>
      </c>
      <c r="AZ133" s="273">
        <v>496</v>
      </c>
      <c r="BA133" s="273">
        <v>514</v>
      </c>
      <c r="BB133" s="273">
        <v>474</v>
      </c>
      <c r="BC133" s="273">
        <v>402</v>
      </c>
      <c r="BD133" s="273">
        <v>347</v>
      </c>
      <c r="BE133" s="273">
        <v>323</v>
      </c>
      <c r="BF133" s="273">
        <v>309</v>
      </c>
      <c r="BG133" s="273">
        <v>307</v>
      </c>
      <c r="BH133" s="273">
        <v>327</v>
      </c>
      <c r="BI133" s="273">
        <v>342</v>
      </c>
      <c r="BJ133" s="273">
        <v>345</v>
      </c>
      <c r="BK133" s="273">
        <v>370</v>
      </c>
      <c r="BL133" s="273">
        <v>347</v>
      </c>
      <c r="BM133" s="273">
        <v>464</v>
      </c>
      <c r="BN133" s="273">
        <v>584</v>
      </c>
      <c r="BO133" s="273">
        <v>632</v>
      </c>
      <c r="BP133" s="273">
        <v>711</v>
      </c>
      <c r="BQ133" s="273">
        <v>771</v>
      </c>
      <c r="BR133" s="273">
        <v>0</v>
      </c>
      <c r="BS133" s="273">
        <v>0</v>
      </c>
      <c r="BT133" s="273">
        <v>0</v>
      </c>
      <c r="BU133" s="273">
        <v>0</v>
      </c>
      <c r="BV133" s="273">
        <v>0</v>
      </c>
      <c r="BW133" s="273">
        <v>0</v>
      </c>
      <c r="BX133" s="219"/>
    </row>
    <row r="134" spans="1:76" ht="26.1" customHeight="1">
      <c r="A134" s="30"/>
      <c r="B134" s="38" t="s">
        <v>418</v>
      </c>
      <c r="C134" s="271"/>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f t="shared" ref="AR134:BW134" si="21">SUM(AR130:AR133)</f>
        <v>1817</v>
      </c>
      <c r="AS134" s="273">
        <f t="shared" si="21"/>
        <v>1770</v>
      </c>
      <c r="AT134" s="273">
        <f t="shared" si="21"/>
        <v>1874</v>
      </c>
      <c r="AU134" s="273">
        <f t="shared" si="21"/>
        <v>2139</v>
      </c>
      <c r="AV134" s="273">
        <f t="shared" si="21"/>
        <v>2450</v>
      </c>
      <c r="AW134" s="273">
        <f t="shared" si="21"/>
        <v>2645</v>
      </c>
      <c r="AX134" s="273">
        <f t="shared" si="21"/>
        <v>2756</v>
      </c>
      <c r="AY134" s="273">
        <f t="shared" si="21"/>
        <v>2840</v>
      </c>
      <c r="AZ134" s="273">
        <f t="shared" si="21"/>
        <v>2853</v>
      </c>
      <c r="BA134" s="273">
        <f t="shared" si="21"/>
        <v>2744</v>
      </c>
      <c r="BB134" s="273">
        <f t="shared" si="21"/>
        <v>2625</v>
      </c>
      <c r="BC134" s="273">
        <f t="shared" si="21"/>
        <v>2461</v>
      </c>
      <c r="BD134" s="273">
        <f t="shared" si="21"/>
        <v>2283</v>
      </c>
      <c r="BE134" s="273">
        <f t="shared" si="21"/>
        <v>2210</v>
      </c>
      <c r="BF134" s="273">
        <f t="shared" si="21"/>
        <v>2194</v>
      </c>
      <c r="BG134" s="273">
        <f t="shared" si="21"/>
        <v>2266</v>
      </c>
      <c r="BH134" s="273">
        <f t="shared" si="21"/>
        <v>2386</v>
      </c>
      <c r="BI134" s="273">
        <f t="shared" si="21"/>
        <v>2494</v>
      </c>
      <c r="BJ134" s="273">
        <f t="shared" si="21"/>
        <v>2518</v>
      </c>
      <c r="BK134" s="273">
        <f t="shared" si="21"/>
        <v>2527</v>
      </c>
      <c r="BL134" s="273">
        <f t="shared" si="21"/>
        <v>2624</v>
      </c>
      <c r="BM134" s="273">
        <f t="shared" si="21"/>
        <v>2981</v>
      </c>
      <c r="BN134" s="273">
        <f t="shared" si="21"/>
        <v>3224</v>
      </c>
      <c r="BO134" s="273">
        <f t="shared" si="21"/>
        <v>3356</v>
      </c>
      <c r="BP134" s="273">
        <f t="shared" si="21"/>
        <v>3501</v>
      </c>
      <c r="BQ134" s="273">
        <f t="shared" si="21"/>
        <v>3521</v>
      </c>
      <c r="BR134" s="273">
        <f t="shared" si="21"/>
        <v>0</v>
      </c>
      <c r="BS134" s="273">
        <f t="shared" si="21"/>
        <v>0</v>
      </c>
      <c r="BT134" s="273">
        <f t="shared" si="21"/>
        <v>0</v>
      </c>
      <c r="BU134" s="273">
        <f t="shared" si="21"/>
        <v>0</v>
      </c>
      <c r="BV134" s="273">
        <f t="shared" si="21"/>
        <v>0</v>
      </c>
      <c r="BW134" s="273">
        <f t="shared" si="21"/>
        <v>0</v>
      </c>
      <c r="BX134" s="219"/>
    </row>
    <row r="135" spans="1:76" ht="26.1" customHeight="1">
      <c r="A135" s="107"/>
      <c r="B135" s="107" t="s">
        <v>417</v>
      </c>
      <c r="C135" s="271"/>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73"/>
      <c r="AE135" s="273"/>
      <c r="AF135" s="273"/>
      <c r="AG135" s="273"/>
      <c r="AH135" s="273"/>
      <c r="AI135" s="273"/>
      <c r="AJ135" s="273"/>
      <c r="AK135" s="273"/>
      <c r="AL135" s="273"/>
      <c r="AM135" s="273"/>
      <c r="AN135" s="273"/>
      <c r="AO135" s="273"/>
      <c r="AP135" s="273"/>
      <c r="AQ135" s="273"/>
      <c r="AR135" s="273"/>
      <c r="AS135" s="273"/>
      <c r="AT135" s="273"/>
      <c r="AU135" s="273"/>
      <c r="AV135" s="273"/>
      <c r="AW135" s="273"/>
      <c r="AX135" s="273"/>
      <c r="AY135" s="273"/>
      <c r="AZ135" s="273"/>
      <c r="BA135" s="273"/>
      <c r="BB135" s="273"/>
      <c r="BC135" s="273"/>
      <c r="BD135" s="273"/>
      <c r="BE135" s="273"/>
      <c r="BF135" s="273"/>
      <c r="BG135" s="273"/>
      <c r="BH135" s="273"/>
      <c r="BI135" s="273"/>
      <c r="BJ135" s="273"/>
      <c r="BK135" s="273"/>
      <c r="BL135" s="273"/>
      <c r="BM135" s="273"/>
      <c r="BN135" s="273"/>
      <c r="BO135" s="273"/>
      <c r="BP135" s="273"/>
      <c r="BQ135" s="273"/>
      <c r="BR135" s="273"/>
      <c r="BS135" s="273"/>
      <c r="BT135" s="273"/>
      <c r="BU135" s="273"/>
      <c r="BV135" s="273"/>
      <c r="BW135" s="273"/>
      <c r="BX135" s="219"/>
    </row>
    <row r="136" spans="1:76">
      <c r="A136" s="30"/>
      <c r="B136" s="38" t="s">
        <v>454</v>
      </c>
      <c r="C136" s="271"/>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s="273"/>
      <c r="AG136" s="273"/>
      <c r="AH136" s="273">
        <v>2667</v>
      </c>
      <c r="AI136" s="273">
        <v>2625</v>
      </c>
      <c r="AJ136" s="273">
        <v>2843</v>
      </c>
      <c r="AK136" s="273">
        <v>3354</v>
      </c>
      <c r="AL136" s="273">
        <v>3580</v>
      </c>
      <c r="AM136" s="273">
        <v>3735</v>
      </c>
      <c r="AN136" s="273">
        <v>3745</v>
      </c>
      <c r="AO136" s="273">
        <v>3710</v>
      </c>
      <c r="AP136" s="273">
        <v>3720</v>
      </c>
      <c r="AQ136" s="273">
        <v>3665</v>
      </c>
      <c r="AR136" s="273">
        <v>3082</v>
      </c>
      <c r="AS136" s="273">
        <v>2938</v>
      </c>
      <c r="AT136" s="273">
        <v>2922</v>
      </c>
      <c r="AU136" s="273">
        <v>2967</v>
      </c>
      <c r="AV136" s="273">
        <v>3034</v>
      </c>
      <c r="AW136" s="273">
        <v>3053</v>
      </c>
      <c r="AX136" s="273">
        <v>3006</v>
      </c>
      <c r="AY136" s="273">
        <v>2939</v>
      </c>
      <c r="AZ136" s="273">
        <v>2868</v>
      </c>
      <c r="BA136" s="273">
        <v>2754</v>
      </c>
      <c r="BB136" s="273">
        <v>2628</v>
      </c>
      <c r="BC136" s="273">
        <v>2438</v>
      </c>
      <c r="BD136" s="273">
        <v>2230</v>
      </c>
      <c r="BE136" s="273">
        <v>2093</v>
      </c>
      <c r="BF136" s="273">
        <v>1993</v>
      </c>
      <c r="BG136" s="273">
        <v>1824</v>
      </c>
      <c r="BH136" s="273">
        <v>1808</v>
      </c>
      <c r="BI136" s="273">
        <v>1753</v>
      </c>
      <c r="BJ136" s="273">
        <v>1674</v>
      </c>
      <c r="BK136" s="273">
        <v>1581</v>
      </c>
      <c r="BL136" s="273">
        <v>1533</v>
      </c>
      <c r="BM136" s="273">
        <v>1512</v>
      </c>
      <c r="BN136" s="273">
        <v>1502</v>
      </c>
      <c r="BO136" s="273">
        <v>1464</v>
      </c>
      <c r="BP136" s="273">
        <v>1455</v>
      </c>
      <c r="BQ136" s="273">
        <v>1428</v>
      </c>
      <c r="BR136" s="273">
        <v>1397</v>
      </c>
      <c r="BS136" s="273">
        <v>1368</v>
      </c>
      <c r="BT136" s="273">
        <v>1359</v>
      </c>
      <c r="BU136" s="273">
        <v>1351</v>
      </c>
      <c r="BV136" s="273">
        <v>1345</v>
      </c>
      <c r="BW136" s="273">
        <v>1334</v>
      </c>
      <c r="BX136" s="219"/>
    </row>
    <row r="137" spans="1:76">
      <c r="A137" s="30"/>
      <c r="B137" s="88" t="s">
        <v>439</v>
      </c>
      <c r="C137" s="271"/>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v>2430</v>
      </c>
      <c r="AS137" s="273">
        <v>2310</v>
      </c>
      <c r="AT137" s="273">
        <v>2304</v>
      </c>
      <c r="AU137" s="273">
        <v>2350</v>
      </c>
      <c r="AV137" s="273">
        <v>2420</v>
      </c>
      <c r="AW137" s="273">
        <v>2443</v>
      </c>
      <c r="AX137" s="273">
        <v>2409</v>
      </c>
      <c r="AY137" s="273">
        <v>2360</v>
      </c>
      <c r="AZ137" s="273">
        <v>2301</v>
      </c>
      <c r="BA137" s="273">
        <v>2211</v>
      </c>
      <c r="BB137" s="273">
        <v>2105</v>
      </c>
      <c r="BC137" s="273">
        <v>1940</v>
      </c>
      <c r="BD137" s="273">
        <v>1762</v>
      </c>
      <c r="BE137" s="273">
        <v>1649</v>
      </c>
      <c r="BF137" s="273">
        <v>1567</v>
      </c>
      <c r="BG137" s="273">
        <v>1483</v>
      </c>
      <c r="BH137" s="273">
        <v>1468</v>
      </c>
      <c r="BI137" s="273">
        <v>1421</v>
      </c>
      <c r="BJ137" s="273">
        <v>1350</v>
      </c>
      <c r="BK137" s="273">
        <v>1273</v>
      </c>
      <c r="BL137" s="273">
        <v>1244</v>
      </c>
      <c r="BM137" s="273">
        <v>1230</v>
      </c>
      <c r="BN137" s="273">
        <v>1223</v>
      </c>
      <c r="BO137" s="273">
        <v>1194</v>
      </c>
      <c r="BP137" s="273">
        <v>1184</v>
      </c>
      <c r="BQ137" s="273">
        <v>1164</v>
      </c>
      <c r="BR137" s="273">
        <v>1139</v>
      </c>
      <c r="BS137" s="273">
        <v>1115</v>
      </c>
      <c r="BT137" s="273">
        <v>1108</v>
      </c>
      <c r="BU137" s="273">
        <v>1101</v>
      </c>
      <c r="BV137" s="273">
        <v>1097</v>
      </c>
      <c r="BW137" s="273">
        <v>1088</v>
      </c>
      <c r="BX137" s="219"/>
    </row>
    <row r="138" spans="1:76">
      <c r="A138" s="30"/>
      <c r="B138" s="88" t="s">
        <v>438</v>
      </c>
      <c r="C138" s="271"/>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v>160</v>
      </c>
      <c r="AS138" s="273">
        <v>151</v>
      </c>
      <c r="AT138" s="273">
        <v>151</v>
      </c>
      <c r="AU138" s="273">
        <v>152</v>
      </c>
      <c r="AV138" s="273">
        <v>153</v>
      </c>
      <c r="AW138" s="273">
        <v>153</v>
      </c>
      <c r="AX138" s="273">
        <v>152</v>
      </c>
      <c r="AY138" s="273">
        <v>151</v>
      </c>
      <c r="AZ138" s="273">
        <v>148</v>
      </c>
      <c r="BA138" s="273">
        <v>143</v>
      </c>
      <c r="BB138" s="273">
        <v>138</v>
      </c>
      <c r="BC138" s="273">
        <v>132</v>
      </c>
      <c r="BD138" s="273">
        <v>126</v>
      </c>
      <c r="BE138" s="273">
        <v>122</v>
      </c>
      <c r="BF138" s="273">
        <v>117</v>
      </c>
      <c r="BG138" s="273">
        <v>112</v>
      </c>
      <c r="BH138" s="273">
        <v>110</v>
      </c>
      <c r="BI138" s="273">
        <v>109</v>
      </c>
      <c r="BJ138" s="273">
        <v>107</v>
      </c>
      <c r="BK138" s="273">
        <v>112</v>
      </c>
      <c r="BL138" s="273">
        <v>90</v>
      </c>
      <c r="BM138" s="273">
        <v>80</v>
      </c>
      <c r="BN138" s="273">
        <v>72</v>
      </c>
      <c r="BO138" s="273">
        <v>65</v>
      </c>
      <c r="BP138" s="273">
        <v>65</v>
      </c>
      <c r="BQ138" s="273">
        <v>64</v>
      </c>
      <c r="BR138" s="273">
        <v>62</v>
      </c>
      <c r="BS138" s="273">
        <v>61</v>
      </c>
      <c r="BT138" s="273">
        <v>61</v>
      </c>
      <c r="BU138" s="273">
        <v>60</v>
      </c>
      <c r="BV138" s="273">
        <v>60</v>
      </c>
      <c r="BW138" s="273">
        <v>59</v>
      </c>
      <c r="BX138" s="219"/>
    </row>
    <row r="139" spans="1:76">
      <c r="A139" s="30"/>
      <c r="B139" s="88" t="s">
        <v>437</v>
      </c>
      <c r="C139" s="271"/>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73"/>
      <c r="AE139" s="273"/>
      <c r="AF139" s="273"/>
      <c r="AG139" s="273"/>
      <c r="AH139" s="273"/>
      <c r="AI139" s="273"/>
      <c r="AJ139" s="273"/>
      <c r="AK139" s="273"/>
      <c r="AL139" s="273"/>
      <c r="AM139" s="273"/>
      <c r="AN139" s="273"/>
      <c r="AO139" s="273"/>
      <c r="AP139" s="273"/>
      <c r="AQ139" s="273"/>
      <c r="AR139" s="273">
        <v>492</v>
      </c>
      <c r="AS139" s="273">
        <v>478</v>
      </c>
      <c r="AT139" s="273">
        <v>467</v>
      </c>
      <c r="AU139" s="273">
        <v>465</v>
      </c>
      <c r="AV139" s="273">
        <v>460</v>
      </c>
      <c r="AW139" s="273">
        <v>457</v>
      </c>
      <c r="AX139" s="273">
        <v>445</v>
      </c>
      <c r="AY139" s="273">
        <v>428</v>
      </c>
      <c r="AZ139" s="273">
        <v>420</v>
      </c>
      <c r="BA139" s="273">
        <v>400</v>
      </c>
      <c r="BB139" s="273">
        <v>385</v>
      </c>
      <c r="BC139" s="273">
        <v>366</v>
      </c>
      <c r="BD139" s="273">
        <v>342</v>
      </c>
      <c r="BE139" s="273">
        <v>322</v>
      </c>
      <c r="BF139" s="273">
        <v>308</v>
      </c>
      <c r="BG139" s="273">
        <v>229</v>
      </c>
      <c r="BH139" s="273">
        <v>231</v>
      </c>
      <c r="BI139" s="273">
        <v>224</v>
      </c>
      <c r="BJ139" s="273">
        <v>216</v>
      </c>
      <c r="BK139" s="273">
        <v>196</v>
      </c>
      <c r="BL139" s="273">
        <v>199</v>
      </c>
      <c r="BM139" s="273">
        <v>202</v>
      </c>
      <c r="BN139" s="273">
        <v>206</v>
      </c>
      <c r="BO139" s="273">
        <v>205</v>
      </c>
      <c r="BP139" s="273">
        <v>206</v>
      </c>
      <c r="BQ139" s="273">
        <v>201</v>
      </c>
      <c r="BR139" s="273">
        <v>196</v>
      </c>
      <c r="BS139" s="273">
        <v>192</v>
      </c>
      <c r="BT139" s="273">
        <v>191</v>
      </c>
      <c r="BU139" s="273">
        <v>190</v>
      </c>
      <c r="BV139" s="273">
        <v>189</v>
      </c>
      <c r="BW139" s="273">
        <v>187</v>
      </c>
      <c r="BX139" s="219"/>
    </row>
    <row r="140" spans="1:76" ht="26.1" customHeight="1">
      <c r="A140" s="30"/>
      <c r="B140" s="38" t="s">
        <v>453</v>
      </c>
      <c r="C140" s="271"/>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73"/>
      <c r="AE140" s="273"/>
      <c r="AF140" s="273"/>
      <c r="AG140" s="273"/>
      <c r="AH140" s="273">
        <v>741</v>
      </c>
      <c r="AI140" s="273">
        <v>689</v>
      </c>
      <c r="AJ140" s="273">
        <v>713</v>
      </c>
      <c r="AK140" s="273">
        <v>797</v>
      </c>
      <c r="AL140" s="273">
        <v>851</v>
      </c>
      <c r="AM140" s="273">
        <v>1015</v>
      </c>
      <c r="AN140" s="273">
        <v>1080</v>
      </c>
      <c r="AO140" s="273">
        <v>1150</v>
      </c>
      <c r="AP140" s="273">
        <v>1180</v>
      </c>
      <c r="AQ140" s="273">
        <v>1195</v>
      </c>
      <c r="AR140" s="273">
        <v>914</v>
      </c>
      <c r="AS140" s="273">
        <v>948</v>
      </c>
      <c r="AT140" s="273">
        <v>1028</v>
      </c>
      <c r="AU140" s="273">
        <v>1153</v>
      </c>
      <c r="AV140" s="273">
        <v>1346</v>
      </c>
      <c r="AW140" s="273">
        <v>1549</v>
      </c>
      <c r="AX140" s="273">
        <v>1686</v>
      </c>
      <c r="AY140" s="273">
        <v>1818</v>
      </c>
      <c r="AZ140" s="273">
        <v>1872</v>
      </c>
      <c r="BA140" s="273">
        <v>1834</v>
      </c>
      <c r="BB140" s="273">
        <v>1795</v>
      </c>
      <c r="BC140" s="273">
        <v>1749</v>
      </c>
      <c r="BD140" s="273">
        <v>1717</v>
      </c>
      <c r="BE140" s="273">
        <v>1753</v>
      </c>
      <c r="BF140" s="273">
        <v>1814</v>
      </c>
      <c r="BG140" s="273">
        <v>1988</v>
      </c>
      <c r="BH140" s="273">
        <v>2132</v>
      </c>
      <c r="BI140" s="273">
        <v>2233</v>
      </c>
      <c r="BJ140" s="273">
        <v>2347</v>
      </c>
      <c r="BK140" s="273">
        <v>2455</v>
      </c>
      <c r="BL140" s="273">
        <v>2633</v>
      </c>
      <c r="BM140" s="273">
        <v>3035</v>
      </c>
      <c r="BN140" s="273">
        <v>3296</v>
      </c>
      <c r="BO140" s="273">
        <v>3468</v>
      </c>
      <c r="BP140" s="273">
        <v>3598</v>
      </c>
      <c r="BQ140" s="273">
        <v>3597</v>
      </c>
      <c r="BR140" s="273">
        <v>3541</v>
      </c>
      <c r="BS140" s="273">
        <v>3516</v>
      </c>
      <c r="BT140" s="273">
        <v>3543</v>
      </c>
      <c r="BU140" s="273">
        <v>3568</v>
      </c>
      <c r="BV140" s="273">
        <v>3590</v>
      </c>
      <c r="BW140" s="273">
        <v>3584</v>
      </c>
      <c r="BX140" s="219"/>
    </row>
    <row r="141" spans="1:76">
      <c r="A141" s="30"/>
      <c r="B141" s="88" t="s">
        <v>439</v>
      </c>
      <c r="C141" s="271"/>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73"/>
      <c r="AE141" s="273"/>
      <c r="AF141" s="273"/>
      <c r="AG141" s="273"/>
      <c r="AH141" s="273"/>
      <c r="AI141" s="273"/>
      <c r="AJ141" s="273"/>
      <c r="AK141" s="273"/>
      <c r="AL141" s="273"/>
      <c r="AM141" s="273"/>
      <c r="AN141" s="273"/>
      <c r="AO141" s="273"/>
      <c r="AP141" s="273"/>
      <c r="AQ141" s="273"/>
      <c r="AR141" s="273">
        <v>797</v>
      </c>
      <c r="AS141" s="273">
        <v>819</v>
      </c>
      <c r="AT141" s="273">
        <v>900</v>
      </c>
      <c r="AU141" s="273">
        <v>1020</v>
      </c>
      <c r="AV141" s="273">
        <v>1195</v>
      </c>
      <c r="AW141" s="273">
        <v>1379</v>
      </c>
      <c r="AX141" s="273">
        <v>1498</v>
      </c>
      <c r="AY141" s="273">
        <v>1614</v>
      </c>
      <c r="AZ141" s="273">
        <v>1655</v>
      </c>
      <c r="BA141" s="273">
        <v>1613</v>
      </c>
      <c r="BB141" s="273">
        <v>1574</v>
      </c>
      <c r="BC141" s="273">
        <v>1531</v>
      </c>
      <c r="BD141" s="273">
        <v>1500</v>
      </c>
      <c r="BE141" s="273">
        <v>1534</v>
      </c>
      <c r="BF141" s="273">
        <v>1590</v>
      </c>
      <c r="BG141" s="273">
        <v>1692</v>
      </c>
      <c r="BH141" s="273">
        <v>1823</v>
      </c>
      <c r="BI141" s="273">
        <v>1927</v>
      </c>
      <c r="BJ141" s="273">
        <v>2038</v>
      </c>
      <c r="BK141" s="273">
        <v>2125</v>
      </c>
      <c r="BL141" s="273">
        <v>2292</v>
      </c>
      <c r="BM141" s="273">
        <v>2642</v>
      </c>
      <c r="BN141" s="273">
        <v>2867</v>
      </c>
      <c r="BO141" s="273">
        <v>3016</v>
      </c>
      <c r="BP141" s="273">
        <v>3133</v>
      </c>
      <c r="BQ141" s="273">
        <v>3133</v>
      </c>
      <c r="BR141" s="273">
        <v>3082</v>
      </c>
      <c r="BS141" s="273">
        <v>3060</v>
      </c>
      <c r="BT141" s="273">
        <v>3084</v>
      </c>
      <c r="BU141" s="273">
        <v>3107</v>
      </c>
      <c r="BV141" s="273">
        <v>3126</v>
      </c>
      <c r="BW141" s="273">
        <v>3121</v>
      </c>
      <c r="BX141" s="219"/>
    </row>
    <row r="142" spans="1:76">
      <c r="A142" s="30"/>
      <c r="B142" s="88" t="s">
        <v>438</v>
      </c>
      <c r="C142" s="271"/>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73"/>
      <c r="AE142" s="273"/>
      <c r="AF142" s="273"/>
      <c r="AG142" s="273"/>
      <c r="AH142" s="273"/>
      <c r="AI142" s="273"/>
      <c r="AJ142" s="273"/>
      <c r="AK142" s="273"/>
      <c r="AL142" s="273"/>
      <c r="AM142" s="273"/>
      <c r="AN142" s="273"/>
      <c r="AO142" s="273"/>
      <c r="AP142" s="273"/>
      <c r="AQ142" s="273"/>
      <c r="AR142" s="273">
        <v>45</v>
      </c>
      <c r="AS142" s="273">
        <v>50</v>
      </c>
      <c r="AT142" s="273">
        <v>52</v>
      </c>
      <c r="AU142" s="273">
        <v>58</v>
      </c>
      <c r="AV142" s="273">
        <v>67</v>
      </c>
      <c r="AW142" s="273">
        <v>76</v>
      </c>
      <c r="AX142" s="273">
        <v>84</v>
      </c>
      <c r="AY142" s="273">
        <v>89</v>
      </c>
      <c r="AZ142" s="273">
        <v>92</v>
      </c>
      <c r="BA142" s="273">
        <v>90</v>
      </c>
      <c r="BB142" s="273">
        <v>89</v>
      </c>
      <c r="BC142" s="273">
        <v>86</v>
      </c>
      <c r="BD142" s="273">
        <v>84</v>
      </c>
      <c r="BE142" s="273">
        <v>84</v>
      </c>
      <c r="BF142" s="273">
        <v>83</v>
      </c>
      <c r="BG142" s="273">
        <v>85</v>
      </c>
      <c r="BH142" s="273">
        <v>91</v>
      </c>
      <c r="BI142" s="273">
        <v>92</v>
      </c>
      <c r="BJ142" s="273">
        <v>94</v>
      </c>
      <c r="BK142" s="273">
        <v>102</v>
      </c>
      <c r="BL142" s="273">
        <v>121</v>
      </c>
      <c r="BM142" s="273">
        <v>148</v>
      </c>
      <c r="BN142" s="273">
        <v>166</v>
      </c>
      <c r="BO142" s="273">
        <v>181</v>
      </c>
      <c r="BP142" s="273">
        <v>187</v>
      </c>
      <c r="BQ142" s="273">
        <v>188</v>
      </c>
      <c r="BR142" s="273">
        <v>186</v>
      </c>
      <c r="BS142" s="273">
        <v>185</v>
      </c>
      <c r="BT142" s="273">
        <v>186</v>
      </c>
      <c r="BU142" s="273">
        <v>188</v>
      </c>
      <c r="BV142" s="273">
        <v>189</v>
      </c>
      <c r="BW142" s="273">
        <v>188</v>
      </c>
      <c r="BX142" s="219"/>
    </row>
    <row r="143" spans="1:76">
      <c r="A143" s="30"/>
      <c r="B143" s="88" t="s">
        <v>437</v>
      </c>
      <c r="C143" s="271"/>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273"/>
      <c r="AF143" s="273"/>
      <c r="AG143" s="273"/>
      <c r="AH143" s="273"/>
      <c r="AI143" s="273"/>
      <c r="AJ143" s="273"/>
      <c r="AK143" s="273"/>
      <c r="AL143" s="273"/>
      <c r="AM143" s="273"/>
      <c r="AN143" s="273"/>
      <c r="AO143" s="273"/>
      <c r="AP143" s="273"/>
      <c r="AQ143" s="273"/>
      <c r="AR143" s="273">
        <v>72</v>
      </c>
      <c r="AS143" s="273">
        <v>78</v>
      </c>
      <c r="AT143" s="273">
        <v>75</v>
      </c>
      <c r="AU143" s="273">
        <v>75</v>
      </c>
      <c r="AV143" s="273">
        <v>83</v>
      </c>
      <c r="AW143" s="273">
        <v>93</v>
      </c>
      <c r="AX143" s="273">
        <v>105</v>
      </c>
      <c r="AY143" s="273">
        <v>115</v>
      </c>
      <c r="AZ143" s="273">
        <v>124</v>
      </c>
      <c r="BA143" s="273">
        <v>131</v>
      </c>
      <c r="BB143" s="273">
        <v>132</v>
      </c>
      <c r="BC143" s="273">
        <v>132</v>
      </c>
      <c r="BD143" s="273">
        <v>133</v>
      </c>
      <c r="BE143" s="273">
        <v>135</v>
      </c>
      <c r="BF143" s="273">
        <v>141</v>
      </c>
      <c r="BG143" s="273">
        <v>211</v>
      </c>
      <c r="BH143" s="273">
        <v>218</v>
      </c>
      <c r="BI143" s="273">
        <v>214</v>
      </c>
      <c r="BJ143" s="273">
        <v>215</v>
      </c>
      <c r="BK143" s="273">
        <v>228</v>
      </c>
      <c r="BL143" s="273">
        <v>220</v>
      </c>
      <c r="BM143" s="273">
        <v>245</v>
      </c>
      <c r="BN143" s="273">
        <v>263</v>
      </c>
      <c r="BO143" s="273">
        <v>271</v>
      </c>
      <c r="BP143" s="273">
        <v>278</v>
      </c>
      <c r="BQ143" s="273">
        <v>277</v>
      </c>
      <c r="BR143" s="273">
        <v>273</v>
      </c>
      <c r="BS143" s="273">
        <v>271</v>
      </c>
      <c r="BT143" s="273">
        <v>272</v>
      </c>
      <c r="BU143" s="273">
        <v>274</v>
      </c>
      <c r="BV143" s="273">
        <v>275</v>
      </c>
      <c r="BW143" s="273">
        <v>274</v>
      </c>
      <c r="BX143" s="219"/>
    </row>
    <row r="144" spans="1:76" ht="15.75" thickBot="1">
      <c r="A144" s="31"/>
      <c r="B144" s="81"/>
      <c r="C144" s="225"/>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272"/>
      <c r="AE144" s="272"/>
      <c r="AF144" s="272"/>
      <c r="AG144" s="272"/>
      <c r="AH144" s="272"/>
      <c r="AI144" s="272"/>
      <c r="AJ144" s="272"/>
      <c r="AK144" s="272"/>
      <c r="AL144" s="272"/>
      <c r="AM144" s="272"/>
      <c r="AN144" s="272"/>
      <c r="AO144" s="272"/>
      <c r="AP144" s="272"/>
      <c r="AQ144" s="272"/>
      <c r="AR144" s="272"/>
      <c r="AS144" s="272"/>
      <c r="AT144" s="272"/>
      <c r="AU144" s="272"/>
      <c r="AV144" s="272"/>
      <c r="AW144" s="272"/>
      <c r="AX144" s="272"/>
      <c r="AY144" s="272"/>
      <c r="AZ144" s="272"/>
      <c r="BA144" s="272"/>
      <c r="BB144" s="272"/>
      <c r="BC144" s="272"/>
      <c r="BD144" s="272"/>
      <c r="BE144" s="272"/>
      <c r="BF144" s="272"/>
      <c r="BG144" s="272"/>
      <c r="BH144" s="272"/>
      <c r="BI144" s="272"/>
      <c r="BJ144" s="272"/>
      <c r="BK144" s="272"/>
      <c r="BL144" s="272"/>
      <c r="BM144" s="272"/>
      <c r="BN144" s="272"/>
      <c r="BO144" s="272"/>
      <c r="BP144" s="272"/>
      <c r="BQ144" s="272"/>
      <c r="BR144" s="272"/>
      <c r="BS144" s="272"/>
      <c r="BT144" s="272"/>
      <c r="BU144" s="272"/>
      <c r="BV144" s="272"/>
      <c r="BW144" s="272"/>
      <c r="BX144" s="219"/>
    </row>
    <row r="145" spans="1:76">
      <c r="A145" s="222"/>
      <c r="B145" s="222"/>
      <c r="C145" s="222"/>
      <c r="D145" s="220"/>
      <c r="E145" s="220"/>
      <c r="F145" s="220"/>
      <c r="G145" s="220"/>
      <c r="H145" s="220"/>
      <c r="I145" s="220"/>
      <c r="J145" s="220"/>
      <c r="K145" s="220"/>
      <c r="L145" s="220"/>
      <c r="M145" s="220"/>
      <c r="N145" s="220"/>
      <c r="O145" s="220"/>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20"/>
      <c r="BK145" s="220"/>
      <c r="BL145" s="220"/>
      <c r="BM145" s="220"/>
      <c r="BN145" s="220"/>
      <c r="BO145" s="220"/>
      <c r="BP145" s="220"/>
      <c r="BQ145" s="220"/>
      <c r="BR145" s="220"/>
      <c r="BS145" s="220"/>
      <c r="BT145" s="220"/>
      <c r="BU145" s="220"/>
      <c r="BV145" s="220"/>
      <c r="BW145" s="220"/>
      <c r="BX145" s="219"/>
    </row>
  </sheetData>
  <mergeCells count="3">
    <mergeCell ref="A2:A3"/>
    <mergeCell ref="A53:A54"/>
    <mergeCell ref="B2:B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zoomScaleNormal="100" workbookViewId="0">
      <pane ySplit="1" topLeftCell="A2" activePane="bottomLeft" state="frozen"/>
      <selection pane="bottomLeft"/>
    </sheetView>
  </sheetViews>
  <sheetFormatPr defaultColWidth="9.140625" defaultRowHeight="15"/>
  <cols>
    <col min="1" max="1" width="18.42578125" style="13" customWidth="1"/>
    <col min="2" max="2" width="112.7109375" style="13" customWidth="1"/>
    <col min="3" max="3" width="8.7109375" style="13" customWidth="1"/>
    <col min="4" max="16384" width="9.140625" style="13"/>
  </cols>
  <sheetData>
    <row r="1" spans="1:3" s="22" customFormat="1" ht="15.75" thickBot="1">
      <c r="A1" s="27" t="s">
        <v>79</v>
      </c>
      <c r="B1" s="26"/>
      <c r="C1" s="25"/>
    </row>
    <row r="2" spans="1:3" s="22" customFormat="1" ht="26.25" customHeight="1">
      <c r="A2" s="24" t="s">
        <v>78</v>
      </c>
      <c r="B2" s="24" t="s">
        <v>26</v>
      </c>
      <c r="C2" s="23"/>
    </row>
    <row r="3" spans="1:3">
      <c r="A3" s="16"/>
      <c r="B3" s="16"/>
      <c r="C3" s="16"/>
    </row>
    <row r="4" spans="1:3" ht="150">
      <c r="A4" s="16">
        <v>1</v>
      </c>
      <c r="B4" s="17" t="s">
        <v>77</v>
      </c>
      <c r="C4" s="16"/>
    </row>
    <row r="5" spans="1:3" ht="75">
      <c r="A5" s="16">
        <v>2</v>
      </c>
      <c r="B5" s="17" t="s">
        <v>76</v>
      </c>
      <c r="C5" s="16"/>
    </row>
    <row r="6" spans="1:3" ht="60">
      <c r="A6" s="16">
        <v>3</v>
      </c>
      <c r="B6" s="17" t="s">
        <v>75</v>
      </c>
      <c r="C6" s="16"/>
    </row>
    <row r="7" spans="1:3" ht="60">
      <c r="A7" s="16">
        <v>4</v>
      </c>
      <c r="B7" s="17" t="s">
        <v>74</v>
      </c>
      <c r="C7" s="16"/>
    </row>
    <row r="8" spans="1:3" ht="28.5" customHeight="1">
      <c r="A8" s="16">
        <v>5</v>
      </c>
      <c r="B8" s="17" t="s">
        <v>73</v>
      </c>
      <c r="C8" s="16"/>
    </row>
    <row r="9" spans="1:3" ht="30">
      <c r="A9" s="16">
        <v>6</v>
      </c>
      <c r="B9" s="17" t="s">
        <v>72</v>
      </c>
      <c r="C9" s="16"/>
    </row>
    <row r="10" spans="1:3">
      <c r="A10" s="16">
        <v>7</v>
      </c>
      <c r="B10" s="16" t="s">
        <v>71</v>
      </c>
      <c r="C10" s="16"/>
    </row>
    <row r="11" spans="1:3">
      <c r="A11" s="16"/>
      <c r="B11" s="19" t="s">
        <v>70</v>
      </c>
      <c r="C11" s="16"/>
    </row>
    <row r="12" spans="1:3">
      <c r="A12" s="16"/>
      <c r="B12" s="19" t="s">
        <v>69</v>
      </c>
      <c r="C12" s="16"/>
    </row>
    <row r="13" spans="1:3" ht="30">
      <c r="A13" s="16"/>
      <c r="B13" s="19" t="s">
        <v>68</v>
      </c>
      <c r="C13" s="16"/>
    </row>
    <row r="14" spans="1:3" ht="30">
      <c r="A14" s="16">
        <v>8</v>
      </c>
      <c r="B14" s="17" t="s">
        <v>67</v>
      </c>
      <c r="C14" s="16"/>
    </row>
    <row r="15" spans="1:3">
      <c r="A15" s="16"/>
      <c r="B15" s="21" t="s">
        <v>66</v>
      </c>
      <c r="C15" s="16"/>
    </row>
    <row r="16" spans="1:3">
      <c r="A16" s="16"/>
      <c r="B16" s="21" t="s">
        <v>65</v>
      </c>
      <c r="C16" s="16"/>
    </row>
    <row r="17" spans="1:3">
      <c r="A17" s="16"/>
      <c r="B17" s="21" t="s">
        <v>64</v>
      </c>
      <c r="C17" s="16"/>
    </row>
    <row r="18" spans="1:3">
      <c r="A18" s="16"/>
      <c r="B18" s="21" t="s">
        <v>63</v>
      </c>
      <c r="C18" s="16"/>
    </row>
    <row r="19" spans="1:3">
      <c r="A19" s="16"/>
      <c r="B19" s="21" t="s">
        <v>62</v>
      </c>
      <c r="C19" s="16"/>
    </row>
    <row r="20" spans="1:3">
      <c r="A20" s="16"/>
      <c r="B20" s="21" t="s">
        <v>61</v>
      </c>
      <c r="C20" s="16"/>
    </row>
    <row r="21" spans="1:3" ht="30">
      <c r="A21" s="16"/>
      <c r="B21" s="21" t="s">
        <v>60</v>
      </c>
      <c r="C21" s="16"/>
    </row>
    <row r="22" spans="1:3" ht="90">
      <c r="A22" s="16">
        <v>9</v>
      </c>
      <c r="B22" s="17" t="s">
        <v>59</v>
      </c>
      <c r="C22" s="16"/>
    </row>
    <row r="23" spans="1:3" ht="90">
      <c r="A23" s="16">
        <v>10</v>
      </c>
      <c r="B23" s="17" t="s">
        <v>58</v>
      </c>
      <c r="C23" s="16"/>
    </row>
    <row r="24" spans="1:3" ht="75">
      <c r="A24" s="20" t="s">
        <v>57</v>
      </c>
      <c r="B24" s="19" t="s">
        <v>56</v>
      </c>
      <c r="C24" s="16"/>
    </row>
    <row r="25" spans="1:3" ht="45">
      <c r="A25" s="20" t="s">
        <v>55</v>
      </c>
      <c r="B25" s="19" t="s">
        <v>54</v>
      </c>
      <c r="C25" s="16"/>
    </row>
    <row r="26" spans="1:3" ht="30">
      <c r="A26" s="20" t="s">
        <v>53</v>
      </c>
      <c r="B26" s="19" t="s">
        <v>52</v>
      </c>
      <c r="C26" s="16"/>
    </row>
    <row r="27" spans="1:3" ht="60">
      <c r="A27" s="20" t="s">
        <v>51</v>
      </c>
      <c r="B27" s="19" t="s">
        <v>50</v>
      </c>
      <c r="C27" s="16"/>
    </row>
    <row r="28" spans="1:3" ht="45">
      <c r="A28" s="20" t="s">
        <v>49</v>
      </c>
      <c r="B28" s="19" t="s">
        <v>48</v>
      </c>
      <c r="C28" s="16"/>
    </row>
    <row r="29" spans="1:3" ht="60">
      <c r="A29" s="20" t="s">
        <v>47</v>
      </c>
      <c r="B29" s="19" t="s">
        <v>46</v>
      </c>
      <c r="C29" s="16"/>
    </row>
    <row r="30" spans="1:3" ht="60">
      <c r="A30" s="20" t="s">
        <v>45</v>
      </c>
      <c r="B30" s="19" t="s">
        <v>44</v>
      </c>
      <c r="C30" s="16"/>
    </row>
    <row r="31" spans="1:3" ht="90">
      <c r="A31" s="20" t="s">
        <v>43</v>
      </c>
      <c r="B31" s="19" t="s">
        <v>42</v>
      </c>
      <c r="C31" s="16"/>
    </row>
    <row r="32" spans="1:3" ht="105">
      <c r="A32" s="20" t="s">
        <v>41</v>
      </c>
      <c r="B32" s="19" t="s">
        <v>40</v>
      </c>
      <c r="C32" s="16"/>
    </row>
    <row r="33" spans="1:3" ht="150">
      <c r="A33" s="16">
        <v>11</v>
      </c>
      <c r="B33" s="17" t="s">
        <v>39</v>
      </c>
      <c r="C33" s="16"/>
    </row>
    <row r="34" spans="1:3" ht="30">
      <c r="A34" s="16">
        <v>12</v>
      </c>
      <c r="B34" s="17" t="s">
        <v>38</v>
      </c>
      <c r="C34" s="16"/>
    </row>
    <row r="35" spans="1:3" ht="45">
      <c r="A35" s="16">
        <v>13</v>
      </c>
      <c r="B35" s="17" t="s">
        <v>37</v>
      </c>
      <c r="C35" s="16"/>
    </row>
    <row r="36" spans="1:3" ht="45">
      <c r="A36" s="16">
        <v>14</v>
      </c>
      <c r="B36" s="18" t="s">
        <v>36</v>
      </c>
      <c r="C36" s="16"/>
    </row>
    <row r="37" spans="1:3" ht="60">
      <c r="A37" s="16">
        <v>15</v>
      </c>
      <c r="B37" s="17" t="s">
        <v>35</v>
      </c>
      <c r="C37" s="16"/>
    </row>
    <row r="38" spans="1:3" ht="150">
      <c r="A38" s="16">
        <v>16</v>
      </c>
      <c r="B38" s="18" t="s">
        <v>34</v>
      </c>
      <c r="C38" s="16"/>
    </row>
    <row r="39" spans="1:3" ht="75">
      <c r="A39" s="16">
        <v>17</v>
      </c>
      <c r="B39" s="18" t="s">
        <v>33</v>
      </c>
      <c r="C39" s="16"/>
    </row>
    <row r="40" spans="1:3" ht="105">
      <c r="A40" s="16">
        <v>18</v>
      </c>
      <c r="B40" s="18" t="s">
        <v>32</v>
      </c>
      <c r="C40" s="16"/>
    </row>
    <row r="41" spans="1:3" ht="195">
      <c r="A41" s="16">
        <v>19</v>
      </c>
      <c r="B41" s="17" t="s">
        <v>31</v>
      </c>
      <c r="C41" s="16"/>
    </row>
    <row r="42" spans="1:3" ht="90.75" thickBot="1">
      <c r="A42" s="14">
        <v>20</v>
      </c>
      <c r="B42" s="15" t="s">
        <v>30</v>
      </c>
      <c r="C42" s="14"/>
    </row>
  </sheetData>
  <hyperlinks>
    <hyperlink ref="A1" location="Contents!A1" display="Return to contents page"/>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8"/>
  <sheetViews>
    <sheetView zoomScale="85" zoomScaleNormal="85" workbookViewId="0">
      <pane xSplit="3" ySplit="3" topLeftCell="BN4" activePane="bottomRight" state="frozen"/>
      <selection pane="topRight"/>
      <selection pane="bottomLeft"/>
      <selection pane="bottomRight" activeCell="A2" sqref="A2:A3"/>
    </sheetView>
  </sheetViews>
  <sheetFormatPr defaultColWidth="9.140625" defaultRowHeight="15"/>
  <cols>
    <col min="1" max="1" width="20.7109375" style="218" customWidth="1"/>
    <col min="2" max="2" width="75.7109375" style="218" customWidth="1"/>
    <col min="3" max="3" width="25.7109375" style="218" customWidth="1"/>
    <col min="4" max="75" width="12.7109375" style="352" customWidth="1"/>
    <col min="76" max="76" width="12.7109375" style="215" customWidth="1"/>
    <col min="77" max="16384" width="9.140625" style="215"/>
  </cols>
  <sheetData>
    <row r="1" spans="1:76" s="265" customFormat="1" ht="24.95" customHeight="1" thickBot="1">
      <c r="A1" s="27" t="s">
        <v>79</v>
      </c>
      <c r="B1" s="27"/>
      <c r="C1" s="270"/>
      <c r="D1" s="367"/>
      <c r="E1" s="367"/>
      <c r="F1" s="367"/>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266"/>
    </row>
    <row r="2" spans="1:76" ht="15.75">
      <c r="A2" s="419" t="str">
        <f>'Benefit summary table'!A2</f>
        <v>Budget 2015</v>
      </c>
      <c r="B2" s="419" t="s">
        <v>510</v>
      </c>
      <c r="C2" s="348"/>
      <c r="D2" s="347" t="s">
        <v>162</v>
      </c>
      <c r="E2" s="347" t="s">
        <v>161</v>
      </c>
      <c r="F2" s="347" t="s">
        <v>160</v>
      </c>
      <c r="G2" s="347" t="s">
        <v>159</v>
      </c>
      <c r="H2" s="347" t="s">
        <v>158</v>
      </c>
      <c r="I2" s="347" t="s">
        <v>157</v>
      </c>
      <c r="J2" s="347" t="s">
        <v>156</v>
      </c>
      <c r="K2" s="347" t="s">
        <v>155</v>
      </c>
      <c r="L2" s="347" t="s">
        <v>154</v>
      </c>
      <c r="M2" s="347" t="s">
        <v>153</v>
      </c>
      <c r="N2" s="347" t="s">
        <v>152</v>
      </c>
      <c r="O2" s="347" t="s">
        <v>151</v>
      </c>
      <c r="P2" s="347" t="s">
        <v>150</v>
      </c>
      <c r="Q2" s="347" t="s">
        <v>149</v>
      </c>
      <c r="R2" s="347" t="s">
        <v>148</v>
      </c>
      <c r="S2" s="347" t="s">
        <v>147</v>
      </c>
      <c r="T2" s="347" t="s">
        <v>146</v>
      </c>
      <c r="U2" s="347" t="s">
        <v>145</v>
      </c>
      <c r="V2" s="347" t="s">
        <v>144</v>
      </c>
      <c r="W2" s="347" t="s">
        <v>143</v>
      </c>
      <c r="X2" s="347" t="s">
        <v>142</v>
      </c>
      <c r="Y2" s="347" t="s">
        <v>141</v>
      </c>
      <c r="Z2" s="347" t="s">
        <v>140</v>
      </c>
      <c r="AA2" s="347" t="s">
        <v>139</v>
      </c>
      <c r="AB2" s="347" t="s">
        <v>138</v>
      </c>
      <c r="AC2" s="347" t="s">
        <v>137</v>
      </c>
      <c r="AD2" s="347" t="s">
        <v>136</v>
      </c>
      <c r="AE2" s="347" t="s">
        <v>135</v>
      </c>
      <c r="AF2" s="347" t="s">
        <v>134</v>
      </c>
      <c r="AG2" s="347" t="s">
        <v>133</v>
      </c>
      <c r="AH2" s="347" t="s">
        <v>132</v>
      </c>
      <c r="AI2" s="347" t="s">
        <v>131</v>
      </c>
      <c r="AJ2" s="347" t="s">
        <v>130</v>
      </c>
      <c r="AK2" s="347" t="s">
        <v>129</v>
      </c>
      <c r="AL2" s="347" t="s">
        <v>128</v>
      </c>
      <c r="AM2" s="347" t="s">
        <v>127</v>
      </c>
      <c r="AN2" s="347" t="s">
        <v>126</v>
      </c>
      <c r="AO2" s="347" t="s">
        <v>125</v>
      </c>
      <c r="AP2" s="347" t="s">
        <v>124</v>
      </c>
      <c r="AQ2" s="347" t="s">
        <v>123</v>
      </c>
      <c r="AR2" s="347" t="s">
        <v>122</v>
      </c>
      <c r="AS2" s="347" t="s">
        <v>121</v>
      </c>
      <c r="AT2" s="347" t="s">
        <v>120</v>
      </c>
      <c r="AU2" s="347" t="s">
        <v>119</v>
      </c>
      <c r="AV2" s="347" t="s">
        <v>118</v>
      </c>
      <c r="AW2" s="347" t="s">
        <v>117</v>
      </c>
      <c r="AX2" s="347" t="s">
        <v>116</v>
      </c>
      <c r="AY2" s="347" t="s">
        <v>115</v>
      </c>
      <c r="AZ2" s="347" t="s">
        <v>114</v>
      </c>
      <c r="BA2" s="347" t="s">
        <v>113</v>
      </c>
      <c r="BB2" s="347" t="s">
        <v>112</v>
      </c>
      <c r="BC2" s="347" t="s">
        <v>111</v>
      </c>
      <c r="BD2" s="347" t="s">
        <v>110</v>
      </c>
      <c r="BE2" s="347" t="s">
        <v>109</v>
      </c>
      <c r="BF2" s="347" t="s">
        <v>108</v>
      </c>
      <c r="BG2" s="347" t="s">
        <v>107</v>
      </c>
      <c r="BH2" s="347" t="s">
        <v>106</v>
      </c>
      <c r="BI2" s="347" t="s">
        <v>105</v>
      </c>
      <c r="BJ2" s="347" t="s">
        <v>104</v>
      </c>
      <c r="BK2" s="347" t="s">
        <v>103</v>
      </c>
      <c r="BL2" s="347" t="s">
        <v>102</v>
      </c>
      <c r="BM2" s="347" t="s">
        <v>101</v>
      </c>
      <c r="BN2" s="347" t="s">
        <v>100</v>
      </c>
      <c r="BO2" s="347" t="s">
        <v>99</v>
      </c>
      <c r="BP2" s="347" t="s">
        <v>98</v>
      </c>
      <c r="BQ2" s="347" t="s">
        <v>97</v>
      </c>
      <c r="BR2" s="347" t="s">
        <v>96</v>
      </c>
      <c r="BS2" s="347" t="s">
        <v>95</v>
      </c>
      <c r="BT2" s="347" t="s">
        <v>94</v>
      </c>
      <c r="BU2" s="346" t="s">
        <v>93</v>
      </c>
      <c r="BV2" s="346" t="s">
        <v>92</v>
      </c>
      <c r="BW2" s="346" t="s">
        <v>91</v>
      </c>
      <c r="BX2" s="219"/>
    </row>
    <row r="3" spans="1:76" ht="15.75">
      <c r="A3" s="433"/>
      <c r="B3" s="433"/>
      <c r="C3" s="286"/>
      <c r="D3" s="343" t="s">
        <v>90</v>
      </c>
      <c r="E3" s="343" t="s">
        <v>90</v>
      </c>
      <c r="F3" s="343" t="s">
        <v>90</v>
      </c>
      <c r="G3" s="343" t="s">
        <v>90</v>
      </c>
      <c r="H3" s="343" t="s">
        <v>90</v>
      </c>
      <c r="I3" s="343" t="s">
        <v>90</v>
      </c>
      <c r="J3" s="343" t="s">
        <v>90</v>
      </c>
      <c r="K3" s="343" t="s">
        <v>90</v>
      </c>
      <c r="L3" s="343" t="s">
        <v>90</v>
      </c>
      <c r="M3" s="343" t="s">
        <v>90</v>
      </c>
      <c r="N3" s="343" t="s">
        <v>90</v>
      </c>
      <c r="O3" s="343" t="s">
        <v>90</v>
      </c>
      <c r="P3" s="343" t="s">
        <v>90</v>
      </c>
      <c r="Q3" s="343" t="s">
        <v>90</v>
      </c>
      <c r="R3" s="343" t="s">
        <v>90</v>
      </c>
      <c r="S3" s="343" t="s">
        <v>90</v>
      </c>
      <c r="T3" s="343" t="s">
        <v>90</v>
      </c>
      <c r="U3" s="343" t="s">
        <v>90</v>
      </c>
      <c r="V3" s="343" t="s">
        <v>90</v>
      </c>
      <c r="W3" s="343" t="s">
        <v>90</v>
      </c>
      <c r="X3" s="343" t="s">
        <v>90</v>
      </c>
      <c r="Y3" s="343" t="s">
        <v>90</v>
      </c>
      <c r="Z3" s="343" t="s">
        <v>90</v>
      </c>
      <c r="AA3" s="343" t="s">
        <v>90</v>
      </c>
      <c r="AB3" s="343" t="s">
        <v>90</v>
      </c>
      <c r="AC3" s="343" t="s">
        <v>90</v>
      </c>
      <c r="AD3" s="343" t="s">
        <v>90</v>
      </c>
      <c r="AE3" s="343" t="s">
        <v>90</v>
      </c>
      <c r="AF3" s="343" t="s">
        <v>90</v>
      </c>
      <c r="AG3" s="343" t="s">
        <v>90</v>
      </c>
      <c r="AH3" s="343" t="s">
        <v>90</v>
      </c>
      <c r="AI3" s="343" t="s">
        <v>90</v>
      </c>
      <c r="AJ3" s="343" t="s">
        <v>90</v>
      </c>
      <c r="AK3" s="343" t="s">
        <v>90</v>
      </c>
      <c r="AL3" s="343" t="s">
        <v>90</v>
      </c>
      <c r="AM3" s="343" t="s">
        <v>90</v>
      </c>
      <c r="AN3" s="343" t="s">
        <v>90</v>
      </c>
      <c r="AO3" s="343" t="s">
        <v>90</v>
      </c>
      <c r="AP3" s="343" t="s">
        <v>90</v>
      </c>
      <c r="AQ3" s="343" t="s">
        <v>90</v>
      </c>
      <c r="AR3" s="343" t="s">
        <v>90</v>
      </c>
      <c r="AS3" s="343" t="s">
        <v>90</v>
      </c>
      <c r="AT3" s="343" t="s">
        <v>90</v>
      </c>
      <c r="AU3" s="343" t="s">
        <v>90</v>
      </c>
      <c r="AV3" s="343" t="s">
        <v>90</v>
      </c>
      <c r="AW3" s="343" t="s">
        <v>90</v>
      </c>
      <c r="AX3" s="343" t="s">
        <v>90</v>
      </c>
      <c r="AY3" s="343" t="s">
        <v>90</v>
      </c>
      <c r="AZ3" s="343" t="s">
        <v>90</v>
      </c>
      <c r="BA3" s="343" t="s">
        <v>90</v>
      </c>
      <c r="BB3" s="343" t="s">
        <v>90</v>
      </c>
      <c r="BC3" s="343" t="s">
        <v>90</v>
      </c>
      <c r="BD3" s="343" t="s">
        <v>90</v>
      </c>
      <c r="BE3" s="343" t="s">
        <v>90</v>
      </c>
      <c r="BF3" s="343" t="s">
        <v>90</v>
      </c>
      <c r="BG3" s="343" t="s">
        <v>90</v>
      </c>
      <c r="BH3" s="343" t="s">
        <v>90</v>
      </c>
      <c r="BI3" s="343" t="s">
        <v>90</v>
      </c>
      <c r="BJ3" s="343" t="s">
        <v>90</v>
      </c>
      <c r="BK3" s="343" t="s">
        <v>90</v>
      </c>
      <c r="BL3" s="343" t="s">
        <v>90</v>
      </c>
      <c r="BM3" s="343" t="s">
        <v>90</v>
      </c>
      <c r="BN3" s="343" t="s">
        <v>90</v>
      </c>
      <c r="BO3" s="343" t="s">
        <v>90</v>
      </c>
      <c r="BP3" s="343" t="s">
        <v>90</v>
      </c>
      <c r="BQ3" s="343" t="s">
        <v>90</v>
      </c>
      <c r="BR3" s="343" t="s">
        <v>89</v>
      </c>
      <c r="BS3" s="343" t="s">
        <v>89</v>
      </c>
      <c r="BT3" s="342" t="s">
        <v>89</v>
      </c>
      <c r="BU3" s="342" t="s">
        <v>89</v>
      </c>
      <c r="BV3" s="342" t="s">
        <v>89</v>
      </c>
      <c r="BW3" s="342" t="s">
        <v>89</v>
      </c>
      <c r="BX3" s="219"/>
    </row>
    <row r="4" spans="1:76" s="275" customFormat="1" ht="30.75" customHeight="1">
      <c r="A4" s="366"/>
      <c r="B4" s="39" t="s">
        <v>498</v>
      </c>
      <c r="C4" s="35"/>
      <c r="D4" s="326">
        <f t="shared" ref="D4:AG4" si="0">SUM(D8,D17,D27,D34,D37,D40)</f>
        <v>43.5</v>
      </c>
      <c r="E4" s="326">
        <f t="shared" si="0"/>
        <v>65.5</v>
      </c>
      <c r="F4" s="326">
        <f t="shared" si="0"/>
        <v>68.599999999999994</v>
      </c>
      <c r="G4" s="326">
        <f t="shared" si="0"/>
        <v>63.3</v>
      </c>
      <c r="H4" s="326">
        <f t="shared" si="0"/>
        <v>79.2</v>
      </c>
      <c r="I4" s="326">
        <f t="shared" si="0"/>
        <v>84.9</v>
      </c>
      <c r="J4" s="326">
        <f t="shared" si="0"/>
        <v>84.5</v>
      </c>
      <c r="K4" s="326">
        <f t="shared" si="0"/>
        <v>99.6</v>
      </c>
      <c r="L4" s="326">
        <f t="shared" si="0"/>
        <v>96.7</v>
      </c>
      <c r="M4" s="326">
        <f t="shared" si="0"/>
        <v>111.4</v>
      </c>
      <c r="N4" s="326">
        <f t="shared" si="0"/>
        <v>133.5</v>
      </c>
      <c r="O4" s="326">
        <f t="shared" si="0"/>
        <v>130.6</v>
      </c>
      <c r="P4" s="326">
        <f t="shared" si="0"/>
        <v>135</v>
      </c>
      <c r="Q4" s="326">
        <f t="shared" si="0"/>
        <v>154.6</v>
      </c>
      <c r="R4" s="326">
        <f t="shared" si="0"/>
        <v>161.5</v>
      </c>
      <c r="S4" s="326">
        <f t="shared" si="0"/>
        <v>191.4</v>
      </c>
      <c r="T4" s="326">
        <f t="shared" si="0"/>
        <v>200.9</v>
      </c>
      <c r="U4" s="326">
        <f t="shared" si="0"/>
        <v>248.5</v>
      </c>
      <c r="V4" s="326">
        <f t="shared" si="0"/>
        <v>261.8</v>
      </c>
      <c r="W4" s="326">
        <f t="shared" si="0"/>
        <v>322.89999999999998</v>
      </c>
      <c r="X4" s="326">
        <f t="shared" si="0"/>
        <v>348.4</v>
      </c>
      <c r="Y4" s="326">
        <f t="shared" si="0"/>
        <v>382.7</v>
      </c>
      <c r="Z4" s="326">
        <f t="shared" si="0"/>
        <v>373.7</v>
      </c>
      <c r="AA4" s="326">
        <f t="shared" si="0"/>
        <v>413.7</v>
      </c>
      <c r="AB4" s="326">
        <f t="shared" si="0"/>
        <v>486.6</v>
      </c>
      <c r="AC4" s="326">
        <f t="shared" si="0"/>
        <v>547.80899999999997</v>
      </c>
      <c r="AD4" s="326">
        <f t="shared" si="0"/>
        <v>664.90499999999997</v>
      </c>
      <c r="AE4" s="326">
        <f t="shared" si="0"/>
        <v>884.99400000000003</v>
      </c>
      <c r="AF4" s="326">
        <f t="shared" si="0"/>
        <v>1092.8500000000001</v>
      </c>
      <c r="AG4" s="326">
        <f t="shared" si="0"/>
        <v>1331.0940000000001</v>
      </c>
      <c r="AH4" s="326">
        <f t="shared" ref="AH4:BW4" si="1">SUM(AH5:AH6)</f>
        <v>1735</v>
      </c>
      <c r="AI4" s="326">
        <f t="shared" si="1"/>
        <v>1881</v>
      </c>
      <c r="AJ4" s="326">
        <f t="shared" si="1"/>
        <v>2084</v>
      </c>
      <c r="AK4" s="326">
        <f t="shared" si="1"/>
        <v>2378</v>
      </c>
      <c r="AL4" s="326">
        <f t="shared" si="1"/>
        <v>2560.0000000000005</v>
      </c>
      <c r="AM4" s="326">
        <f t="shared" si="1"/>
        <v>2624.0000000000005</v>
      </c>
      <c r="AN4" s="326">
        <f t="shared" si="1"/>
        <v>3010</v>
      </c>
      <c r="AO4" s="326">
        <f t="shared" si="1"/>
        <v>3322.9999999999995</v>
      </c>
      <c r="AP4" s="326">
        <f t="shared" si="1"/>
        <v>3676.8379999999997</v>
      </c>
      <c r="AQ4" s="326">
        <f t="shared" si="1"/>
        <v>4043.5760000000005</v>
      </c>
      <c r="AR4" s="326">
        <f t="shared" si="1"/>
        <v>4639.5419999999995</v>
      </c>
      <c r="AS4" s="326">
        <f t="shared" si="1"/>
        <v>5288.3220000000001</v>
      </c>
      <c r="AT4" s="326">
        <f t="shared" si="1"/>
        <v>6158.0410000000011</v>
      </c>
      <c r="AU4" s="326">
        <f t="shared" si="1"/>
        <v>7754.1389999999992</v>
      </c>
      <c r="AV4" s="326">
        <f t="shared" si="1"/>
        <v>9112.7170000000006</v>
      </c>
      <c r="AW4" s="326">
        <f t="shared" si="1"/>
        <v>10494.066999999999</v>
      </c>
      <c r="AX4" s="326">
        <f t="shared" si="1"/>
        <v>11580.523999999999</v>
      </c>
      <c r="AY4" s="326">
        <f t="shared" si="1"/>
        <v>11948.351999999999</v>
      </c>
      <c r="AZ4" s="326">
        <f t="shared" si="1"/>
        <v>12074.405000000001</v>
      </c>
      <c r="BA4" s="326">
        <f t="shared" si="1"/>
        <v>12090.098000000002</v>
      </c>
      <c r="BB4" s="326">
        <f t="shared" si="1"/>
        <v>12082.812</v>
      </c>
      <c r="BC4" s="357">
        <f t="shared" si="1"/>
        <v>11847.279</v>
      </c>
      <c r="BD4" s="326">
        <f t="shared" si="1"/>
        <v>12401.796047836326</v>
      </c>
      <c r="BE4" s="326">
        <f t="shared" si="1"/>
        <v>12841.618343396234</v>
      </c>
      <c r="BF4" s="326">
        <f t="shared" si="1"/>
        <v>12753.998887894735</v>
      </c>
      <c r="BG4" s="326">
        <f t="shared" si="1"/>
        <v>12710.867020484389</v>
      </c>
      <c r="BH4" s="326">
        <f t="shared" si="1"/>
        <v>12297.070067599379</v>
      </c>
      <c r="BI4" s="326">
        <f t="shared" si="1"/>
        <v>12082.332327895076</v>
      </c>
      <c r="BJ4" s="326">
        <f t="shared" si="1"/>
        <v>12043.921697260022</v>
      </c>
      <c r="BK4" s="326">
        <f t="shared" si="1"/>
        <v>12612.190449657457</v>
      </c>
      <c r="BL4" s="326">
        <f t="shared" si="1"/>
        <v>12629.213878372164</v>
      </c>
      <c r="BM4" s="326">
        <f t="shared" si="1"/>
        <v>13267.210975195316</v>
      </c>
      <c r="BN4" s="326">
        <f t="shared" si="1"/>
        <v>13311.061557779603</v>
      </c>
      <c r="BO4" s="326">
        <f t="shared" si="1"/>
        <v>13455.001612749473</v>
      </c>
      <c r="BP4" s="326">
        <f t="shared" si="1"/>
        <v>13456.661252915745</v>
      </c>
      <c r="BQ4" s="326">
        <f t="shared" si="1"/>
        <v>13478.760724540163</v>
      </c>
      <c r="BR4" s="326">
        <f t="shared" si="1"/>
        <v>14108.627076351331</v>
      </c>
      <c r="BS4" s="326">
        <f t="shared" si="1"/>
        <v>14716.039304597445</v>
      </c>
      <c r="BT4" s="326">
        <f t="shared" si="1"/>
        <v>14727.333349359951</v>
      </c>
      <c r="BU4" s="326">
        <f t="shared" si="1"/>
        <v>14556.35078362728</v>
      </c>
      <c r="BV4" s="326">
        <f t="shared" si="1"/>
        <v>14610.268549147511</v>
      </c>
      <c r="BW4" s="326">
        <f t="shared" si="1"/>
        <v>15019.262913032328</v>
      </c>
      <c r="BX4" s="174"/>
    </row>
    <row r="5" spans="1:76" s="275" customFormat="1" ht="15.75">
      <c r="A5" s="274"/>
      <c r="B5" s="319" t="s">
        <v>337</v>
      </c>
      <c r="C5" s="35"/>
      <c r="D5" s="318">
        <f t="shared" ref="D5:AI5" si="2">D8+D22+D25+D29+D32+D35+D38+D40</f>
        <v>0</v>
      </c>
      <c r="E5" s="318">
        <f t="shared" si="2"/>
        <v>0</v>
      </c>
      <c r="F5" s="318">
        <f t="shared" si="2"/>
        <v>0</v>
      </c>
      <c r="G5" s="318">
        <f t="shared" si="2"/>
        <v>0</v>
      </c>
      <c r="H5" s="318">
        <f t="shared" si="2"/>
        <v>0</v>
      </c>
      <c r="I5" s="318">
        <f t="shared" si="2"/>
        <v>0</v>
      </c>
      <c r="J5" s="318">
        <f t="shared" si="2"/>
        <v>0</v>
      </c>
      <c r="K5" s="318">
        <f t="shared" si="2"/>
        <v>0</v>
      </c>
      <c r="L5" s="318">
        <f t="shared" si="2"/>
        <v>0</v>
      </c>
      <c r="M5" s="318">
        <f t="shared" si="2"/>
        <v>0</v>
      </c>
      <c r="N5" s="318">
        <f t="shared" si="2"/>
        <v>0</v>
      </c>
      <c r="O5" s="318">
        <f t="shared" si="2"/>
        <v>0</v>
      </c>
      <c r="P5" s="318">
        <f t="shared" si="2"/>
        <v>0</v>
      </c>
      <c r="Q5" s="318">
        <f t="shared" si="2"/>
        <v>0</v>
      </c>
      <c r="R5" s="318">
        <f t="shared" si="2"/>
        <v>0</v>
      </c>
      <c r="S5" s="318">
        <f t="shared" si="2"/>
        <v>0</v>
      </c>
      <c r="T5" s="318">
        <f t="shared" si="2"/>
        <v>0</v>
      </c>
      <c r="U5" s="318">
        <f t="shared" si="2"/>
        <v>0</v>
      </c>
      <c r="V5" s="318">
        <f t="shared" si="2"/>
        <v>0</v>
      </c>
      <c r="W5" s="318">
        <f t="shared" si="2"/>
        <v>0</v>
      </c>
      <c r="X5" s="318">
        <f t="shared" si="2"/>
        <v>0</v>
      </c>
      <c r="Y5" s="318">
        <f t="shared" si="2"/>
        <v>0</v>
      </c>
      <c r="Z5" s="318">
        <f t="shared" si="2"/>
        <v>0</v>
      </c>
      <c r="AA5" s="318">
        <f t="shared" si="2"/>
        <v>0</v>
      </c>
      <c r="AB5" s="318">
        <f t="shared" si="2"/>
        <v>0</v>
      </c>
      <c r="AC5" s="318">
        <f t="shared" si="2"/>
        <v>0</v>
      </c>
      <c r="AD5" s="318">
        <f t="shared" si="2"/>
        <v>0</v>
      </c>
      <c r="AE5" s="318">
        <f t="shared" si="2"/>
        <v>0</v>
      </c>
      <c r="AF5" s="318">
        <f t="shared" si="2"/>
        <v>0</v>
      </c>
      <c r="AG5" s="318">
        <f t="shared" si="2"/>
        <v>0</v>
      </c>
      <c r="AH5" s="318">
        <f t="shared" si="2"/>
        <v>1659.9435153078261</v>
      </c>
      <c r="AI5" s="318">
        <f t="shared" si="2"/>
        <v>1792.1343128758599</v>
      </c>
      <c r="AJ5" s="318">
        <f t="shared" ref="AJ5:BO5" si="3">AJ8+AJ22+AJ25+AJ29+AJ32+AJ35+AJ38+AJ40</f>
        <v>1981.2107295895348</v>
      </c>
      <c r="AK5" s="318">
        <f t="shared" si="3"/>
        <v>2255.9282400413831</v>
      </c>
      <c r="AL5" s="318">
        <f t="shared" si="3"/>
        <v>2417.1250547400077</v>
      </c>
      <c r="AM5" s="318">
        <f t="shared" si="3"/>
        <v>2453.0162562895484</v>
      </c>
      <c r="AN5" s="318">
        <f t="shared" si="3"/>
        <v>2795.4057492428551</v>
      </c>
      <c r="AO5" s="318">
        <f t="shared" si="3"/>
        <v>3056.2766144896923</v>
      </c>
      <c r="AP5" s="318">
        <f t="shared" si="3"/>
        <v>3334.1359305710021</v>
      </c>
      <c r="AQ5" s="318">
        <f t="shared" si="3"/>
        <v>3619.0325436077005</v>
      </c>
      <c r="AR5" s="318">
        <f t="shared" si="3"/>
        <v>4120.4154610469932</v>
      </c>
      <c r="AS5" s="318">
        <f t="shared" si="3"/>
        <v>4649.1906503585542</v>
      </c>
      <c r="AT5" s="318">
        <f t="shared" si="3"/>
        <v>5362.9922575999344</v>
      </c>
      <c r="AU5" s="318">
        <f t="shared" si="3"/>
        <v>6739.9336377056543</v>
      </c>
      <c r="AV5" s="318">
        <f t="shared" si="3"/>
        <v>7963.9994719953866</v>
      </c>
      <c r="AW5" s="318">
        <f t="shared" si="3"/>
        <v>9216.9656368973046</v>
      </c>
      <c r="AX5" s="318">
        <f t="shared" si="3"/>
        <v>10225.021256654652</v>
      </c>
      <c r="AY5" s="318">
        <f t="shared" si="3"/>
        <v>10765.217292034049</v>
      </c>
      <c r="AZ5" s="318">
        <f t="shared" si="3"/>
        <v>11100.797527991303</v>
      </c>
      <c r="BA5" s="318">
        <f t="shared" si="3"/>
        <v>11285.78715130033</v>
      </c>
      <c r="BB5" s="318">
        <f t="shared" si="3"/>
        <v>11507.882074852045</v>
      </c>
      <c r="BC5" s="364">
        <f t="shared" si="3"/>
        <v>11542.301361696584</v>
      </c>
      <c r="BD5" s="318">
        <f t="shared" si="3"/>
        <v>12235.660047836325</v>
      </c>
      <c r="BE5" s="318">
        <f t="shared" si="3"/>
        <v>12676.131343396235</v>
      </c>
      <c r="BF5" s="318">
        <f t="shared" si="3"/>
        <v>12591.34763897314</v>
      </c>
      <c r="BG5" s="318">
        <f t="shared" si="3"/>
        <v>12540.964031783005</v>
      </c>
      <c r="BH5" s="318">
        <f t="shared" si="3"/>
        <v>12172.78706759938</v>
      </c>
      <c r="BI5" s="318">
        <f t="shared" si="3"/>
        <v>11954.071771256264</v>
      </c>
      <c r="BJ5" s="318">
        <f t="shared" si="3"/>
        <v>11908.755623242781</v>
      </c>
      <c r="BK5" s="318">
        <f t="shared" si="3"/>
        <v>12411.436029490982</v>
      </c>
      <c r="BL5" s="318">
        <f t="shared" si="3"/>
        <v>12453.678815330739</v>
      </c>
      <c r="BM5" s="318">
        <f t="shared" si="3"/>
        <v>13083.972559046761</v>
      </c>
      <c r="BN5" s="318">
        <f t="shared" si="3"/>
        <v>13141.076623992645</v>
      </c>
      <c r="BO5" s="318">
        <f t="shared" si="3"/>
        <v>13285.679258016087</v>
      </c>
      <c r="BP5" s="318">
        <f t="shared" ref="BP5:BW5" si="4">BP8+BP22+BP25+BP29+BP32+BP35+BP38+BP40</f>
        <v>13297.194530698735</v>
      </c>
      <c r="BQ5" s="318">
        <f t="shared" si="4"/>
        <v>13315.865043024236</v>
      </c>
      <c r="BR5" s="318">
        <f t="shared" si="4"/>
        <v>13971.66279988673</v>
      </c>
      <c r="BS5" s="318">
        <f t="shared" si="4"/>
        <v>14587.770351817659</v>
      </c>
      <c r="BT5" s="318">
        <f t="shared" si="4"/>
        <v>14608.970289213652</v>
      </c>
      <c r="BU5" s="318">
        <f t="shared" si="4"/>
        <v>14443.002404653846</v>
      </c>
      <c r="BV5" s="318">
        <f t="shared" si="4"/>
        <v>14499.466425434532</v>
      </c>
      <c r="BW5" s="318">
        <f t="shared" si="4"/>
        <v>14910.607245554169</v>
      </c>
      <c r="BX5" s="174"/>
    </row>
    <row r="6" spans="1:76" s="275" customFormat="1" ht="15.75">
      <c r="A6" s="274"/>
      <c r="B6" s="319" t="s">
        <v>338</v>
      </c>
      <c r="C6" s="35"/>
      <c r="D6" s="318">
        <f t="shared" ref="D6:AI6" si="5">D23+D26+D30+D33+D36+D39</f>
        <v>0</v>
      </c>
      <c r="E6" s="318">
        <f t="shared" si="5"/>
        <v>0</v>
      </c>
      <c r="F6" s="318">
        <f t="shared" si="5"/>
        <v>0</v>
      </c>
      <c r="G6" s="318">
        <f t="shared" si="5"/>
        <v>0</v>
      </c>
      <c r="H6" s="318">
        <f t="shared" si="5"/>
        <v>0</v>
      </c>
      <c r="I6" s="318">
        <f t="shared" si="5"/>
        <v>0</v>
      </c>
      <c r="J6" s="318">
        <f t="shared" si="5"/>
        <v>0</v>
      </c>
      <c r="K6" s="318">
        <f t="shared" si="5"/>
        <v>0</v>
      </c>
      <c r="L6" s="318">
        <f t="shared" si="5"/>
        <v>0</v>
      </c>
      <c r="M6" s="318">
        <f t="shared" si="5"/>
        <v>0</v>
      </c>
      <c r="N6" s="318">
        <f t="shared" si="5"/>
        <v>0</v>
      </c>
      <c r="O6" s="318">
        <f t="shared" si="5"/>
        <v>0</v>
      </c>
      <c r="P6" s="318">
        <f t="shared" si="5"/>
        <v>0</v>
      </c>
      <c r="Q6" s="318">
        <f t="shared" si="5"/>
        <v>0</v>
      </c>
      <c r="R6" s="318">
        <f t="shared" si="5"/>
        <v>0</v>
      </c>
      <c r="S6" s="318">
        <f t="shared" si="5"/>
        <v>0</v>
      </c>
      <c r="T6" s="318">
        <f t="shared" si="5"/>
        <v>0</v>
      </c>
      <c r="U6" s="318">
        <f t="shared" si="5"/>
        <v>0</v>
      </c>
      <c r="V6" s="318">
        <f t="shared" si="5"/>
        <v>0</v>
      </c>
      <c r="W6" s="318">
        <f t="shared" si="5"/>
        <v>0</v>
      </c>
      <c r="X6" s="318">
        <f t="shared" si="5"/>
        <v>0</v>
      </c>
      <c r="Y6" s="318">
        <f t="shared" si="5"/>
        <v>0</v>
      </c>
      <c r="Z6" s="318">
        <f t="shared" si="5"/>
        <v>0</v>
      </c>
      <c r="AA6" s="318">
        <f t="shared" si="5"/>
        <v>0</v>
      </c>
      <c r="AB6" s="318">
        <f t="shared" si="5"/>
        <v>0</v>
      </c>
      <c r="AC6" s="318">
        <f t="shared" si="5"/>
        <v>0</v>
      </c>
      <c r="AD6" s="318">
        <f t="shared" si="5"/>
        <v>0</v>
      </c>
      <c r="AE6" s="318">
        <f t="shared" si="5"/>
        <v>0</v>
      </c>
      <c r="AF6" s="318">
        <f t="shared" si="5"/>
        <v>0</v>
      </c>
      <c r="AG6" s="318">
        <f t="shared" si="5"/>
        <v>0</v>
      </c>
      <c r="AH6" s="318">
        <f t="shared" si="5"/>
        <v>75.056484692173782</v>
      </c>
      <c r="AI6" s="318">
        <f t="shared" si="5"/>
        <v>88.865687124140152</v>
      </c>
      <c r="AJ6" s="318">
        <f t="shared" ref="AJ6:BO6" si="6">AJ23+AJ26+AJ30+AJ33+AJ36+AJ39</f>
        <v>102.78927041046519</v>
      </c>
      <c r="AK6" s="318">
        <f t="shared" si="6"/>
        <v>122.07175995861695</v>
      </c>
      <c r="AL6" s="318">
        <f t="shared" si="6"/>
        <v>142.87494525999253</v>
      </c>
      <c r="AM6" s="318">
        <f t="shared" si="6"/>
        <v>170.98374371045185</v>
      </c>
      <c r="AN6" s="318">
        <f t="shared" si="6"/>
        <v>214.59425075714512</v>
      </c>
      <c r="AO6" s="318">
        <f t="shared" si="6"/>
        <v>266.72338551030731</v>
      </c>
      <c r="AP6" s="318">
        <f t="shared" si="6"/>
        <v>342.7020694289975</v>
      </c>
      <c r="AQ6" s="318">
        <f t="shared" si="6"/>
        <v>424.5434563922999</v>
      </c>
      <c r="AR6" s="318">
        <f t="shared" si="6"/>
        <v>519.12653895300627</v>
      </c>
      <c r="AS6" s="318">
        <f t="shared" si="6"/>
        <v>639.13134964144592</v>
      </c>
      <c r="AT6" s="318">
        <f t="shared" si="6"/>
        <v>795.04874240006654</v>
      </c>
      <c r="AU6" s="318">
        <f t="shared" si="6"/>
        <v>1014.2053622943447</v>
      </c>
      <c r="AV6" s="318">
        <f t="shared" si="6"/>
        <v>1148.7175280046133</v>
      </c>
      <c r="AW6" s="318">
        <f t="shared" si="6"/>
        <v>1277.1013631026954</v>
      </c>
      <c r="AX6" s="318">
        <f t="shared" si="6"/>
        <v>1355.5027433453472</v>
      </c>
      <c r="AY6" s="318">
        <f t="shared" si="6"/>
        <v>1183.1347079659499</v>
      </c>
      <c r="AZ6" s="318">
        <f t="shared" si="6"/>
        <v>973.60747200869753</v>
      </c>
      <c r="BA6" s="318">
        <f t="shared" si="6"/>
        <v>804.31084869967242</v>
      </c>
      <c r="BB6" s="318">
        <f t="shared" si="6"/>
        <v>574.92992514795503</v>
      </c>
      <c r="BC6" s="318">
        <f t="shared" si="6"/>
        <v>304.97763830341717</v>
      </c>
      <c r="BD6" s="318">
        <f t="shared" si="6"/>
        <v>166.136</v>
      </c>
      <c r="BE6" s="318">
        <f t="shared" si="6"/>
        <v>165.48699999999999</v>
      </c>
      <c r="BF6" s="318">
        <f t="shared" si="6"/>
        <v>162.65124892159454</v>
      </c>
      <c r="BG6" s="318">
        <f t="shared" si="6"/>
        <v>169.90298870138361</v>
      </c>
      <c r="BH6" s="318">
        <f t="shared" si="6"/>
        <v>124.283</v>
      </c>
      <c r="BI6" s="318">
        <f t="shared" si="6"/>
        <v>128.26055663881266</v>
      </c>
      <c r="BJ6" s="318">
        <f t="shared" si="6"/>
        <v>135.16607401724025</v>
      </c>
      <c r="BK6" s="318">
        <f t="shared" si="6"/>
        <v>200.75442016647554</v>
      </c>
      <c r="BL6" s="318">
        <f t="shared" si="6"/>
        <v>175.53506304142508</v>
      </c>
      <c r="BM6" s="318">
        <f t="shared" si="6"/>
        <v>183.23841614855513</v>
      </c>
      <c r="BN6" s="318">
        <f t="shared" si="6"/>
        <v>169.98493378695881</v>
      </c>
      <c r="BO6" s="318">
        <f t="shared" si="6"/>
        <v>169.32235473338639</v>
      </c>
      <c r="BP6" s="318">
        <f t="shared" ref="BP6:BW6" si="7">BP23+BP26+BP30+BP33+BP36+BP39</f>
        <v>159.46672221701033</v>
      </c>
      <c r="BQ6" s="318">
        <f t="shared" si="7"/>
        <v>162.89568151592795</v>
      </c>
      <c r="BR6" s="318">
        <f t="shared" si="7"/>
        <v>136.96427646460151</v>
      </c>
      <c r="BS6" s="318">
        <f t="shared" si="7"/>
        <v>128.26895277978716</v>
      </c>
      <c r="BT6" s="318">
        <f t="shared" si="7"/>
        <v>118.36306014629872</v>
      </c>
      <c r="BU6" s="318">
        <f t="shared" si="7"/>
        <v>113.3483789734352</v>
      </c>
      <c r="BV6" s="318">
        <f t="shared" si="7"/>
        <v>110.80212371297907</v>
      </c>
      <c r="BW6" s="318">
        <f t="shared" si="7"/>
        <v>108.65566747815792</v>
      </c>
      <c r="BX6" s="174"/>
    </row>
    <row r="7" spans="1:76" s="275" customFormat="1" ht="15.75">
      <c r="A7" s="274"/>
      <c r="B7" s="363"/>
      <c r="C7" s="35"/>
      <c r="D7" s="318"/>
      <c r="E7" s="318"/>
      <c r="F7" s="318"/>
      <c r="G7" s="318"/>
      <c r="H7" s="318"/>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c r="BD7" s="318"/>
      <c r="BE7" s="318"/>
      <c r="BF7" s="318"/>
      <c r="BG7" s="318"/>
      <c r="BH7" s="318"/>
      <c r="BI7" s="318"/>
      <c r="BJ7" s="318"/>
      <c r="BK7" s="318"/>
      <c r="BL7" s="318"/>
      <c r="BM7" s="318"/>
      <c r="BN7" s="318"/>
      <c r="BO7" s="318"/>
      <c r="BP7" s="318"/>
      <c r="BQ7" s="318"/>
      <c r="BR7" s="318"/>
      <c r="BS7" s="318"/>
      <c r="BT7" s="318"/>
      <c r="BU7" s="318"/>
      <c r="BV7" s="318"/>
      <c r="BW7" s="318"/>
      <c r="BX7" s="174"/>
    </row>
    <row r="8" spans="1:76" s="275" customFormat="1" ht="15.75">
      <c r="A8" s="277"/>
      <c r="B8" s="35" t="s">
        <v>246</v>
      </c>
      <c r="C8" s="35"/>
      <c r="D8" s="326">
        <f t="shared" ref="D8:AI8" si="8">SUM(D9,D13)</f>
        <v>0</v>
      </c>
      <c r="E8" s="326">
        <f t="shared" si="8"/>
        <v>0</v>
      </c>
      <c r="F8" s="326">
        <f t="shared" si="8"/>
        <v>0</v>
      </c>
      <c r="G8" s="326">
        <f t="shared" si="8"/>
        <v>0</v>
      </c>
      <c r="H8" s="326">
        <f t="shared" si="8"/>
        <v>0</v>
      </c>
      <c r="I8" s="326">
        <f t="shared" si="8"/>
        <v>0</v>
      </c>
      <c r="J8" s="326">
        <f t="shared" si="8"/>
        <v>0</v>
      </c>
      <c r="K8" s="326">
        <f t="shared" si="8"/>
        <v>0</v>
      </c>
      <c r="L8" s="326">
        <f t="shared" si="8"/>
        <v>0</v>
      </c>
      <c r="M8" s="326">
        <f t="shared" si="8"/>
        <v>0</v>
      </c>
      <c r="N8" s="326">
        <f t="shared" si="8"/>
        <v>0</v>
      </c>
      <c r="O8" s="326">
        <f t="shared" si="8"/>
        <v>0</v>
      </c>
      <c r="P8" s="326">
        <f t="shared" si="8"/>
        <v>0</v>
      </c>
      <c r="Q8" s="326">
        <f t="shared" si="8"/>
        <v>0</v>
      </c>
      <c r="R8" s="326">
        <f t="shared" si="8"/>
        <v>0</v>
      </c>
      <c r="S8" s="326">
        <f t="shared" si="8"/>
        <v>0</v>
      </c>
      <c r="T8" s="326">
        <f t="shared" si="8"/>
        <v>0</v>
      </c>
      <c r="U8" s="326">
        <f t="shared" si="8"/>
        <v>0</v>
      </c>
      <c r="V8" s="326">
        <f t="shared" si="8"/>
        <v>0</v>
      </c>
      <c r="W8" s="326">
        <f t="shared" si="8"/>
        <v>0</v>
      </c>
      <c r="X8" s="326">
        <f t="shared" si="8"/>
        <v>0</v>
      </c>
      <c r="Y8" s="326">
        <f t="shared" si="8"/>
        <v>0</v>
      </c>
      <c r="Z8" s="326">
        <f t="shared" si="8"/>
        <v>0</v>
      </c>
      <c r="AA8" s="326">
        <f t="shared" si="8"/>
        <v>0</v>
      </c>
      <c r="AB8" s="326">
        <f t="shared" si="8"/>
        <v>0</v>
      </c>
      <c r="AC8" s="326">
        <f t="shared" si="8"/>
        <v>0</v>
      </c>
      <c r="AD8" s="326">
        <f t="shared" si="8"/>
        <v>0</v>
      </c>
      <c r="AE8" s="326">
        <f t="shared" si="8"/>
        <v>0</v>
      </c>
      <c r="AF8" s="326">
        <f t="shared" si="8"/>
        <v>0</v>
      </c>
      <c r="AG8" s="326">
        <f t="shared" si="8"/>
        <v>0</v>
      </c>
      <c r="AH8" s="326">
        <f t="shared" si="8"/>
        <v>0</v>
      </c>
      <c r="AI8" s="326">
        <f t="shared" si="8"/>
        <v>0</v>
      </c>
      <c r="AJ8" s="326">
        <f t="shared" ref="AJ8:BO8" si="9">SUM(AJ9,AJ13)</f>
        <v>0</v>
      </c>
      <c r="AK8" s="326">
        <f t="shared" si="9"/>
        <v>0</v>
      </c>
      <c r="AL8" s="326">
        <f t="shared" si="9"/>
        <v>0</v>
      </c>
      <c r="AM8" s="326">
        <f t="shared" si="9"/>
        <v>0</v>
      </c>
      <c r="AN8" s="326">
        <f t="shared" si="9"/>
        <v>0</v>
      </c>
      <c r="AO8" s="326">
        <f t="shared" si="9"/>
        <v>0</v>
      </c>
      <c r="AP8" s="326">
        <f t="shared" si="9"/>
        <v>0</v>
      </c>
      <c r="AQ8" s="326">
        <f t="shared" si="9"/>
        <v>0</v>
      </c>
      <c r="AR8" s="326">
        <f t="shared" si="9"/>
        <v>0</v>
      </c>
      <c r="AS8" s="326">
        <f t="shared" si="9"/>
        <v>0</v>
      </c>
      <c r="AT8" s="326">
        <f t="shared" si="9"/>
        <v>0</v>
      </c>
      <c r="AU8" s="326">
        <f t="shared" si="9"/>
        <v>0</v>
      </c>
      <c r="AV8" s="326">
        <f t="shared" si="9"/>
        <v>0</v>
      </c>
      <c r="AW8" s="326">
        <f t="shared" si="9"/>
        <v>0</v>
      </c>
      <c r="AX8" s="326">
        <f t="shared" si="9"/>
        <v>0</v>
      </c>
      <c r="AY8" s="326">
        <f t="shared" si="9"/>
        <v>0</v>
      </c>
      <c r="AZ8" s="326">
        <f t="shared" si="9"/>
        <v>0</v>
      </c>
      <c r="BA8" s="326">
        <f t="shared" si="9"/>
        <v>0</v>
      </c>
      <c r="BB8" s="326">
        <f t="shared" si="9"/>
        <v>0</v>
      </c>
      <c r="BC8" s="326">
        <f t="shared" si="9"/>
        <v>0</v>
      </c>
      <c r="BD8" s="326">
        <f t="shared" si="9"/>
        <v>0</v>
      </c>
      <c r="BE8" s="326">
        <f t="shared" si="9"/>
        <v>0</v>
      </c>
      <c r="BF8" s="326">
        <f t="shared" si="9"/>
        <v>0</v>
      </c>
      <c r="BG8" s="326">
        <f t="shared" si="9"/>
        <v>0</v>
      </c>
      <c r="BH8" s="326">
        <f t="shared" si="9"/>
        <v>0</v>
      </c>
      <c r="BI8" s="326">
        <f t="shared" si="9"/>
        <v>0</v>
      </c>
      <c r="BJ8" s="326">
        <f t="shared" si="9"/>
        <v>0</v>
      </c>
      <c r="BK8" s="326">
        <f t="shared" si="9"/>
        <v>0</v>
      </c>
      <c r="BL8" s="326">
        <f t="shared" si="9"/>
        <v>127.18792895</v>
      </c>
      <c r="BM8" s="326">
        <f t="shared" si="9"/>
        <v>1267.3993002300001</v>
      </c>
      <c r="BN8" s="326">
        <f t="shared" si="9"/>
        <v>2231.7483619</v>
      </c>
      <c r="BO8" s="326">
        <f t="shared" si="9"/>
        <v>3554.1022156099998</v>
      </c>
      <c r="BP8" s="326">
        <f t="shared" ref="BP8:BW8" si="10">SUM(BP9,BP13)</f>
        <v>6779.6544881600003</v>
      </c>
      <c r="BQ8" s="326">
        <f t="shared" si="10"/>
        <v>10437.361928109996</v>
      </c>
      <c r="BR8" s="326">
        <f t="shared" si="10"/>
        <v>12718.601142304135</v>
      </c>
      <c r="BS8" s="326">
        <f t="shared" si="10"/>
        <v>13969.632955311848</v>
      </c>
      <c r="BT8" s="326">
        <f t="shared" si="10"/>
        <v>14466.93743593937</v>
      </c>
      <c r="BU8" s="326">
        <f t="shared" si="10"/>
        <v>14437.428821649244</v>
      </c>
      <c r="BV8" s="326">
        <f t="shared" si="10"/>
        <v>14493.116480226501</v>
      </c>
      <c r="BW8" s="326">
        <f t="shared" si="10"/>
        <v>14903.276088273393</v>
      </c>
      <c r="BX8" s="174"/>
    </row>
    <row r="9" spans="1:76">
      <c r="A9" s="271"/>
      <c r="B9" s="38" t="s">
        <v>497</v>
      </c>
      <c r="C9" s="30"/>
      <c r="D9" s="318">
        <v>0</v>
      </c>
      <c r="E9" s="318">
        <v>0</v>
      </c>
      <c r="F9" s="318">
        <v>0</v>
      </c>
      <c r="G9" s="318">
        <v>0</v>
      </c>
      <c r="H9" s="318">
        <v>0</v>
      </c>
      <c r="I9" s="318">
        <v>0</v>
      </c>
      <c r="J9" s="318">
        <v>0</v>
      </c>
      <c r="K9" s="318">
        <v>0</v>
      </c>
      <c r="L9" s="318">
        <v>0</v>
      </c>
      <c r="M9" s="318">
        <v>0</v>
      </c>
      <c r="N9" s="318">
        <v>0</v>
      </c>
      <c r="O9" s="318">
        <v>0</v>
      </c>
      <c r="P9" s="318">
        <v>0</v>
      </c>
      <c r="Q9" s="318">
        <v>0</v>
      </c>
      <c r="R9" s="318">
        <v>0</v>
      </c>
      <c r="S9" s="318">
        <v>0</v>
      </c>
      <c r="T9" s="318">
        <v>0</v>
      </c>
      <c r="U9" s="318">
        <v>0</v>
      </c>
      <c r="V9" s="318">
        <v>0</v>
      </c>
      <c r="W9" s="318">
        <v>0</v>
      </c>
      <c r="X9" s="318">
        <v>0</v>
      </c>
      <c r="Y9" s="318">
        <v>0</v>
      </c>
      <c r="Z9" s="318">
        <v>0</v>
      </c>
      <c r="AA9" s="318">
        <v>0</v>
      </c>
      <c r="AB9" s="318">
        <v>0</v>
      </c>
      <c r="AC9" s="318">
        <v>0</v>
      </c>
      <c r="AD9" s="318">
        <v>0</v>
      </c>
      <c r="AE9" s="318">
        <v>0</v>
      </c>
      <c r="AF9" s="318">
        <v>0</v>
      </c>
      <c r="AG9" s="318">
        <v>0</v>
      </c>
      <c r="AH9" s="318">
        <v>0</v>
      </c>
      <c r="AI9" s="318">
        <v>0</v>
      </c>
      <c r="AJ9" s="318">
        <v>0</v>
      </c>
      <c r="AK9" s="318">
        <v>0</v>
      </c>
      <c r="AL9" s="318">
        <v>0</v>
      </c>
      <c r="AM9" s="318">
        <v>0</v>
      </c>
      <c r="AN9" s="318">
        <v>0</v>
      </c>
      <c r="AO9" s="318">
        <v>0</v>
      </c>
      <c r="AP9" s="318">
        <v>0</v>
      </c>
      <c r="AQ9" s="318">
        <v>0</v>
      </c>
      <c r="AR9" s="318">
        <v>0</v>
      </c>
      <c r="AS9" s="318">
        <v>0</v>
      </c>
      <c r="AT9" s="318">
        <v>0</v>
      </c>
      <c r="AU9" s="318">
        <v>0</v>
      </c>
      <c r="AV9" s="318">
        <v>0</v>
      </c>
      <c r="AW9" s="318">
        <v>0</v>
      </c>
      <c r="AX9" s="318">
        <v>0</v>
      </c>
      <c r="AY9" s="318">
        <v>0</v>
      </c>
      <c r="AZ9" s="318">
        <v>0</v>
      </c>
      <c r="BA9" s="318">
        <v>0</v>
      </c>
      <c r="BB9" s="318">
        <v>0</v>
      </c>
      <c r="BC9" s="318">
        <v>0</v>
      </c>
      <c r="BD9" s="318">
        <v>0</v>
      </c>
      <c r="BE9" s="318">
        <v>0</v>
      </c>
      <c r="BF9" s="318">
        <v>0</v>
      </c>
      <c r="BG9" s="318">
        <v>0</v>
      </c>
      <c r="BH9" s="318">
        <v>0</v>
      </c>
      <c r="BI9" s="318">
        <v>0</v>
      </c>
      <c r="BJ9" s="318">
        <v>0</v>
      </c>
      <c r="BK9" s="318">
        <v>0</v>
      </c>
      <c r="BL9" s="318">
        <v>64.379764080000001</v>
      </c>
      <c r="BM9" s="318">
        <v>580.96194385999991</v>
      </c>
      <c r="BN9" s="318">
        <v>954.84283312000014</v>
      </c>
      <c r="BO9" s="318">
        <v>1398.5169151799998</v>
      </c>
      <c r="BP9" s="318">
        <v>2304.75857546</v>
      </c>
      <c r="BQ9" s="318">
        <v>3538.705005859998</v>
      </c>
      <c r="BR9" s="318">
        <v>4064.2328351143015</v>
      </c>
      <c r="BS9" s="318">
        <v>4547.3161428191688</v>
      </c>
      <c r="BT9" s="318">
        <v>4934.980325138532</v>
      </c>
      <c r="BU9" s="318">
        <v>4978.271295267612</v>
      </c>
      <c r="BV9" s="318">
        <v>4910.7065744851234</v>
      </c>
      <c r="BW9" s="318">
        <v>4942.3794210951919</v>
      </c>
      <c r="BX9" s="219"/>
    </row>
    <row r="10" spans="1:76">
      <c r="A10" s="271"/>
      <c r="B10" s="323" t="s">
        <v>495</v>
      </c>
      <c r="C10" s="319"/>
      <c r="D10" s="318">
        <v>0</v>
      </c>
      <c r="E10" s="318">
        <v>0</v>
      </c>
      <c r="F10" s="318">
        <v>0</v>
      </c>
      <c r="G10" s="318">
        <v>0</v>
      </c>
      <c r="H10" s="318">
        <v>0</v>
      </c>
      <c r="I10" s="318">
        <v>0</v>
      </c>
      <c r="J10" s="318">
        <v>0</v>
      </c>
      <c r="K10" s="318">
        <v>0</v>
      </c>
      <c r="L10" s="318">
        <v>0</v>
      </c>
      <c r="M10" s="318">
        <v>0</v>
      </c>
      <c r="N10" s="318">
        <v>0</v>
      </c>
      <c r="O10" s="318">
        <v>0</v>
      </c>
      <c r="P10" s="318">
        <v>0</v>
      </c>
      <c r="Q10" s="318">
        <v>0</v>
      </c>
      <c r="R10" s="318">
        <v>0</v>
      </c>
      <c r="S10" s="318">
        <v>0</v>
      </c>
      <c r="T10" s="318">
        <v>0</v>
      </c>
      <c r="U10" s="318">
        <v>0</v>
      </c>
      <c r="V10" s="318">
        <v>0</v>
      </c>
      <c r="W10" s="318">
        <v>0</v>
      </c>
      <c r="X10" s="318">
        <v>0</v>
      </c>
      <c r="Y10" s="318">
        <v>0</v>
      </c>
      <c r="Z10" s="318">
        <v>0</v>
      </c>
      <c r="AA10" s="318">
        <v>0</v>
      </c>
      <c r="AB10" s="318">
        <v>0</v>
      </c>
      <c r="AC10" s="318">
        <v>0</v>
      </c>
      <c r="AD10" s="318">
        <v>0</v>
      </c>
      <c r="AE10" s="318">
        <v>0</v>
      </c>
      <c r="AF10" s="318">
        <v>0</v>
      </c>
      <c r="AG10" s="318">
        <v>0</v>
      </c>
      <c r="AH10" s="318">
        <v>0</v>
      </c>
      <c r="AI10" s="318">
        <v>0</v>
      </c>
      <c r="AJ10" s="318">
        <v>0</v>
      </c>
      <c r="AK10" s="318">
        <v>0</v>
      </c>
      <c r="AL10" s="318">
        <v>0</v>
      </c>
      <c r="AM10" s="318">
        <v>0</v>
      </c>
      <c r="AN10" s="318">
        <v>0</v>
      </c>
      <c r="AO10" s="318">
        <v>0</v>
      </c>
      <c r="AP10" s="318">
        <v>0</v>
      </c>
      <c r="AQ10" s="318">
        <v>0</v>
      </c>
      <c r="AR10" s="318">
        <v>0</v>
      </c>
      <c r="AS10" s="318">
        <v>0</v>
      </c>
      <c r="AT10" s="318">
        <v>0</v>
      </c>
      <c r="AU10" s="318">
        <v>0</v>
      </c>
      <c r="AV10" s="318">
        <v>0</v>
      </c>
      <c r="AW10" s="318">
        <v>0</v>
      </c>
      <c r="AX10" s="318">
        <v>0</v>
      </c>
      <c r="AY10" s="318">
        <v>0</v>
      </c>
      <c r="AZ10" s="318">
        <v>0</v>
      </c>
      <c r="BA10" s="318">
        <v>0</v>
      </c>
      <c r="BB10" s="318">
        <v>0</v>
      </c>
      <c r="BC10" s="318">
        <v>0</v>
      </c>
      <c r="BD10" s="318">
        <v>0</v>
      </c>
      <c r="BE10" s="318">
        <v>0</v>
      </c>
      <c r="BF10" s="318">
        <v>0</v>
      </c>
      <c r="BG10" s="318">
        <v>0</v>
      </c>
      <c r="BH10" s="318">
        <v>0</v>
      </c>
      <c r="BI10" s="318">
        <v>0</v>
      </c>
      <c r="BJ10" s="318">
        <v>0</v>
      </c>
      <c r="BK10" s="318">
        <v>0</v>
      </c>
      <c r="BL10" s="318">
        <v>59.450172286249888</v>
      </c>
      <c r="BM10" s="318">
        <v>398.34870338712346</v>
      </c>
      <c r="BN10" s="318">
        <v>468.20475344214412</v>
      </c>
      <c r="BO10" s="318">
        <v>471.00414737742267</v>
      </c>
      <c r="BP10" s="318">
        <v>555.63097238618491</v>
      </c>
      <c r="BQ10" s="318">
        <v>481.27730992037743</v>
      </c>
      <c r="BR10" s="318">
        <v>424.67111508307244</v>
      </c>
      <c r="BS10" s="318">
        <v>279.13836162714165</v>
      </c>
      <c r="BT10" s="318">
        <v>161.48303066775557</v>
      </c>
      <c r="BU10" s="318">
        <v>136.37196053840069</v>
      </c>
      <c r="BV10" s="318">
        <v>139.02876941268624</v>
      </c>
      <c r="BW10" s="318">
        <v>144.25248574756469</v>
      </c>
      <c r="BX10" s="219"/>
    </row>
    <row r="11" spans="1:76">
      <c r="A11" s="271"/>
      <c r="B11" s="323" t="s">
        <v>494</v>
      </c>
      <c r="C11" s="319"/>
      <c r="D11" s="318">
        <v>0</v>
      </c>
      <c r="E11" s="318">
        <v>0</v>
      </c>
      <c r="F11" s="318">
        <v>0</v>
      </c>
      <c r="G11" s="318">
        <v>0</v>
      </c>
      <c r="H11" s="318">
        <v>0</v>
      </c>
      <c r="I11" s="318">
        <v>0</v>
      </c>
      <c r="J11" s="318">
        <v>0</v>
      </c>
      <c r="K11" s="318">
        <v>0</v>
      </c>
      <c r="L11" s="318">
        <v>0</v>
      </c>
      <c r="M11" s="318">
        <v>0</v>
      </c>
      <c r="N11" s="318">
        <v>0</v>
      </c>
      <c r="O11" s="318">
        <v>0</v>
      </c>
      <c r="P11" s="318">
        <v>0</v>
      </c>
      <c r="Q11" s="318">
        <v>0</v>
      </c>
      <c r="R11" s="318">
        <v>0</v>
      </c>
      <c r="S11" s="318">
        <v>0</v>
      </c>
      <c r="T11" s="318">
        <v>0</v>
      </c>
      <c r="U11" s="318">
        <v>0</v>
      </c>
      <c r="V11" s="318">
        <v>0</v>
      </c>
      <c r="W11" s="318">
        <v>0</v>
      </c>
      <c r="X11" s="318">
        <v>0</v>
      </c>
      <c r="Y11" s="318">
        <v>0</v>
      </c>
      <c r="Z11" s="318">
        <v>0</v>
      </c>
      <c r="AA11" s="318">
        <v>0</v>
      </c>
      <c r="AB11" s="318">
        <v>0</v>
      </c>
      <c r="AC11" s="318">
        <v>0</v>
      </c>
      <c r="AD11" s="318">
        <v>0</v>
      </c>
      <c r="AE11" s="318">
        <v>0</v>
      </c>
      <c r="AF11" s="318">
        <v>0</v>
      </c>
      <c r="AG11" s="318">
        <v>0</v>
      </c>
      <c r="AH11" s="318">
        <v>0</v>
      </c>
      <c r="AI11" s="318">
        <v>0</v>
      </c>
      <c r="AJ11" s="318">
        <v>0</v>
      </c>
      <c r="AK11" s="318">
        <v>0</v>
      </c>
      <c r="AL11" s="318">
        <v>0</v>
      </c>
      <c r="AM11" s="318">
        <v>0</v>
      </c>
      <c r="AN11" s="318">
        <v>0</v>
      </c>
      <c r="AO11" s="318">
        <v>0</v>
      </c>
      <c r="AP11" s="318">
        <v>0</v>
      </c>
      <c r="AQ11" s="318">
        <v>0</v>
      </c>
      <c r="AR11" s="318">
        <v>0</v>
      </c>
      <c r="AS11" s="318">
        <v>0</v>
      </c>
      <c r="AT11" s="318">
        <v>0</v>
      </c>
      <c r="AU11" s="318">
        <v>0</v>
      </c>
      <c r="AV11" s="318">
        <v>0</v>
      </c>
      <c r="AW11" s="318">
        <v>0</v>
      </c>
      <c r="AX11" s="318">
        <v>0</v>
      </c>
      <c r="AY11" s="318">
        <v>0</v>
      </c>
      <c r="AZ11" s="318">
        <v>0</v>
      </c>
      <c r="BA11" s="318">
        <v>0</v>
      </c>
      <c r="BB11" s="318">
        <v>0</v>
      </c>
      <c r="BC11" s="318">
        <v>0</v>
      </c>
      <c r="BD11" s="318">
        <v>0</v>
      </c>
      <c r="BE11" s="318">
        <v>0</v>
      </c>
      <c r="BF11" s="318">
        <v>0</v>
      </c>
      <c r="BG11" s="318">
        <v>0</v>
      </c>
      <c r="BH11" s="318">
        <v>0</v>
      </c>
      <c r="BI11" s="318">
        <v>0</v>
      </c>
      <c r="BJ11" s="318">
        <v>0</v>
      </c>
      <c r="BK11" s="318">
        <v>0</v>
      </c>
      <c r="BL11" s="318">
        <v>2.7220681914961493</v>
      </c>
      <c r="BM11" s="318">
        <v>124.95805821650838</v>
      </c>
      <c r="BN11" s="318">
        <v>353.35394914685565</v>
      </c>
      <c r="BO11" s="318">
        <v>595.95602065950209</v>
      </c>
      <c r="BP11" s="318">
        <v>677.67918756495885</v>
      </c>
      <c r="BQ11" s="318">
        <v>652.78366727292564</v>
      </c>
      <c r="BR11" s="318">
        <v>200.38845767907335</v>
      </c>
      <c r="BS11" s="318">
        <v>95.565843129283962</v>
      </c>
      <c r="BT11" s="318">
        <v>113.33397077103845</v>
      </c>
      <c r="BU11" s="318">
        <v>131.41198540882712</v>
      </c>
      <c r="BV11" s="318">
        <v>132.07755063875169</v>
      </c>
      <c r="BW11" s="318">
        <v>140.49320655526842</v>
      </c>
      <c r="BX11" s="219"/>
    </row>
    <row r="12" spans="1:76">
      <c r="A12" s="271"/>
      <c r="B12" s="323" t="s">
        <v>493</v>
      </c>
      <c r="C12" s="319"/>
      <c r="D12" s="318">
        <v>0</v>
      </c>
      <c r="E12" s="318">
        <v>0</v>
      </c>
      <c r="F12" s="318">
        <v>0</v>
      </c>
      <c r="G12" s="318">
        <v>0</v>
      </c>
      <c r="H12" s="318">
        <v>0</v>
      </c>
      <c r="I12" s="318">
        <v>0</v>
      </c>
      <c r="J12" s="318">
        <v>0</v>
      </c>
      <c r="K12" s="318">
        <v>0</v>
      </c>
      <c r="L12" s="318">
        <v>0</v>
      </c>
      <c r="M12" s="318">
        <v>0</v>
      </c>
      <c r="N12" s="318">
        <v>0</v>
      </c>
      <c r="O12" s="318">
        <v>0</v>
      </c>
      <c r="P12" s="318">
        <v>0</v>
      </c>
      <c r="Q12" s="318">
        <v>0</v>
      </c>
      <c r="R12" s="318">
        <v>0</v>
      </c>
      <c r="S12" s="318">
        <v>0</v>
      </c>
      <c r="T12" s="318">
        <v>0</v>
      </c>
      <c r="U12" s="318">
        <v>0</v>
      </c>
      <c r="V12" s="318">
        <v>0</v>
      </c>
      <c r="W12" s="318">
        <v>0</v>
      </c>
      <c r="X12" s="318">
        <v>0</v>
      </c>
      <c r="Y12" s="318">
        <v>0</v>
      </c>
      <c r="Z12" s="318">
        <v>0</v>
      </c>
      <c r="AA12" s="318">
        <v>0</v>
      </c>
      <c r="AB12" s="318">
        <v>0</v>
      </c>
      <c r="AC12" s="318">
        <v>0</v>
      </c>
      <c r="AD12" s="318">
        <v>0</v>
      </c>
      <c r="AE12" s="318">
        <v>0</v>
      </c>
      <c r="AF12" s="318">
        <v>0</v>
      </c>
      <c r="AG12" s="318">
        <v>0</v>
      </c>
      <c r="AH12" s="318">
        <v>0</v>
      </c>
      <c r="AI12" s="318">
        <v>0</v>
      </c>
      <c r="AJ12" s="318">
        <v>0</v>
      </c>
      <c r="AK12" s="318">
        <v>0</v>
      </c>
      <c r="AL12" s="318">
        <v>0</v>
      </c>
      <c r="AM12" s="318">
        <v>0</v>
      </c>
      <c r="AN12" s="318">
        <v>0</v>
      </c>
      <c r="AO12" s="318">
        <v>0</v>
      </c>
      <c r="AP12" s="318">
        <v>0</v>
      </c>
      <c r="AQ12" s="318">
        <v>0</v>
      </c>
      <c r="AR12" s="318">
        <v>0</v>
      </c>
      <c r="AS12" s="318">
        <v>0</v>
      </c>
      <c r="AT12" s="318">
        <v>0</v>
      </c>
      <c r="AU12" s="318">
        <v>0</v>
      </c>
      <c r="AV12" s="318">
        <v>0</v>
      </c>
      <c r="AW12" s="318">
        <v>0</v>
      </c>
      <c r="AX12" s="318">
        <v>0</v>
      </c>
      <c r="AY12" s="318">
        <v>0</v>
      </c>
      <c r="AZ12" s="318">
        <v>0</v>
      </c>
      <c r="BA12" s="318">
        <v>0</v>
      </c>
      <c r="BB12" s="318">
        <v>0</v>
      </c>
      <c r="BC12" s="318">
        <v>0</v>
      </c>
      <c r="BD12" s="318">
        <v>0</v>
      </c>
      <c r="BE12" s="318">
        <v>0</v>
      </c>
      <c r="BF12" s="318">
        <v>0</v>
      </c>
      <c r="BG12" s="318">
        <v>0</v>
      </c>
      <c r="BH12" s="318">
        <v>0</v>
      </c>
      <c r="BI12" s="318">
        <v>0</v>
      </c>
      <c r="BJ12" s="318">
        <v>0</v>
      </c>
      <c r="BK12" s="318">
        <v>0</v>
      </c>
      <c r="BL12" s="318">
        <v>2.2193757022539731</v>
      </c>
      <c r="BM12" s="318">
        <v>57.655182256368107</v>
      </c>
      <c r="BN12" s="318">
        <v>133.28413053100019</v>
      </c>
      <c r="BO12" s="318">
        <v>331.55674714307514</v>
      </c>
      <c r="BP12" s="318">
        <v>1071.4484155088562</v>
      </c>
      <c r="BQ12" s="318">
        <v>2404.6440286666939</v>
      </c>
      <c r="BR12" s="318">
        <v>3439.1732623521566</v>
      </c>
      <c r="BS12" s="318">
        <v>4172.6119380627433</v>
      </c>
      <c r="BT12" s="318">
        <v>4660.1633236997395</v>
      </c>
      <c r="BU12" s="318">
        <v>4710.4873493203841</v>
      </c>
      <c r="BV12" s="318">
        <v>4639.6002544336852</v>
      </c>
      <c r="BW12" s="318">
        <v>4657.6337287923598</v>
      </c>
      <c r="BX12" s="219"/>
    </row>
    <row r="13" spans="1:76" ht="26.1" customHeight="1">
      <c r="A13" s="271"/>
      <c r="B13" s="38" t="s">
        <v>508</v>
      </c>
      <c r="C13" s="30"/>
      <c r="D13" s="318">
        <v>0</v>
      </c>
      <c r="E13" s="318">
        <v>0</v>
      </c>
      <c r="F13" s="318">
        <v>0</v>
      </c>
      <c r="G13" s="318">
        <v>0</v>
      </c>
      <c r="H13" s="318">
        <v>0</v>
      </c>
      <c r="I13" s="318">
        <v>0</v>
      </c>
      <c r="J13" s="318">
        <v>0</v>
      </c>
      <c r="K13" s="318">
        <v>0</v>
      </c>
      <c r="L13" s="318">
        <v>0</v>
      </c>
      <c r="M13" s="318">
        <v>0</v>
      </c>
      <c r="N13" s="318">
        <v>0</v>
      </c>
      <c r="O13" s="318">
        <v>0</v>
      </c>
      <c r="P13" s="318">
        <v>0</v>
      </c>
      <c r="Q13" s="318">
        <v>0</v>
      </c>
      <c r="R13" s="318">
        <v>0</v>
      </c>
      <c r="S13" s="318">
        <v>0</v>
      </c>
      <c r="T13" s="318">
        <v>0</v>
      </c>
      <c r="U13" s="318">
        <v>0</v>
      </c>
      <c r="V13" s="318">
        <v>0</v>
      </c>
      <c r="W13" s="318">
        <v>0</v>
      </c>
      <c r="X13" s="318">
        <v>0</v>
      </c>
      <c r="Y13" s="318">
        <v>0</v>
      </c>
      <c r="Z13" s="318">
        <v>0</v>
      </c>
      <c r="AA13" s="318">
        <v>0</v>
      </c>
      <c r="AB13" s="318">
        <v>0</v>
      </c>
      <c r="AC13" s="318">
        <v>0</v>
      </c>
      <c r="AD13" s="318">
        <v>0</v>
      </c>
      <c r="AE13" s="318">
        <v>0</v>
      </c>
      <c r="AF13" s="318">
        <v>0</v>
      </c>
      <c r="AG13" s="318">
        <v>0</v>
      </c>
      <c r="AH13" s="318">
        <v>0</v>
      </c>
      <c r="AI13" s="318">
        <v>0</v>
      </c>
      <c r="AJ13" s="318">
        <v>0</v>
      </c>
      <c r="AK13" s="318">
        <v>0</v>
      </c>
      <c r="AL13" s="318">
        <v>0</v>
      </c>
      <c r="AM13" s="318">
        <v>0</v>
      </c>
      <c r="AN13" s="318">
        <v>0</v>
      </c>
      <c r="AO13" s="318">
        <v>0</v>
      </c>
      <c r="AP13" s="318">
        <v>0</v>
      </c>
      <c r="AQ13" s="318">
        <v>0</v>
      </c>
      <c r="AR13" s="318">
        <v>0</v>
      </c>
      <c r="AS13" s="318">
        <v>0</v>
      </c>
      <c r="AT13" s="318">
        <v>0</v>
      </c>
      <c r="AU13" s="318">
        <v>0</v>
      </c>
      <c r="AV13" s="318">
        <v>0</v>
      </c>
      <c r="AW13" s="318">
        <v>0</v>
      </c>
      <c r="AX13" s="318">
        <v>0</v>
      </c>
      <c r="AY13" s="318">
        <v>0</v>
      </c>
      <c r="AZ13" s="318">
        <v>0</v>
      </c>
      <c r="BA13" s="318">
        <v>0</v>
      </c>
      <c r="BB13" s="318">
        <v>0</v>
      </c>
      <c r="BC13" s="318">
        <v>0</v>
      </c>
      <c r="BD13" s="318">
        <v>0</v>
      </c>
      <c r="BE13" s="318">
        <v>0</v>
      </c>
      <c r="BF13" s="318">
        <v>0</v>
      </c>
      <c r="BG13" s="318">
        <v>0</v>
      </c>
      <c r="BH13" s="318">
        <v>0</v>
      </c>
      <c r="BI13" s="318">
        <v>0</v>
      </c>
      <c r="BJ13" s="318">
        <v>0</v>
      </c>
      <c r="BK13" s="318">
        <v>0</v>
      </c>
      <c r="BL13" s="318">
        <v>62.808164869999999</v>
      </c>
      <c r="BM13" s="318">
        <v>686.4373563700002</v>
      </c>
      <c r="BN13" s="318">
        <v>1276.9055287799997</v>
      </c>
      <c r="BO13" s="318">
        <v>2155.5853004300002</v>
      </c>
      <c r="BP13" s="318">
        <v>4474.8959127000007</v>
      </c>
      <c r="BQ13" s="318">
        <v>6898.6569222499993</v>
      </c>
      <c r="BR13" s="318">
        <v>8654.3683071898322</v>
      </c>
      <c r="BS13" s="318">
        <v>9422.3168124926797</v>
      </c>
      <c r="BT13" s="318">
        <v>9531.9571108008367</v>
      </c>
      <c r="BU13" s="318">
        <v>9459.1575263816321</v>
      </c>
      <c r="BV13" s="318">
        <v>9582.4099057413787</v>
      </c>
      <c r="BW13" s="318">
        <v>9960.8966671782018</v>
      </c>
      <c r="BX13" s="219"/>
    </row>
    <row r="14" spans="1:76">
      <c r="A14" s="271"/>
      <c r="B14" s="323" t="s">
        <v>495</v>
      </c>
      <c r="C14" s="319"/>
      <c r="D14" s="318">
        <v>0</v>
      </c>
      <c r="E14" s="318">
        <v>0</v>
      </c>
      <c r="F14" s="318">
        <v>0</v>
      </c>
      <c r="G14" s="318">
        <v>0</v>
      </c>
      <c r="H14" s="318">
        <v>0</v>
      </c>
      <c r="I14" s="318">
        <v>0</v>
      </c>
      <c r="J14" s="318">
        <v>0</v>
      </c>
      <c r="K14" s="318">
        <v>0</v>
      </c>
      <c r="L14" s="318">
        <v>0</v>
      </c>
      <c r="M14" s="318">
        <v>0</v>
      </c>
      <c r="N14" s="318">
        <v>0</v>
      </c>
      <c r="O14" s="318">
        <v>0</v>
      </c>
      <c r="P14" s="318">
        <v>0</v>
      </c>
      <c r="Q14" s="318">
        <v>0</v>
      </c>
      <c r="R14" s="318">
        <v>0</v>
      </c>
      <c r="S14" s="318">
        <v>0</v>
      </c>
      <c r="T14" s="318">
        <v>0</v>
      </c>
      <c r="U14" s="318">
        <v>0</v>
      </c>
      <c r="V14" s="318">
        <v>0</v>
      </c>
      <c r="W14" s="318">
        <v>0</v>
      </c>
      <c r="X14" s="318">
        <v>0</v>
      </c>
      <c r="Y14" s="318">
        <v>0</v>
      </c>
      <c r="Z14" s="318">
        <v>0</v>
      </c>
      <c r="AA14" s="318">
        <v>0</v>
      </c>
      <c r="AB14" s="318">
        <v>0</v>
      </c>
      <c r="AC14" s="318">
        <v>0</v>
      </c>
      <c r="AD14" s="318">
        <v>0</v>
      </c>
      <c r="AE14" s="318">
        <v>0</v>
      </c>
      <c r="AF14" s="318">
        <v>0</v>
      </c>
      <c r="AG14" s="318">
        <v>0</v>
      </c>
      <c r="AH14" s="318">
        <v>0</v>
      </c>
      <c r="AI14" s="318">
        <v>0</v>
      </c>
      <c r="AJ14" s="318">
        <v>0</v>
      </c>
      <c r="AK14" s="318">
        <v>0</v>
      </c>
      <c r="AL14" s="318">
        <v>0</v>
      </c>
      <c r="AM14" s="318">
        <v>0</v>
      </c>
      <c r="AN14" s="318">
        <v>0</v>
      </c>
      <c r="AO14" s="318">
        <v>0</v>
      </c>
      <c r="AP14" s="318">
        <v>0</v>
      </c>
      <c r="AQ14" s="318">
        <v>0</v>
      </c>
      <c r="AR14" s="318">
        <v>0</v>
      </c>
      <c r="AS14" s="318">
        <v>0</v>
      </c>
      <c r="AT14" s="318">
        <v>0</v>
      </c>
      <c r="AU14" s="318">
        <v>0</v>
      </c>
      <c r="AV14" s="318">
        <v>0</v>
      </c>
      <c r="AW14" s="318">
        <v>0</v>
      </c>
      <c r="AX14" s="318">
        <v>0</v>
      </c>
      <c r="AY14" s="318">
        <v>0</v>
      </c>
      <c r="AZ14" s="318">
        <v>0</v>
      </c>
      <c r="BA14" s="318">
        <v>0</v>
      </c>
      <c r="BB14" s="318">
        <v>0</v>
      </c>
      <c r="BC14" s="318">
        <v>0</v>
      </c>
      <c r="BD14" s="318">
        <v>0</v>
      </c>
      <c r="BE14" s="318">
        <v>0</v>
      </c>
      <c r="BF14" s="318">
        <v>0</v>
      </c>
      <c r="BG14" s="318">
        <v>0</v>
      </c>
      <c r="BH14" s="318">
        <v>0</v>
      </c>
      <c r="BI14" s="318">
        <v>0</v>
      </c>
      <c r="BJ14" s="318">
        <v>0</v>
      </c>
      <c r="BK14" s="318">
        <v>0</v>
      </c>
      <c r="BL14" s="318">
        <v>56.798101938540313</v>
      </c>
      <c r="BM14" s="318">
        <v>485.65064439592379</v>
      </c>
      <c r="BN14" s="318">
        <v>706.84818816706706</v>
      </c>
      <c r="BO14" s="318">
        <v>863.27839205061048</v>
      </c>
      <c r="BP14" s="318">
        <v>1247.2615802462533</v>
      </c>
      <c r="BQ14" s="318">
        <v>1409.1258436498872</v>
      </c>
      <c r="BR14" s="318">
        <v>1559.3556729516345</v>
      </c>
      <c r="BS14" s="318">
        <v>1067.8834438388446</v>
      </c>
      <c r="BT14" s="318">
        <v>609.77390691357607</v>
      </c>
      <c r="BU14" s="318">
        <v>533.03005419898261</v>
      </c>
      <c r="BV14" s="318">
        <v>543.78711824830157</v>
      </c>
      <c r="BW14" s="318">
        <v>557.9092425301435</v>
      </c>
      <c r="BX14" s="219"/>
    </row>
    <row r="15" spans="1:76">
      <c r="A15" s="271"/>
      <c r="B15" s="323" t="s">
        <v>494</v>
      </c>
      <c r="C15" s="319"/>
      <c r="D15" s="318">
        <v>0</v>
      </c>
      <c r="E15" s="318">
        <v>0</v>
      </c>
      <c r="F15" s="318">
        <v>0</v>
      </c>
      <c r="G15" s="318">
        <v>0</v>
      </c>
      <c r="H15" s="318">
        <v>0</v>
      </c>
      <c r="I15" s="318">
        <v>0</v>
      </c>
      <c r="J15" s="318">
        <v>0</v>
      </c>
      <c r="K15" s="318">
        <v>0</v>
      </c>
      <c r="L15" s="318">
        <v>0</v>
      </c>
      <c r="M15" s="318">
        <v>0</v>
      </c>
      <c r="N15" s="318">
        <v>0</v>
      </c>
      <c r="O15" s="318">
        <v>0</v>
      </c>
      <c r="P15" s="318">
        <v>0</v>
      </c>
      <c r="Q15" s="318">
        <v>0</v>
      </c>
      <c r="R15" s="318">
        <v>0</v>
      </c>
      <c r="S15" s="318">
        <v>0</v>
      </c>
      <c r="T15" s="318">
        <v>0</v>
      </c>
      <c r="U15" s="318">
        <v>0</v>
      </c>
      <c r="V15" s="318">
        <v>0</v>
      </c>
      <c r="W15" s="318">
        <v>0</v>
      </c>
      <c r="X15" s="318">
        <v>0</v>
      </c>
      <c r="Y15" s="318">
        <v>0</v>
      </c>
      <c r="Z15" s="318">
        <v>0</v>
      </c>
      <c r="AA15" s="318">
        <v>0</v>
      </c>
      <c r="AB15" s="318">
        <v>0</v>
      </c>
      <c r="AC15" s="318">
        <v>0</v>
      </c>
      <c r="AD15" s="318">
        <v>0</v>
      </c>
      <c r="AE15" s="318">
        <v>0</v>
      </c>
      <c r="AF15" s="318">
        <v>0</v>
      </c>
      <c r="AG15" s="318">
        <v>0</v>
      </c>
      <c r="AH15" s="318">
        <v>0</v>
      </c>
      <c r="AI15" s="318">
        <v>0</v>
      </c>
      <c r="AJ15" s="318">
        <v>0</v>
      </c>
      <c r="AK15" s="318">
        <v>0</v>
      </c>
      <c r="AL15" s="318">
        <v>0</v>
      </c>
      <c r="AM15" s="318">
        <v>0</v>
      </c>
      <c r="AN15" s="318">
        <v>0</v>
      </c>
      <c r="AO15" s="318">
        <v>0</v>
      </c>
      <c r="AP15" s="318">
        <v>0</v>
      </c>
      <c r="AQ15" s="318">
        <v>0</v>
      </c>
      <c r="AR15" s="318">
        <v>0</v>
      </c>
      <c r="AS15" s="318">
        <v>0</v>
      </c>
      <c r="AT15" s="318">
        <v>0</v>
      </c>
      <c r="AU15" s="318">
        <v>0</v>
      </c>
      <c r="AV15" s="318">
        <v>0</v>
      </c>
      <c r="AW15" s="318">
        <v>0</v>
      </c>
      <c r="AX15" s="318">
        <v>0</v>
      </c>
      <c r="AY15" s="318">
        <v>0</v>
      </c>
      <c r="AZ15" s="318">
        <v>0</v>
      </c>
      <c r="BA15" s="318">
        <v>0</v>
      </c>
      <c r="BB15" s="318">
        <v>0</v>
      </c>
      <c r="BC15" s="318">
        <v>0</v>
      </c>
      <c r="BD15" s="318">
        <v>0</v>
      </c>
      <c r="BE15" s="318">
        <v>0</v>
      </c>
      <c r="BF15" s="318">
        <v>0</v>
      </c>
      <c r="BG15" s="318">
        <v>0</v>
      </c>
      <c r="BH15" s="318">
        <v>0</v>
      </c>
      <c r="BI15" s="318">
        <v>0</v>
      </c>
      <c r="BJ15" s="318">
        <v>0</v>
      </c>
      <c r="BK15" s="318">
        <v>0</v>
      </c>
      <c r="BL15" s="318">
        <v>0.87105256443357337</v>
      </c>
      <c r="BM15" s="318">
        <v>141.54873738557404</v>
      </c>
      <c r="BN15" s="318">
        <v>402.72970317666335</v>
      </c>
      <c r="BO15" s="318">
        <v>804.03284371611733</v>
      </c>
      <c r="BP15" s="318">
        <v>1746.6088386345339</v>
      </c>
      <c r="BQ15" s="318">
        <v>2451.3495097340597</v>
      </c>
      <c r="BR15" s="318">
        <v>2568.9763629416493</v>
      </c>
      <c r="BS15" s="318">
        <v>2833.7082244270277</v>
      </c>
      <c r="BT15" s="318">
        <v>3187.6503323384954</v>
      </c>
      <c r="BU15" s="318">
        <v>3106.4572242863246</v>
      </c>
      <c r="BV15" s="318">
        <v>2994.6082881374136</v>
      </c>
      <c r="BW15" s="318">
        <v>3081.7210858574908</v>
      </c>
      <c r="BX15" s="219"/>
    </row>
    <row r="16" spans="1:76">
      <c r="A16" s="271"/>
      <c r="B16" s="323" t="s">
        <v>493</v>
      </c>
      <c r="C16" s="319"/>
      <c r="D16" s="318">
        <v>0</v>
      </c>
      <c r="E16" s="318">
        <v>0</v>
      </c>
      <c r="F16" s="318">
        <v>0</v>
      </c>
      <c r="G16" s="318">
        <v>0</v>
      </c>
      <c r="H16" s="318">
        <v>0</v>
      </c>
      <c r="I16" s="318">
        <v>0</v>
      </c>
      <c r="J16" s="318">
        <v>0</v>
      </c>
      <c r="K16" s="318">
        <v>0</v>
      </c>
      <c r="L16" s="318">
        <v>0</v>
      </c>
      <c r="M16" s="318">
        <v>0</v>
      </c>
      <c r="N16" s="318">
        <v>0</v>
      </c>
      <c r="O16" s="318">
        <v>0</v>
      </c>
      <c r="P16" s="318">
        <v>0</v>
      </c>
      <c r="Q16" s="318">
        <v>0</v>
      </c>
      <c r="R16" s="318">
        <v>0</v>
      </c>
      <c r="S16" s="318">
        <v>0</v>
      </c>
      <c r="T16" s="318">
        <v>0</v>
      </c>
      <c r="U16" s="318">
        <v>0</v>
      </c>
      <c r="V16" s="318">
        <v>0</v>
      </c>
      <c r="W16" s="318">
        <v>0</v>
      </c>
      <c r="X16" s="318">
        <v>0</v>
      </c>
      <c r="Y16" s="318">
        <v>0</v>
      </c>
      <c r="Z16" s="318">
        <v>0</v>
      </c>
      <c r="AA16" s="318">
        <v>0</v>
      </c>
      <c r="AB16" s="318">
        <v>0</v>
      </c>
      <c r="AC16" s="318">
        <v>0</v>
      </c>
      <c r="AD16" s="318">
        <v>0</v>
      </c>
      <c r="AE16" s="318">
        <v>0</v>
      </c>
      <c r="AF16" s="318">
        <v>0</v>
      </c>
      <c r="AG16" s="318">
        <v>0</v>
      </c>
      <c r="AH16" s="318">
        <v>0</v>
      </c>
      <c r="AI16" s="318">
        <v>0</v>
      </c>
      <c r="AJ16" s="318">
        <v>0</v>
      </c>
      <c r="AK16" s="318">
        <v>0</v>
      </c>
      <c r="AL16" s="318">
        <v>0</v>
      </c>
      <c r="AM16" s="318">
        <v>0</v>
      </c>
      <c r="AN16" s="318">
        <v>0</v>
      </c>
      <c r="AO16" s="318">
        <v>0</v>
      </c>
      <c r="AP16" s="318">
        <v>0</v>
      </c>
      <c r="AQ16" s="318">
        <v>0</v>
      </c>
      <c r="AR16" s="318">
        <v>0</v>
      </c>
      <c r="AS16" s="318">
        <v>0</v>
      </c>
      <c r="AT16" s="318">
        <v>0</v>
      </c>
      <c r="AU16" s="318">
        <v>0</v>
      </c>
      <c r="AV16" s="318">
        <v>0</v>
      </c>
      <c r="AW16" s="318">
        <v>0</v>
      </c>
      <c r="AX16" s="318">
        <v>0</v>
      </c>
      <c r="AY16" s="318">
        <v>0</v>
      </c>
      <c r="AZ16" s="318">
        <v>0</v>
      </c>
      <c r="BA16" s="318">
        <v>0</v>
      </c>
      <c r="BB16" s="318">
        <v>0</v>
      </c>
      <c r="BC16" s="318">
        <v>0</v>
      </c>
      <c r="BD16" s="318">
        <v>0</v>
      </c>
      <c r="BE16" s="318">
        <v>0</v>
      </c>
      <c r="BF16" s="318">
        <v>0</v>
      </c>
      <c r="BG16" s="318">
        <v>0</v>
      </c>
      <c r="BH16" s="318">
        <v>0</v>
      </c>
      <c r="BI16" s="318">
        <v>0</v>
      </c>
      <c r="BJ16" s="318">
        <v>0</v>
      </c>
      <c r="BK16" s="318">
        <v>0</v>
      </c>
      <c r="BL16" s="318">
        <v>5.1807328870261138</v>
      </c>
      <c r="BM16" s="318">
        <v>59.237974588502404</v>
      </c>
      <c r="BN16" s="318">
        <v>167.3276374362693</v>
      </c>
      <c r="BO16" s="318">
        <v>488.27406466327216</v>
      </c>
      <c r="BP16" s="318">
        <v>1481.0254938192129</v>
      </c>
      <c r="BQ16" s="318">
        <v>3038.1815688660517</v>
      </c>
      <c r="BR16" s="318">
        <v>4526.036271296548</v>
      </c>
      <c r="BS16" s="318">
        <v>5520.725144226808</v>
      </c>
      <c r="BT16" s="318">
        <v>5734.532871548764</v>
      </c>
      <c r="BU16" s="318">
        <v>5819.6702478963252</v>
      </c>
      <c r="BV16" s="318">
        <v>6044.0144993556623</v>
      </c>
      <c r="BW16" s="318">
        <v>6321.2663387905695</v>
      </c>
      <c r="BX16" s="219"/>
    </row>
    <row r="17" spans="1:76" s="275" customFormat="1" ht="25.5" customHeight="1">
      <c r="A17" s="174"/>
      <c r="B17" s="303" t="s">
        <v>238</v>
      </c>
      <c r="C17" s="86"/>
      <c r="D17" s="326">
        <f t="shared" ref="D17:AI17" si="11">SUM(D21,D24)</f>
        <v>0</v>
      </c>
      <c r="E17" s="326">
        <f t="shared" si="11"/>
        <v>0</v>
      </c>
      <c r="F17" s="326">
        <f t="shared" si="11"/>
        <v>0</v>
      </c>
      <c r="G17" s="326">
        <f t="shared" si="11"/>
        <v>0</v>
      </c>
      <c r="H17" s="326">
        <f t="shared" si="11"/>
        <v>0</v>
      </c>
      <c r="I17" s="326">
        <f t="shared" si="11"/>
        <v>0</v>
      </c>
      <c r="J17" s="326">
        <f t="shared" si="11"/>
        <v>0</v>
      </c>
      <c r="K17" s="326">
        <f t="shared" si="11"/>
        <v>0</v>
      </c>
      <c r="L17" s="326">
        <f t="shared" si="11"/>
        <v>0</v>
      </c>
      <c r="M17" s="326">
        <f t="shared" si="11"/>
        <v>0</v>
      </c>
      <c r="N17" s="326">
        <f t="shared" si="11"/>
        <v>0</v>
      </c>
      <c r="O17" s="326">
        <f t="shared" si="11"/>
        <v>0</v>
      </c>
      <c r="P17" s="326">
        <f t="shared" si="11"/>
        <v>0</v>
      </c>
      <c r="Q17" s="326">
        <f t="shared" si="11"/>
        <v>0</v>
      </c>
      <c r="R17" s="326">
        <f t="shared" si="11"/>
        <v>0</v>
      </c>
      <c r="S17" s="326">
        <f t="shared" si="11"/>
        <v>0</v>
      </c>
      <c r="T17" s="326">
        <f t="shared" si="11"/>
        <v>0</v>
      </c>
      <c r="U17" s="326">
        <f t="shared" si="11"/>
        <v>0</v>
      </c>
      <c r="V17" s="326">
        <f t="shared" si="11"/>
        <v>0</v>
      </c>
      <c r="W17" s="326">
        <f t="shared" si="11"/>
        <v>0</v>
      </c>
      <c r="X17" s="326">
        <f t="shared" si="11"/>
        <v>0</v>
      </c>
      <c r="Y17" s="326">
        <f t="shared" si="11"/>
        <v>0</v>
      </c>
      <c r="Z17" s="326">
        <f t="shared" si="11"/>
        <v>0</v>
      </c>
      <c r="AA17" s="326">
        <f t="shared" si="11"/>
        <v>0</v>
      </c>
      <c r="AB17" s="326">
        <f t="shared" si="11"/>
        <v>0</v>
      </c>
      <c r="AC17" s="326">
        <f t="shared" si="11"/>
        <v>0</v>
      </c>
      <c r="AD17" s="326">
        <f t="shared" si="11"/>
        <v>0</v>
      </c>
      <c r="AE17" s="326">
        <f t="shared" si="11"/>
        <v>0</v>
      </c>
      <c r="AF17" s="326">
        <f t="shared" si="11"/>
        <v>0</v>
      </c>
      <c r="AG17" s="326">
        <f t="shared" si="11"/>
        <v>0</v>
      </c>
      <c r="AH17" s="326">
        <f t="shared" si="11"/>
        <v>0</v>
      </c>
      <c r="AI17" s="326">
        <f t="shared" si="11"/>
        <v>0</v>
      </c>
      <c r="AJ17" s="326">
        <f t="shared" ref="AJ17:BO17" si="12">SUM(AJ21,AJ24)</f>
        <v>0</v>
      </c>
      <c r="AK17" s="326">
        <f t="shared" si="12"/>
        <v>0</v>
      </c>
      <c r="AL17" s="326">
        <f t="shared" si="12"/>
        <v>0</v>
      </c>
      <c r="AM17" s="326">
        <f t="shared" si="12"/>
        <v>0</v>
      </c>
      <c r="AN17" s="326">
        <f t="shared" si="12"/>
        <v>0</v>
      </c>
      <c r="AO17" s="326">
        <f t="shared" si="12"/>
        <v>0</v>
      </c>
      <c r="AP17" s="326">
        <f t="shared" si="12"/>
        <v>0</v>
      </c>
      <c r="AQ17" s="326">
        <f t="shared" si="12"/>
        <v>0</v>
      </c>
      <c r="AR17" s="326">
        <f t="shared" si="12"/>
        <v>0</v>
      </c>
      <c r="AS17" s="326">
        <f t="shared" si="12"/>
        <v>0</v>
      </c>
      <c r="AT17" s="326">
        <f t="shared" si="12"/>
        <v>0</v>
      </c>
      <c r="AU17" s="326">
        <f t="shared" si="12"/>
        <v>0</v>
      </c>
      <c r="AV17" s="326">
        <f t="shared" si="12"/>
        <v>0</v>
      </c>
      <c r="AW17" s="326">
        <f t="shared" si="12"/>
        <v>0</v>
      </c>
      <c r="AX17" s="326">
        <f t="shared" si="12"/>
        <v>0</v>
      </c>
      <c r="AY17" s="326">
        <f t="shared" si="12"/>
        <v>7622.9400000000005</v>
      </c>
      <c r="AZ17" s="326">
        <f t="shared" si="12"/>
        <v>7661.6239999999998</v>
      </c>
      <c r="BA17" s="326">
        <f t="shared" si="12"/>
        <v>7412.2720000000008</v>
      </c>
      <c r="BB17" s="326">
        <f t="shared" si="12"/>
        <v>7250.5899999999992</v>
      </c>
      <c r="BC17" s="326">
        <f t="shared" si="12"/>
        <v>6790.04</v>
      </c>
      <c r="BD17" s="326">
        <f t="shared" si="12"/>
        <v>6766.183</v>
      </c>
      <c r="BE17" s="326">
        <f t="shared" si="12"/>
        <v>6749.0433528570848</v>
      </c>
      <c r="BF17" s="326">
        <f t="shared" si="12"/>
        <v>6757.9545089520052</v>
      </c>
      <c r="BG17" s="326">
        <f t="shared" si="12"/>
        <v>6724.1235550023994</v>
      </c>
      <c r="BH17" s="326">
        <f t="shared" si="12"/>
        <v>6662.027000000001</v>
      </c>
      <c r="BI17" s="326">
        <f t="shared" si="12"/>
        <v>6649.9306075200002</v>
      </c>
      <c r="BJ17" s="326">
        <f t="shared" si="12"/>
        <v>6566.1693209299992</v>
      </c>
      <c r="BK17" s="326">
        <f t="shared" si="12"/>
        <v>6657.0001817393668</v>
      </c>
      <c r="BL17" s="326">
        <f t="shared" si="12"/>
        <v>6515.843602259999</v>
      </c>
      <c r="BM17" s="326">
        <f t="shared" si="12"/>
        <v>6108.3423565899984</v>
      </c>
      <c r="BN17" s="326">
        <f t="shared" si="12"/>
        <v>5556.0370140352552</v>
      </c>
      <c r="BO17" s="326">
        <f t="shared" si="12"/>
        <v>4935.2797263499997</v>
      </c>
      <c r="BP17" s="326">
        <f t="shared" ref="BP17:BW17" si="13">SUM(BP21,BP24)</f>
        <v>3275.8454461099991</v>
      </c>
      <c r="BQ17" s="326">
        <f t="shared" si="13"/>
        <v>1186.56361507</v>
      </c>
      <c r="BR17" s="326">
        <f t="shared" si="13"/>
        <v>254.0382471151872</v>
      </c>
      <c r="BS17" s="326">
        <f t="shared" si="13"/>
        <v>18.507487226631042</v>
      </c>
      <c r="BT17" s="326">
        <f t="shared" si="13"/>
        <v>6.9476633617811308</v>
      </c>
      <c r="BU17" s="326">
        <f t="shared" si="13"/>
        <v>5.7227238711519792</v>
      </c>
      <c r="BV17" s="326">
        <f t="shared" si="13"/>
        <v>6.3775588802817227</v>
      </c>
      <c r="BW17" s="326">
        <f t="shared" si="13"/>
        <v>7.0522077507640208</v>
      </c>
      <c r="BX17" s="174"/>
    </row>
    <row r="18" spans="1:76">
      <c r="A18" s="271"/>
      <c r="B18" s="38" t="s">
        <v>479</v>
      </c>
      <c r="C18" s="30"/>
      <c r="D18" s="318">
        <v>0</v>
      </c>
      <c r="E18" s="318">
        <v>0</v>
      </c>
      <c r="F18" s="318">
        <v>0</v>
      </c>
      <c r="G18" s="318">
        <v>0</v>
      </c>
      <c r="H18" s="318">
        <v>0</v>
      </c>
      <c r="I18" s="318">
        <v>0</v>
      </c>
      <c r="J18" s="318">
        <v>0</v>
      </c>
      <c r="K18" s="318">
        <v>0</v>
      </c>
      <c r="L18" s="318">
        <v>0</v>
      </c>
      <c r="M18" s="318">
        <v>0</v>
      </c>
      <c r="N18" s="318">
        <v>0</v>
      </c>
      <c r="O18" s="318">
        <v>0</v>
      </c>
      <c r="P18" s="318">
        <v>0</v>
      </c>
      <c r="Q18" s="318">
        <v>0</v>
      </c>
      <c r="R18" s="318">
        <v>0</v>
      </c>
      <c r="S18" s="318">
        <v>0</v>
      </c>
      <c r="T18" s="318">
        <v>0</v>
      </c>
      <c r="U18" s="318">
        <v>0</v>
      </c>
      <c r="V18" s="318">
        <v>0</v>
      </c>
      <c r="W18" s="318">
        <v>0</v>
      </c>
      <c r="X18" s="318">
        <v>0</v>
      </c>
      <c r="Y18" s="318">
        <v>0</v>
      </c>
      <c r="Z18" s="318">
        <v>0</v>
      </c>
      <c r="AA18" s="318">
        <v>0</v>
      </c>
      <c r="AB18" s="318">
        <v>0</v>
      </c>
      <c r="AC18" s="318">
        <v>0</v>
      </c>
      <c r="AD18" s="318">
        <v>0</v>
      </c>
      <c r="AE18" s="318">
        <v>0</v>
      </c>
      <c r="AF18" s="318">
        <v>0</v>
      </c>
      <c r="AG18" s="318">
        <v>0</v>
      </c>
      <c r="AH18" s="318">
        <v>0</v>
      </c>
      <c r="AI18" s="318">
        <v>0</v>
      </c>
      <c r="AJ18" s="318">
        <v>0</v>
      </c>
      <c r="AK18" s="318">
        <v>0</v>
      </c>
      <c r="AL18" s="318">
        <v>0</v>
      </c>
      <c r="AM18" s="318">
        <v>0</v>
      </c>
      <c r="AN18" s="318">
        <v>0</v>
      </c>
      <c r="AO18" s="318">
        <v>0</v>
      </c>
      <c r="AP18" s="318">
        <v>0</v>
      </c>
      <c r="AQ18" s="318">
        <v>0</v>
      </c>
      <c r="AR18" s="318">
        <v>0</v>
      </c>
      <c r="AS18" s="318">
        <v>0</v>
      </c>
      <c r="AT18" s="318">
        <v>0</v>
      </c>
      <c r="AU18" s="318">
        <v>0</v>
      </c>
      <c r="AV18" s="318">
        <v>0</v>
      </c>
      <c r="AW18" s="318">
        <v>0</v>
      </c>
      <c r="AX18" s="318">
        <v>0</v>
      </c>
      <c r="AY18" s="318">
        <v>278.33999999999997</v>
      </c>
      <c r="AZ18" s="318">
        <v>312.73</v>
      </c>
      <c r="BA18" s="318">
        <v>317.79700000000003</v>
      </c>
      <c r="BB18" s="318">
        <v>282.72800000000001</v>
      </c>
      <c r="BC18" s="318">
        <v>330.15090755271024</v>
      </c>
      <c r="BD18" s="318">
        <v>333.25174293093409</v>
      </c>
      <c r="BE18" s="318">
        <v>333.04137154438575</v>
      </c>
      <c r="BF18" s="318">
        <v>382.88721096740397</v>
      </c>
      <c r="BG18" s="318">
        <v>327.37031524653656</v>
      </c>
      <c r="BH18" s="318">
        <v>304.44139058878591</v>
      </c>
      <c r="BI18" s="318">
        <v>278.06156262040605</v>
      </c>
      <c r="BJ18" s="318">
        <v>289.99861489743967</v>
      </c>
      <c r="BK18" s="318">
        <v>275.18506486688074</v>
      </c>
      <c r="BL18" s="318">
        <v>233.47537700891493</v>
      </c>
      <c r="BM18" s="318">
        <v>25.701808144413643</v>
      </c>
      <c r="BN18" s="318">
        <v>25.203064663515647</v>
      </c>
      <c r="BO18" s="318">
        <v>12.429903442670245</v>
      </c>
      <c r="BP18" s="318">
        <v>4.7759055965311905</v>
      </c>
      <c r="BQ18" s="318">
        <v>3.1676861071928908</v>
      </c>
      <c r="BR18" s="318">
        <v>0.23451714886472486</v>
      </c>
      <c r="BS18" s="318">
        <v>0</v>
      </c>
      <c r="BT18" s="318">
        <v>0</v>
      </c>
      <c r="BU18" s="318">
        <v>0</v>
      </c>
      <c r="BV18" s="318">
        <v>0</v>
      </c>
      <c r="BW18" s="318">
        <v>0</v>
      </c>
      <c r="BX18" s="219"/>
    </row>
    <row r="19" spans="1:76">
      <c r="A19" s="271"/>
      <c r="B19" s="38" t="s">
        <v>478</v>
      </c>
      <c r="C19" s="30"/>
      <c r="D19" s="318">
        <v>0</v>
      </c>
      <c r="E19" s="318">
        <v>0</v>
      </c>
      <c r="F19" s="318">
        <v>0</v>
      </c>
      <c r="G19" s="318">
        <v>0</v>
      </c>
      <c r="H19" s="318">
        <v>0</v>
      </c>
      <c r="I19" s="318">
        <v>0</v>
      </c>
      <c r="J19" s="318">
        <v>0</v>
      </c>
      <c r="K19" s="318">
        <v>0</v>
      </c>
      <c r="L19" s="318">
        <v>0</v>
      </c>
      <c r="M19" s="318">
        <v>0</v>
      </c>
      <c r="N19" s="318">
        <v>0</v>
      </c>
      <c r="O19" s="318">
        <v>0</v>
      </c>
      <c r="P19" s="318">
        <v>0</v>
      </c>
      <c r="Q19" s="318">
        <v>0</v>
      </c>
      <c r="R19" s="318">
        <v>0</v>
      </c>
      <c r="S19" s="318">
        <v>0</v>
      </c>
      <c r="T19" s="318">
        <v>0</v>
      </c>
      <c r="U19" s="318">
        <v>0</v>
      </c>
      <c r="V19" s="318">
        <v>0</v>
      </c>
      <c r="W19" s="318">
        <v>0</v>
      </c>
      <c r="X19" s="318">
        <v>0</v>
      </c>
      <c r="Y19" s="318">
        <v>0</v>
      </c>
      <c r="Z19" s="318">
        <v>0</v>
      </c>
      <c r="AA19" s="318">
        <v>0</v>
      </c>
      <c r="AB19" s="318">
        <v>0</v>
      </c>
      <c r="AC19" s="318">
        <v>0</v>
      </c>
      <c r="AD19" s="318">
        <v>0</v>
      </c>
      <c r="AE19" s="318">
        <v>0</v>
      </c>
      <c r="AF19" s="318">
        <v>0</v>
      </c>
      <c r="AG19" s="318">
        <v>0</v>
      </c>
      <c r="AH19" s="318">
        <v>0</v>
      </c>
      <c r="AI19" s="318">
        <v>0</v>
      </c>
      <c r="AJ19" s="318">
        <v>0</v>
      </c>
      <c r="AK19" s="318">
        <v>0</v>
      </c>
      <c r="AL19" s="318">
        <v>0</v>
      </c>
      <c r="AM19" s="318">
        <v>0</v>
      </c>
      <c r="AN19" s="318">
        <v>0</v>
      </c>
      <c r="AO19" s="318">
        <v>0</v>
      </c>
      <c r="AP19" s="318">
        <v>0</v>
      </c>
      <c r="AQ19" s="318">
        <v>0</v>
      </c>
      <c r="AR19" s="318">
        <v>0</v>
      </c>
      <c r="AS19" s="318">
        <v>0</v>
      </c>
      <c r="AT19" s="318">
        <v>0</v>
      </c>
      <c r="AU19" s="318">
        <v>0</v>
      </c>
      <c r="AV19" s="318">
        <v>0</v>
      </c>
      <c r="AW19" s="318">
        <v>0</v>
      </c>
      <c r="AX19" s="318">
        <v>0</v>
      </c>
      <c r="AY19" s="318">
        <v>255.893</v>
      </c>
      <c r="AZ19" s="318">
        <v>296.48399999999998</v>
      </c>
      <c r="BA19" s="318">
        <v>316.82499999999999</v>
      </c>
      <c r="BB19" s="318">
        <v>304.512</v>
      </c>
      <c r="BC19" s="318">
        <v>389.09290450278598</v>
      </c>
      <c r="BD19" s="318">
        <v>388.42224478490493</v>
      </c>
      <c r="BE19" s="318">
        <v>403.02054330646723</v>
      </c>
      <c r="BF19" s="318">
        <v>434.43669273899275</v>
      </c>
      <c r="BG19" s="318">
        <v>395.20975548624494</v>
      </c>
      <c r="BH19" s="318">
        <v>385.52086790840985</v>
      </c>
      <c r="BI19" s="318">
        <v>338.42995165229138</v>
      </c>
      <c r="BJ19" s="318">
        <v>343.23821262673005</v>
      </c>
      <c r="BK19" s="318">
        <v>333.42902642687261</v>
      </c>
      <c r="BL19" s="318">
        <v>303.88524745009164</v>
      </c>
      <c r="BM19" s="318">
        <v>89.11510244239652</v>
      </c>
      <c r="BN19" s="318">
        <v>23.972191081960425</v>
      </c>
      <c r="BO19" s="318">
        <v>14.68613337390328</v>
      </c>
      <c r="BP19" s="318">
        <v>6.2138376610834092</v>
      </c>
      <c r="BQ19" s="318">
        <v>1.5338397700129724</v>
      </c>
      <c r="BR19" s="318">
        <v>0.30406683904281145</v>
      </c>
      <c r="BS19" s="318">
        <v>0</v>
      </c>
      <c r="BT19" s="318">
        <v>0</v>
      </c>
      <c r="BU19" s="318">
        <v>0</v>
      </c>
      <c r="BV19" s="318">
        <v>0</v>
      </c>
      <c r="BW19" s="318">
        <v>0</v>
      </c>
      <c r="BX19" s="219"/>
    </row>
    <row r="20" spans="1:76">
      <c r="A20" s="271"/>
      <c r="B20" s="38" t="s">
        <v>477</v>
      </c>
      <c r="C20" s="30"/>
      <c r="D20" s="318">
        <v>0</v>
      </c>
      <c r="E20" s="318">
        <v>0</v>
      </c>
      <c r="F20" s="318">
        <v>0</v>
      </c>
      <c r="G20" s="318">
        <v>0</v>
      </c>
      <c r="H20" s="318">
        <v>0</v>
      </c>
      <c r="I20" s="318">
        <v>0</v>
      </c>
      <c r="J20" s="318">
        <v>0</v>
      </c>
      <c r="K20" s="318">
        <v>0</v>
      </c>
      <c r="L20" s="318">
        <v>0</v>
      </c>
      <c r="M20" s="318">
        <v>0</v>
      </c>
      <c r="N20" s="318">
        <v>0</v>
      </c>
      <c r="O20" s="318">
        <v>0</v>
      </c>
      <c r="P20" s="318">
        <v>0</v>
      </c>
      <c r="Q20" s="318">
        <v>0</v>
      </c>
      <c r="R20" s="318">
        <v>0</v>
      </c>
      <c r="S20" s="318">
        <v>0</v>
      </c>
      <c r="T20" s="318">
        <v>0</v>
      </c>
      <c r="U20" s="318">
        <v>0</v>
      </c>
      <c r="V20" s="318">
        <v>0</v>
      </c>
      <c r="W20" s="318">
        <v>0</v>
      </c>
      <c r="X20" s="318">
        <v>0</v>
      </c>
      <c r="Y20" s="318">
        <v>0</v>
      </c>
      <c r="Z20" s="318">
        <v>0</v>
      </c>
      <c r="AA20" s="318">
        <v>0</v>
      </c>
      <c r="AB20" s="318">
        <v>0</v>
      </c>
      <c r="AC20" s="318">
        <v>0</v>
      </c>
      <c r="AD20" s="318">
        <v>0</v>
      </c>
      <c r="AE20" s="318">
        <v>0</v>
      </c>
      <c r="AF20" s="318">
        <v>0</v>
      </c>
      <c r="AG20" s="318">
        <v>0</v>
      </c>
      <c r="AH20" s="318">
        <v>0</v>
      </c>
      <c r="AI20" s="318">
        <v>0</v>
      </c>
      <c r="AJ20" s="318">
        <v>0</v>
      </c>
      <c r="AK20" s="318">
        <v>0</v>
      </c>
      <c r="AL20" s="318">
        <v>0</v>
      </c>
      <c r="AM20" s="318">
        <v>0</v>
      </c>
      <c r="AN20" s="318">
        <v>0</v>
      </c>
      <c r="AO20" s="318">
        <v>0</v>
      </c>
      <c r="AP20" s="318">
        <v>0</v>
      </c>
      <c r="AQ20" s="318">
        <v>0</v>
      </c>
      <c r="AR20" s="318">
        <v>0</v>
      </c>
      <c r="AS20" s="318">
        <v>0</v>
      </c>
      <c r="AT20" s="318">
        <v>0</v>
      </c>
      <c r="AU20" s="318">
        <v>0</v>
      </c>
      <c r="AV20" s="318">
        <v>0</v>
      </c>
      <c r="AW20" s="318">
        <v>0</v>
      </c>
      <c r="AX20" s="318">
        <v>0</v>
      </c>
      <c r="AY20" s="318">
        <v>5708.9949999999999</v>
      </c>
      <c r="AZ20" s="318">
        <v>5792.4780000000001</v>
      </c>
      <c r="BA20" s="318">
        <v>5715.9560000000001</v>
      </c>
      <c r="BB20" s="318">
        <v>5743.7889999999998</v>
      </c>
      <c r="BC20" s="318">
        <v>5318.2371879445036</v>
      </c>
      <c r="BD20" s="318">
        <v>5349.2100122841612</v>
      </c>
      <c r="BE20" s="318">
        <v>5496.5920851491464</v>
      </c>
      <c r="BF20" s="318">
        <v>5467.9550307962018</v>
      </c>
      <c r="BG20" s="318">
        <v>5553.812341810718</v>
      </c>
      <c r="BH20" s="318">
        <v>5590.5197415028051</v>
      </c>
      <c r="BI20" s="318">
        <v>5720.7396083745025</v>
      </c>
      <c r="BJ20" s="318">
        <v>5649.4461624454298</v>
      </c>
      <c r="BK20" s="318">
        <v>5800.6336650356134</v>
      </c>
      <c r="BL20" s="318">
        <v>5763.5421717209929</v>
      </c>
      <c r="BM20" s="318">
        <v>5815.048541423188</v>
      </c>
      <c r="BN20" s="318">
        <v>5349.4641971087312</v>
      </c>
      <c r="BO20" s="318">
        <v>4781.9556614559224</v>
      </c>
      <c r="BP20" s="318">
        <v>3181.2062019864088</v>
      </c>
      <c r="BQ20" s="318">
        <v>1153.720112043545</v>
      </c>
      <c r="BR20" s="318">
        <v>248.36287739324365</v>
      </c>
      <c r="BS20" s="318">
        <v>18.441896558341103</v>
      </c>
      <c r="BT20" s="318">
        <v>6.9476633617811308</v>
      </c>
      <c r="BU20" s="318">
        <v>5.7227238711519792</v>
      </c>
      <c r="BV20" s="318">
        <v>6.3775588802817227</v>
      </c>
      <c r="BW20" s="318">
        <v>7.0522077507640208</v>
      </c>
      <c r="BX20" s="219"/>
    </row>
    <row r="21" spans="1:76">
      <c r="A21" s="271"/>
      <c r="B21" s="38" t="s">
        <v>488</v>
      </c>
      <c r="C21" s="30"/>
      <c r="D21" s="318">
        <v>0</v>
      </c>
      <c r="E21" s="318">
        <v>0</v>
      </c>
      <c r="F21" s="318">
        <v>0</v>
      </c>
      <c r="G21" s="318">
        <v>0</v>
      </c>
      <c r="H21" s="318">
        <v>0</v>
      </c>
      <c r="I21" s="318">
        <v>0</v>
      </c>
      <c r="J21" s="318">
        <v>0</v>
      </c>
      <c r="K21" s="318">
        <v>0</v>
      </c>
      <c r="L21" s="318">
        <v>0</v>
      </c>
      <c r="M21" s="318">
        <v>0</v>
      </c>
      <c r="N21" s="318">
        <v>0</v>
      </c>
      <c r="O21" s="318">
        <v>0</v>
      </c>
      <c r="P21" s="318">
        <v>0</v>
      </c>
      <c r="Q21" s="318">
        <v>0</v>
      </c>
      <c r="R21" s="318">
        <v>0</v>
      </c>
      <c r="S21" s="318">
        <v>0</v>
      </c>
      <c r="T21" s="318">
        <v>0</v>
      </c>
      <c r="U21" s="318">
        <v>0</v>
      </c>
      <c r="V21" s="318">
        <v>0</v>
      </c>
      <c r="W21" s="318">
        <v>0</v>
      </c>
      <c r="X21" s="318">
        <v>0</v>
      </c>
      <c r="Y21" s="318">
        <v>0</v>
      </c>
      <c r="Z21" s="318">
        <v>0</v>
      </c>
      <c r="AA21" s="318">
        <v>0</v>
      </c>
      <c r="AB21" s="318">
        <v>0</v>
      </c>
      <c r="AC21" s="318">
        <v>0</v>
      </c>
      <c r="AD21" s="318">
        <v>0</v>
      </c>
      <c r="AE21" s="318">
        <v>0</v>
      </c>
      <c r="AF21" s="318">
        <v>0</v>
      </c>
      <c r="AG21" s="318">
        <v>0</v>
      </c>
      <c r="AH21" s="318">
        <v>0</v>
      </c>
      <c r="AI21" s="318">
        <v>0</v>
      </c>
      <c r="AJ21" s="318">
        <v>0</v>
      </c>
      <c r="AK21" s="318">
        <v>0</v>
      </c>
      <c r="AL21" s="318">
        <v>0</v>
      </c>
      <c r="AM21" s="318">
        <v>0</v>
      </c>
      <c r="AN21" s="318">
        <v>0</v>
      </c>
      <c r="AO21" s="318">
        <v>0</v>
      </c>
      <c r="AP21" s="318">
        <v>0</v>
      </c>
      <c r="AQ21" s="318">
        <v>0</v>
      </c>
      <c r="AR21" s="318">
        <v>0</v>
      </c>
      <c r="AS21" s="318">
        <v>0</v>
      </c>
      <c r="AT21" s="318">
        <v>0</v>
      </c>
      <c r="AU21" s="318">
        <v>0</v>
      </c>
      <c r="AV21" s="318">
        <v>0</v>
      </c>
      <c r="AW21" s="318">
        <v>0</v>
      </c>
      <c r="AX21" s="318">
        <v>0</v>
      </c>
      <c r="AY21" s="318">
        <v>6243.2280000000001</v>
      </c>
      <c r="AZ21" s="318">
        <v>6401.692</v>
      </c>
      <c r="BA21" s="318">
        <v>6350.5780000000004</v>
      </c>
      <c r="BB21" s="318">
        <v>6331.0289999999995</v>
      </c>
      <c r="BC21" s="318">
        <v>6037.4809999999998</v>
      </c>
      <c r="BD21" s="318">
        <v>6070.884</v>
      </c>
      <c r="BE21" s="318">
        <v>6232.6539999999995</v>
      </c>
      <c r="BF21" s="318">
        <v>6285.2789345025985</v>
      </c>
      <c r="BG21" s="318">
        <v>6276.3924125434996</v>
      </c>
      <c r="BH21" s="318">
        <v>6280.4820000000009</v>
      </c>
      <c r="BI21" s="318">
        <v>6337.2311226472002</v>
      </c>
      <c r="BJ21" s="318">
        <v>6282.6829899695995</v>
      </c>
      <c r="BK21" s="318">
        <v>6409.2477563293669</v>
      </c>
      <c r="BL21" s="318">
        <v>6300.9027961799993</v>
      </c>
      <c r="BM21" s="318">
        <v>5929.8654520099981</v>
      </c>
      <c r="BN21" s="318">
        <v>5398.6394528542069</v>
      </c>
      <c r="BO21" s="318">
        <v>4809.0716982724962</v>
      </c>
      <c r="BP21" s="318">
        <v>3192.1959452440233</v>
      </c>
      <c r="BQ21" s="318">
        <v>1158.4216379207508</v>
      </c>
      <c r="BR21" s="318">
        <v>248.90146138115119</v>
      </c>
      <c r="BS21" s="318">
        <v>18.441896558341103</v>
      </c>
      <c r="BT21" s="318">
        <v>6.9476633617811308</v>
      </c>
      <c r="BU21" s="318">
        <v>5.7227238711519792</v>
      </c>
      <c r="BV21" s="318">
        <v>6.3775588802817227</v>
      </c>
      <c r="BW21" s="318">
        <v>7.0522077507640208</v>
      </c>
      <c r="BX21" s="219"/>
    </row>
    <row r="22" spans="1:76">
      <c r="A22" s="271"/>
      <c r="B22" s="323" t="s">
        <v>337</v>
      </c>
      <c r="C22" s="319"/>
      <c r="D22" s="318">
        <v>0</v>
      </c>
      <c r="E22" s="318">
        <v>0</v>
      </c>
      <c r="F22" s="318">
        <v>0</v>
      </c>
      <c r="G22" s="318">
        <v>0</v>
      </c>
      <c r="H22" s="318">
        <v>0</v>
      </c>
      <c r="I22" s="318">
        <v>0</v>
      </c>
      <c r="J22" s="318">
        <v>0</v>
      </c>
      <c r="K22" s="318">
        <v>0</v>
      </c>
      <c r="L22" s="318">
        <v>0</v>
      </c>
      <c r="M22" s="318">
        <v>0</v>
      </c>
      <c r="N22" s="318">
        <v>0</v>
      </c>
      <c r="O22" s="318">
        <v>0</v>
      </c>
      <c r="P22" s="318">
        <v>0</v>
      </c>
      <c r="Q22" s="318">
        <v>0</v>
      </c>
      <c r="R22" s="318">
        <v>0</v>
      </c>
      <c r="S22" s="318">
        <v>0</v>
      </c>
      <c r="T22" s="318">
        <v>0</v>
      </c>
      <c r="U22" s="318">
        <v>0</v>
      </c>
      <c r="V22" s="318">
        <v>0</v>
      </c>
      <c r="W22" s="318">
        <v>0</v>
      </c>
      <c r="X22" s="318">
        <v>0</v>
      </c>
      <c r="Y22" s="318">
        <v>0</v>
      </c>
      <c r="Z22" s="318">
        <v>0</v>
      </c>
      <c r="AA22" s="318">
        <v>0</v>
      </c>
      <c r="AB22" s="318">
        <v>0</v>
      </c>
      <c r="AC22" s="318">
        <v>0</v>
      </c>
      <c r="AD22" s="318">
        <v>0</v>
      </c>
      <c r="AE22" s="318">
        <v>0</v>
      </c>
      <c r="AF22" s="318">
        <v>0</v>
      </c>
      <c r="AG22" s="318">
        <v>0</v>
      </c>
      <c r="AH22" s="318">
        <v>0</v>
      </c>
      <c r="AI22" s="318">
        <v>0</v>
      </c>
      <c r="AJ22" s="318">
        <v>0</v>
      </c>
      <c r="AK22" s="318">
        <v>0</v>
      </c>
      <c r="AL22" s="318">
        <v>0</v>
      </c>
      <c r="AM22" s="318">
        <v>0</v>
      </c>
      <c r="AN22" s="318">
        <v>0</v>
      </c>
      <c r="AO22" s="318">
        <v>0</v>
      </c>
      <c r="AP22" s="318">
        <v>0</v>
      </c>
      <c r="AQ22" s="318">
        <v>0</v>
      </c>
      <c r="AR22" s="318">
        <v>0</v>
      </c>
      <c r="AS22" s="318">
        <v>0</v>
      </c>
      <c r="AT22" s="318">
        <v>0</v>
      </c>
      <c r="AU22" s="318">
        <v>0</v>
      </c>
      <c r="AV22" s="318">
        <v>0</v>
      </c>
      <c r="AW22" s="318">
        <v>0</v>
      </c>
      <c r="AX22" s="318">
        <v>0</v>
      </c>
      <c r="AY22" s="318">
        <v>5326.5479309760121</v>
      </c>
      <c r="AZ22" s="318">
        <v>5634.0700627548977</v>
      </c>
      <c r="BA22" s="318">
        <v>5761.3166007132186</v>
      </c>
      <c r="BB22" s="318">
        <v>5954.2356985493152</v>
      </c>
      <c r="BC22" s="318">
        <v>5897.0027550317054</v>
      </c>
      <c r="BD22" s="318">
        <v>6067.8</v>
      </c>
      <c r="BE22" s="318">
        <v>6232.6540000000005</v>
      </c>
      <c r="BF22" s="318">
        <v>6285.2789345025994</v>
      </c>
      <c r="BG22" s="318">
        <v>6276.3924125434996</v>
      </c>
      <c r="BH22" s="318">
        <v>6280.482</v>
      </c>
      <c r="BI22" s="318">
        <v>6337.2311226471993</v>
      </c>
      <c r="BJ22" s="318">
        <v>6282.6829899695995</v>
      </c>
      <c r="BK22" s="318">
        <v>6409.2477563293669</v>
      </c>
      <c r="BL22" s="318">
        <v>6300.9027961799993</v>
      </c>
      <c r="BM22" s="318">
        <v>5929.8654520099981</v>
      </c>
      <c r="BN22" s="318">
        <v>5398.6394528542078</v>
      </c>
      <c r="BO22" s="318">
        <v>4809.0716982724962</v>
      </c>
      <c r="BP22" s="318">
        <v>3192.1959452440233</v>
      </c>
      <c r="BQ22" s="318">
        <v>1158.4216379207508</v>
      </c>
      <c r="BR22" s="318">
        <v>248.90146138115117</v>
      </c>
      <c r="BS22" s="318">
        <v>18.441896558341103</v>
      </c>
      <c r="BT22" s="318">
        <v>6.9476633617811308</v>
      </c>
      <c r="BU22" s="318">
        <v>5.7227238711519792</v>
      </c>
      <c r="BV22" s="318">
        <v>6.3775588802817227</v>
      </c>
      <c r="BW22" s="318">
        <v>7.0522077507640208</v>
      </c>
      <c r="BX22" s="219"/>
    </row>
    <row r="23" spans="1:76">
      <c r="A23" s="271"/>
      <c r="B23" s="323" t="s">
        <v>338</v>
      </c>
      <c r="C23" s="319"/>
      <c r="D23" s="318">
        <v>0</v>
      </c>
      <c r="E23" s="318">
        <v>0</v>
      </c>
      <c r="F23" s="318">
        <v>0</v>
      </c>
      <c r="G23" s="318">
        <v>0</v>
      </c>
      <c r="H23" s="318">
        <v>0</v>
      </c>
      <c r="I23" s="318">
        <v>0</v>
      </c>
      <c r="J23" s="318">
        <v>0</v>
      </c>
      <c r="K23" s="318">
        <v>0</v>
      </c>
      <c r="L23" s="318">
        <v>0</v>
      </c>
      <c r="M23" s="318">
        <v>0</v>
      </c>
      <c r="N23" s="318">
        <v>0</v>
      </c>
      <c r="O23" s="318">
        <v>0</v>
      </c>
      <c r="P23" s="318">
        <v>0</v>
      </c>
      <c r="Q23" s="318">
        <v>0</v>
      </c>
      <c r="R23" s="318">
        <v>0</v>
      </c>
      <c r="S23" s="318">
        <v>0</v>
      </c>
      <c r="T23" s="318">
        <v>0</v>
      </c>
      <c r="U23" s="318">
        <v>0</v>
      </c>
      <c r="V23" s="318">
        <v>0</v>
      </c>
      <c r="W23" s="318">
        <v>0</v>
      </c>
      <c r="X23" s="318">
        <v>0</v>
      </c>
      <c r="Y23" s="318">
        <v>0</v>
      </c>
      <c r="Z23" s="318">
        <v>0</v>
      </c>
      <c r="AA23" s="318">
        <v>0</v>
      </c>
      <c r="AB23" s="318">
        <v>0</v>
      </c>
      <c r="AC23" s="318">
        <v>0</v>
      </c>
      <c r="AD23" s="318">
        <v>0</v>
      </c>
      <c r="AE23" s="318">
        <v>0</v>
      </c>
      <c r="AF23" s="318">
        <v>0</v>
      </c>
      <c r="AG23" s="318">
        <v>0</v>
      </c>
      <c r="AH23" s="318">
        <v>0</v>
      </c>
      <c r="AI23" s="318">
        <v>0</v>
      </c>
      <c r="AJ23" s="318">
        <v>0</v>
      </c>
      <c r="AK23" s="318">
        <v>0</v>
      </c>
      <c r="AL23" s="318">
        <v>0</v>
      </c>
      <c r="AM23" s="318">
        <v>0</v>
      </c>
      <c r="AN23" s="318">
        <v>0</v>
      </c>
      <c r="AO23" s="318">
        <v>0</v>
      </c>
      <c r="AP23" s="318">
        <v>0</v>
      </c>
      <c r="AQ23" s="318">
        <v>0</v>
      </c>
      <c r="AR23" s="318">
        <v>0</v>
      </c>
      <c r="AS23" s="318">
        <v>0</v>
      </c>
      <c r="AT23" s="318">
        <v>0</v>
      </c>
      <c r="AU23" s="318">
        <v>0</v>
      </c>
      <c r="AV23" s="318">
        <v>0</v>
      </c>
      <c r="AW23" s="318">
        <v>0</v>
      </c>
      <c r="AX23" s="318">
        <v>0</v>
      </c>
      <c r="AY23" s="318">
        <v>916.68006902398884</v>
      </c>
      <c r="AZ23" s="318">
        <v>767.62193724510246</v>
      </c>
      <c r="BA23" s="318">
        <v>589.26139928678288</v>
      </c>
      <c r="BB23" s="318">
        <v>376.793301450684</v>
      </c>
      <c r="BC23" s="318">
        <v>140.4782449682954</v>
      </c>
      <c r="BD23" s="318">
        <v>3.0840000000000001</v>
      </c>
      <c r="BE23" s="318">
        <v>0</v>
      </c>
      <c r="BF23" s="318">
        <v>0</v>
      </c>
      <c r="BG23" s="318">
        <v>0</v>
      </c>
      <c r="BH23" s="318">
        <v>0</v>
      </c>
      <c r="BI23" s="318">
        <v>0</v>
      </c>
      <c r="BJ23" s="318">
        <v>0</v>
      </c>
      <c r="BK23" s="318">
        <v>0</v>
      </c>
      <c r="BL23" s="318">
        <v>0</v>
      </c>
      <c r="BM23" s="318">
        <v>0</v>
      </c>
      <c r="BN23" s="318">
        <v>0</v>
      </c>
      <c r="BO23" s="318">
        <v>0</v>
      </c>
      <c r="BP23" s="318">
        <v>0</v>
      </c>
      <c r="BQ23" s="318">
        <v>0</v>
      </c>
      <c r="BR23" s="318">
        <v>0</v>
      </c>
      <c r="BS23" s="318">
        <v>0</v>
      </c>
      <c r="BT23" s="318">
        <v>0</v>
      </c>
      <c r="BU23" s="318">
        <v>0</v>
      </c>
      <c r="BV23" s="318">
        <v>0</v>
      </c>
      <c r="BW23" s="318">
        <v>0</v>
      </c>
      <c r="BX23" s="219"/>
    </row>
    <row r="24" spans="1:76" ht="24" customHeight="1">
      <c r="A24" s="271"/>
      <c r="B24" s="38" t="s">
        <v>500</v>
      </c>
      <c r="C24" s="30"/>
      <c r="D24" s="318">
        <v>0</v>
      </c>
      <c r="E24" s="318">
        <v>0</v>
      </c>
      <c r="F24" s="318">
        <v>0</v>
      </c>
      <c r="G24" s="318">
        <v>0</v>
      </c>
      <c r="H24" s="318">
        <v>0</v>
      </c>
      <c r="I24" s="318">
        <v>0</v>
      </c>
      <c r="J24" s="318">
        <v>0</v>
      </c>
      <c r="K24" s="318">
        <v>0</v>
      </c>
      <c r="L24" s="318">
        <v>0</v>
      </c>
      <c r="M24" s="318">
        <v>0</v>
      </c>
      <c r="N24" s="318">
        <v>0</v>
      </c>
      <c r="O24" s="318">
        <v>0</v>
      </c>
      <c r="P24" s="318">
        <v>0</v>
      </c>
      <c r="Q24" s="318">
        <v>0</v>
      </c>
      <c r="R24" s="318">
        <v>0</v>
      </c>
      <c r="S24" s="318">
        <v>0</v>
      </c>
      <c r="T24" s="318">
        <v>0</v>
      </c>
      <c r="U24" s="318">
        <v>0</v>
      </c>
      <c r="V24" s="318">
        <v>0</v>
      </c>
      <c r="W24" s="318">
        <v>0</v>
      </c>
      <c r="X24" s="318">
        <v>0</v>
      </c>
      <c r="Y24" s="318">
        <v>0</v>
      </c>
      <c r="Z24" s="318">
        <v>0</v>
      </c>
      <c r="AA24" s="318">
        <v>0</v>
      </c>
      <c r="AB24" s="318">
        <v>0</v>
      </c>
      <c r="AC24" s="318">
        <v>0</v>
      </c>
      <c r="AD24" s="318">
        <v>0</v>
      </c>
      <c r="AE24" s="318">
        <v>0</v>
      </c>
      <c r="AF24" s="318">
        <v>0</v>
      </c>
      <c r="AG24" s="318">
        <v>0</v>
      </c>
      <c r="AH24" s="318">
        <v>0</v>
      </c>
      <c r="AI24" s="318">
        <v>0</v>
      </c>
      <c r="AJ24" s="318">
        <v>0</v>
      </c>
      <c r="AK24" s="318">
        <v>0</v>
      </c>
      <c r="AL24" s="318">
        <v>0</v>
      </c>
      <c r="AM24" s="318">
        <v>0</v>
      </c>
      <c r="AN24" s="318">
        <v>0</v>
      </c>
      <c r="AO24" s="318">
        <v>0</v>
      </c>
      <c r="AP24" s="318">
        <v>0</v>
      </c>
      <c r="AQ24" s="318">
        <v>0</v>
      </c>
      <c r="AR24" s="318">
        <v>0</v>
      </c>
      <c r="AS24" s="318">
        <v>0</v>
      </c>
      <c r="AT24" s="318">
        <v>0</v>
      </c>
      <c r="AU24" s="318">
        <v>0</v>
      </c>
      <c r="AV24" s="318">
        <v>0</v>
      </c>
      <c r="AW24" s="318">
        <v>0</v>
      </c>
      <c r="AX24" s="318">
        <v>0</v>
      </c>
      <c r="AY24" s="318">
        <v>1379.712</v>
      </c>
      <c r="AZ24" s="318">
        <v>1259.932</v>
      </c>
      <c r="BA24" s="318">
        <v>1061.694</v>
      </c>
      <c r="BB24" s="318">
        <v>919.56100000000004</v>
      </c>
      <c r="BC24" s="318">
        <v>752.55899999999997</v>
      </c>
      <c r="BD24" s="318">
        <v>695.29899999999998</v>
      </c>
      <c r="BE24" s="318">
        <v>516.38935285708476</v>
      </c>
      <c r="BF24" s="318">
        <v>472.67557444940707</v>
      </c>
      <c r="BG24" s="318">
        <v>447.73114245890002</v>
      </c>
      <c r="BH24" s="318">
        <v>381.54500000000002</v>
      </c>
      <c r="BI24" s="318">
        <v>312.69948487280004</v>
      </c>
      <c r="BJ24" s="318">
        <v>283.48633096040004</v>
      </c>
      <c r="BK24" s="318">
        <v>247.75242540999994</v>
      </c>
      <c r="BL24" s="318">
        <v>214.94080607999948</v>
      </c>
      <c r="BM24" s="318">
        <v>178.47690458000002</v>
      </c>
      <c r="BN24" s="318">
        <v>157.3975611810487</v>
      </c>
      <c r="BO24" s="318">
        <v>126.20802807750385</v>
      </c>
      <c r="BP24" s="318">
        <v>83.64950086597598</v>
      </c>
      <c r="BQ24" s="318">
        <v>28.141977149249314</v>
      </c>
      <c r="BR24" s="318">
        <v>5.1367857340360041</v>
      </c>
      <c r="BS24" s="318">
        <v>6.5590668289938786E-2</v>
      </c>
      <c r="BT24" s="318">
        <v>0</v>
      </c>
      <c r="BU24" s="318">
        <v>0</v>
      </c>
      <c r="BV24" s="318">
        <v>0</v>
      </c>
      <c r="BW24" s="318">
        <v>0</v>
      </c>
      <c r="BX24" s="219"/>
    </row>
    <row r="25" spans="1:76">
      <c r="A25" s="271"/>
      <c r="B25" s="323" t="s">
        <v>337</v>
      </c>
      <c r="C25" s="30"/>
      <c r="D25" s="318">
        <v>0</v>
      </c>
      <c r="E25" s="318">
        <v>0</v>
      </c>
      <c r="F25" s="318">
        <v>0</v>
      </c>
      <c r="G25" s="318">
        <v>0</v>
      </c>
      <c r="H25" s="318">
        <v>0</v>
      </c>
      <c r="I25" s="318">
        <v>0</v>
      </c>
      <c r="J25" s="318">
        <v>0</v>
      </c>
      <c r="K25" s="318">
        <v>0</v>
      </c>
      <c r="L25" s="318">
        <v>0</v>
      </c>
      <c r="M25" s="318">
        <v>0</v>
      </c>
      <c r="N25" s="318">
        <v>0</v>
      </c>
      <c r="O25" s="318">
        <v>0</v>
      </c>
      <c r="P25" s="318">
        <v>0</v>
      </c>
      <c r="Q25" s="318">
        <v>0</v>
      </c>
      <c r="R25" s="318">
        <v>0</v>
      </c>
      <c r="S25" s="318">
        <v>0</v>
      </c>
      <c r="T25" s="318">
        <v>0</v>
      </c>
      <c r="U25" s="318">
        <v>0</v>
      </c>
      <c r="V25" s="318">
        <v>0</v>
      </c>
      <c r="W25" s="318">
        <v>0</v>
      </c>
      <c r="X25" s="318">
        <v>0</v>
      </c>
      <c r="Y25" s="318">
        <v>0</v>
      </c>
      <c r="Z25" s="318">
        <v>0</v>
      </c>
      <c r="AA25" s="318">
        <v>0</v>
      </c>
      <c r="AB25" s="318">
        <v>0</v>
      </c>
      <c r="AC25" s="318">
        <v>0</v>
      </c>
      <c r="AD25" s="318">
        <v>0</v>
      </c>
      <c r="AE25" s="318">
        <v>0</v>
      </c>
      <c r="AF25" s="318">
        <v>0</v>
      </c>
      <c r="AG25" s="318">
        <v>0</v>
      </c>
      <c r="AH25" s="318">
        <v>0</v>
      </c>
      <c r="AI25" s="318">
        <v>0</v>
      </c>
      <c r="AJ25" s="318">
        <v>0</v>
      </c>
      <c r="AK25" s="318">
        <v>0</v>
      </c>
      <c r="AL25" s="318">
        <v>0</v>
      </c>
      <c r="AM25" s="318">
        <v>0</v>
      </c>
      <c r="AN25" s="318">
        <v>0</v>
      </c>
      <c r="AO25" s="318">
        <v>0</v>
      </c>
      <c r="AP25" s="318">
        <v>0</v>
      </c>
      <c r="AQ25" s="318">
        <v>0</v>
      </c>
      <c r="AR25" s="318">
        <v>0</v>
      </c>
      <c r="AS25" s="318">
        <v>0</v>
      </c>
      <c r="AT25" s="318">
        <v>0</v>
      </c>
      <c r="AU25" s="318">
        <v>0</v>
      </c>
      <c r="AV25" s="318">
        <v>0</v>
      </c>
      <c r="AW25" s="318">
        <v>0</v>
      </c>
      <c r="AX25" s="318">
        <v>0</v>
      </c>
      <c r="AY25" s="318">
        <v>1268.1704446426761</v>
      </c>
      <c r="AZ25" s="318">
        <v>1158.6590688085946</v>
      </c>
      <c r="BA25" s="318">
        <v>983.02751623229062</v>
      </c>
      <c r="BB25" s="318">
        <v>865.6060445406921</v>
      </c>
      <c r="BC25" s="318">
        <v>732.30471410880648</v>
      </c>
      <c r="BD25" s="318">
        <v>695.29899999999998</v>
      </c>
      <c r="BE25" s="318">
        <v>516.38935285708476</v>
      </c>
      <c r="BF25" s="318">
        <v>472.67557444940707</v>
      </c>
      <c r="BG25" s="318">
        <v>447.73114245890002</v>
      </c>
      <c r="BH25" s="318">
        <v>381.54500000000002</v>
      </c>
      <c r="BI25" s="318">
        <v>312.69948487280004</v>
      </c>
      <c r="BJ25" s="318">
        <v>283.48633096040004</v>
      </c>
      <c r="BK25" s="318">
        <v>247.75242540999994</v>
      </c>
      <c r="BL25" s="318">
        <v>214.94080607999948</v>
      </c>
      <c r="BM25" s="318">
        <v>178.47690458000002</v>
      </c>
      <c r="BN25" s="318">
        <v>157.3975611810487</v>
      </c>
      <c r="BO25" s="318">
        <v>126.20802807750385</v>
      </c>
      <c r="BP25" s="318">
        <v>83.64950086597598</v>
      </c>
      <c r="BQ25" s="318">
        <v>28.141977149249314</v>
      </c>
      <c r="BR25" s="318">
        <v>5.1367857340360041</v>
      </c>
      <c r="BS25" s="318">
        <v>6.5590668289938786E-2</v>
      </c>
      <c r="BT25" s="318">
        <v>0</v>
      </c>
      <c r="BU25" s="318">
        <v>0</v>
      </c>
      <c r="BV25" s="318">
        <v>0</v>
      </c>
      <c r="BW25" s="318">
        <v>0</v>
      </c>
      <c r="BX25" s="219"/>
    </row>
    <row r="26" spans="1:76">
      <c r="A26" s="271"/>
      <c r="B26" s="323" t="s">
        <v>338</v>
      </c>
      <c r="C26" s="30"/>
      <c r="D26" s="318">
        <v>0</v>
      </c>
      <c r="E26" s="318">
        <v>0</v>
      </c>
      <c r="F26" s="318">
        <v>0</v>
      </c>
      <c r="G26" s="318">
        <v>0</v>
      </c>
      <c r="H26" s="318">
        <v>0</v>
      </c>
      <c r="I26" s="318">
        <v>0</v>
      </c>
      <c r="J26" s="318">
        <v>0</v>
      </c>
      <c r="K26" s="318">
        <v>0</v>
      </c>
      <c r="L26" s="318">
        <v>0</v>
      </c>
      <c r="M26" s="318">
        <v>0</v>
      </c>
      <c r="N26" s="318">
        <v>0</v>
      </c>
      <c r="O26" s="318">
        <v>0</v>
      </c>
      <c r="P26" s="318">
        <v>0</v>
      </c>
      <c r="Q26" s="318">
        <v>0</v>
      </c>
      <c r="R26" s="318">
        <v>0</v>
      </c>
      <c r="S26" s="318">
        <v>0</v>
      </c>
      <c r="T26" s="318">
        <v>0</v>
      </c>
      <c r="U26" s="318">
        <v>0</v>
      </c>
      <c r="V26" s="318">
        <v>0</v>
      </c>
      <c r="W26" s="318">
        <v>0</v>
      </c>
      <c r="X26" s="318">
        <v>0</v>
      </c>
      <c r="Y26" s="318">
        <v>0</v>
      </c>
      <c r="Z26" s="318">
        <v>0</v>
      </c>
      <c r="AA26" s="318">
        <v>0</v>
      </c>
      <c r="AB26" s="318">
        <v>0</v>
      </c>
      <c r="AC26" s="318">
        <v>0</v>
      </c>
      <c r="AD26" s="318">
        <v>0</v>
      </c>
      <c r="AE26" s="318">
        <v>0</v>
      </c>
      <c r="AF26" s="318">
        <v>0</v>
      </c>
      <c r="AG26" s="318">
        <v>0</v>
      </c>
      <c r="AH26" s="318">
        <v>0</v>
      </c>
      <c r="AI26" s="318">
        <v>0</v>
      </c>
      <c r="AJ26" s="318">
        <v>0</v>
      </c>
      <c r="AK26" s="318">
        <v>0</v>
      </c>
      <c r="AL26" s="318">
        <v>0</v>
      </c>
      <c r="AM26" s="318">
        <v>0</v>
      </c>
      <c r="AN26" s="318">
        <v>0</v>
      </c>
      <c r="AO26" s="318">
        <v>0</v>
      </c>
      <c r="AP26" s="318">
        <v>0</v>
      </c>
      <c r="AQ26" s="318">
        <v>0</v>
      </c>
      <c r="AR26" s="318">
        <v>0</v>
      </c>
      <c r="AS26" s="318">
        <v>0</v>
      </c>
      <c r="AT26" s="318">
        <v>0</v>
      </c>
      <c r="AU26" s="318">
        <v>0</v>
      </c>
      <c r="AV26" s="318">
        <v>0</v>
      </c>
      <c r="AW26" s="318">
        <v>0</v>
      </c>
      <c r="AX26" s="318">
        <v>0</v>
      </c>
      <c r="AY26" s="318">
        <v>111.54155535732374</v>
      </c>
      <c r="AZ26" s="318">
        <v>101.27293119140541</v>
      </c>
      <c r="BA26" s="318">
        <v>78.666483767709352</v>
      </c>
      <c r="BB26" s="318">
        <v>53.954955459307946</v>
      </c>
      <c r="BC26" s="318">
        <v>20.254285891193518</v>
      </c>
      <c r="BD26" s="318">
        <v>0</v>
      </c>
      <c r="BE26" s="318">
        <v>0</v>
      </c>
      <c r="BF26" s="318">
        <v>0</v>
      </c>
      <c r="BG26" s="318">
        <v>0</v>
      </c>
      <c r="BH26" s="318">
        <v>0</v>
      </c>
      <c r="BI26" s="318">
        <v>0</v>
      </c>
      <c r="BJ26" s="318">
        <v>0</v>
      </c>
      <c r="BK26" s="318">
        <v>0</v>
      </c>
      <c r="BL26" s="318">
        <v>0</v>
      </c>
      <c r="BM26" s="318">
        <v>0</v>
      </c>
      <c r="BN26" s="318">
        <v>0</v>
      </c>
      <c r="BO26" s="318">
        <v>0</v>
      </c>
      <c r="BP26" s="318">
        <v>0</v>
      </c>
      <c r="BQ26" s="318">
        <v>0</v>
      </c>
      <c r="BR26" s="318">
        <v>0</v>
      </c>
      <c r="BS26" s="318">
        <v>0</v>
      </c>
      <c r="BT26" s="318">
        <v>0</v>
      </c>
      <c r="BU26" s="318">
        <v>0</v>
      </c>
      <c r="BV26" s="318">
        <v>0</v>
      </c>
      <c r="BW26" s="318">
        <v>0</v>
      </c>
      <c r="BX26" s="219"/>
    </row>
    <row r="27" spans="1:76" s="275" customFormat="1" ht="26.1" customHeight="1">
      <c r="A27" s="274"/>
      <c r="B27" s="35" t="s">
        <v>236</v>
      </c>
      <c r="C27" s="35"/>
      <c r="D27" s="326">
        <f t="shared" ref="D27:AI27" si="14">SUM(D28,D31)</f>
        <v>0</v>
      </c>
      <c r="E27" s="326">
        <f t="shared" si="14"/>
        <v>0</v>
      </c>
      <c r="F27" s="326">
        <f t="shared" si="14"/>
        <v>0</v>
      </c>
      <c r="G27" s="326">
        <f t="shared" si="14"/>
        <v>0</v>
      </c>
      <c r="H27" s="326">
        <f t="shared" si="14"/>
        <v>0</v>
      </c>
      <c r="I27" s="326">
        <f t="shared" si="14"/>
        <v>0</v>
      </c>
      <c r="J27" s="326">
        <f t="shared" si="14"/>
        <v>0</v>
      </c>
      <c r="K27" s="326">
        <f t="shared" si="14"/>
        <v>0</v>
      </c>
      <c r="L27" s="326">
        <f t="shared" si="14"/>
        <v>0</v>
      </c>
      <c r="M27" s="326">
        <f t="shared" si="14"/>
        <v>0</v>
      </c>
      <c r="N27" s="326">
        <f t="shared" si="14"/>
        <v>0</v>
      </c>
      <c r="O27" s="326">
        <f t="shared" si="14"/>
        <v>0</v>
      </c>
      <c r="P27" s="326">
        <f t="shared" si="14"/>
        <v>0</v>
      </c>
      <c r="Q27" s="326">
        <f t="shared" si="14"/>
        <v>0</v>
      </c>
      <c r="R27" s="326">
        <f t="shared" si="14"/>
        <v>0</v>
      </c>
      <c r="S27" s="326">
        <f t="shared" si="14"/>
        <v>0</v>
      </c>
      <c r="T27" s="326">
        <f t="shared" si="14"/>
        <v>0</v>
      </c>
      <c r="U27" s="326">
        <f t="shared" si="14"/>
        <v>0</v>
      </c>
      <c r="V27" s="326">
        <f t="shared" si="14"/>
        <v>0</v>
      </c>
      <c r="W27" s="326">
        <f t="shared" si="14"/>
        <v>0</v>
      </c>
      <c r="X27" s="326">
        <f t="shared" si="14"/>
        <v>0</v>
      </c>
      <c r="Y27" s="326">
        <f t="shared" si="14"/>
        <v>0</v>
      </c>
      <c r="Z27" s="326">
        <f t="shared" si="14"/>
        <v>0</v>
      </c>
      <c r="AA27" s="326">
        <f t="shared" si="14"/>
        <v>91</v>
      </c>
      <c r="AB27" s="326">
        <f t="shared" si="14"/>
        <v>196</v>
      </c>
      <c r="AC27" s="326">
        <f t="shared" si="14"/>
        <v>241.541</v>
      </c>
      <c r="AD27" s="326">
        <f t="shared" si="14"/>
        <v>319.58499999999998</v>
      </c>
      <c r="AE27" s="326">
        <f t="shared" si="14"/>
        <v>448.238</v>
      </c>
      <c r="AF27" s="326">
        <f t="shared" si="14"/>
        <v>562.80799999999999</v>
      </c>
      <c r="AG27" s="326">
        <f t="shared" si="14"/>
        <v>701.21900000000005</v>
      </c>
      <c r="AH27" s="326">
        <f t="shared" si="14"/>
        <v>840</v>
      </c>
      <c r="AI27" s="326">
        <f t="shared" si="14"/>
        <v>995</v>
      </c>
      <c r="AJ27" s="326">
        <f t="shared" ref="AJ27:BO27" si="15">SUM(AJ28,AJ31)</f>
        <v>1150</v>
      </c>
      <c r="AK27" s="326">
        <f t="shared" si="15"/>
        <v>1370</v>
      </c>
      <c r="AL27" s="326">
        <f t="shared" si="15"/>
        <v>1593</v>
      </c>
      <c r="AM27" s="326">
        <f t="shared" si="15"/>
        <v>1872</v>
      </c>
      <c r="AN27" s="326">
        <f t="shared" si="15"/>
        <v>2142</v>
      </c>
      <c r="AO27" s="326">
        <f t="shared" si="15"/>
        <v>2349</v>
      </c>
      <c r="AP27" s="326">
        <f t="shared" si="15"/>
        <v>2673.8379999999997</v>
      </c>
      <c r="AQ27" s="326">
        <f t="shared" si="15"/>
        <v>2968.4050000000002</v>
      </c>
      <c r="AR27" s="326">
        <f t="shared" si="15"/>
        <v>3359.3579999999997</v>
      </c>
      <c r="AS27" s="326">
        <f t="shared" si="15"/>
        <v>3836.6360000000004</v>
      </c>
      <c r="AT27" s="326">
        <f t="shared" si="15"/>
        <v>4431.0190000000002</v>
      </c>
      <c r="AU27" s="326">
        <f t="shared" si="15"/>
        <v>5485.4179999999997</v>
      </c>
      <c r="AV27" s="326">
        <f t="shared" si="15"/>
        <v>6209.6019999999999</v>
      </c>
      <c r="AW27" s="326">
        <f t="shared" si="15"/>
        <v>7067.8279999999995</v>
      </c>
      <c r="AX27" s="326">
        <f t="shared" si="15"/>
        <v>7705.134</v>
      </c>
      <c r="AY27" s="326">
        <f t="shared" si="15"/>
        <v>271</v>
      </c>
      <c r="AZ27" s="326">
        <f t="shared" si="15"/>
        <v>0</v>
      </c>
      <c r="BA27" s="326">
        <f t="shared" si="15"/>
        <v>0</v>
      </c>
      <c r="BB27" s="326">
        <f t="shared" si="15"/>
        <v>0</v>
      </c>
      <c r="BC27" s="326">
        <f t="shared" si="15"/>
        <v>0</v>
      </c>
      <c r="BD27" s="326">
        <f t="shared" si="15"/>
        <v>0</v>
      </c>
      <c r="BE27" s="326">
        <f t="shared" si="15"/>
        <v>0</v>
      </c>
      <c r="BF27" s="326">
        <f t="shared" si="15"/>
        <v>0</v>
      </c>
      <c r="BG27" s="326">
        <f t="shared" si="15"/>
        <v>0</v>
      </c>
      <c r="BH27" s="326">
        <f t="shared" si="15"/>
        <v>0</v>
      </c>
      <c r="BI27" s="326">
        <f t="shared" si="15"/>
        <v>0</v>
      </c>
      <c r="BJ27" s="326">
        <f t="shared" si="15"/>
        <v>0</v>
      </c>
      <c r="BK27" s="326">
        <f t="shared" si="15"/>
        <v>0</v>
      </c>
      <c r="BL27" s="326">
        <f t="shared" si="15"/>
        <v>0</v>
      </c>
      <c r="BM27" s="326">
        <f t="shared" si="15"/>
        <v>0</v>
      </c>
      <c r="BN27" s="326">
        <f t="shared" si="15"/>
        <v>0</v>
      </c>
      <c r="BO27" s="326">
        <f t="shared" si="15"/>
        <v>0</v>
      </c>
      <c r="BP27" s="326">
        <f t="shared" ref="BP27:BW27" si="16">SUM(BP28,BP31)</f>
        <v>0</v>
      </c>
      <c r="BQ27" s="326">
        <f t="shared" si="16"/>
        <v>0</v>
      </c>
      <c r="BR27" s="326">
        <f t="shared" si="16"/>
        <v>0</v>
      </c>
      <c r="BS27" s="326">
        <f t="shared" si="16"/>
        <v>0</v>
      </c>
      <c r="BT27" s="326">
        <f t="shared" si="16"/>
        <v>0</v>
      </c>
      <c r="BU27" s="326">
        <f t="shared" si="16"/>
        <v>0</v>
      </c>
      <c r="BV27" s="326">
        <f t="shared" si="16"/>
        <v>0</v>
      </c>
      <c r="BW27" s="326">
        <f t="shared" si="16"/>
        <v>0</v>
      </c>
      <c r="BX27" s="174"/>
    </row>
    <row r="28" spans="1:76">
      <c r="A28" s="271"/>
      <c r="B28" s="38" t="s">
        <v>507</v>
      </c>
      <c r="C28" s="38"/>
      <c r="D28" s="318">
        <v>0</v>
      </c>
      <c r="E28" s="318">
        <v>0</v>
      </c>
      <c r="F28" s="318">
        <v>0</v>
      </c>
      <c r="G28" s="318">
        <v>0</v>
      </c>
      <c r="H28" s="318">
        <v>0</v>
      </c>
      <c r="I28" s="318">
        <v>0</v>
      </c>
      <c r="J28" s="318">
        <v>0</v>
      </c>
      <c r="K28" s="318">
        <v>0</v>
      </c>
      <c r="L28" s="318">
        <v>0</v>
      </c>
      <c r="M28" s="318">
        <v>0</v>
      </c>
      <c r="N28" s="318">
        <v>0</v>
      </c>
      <c r="O28" s="318">
        <v>0</v>
      </c>
      <c r="P28" s="318">
        <v>0</v>
      </c>
      <c r="Q28" s="318">
        <v>0</v>
      </c>
      <c r="R28" s="318">
        <v>0</v>
      </c>
      <c r="S28" s="318">
        <v>0</v>
      </c>
      <c r="T28" s="318">
        <v>0</v>
      </c>
      <c r="U28" s="318">
        <v>0</v>
      </c>
      <c r="V28" s="318">
        <v>0</v>
      </c>
      <c r="W28" s="318">
        <v>0</v>
      </c>
      <c r="X28" s="318">
        <v>0</v>
      </c>
      <c r="Y28" s="318">
        <v>0</v>
      </c>
      <c r="Z28" s="318">
        <v>0</v>
      </c>
      <c r="AA28" s="318">
        <v>91</v>
      </c>
      <c r="AB28" s="318">
        <v>196</v>
      </c>
      <c r="AC28" s="318">
        <v>241.541</v>
      </c>
      <c r="AD28" s="318">
        <v>319.58499999999998</v>
      </c>
      <c r="AE28" s="318">
        <v>448.238</v>
      </c>
      <c r="AF28" s="318">
        <v>562.80799999999999</v>
      </c>
      <c r="AG28" s="318">
        <v>701.21900000000005</v>
      </c>
      <c r="AH28" s="318">
        <v>840</v>
      </c>
      <c r="AI28" s="318">
        <v>992</v>
      </c>
      <c r="AJ28" s="318">
        <v>1140</v>
      </c>
      <c r="AK28" s="318">
        <v>1344</v>
      </c>
      <c r="AL28" s="318">
        <v>1540</v>
      </c>
      <c r="AM28" s="318">
        <v>1805</v>
      </c>
      <c r="AN28" s="318">
        <v>2042</v>
      </c>
      <c r="AO28" s="318">
        <v>2222</v>
      </c>
      <c r="AP28" s="318">
        <v>2480.3919999999998</v>
      </c>
      <c r="AQ28" s="318">
        <v>2707.1950000000002</v>
      </c>
      <c r="AR28" s="318">
        <v>3026.1489999999999</v>
      </c>
      <c r="AS28" s="318">
        <v>3400.9540000000002</v>
      </c>
      <c r="AT28" s="318">
        <v>3859.9520000000002</v>
      </c>
      <c r="AU28" s="318">
        <v>4694.4589999999998</v>
      </c>
      <c r="AV28" s="318">
        <v>5219.8249999999998</v>
      </c>
      <c r="AW28" s="318">
        <v>5832.9319999999998</v>
      </c>
      <c r="AX28" s="318">
        <v>6262.348</v>
      </c>
      <c r="AY28" s="318">
        <v>219.97</v>
      </c>
      <c r="AZ28" s="318">
        <v>0</v>
      </c>
      <c r="BA28" s="318">
        <v>0</v>
      </c>
      <c r="BB28" s="318">
        <v>0</v>
      </c>
      <c r="BC28" s="318">
        <v>0</v>
      </c>
      <c r="BD28" s="318">
        <v>0</v>
      </c>
      <c r="BE28" s="318">
        <v>0</v>
      </c>
      <c r="BF28" s="318">
        <v>0</v>
      </c>
      <c r="BG28" s="318">
        <v>0</v>
      </c>
      <c r="BH28" s="318">
        <v>0</v>
      </c>
      <c r="BI28" s="318">
        <v>0</v>
      </c>
      <c r="BJ28" s="318">
        <v>0</v>
      </c>
      <c r="BK28" s="318">
        <v>0</v>
      </c>
      <c r="BL28" s="318">
        <v>0</v>
      </c>
      <c r="BM28" s="318">
        <v>0</v>
      </c>
      <c r="BN28" s="318">
        <v>0</v>
      </c>
      <c r="BO28" s="318">
        <v>0</v>
      </c>
      <c r="BP28" s="318">
        <v>0</v>
      </c>
      <c r="BQ28" s="318">
        <v>0</v>
      </c>
      <c r="BR28" s="318">
        <v>0</v>
      </c>
      <c r="BS28" s="318">
        <v>0</v>
      </c>
      <c r="BT28" s="318">
        <v>0</v>
      </c>
      <c r="BU28" s="318">
        <v>0</v>
      </c>
      <c r="BV28" s="318">
        <v>0</v>
      </c>
      <c r="BW28" s="318">
        <v>0</v>
      </c>
      <c r="BX28" s="219"/>
    </row>
    <row r="29" spans="1:76">
      <c r="A29" s="271"/>
      <c r="B29" s="323" t="s">
        <v>337</v>
      </c>
      <c r="C29" s="38"/>
      <c r="D29" s="318">
        <v>0</v>
      </c>
      <c r="E29" s="318">
        <v>0</v>
      </c>
      <c r="F29" s="318">
        <v>0</v>
      </c>
      <c r="G29" s="318">
        <v>0</v>
      </c>
      <c r="H29" s="318">
        <v>0</v>
      </c>
      <c r="I29" s="318">
        <v>0</v>
      </c>
      <c r="J29" s="318">
        <v>0</v>
      </c>
      <c r="K29" s="318">
        <v>0</v>
      </c>
      <c r="L29" s="318">
        <v>0</v>
      </c>
      <c r="M29" s="318">
        <v>0</v>
      </c>
      <c r="N29" s="318">
        <v>0</v>
      </c>
      <c r="O29" s="318">
        <v>0</v>
      </c>
      <c r="P29" s="318">
        <v>0</v>
      </c>
      <c r="Q29" s="318">
        <v>0</v>
      </c>
      <c r="R29" s="318">
        <v>0</v>
      </c>
      <c r="S29" s="318">
        <v>0</v>
      </c>
      <c r="T29" s="318">
        <v>0</v>
      </c>
      <c r="U29" s="318">
        <v>0</v>
      </c>
      <c r="V29" s="318">
        <v>0</v>
      </c>
      <c r="W29" s="318">
        <v>0</v>
      </c>
      <c r="X29" s="318">
        <v>0</v>
      </c>
      <c r="Y29" s="318">
        <v>0</v>
      </c>
      <c r="Z29" s="318">
        <v>0</v>
      </c>
      <c r="AA29" s="318">
        <v>0</v>
      </c>
      <c r="AB29" s="318">
        <v>0</v>
      </c>
      <c r="AC29" s="318">
        <v>0</v>
      </c>
      <c r="AD29" s="318">
        <v>0</v>
      </c>
      <c r="AE29" s="318">
        <v>0</v>
      </c>
      <c r="AF29" s="318">
        <v>0</v>
      </c>
      <c r="AG29" s="318">
        <v>0</v>
      </c>
      <c r="AH29" s="318">
        <v>772.81210362020079</v>
      </c>
      <c r="AI29" s="318">
        <v>912.65429379909426</v>
      </c>
      <c r="AJ29" s="318">
        <v>1049.5810005581873</v>
      </c>
      <c r="AK29" s="318">
        <v>1237.2938535808794</v>
      </c>
      <c r="AL29" s="318">
        <v>1415.0885796393793</v>
      </c>
      <c r="AM29" s="318">
        <v>1655.2739886496092</v>
      </c>
      <c r="AN29" s="318">
        <v>1856.8768123129773</v>
      </c>
      <c r="AO29" s="318">
        <v>1989.2295129625934</v>
      </c>
      <c r="AP29" s="318">
        <v>2178.8480527078132</v>
      </c>
      <c r="AQ29" s="318">
        <v>2332.7579787363456</v>
      </c>
      <c r="AR29" s="318">
        <v>2568.7201034171771</v>
      </c>
      <c r="AS29" s="318">
        <v>2839.3256443284918</v>
      </c>
      <c r="AT29" s="318">
        <v>3168.1453738208279</v>
      </c>
      <c r="AU29" s="318">
        <v>3823.4211065045206</v>
      </c>
      <c r="AV29" s="318">
        <v>4244.0094411830742</v>
      </c>
      <c r="AW29" s="318">
        <v>4760.0621334919697</v>
      </c>
      <c r="AX29" s="318">
        <v>5131.4675237746787</v>
      </c>
      <c r="AY29" s="318">
        <v>180.24691556660795</v>
      </c>
      <c r="AZ29" s="318">
        <v>0</v>
      </c>
      <c r="BA29" s="318">
        <v>0</v>
      </c>
      <c r="BB29" s="318">
        <v>0</v>
      </c>
      <c r="BC29" s="318">
        <v>0</v>
      </c>
      <c r="BD29" s="318">
        <v>0</v>
      </c>
      <c r="BE29" s="318">
        <v>0</v>
      </c>
      <c r="BF29" s="318">
        <v>0</v>
      </c>
      <c r="BG29" s="318">
        <v>0</v>
      </c>
      <c r="BH29" s="318">
        <v>0</v>
      </c>
      <c r="BI29" s="318">
        <v>0</v>
      </c>
      <c r="BJ29" s="318">
        <v>0</v>
      </c>
      <c r="BK29" s="318">
        <v>0</v>
      </c>
      <c r="BL29" s="318">
        <v>0</v>
      </c>
      <c r="BM29" s="318">
        <v>0</v>
      </c>
      <c r="BN29" s="318">
        <v>0</v>
      </c>
      <c r="BO29" s="318">
        <v>0</v>
      </c>
      <c r="BP29" s="318">
        <v>0</v>
      </c>
      <c r="BQ29" s="318">
        <v>0</v>
      </c>
      <c r="BR29" s="318">
        <v>0</v>
      </c>
      <c r="BS29" s="318">
        <v>0</v>
      </c>
      <c r="BT29" s="318">
        <v>0</v>
      </c>
      <c r="BU29" s="318">
        <v>0</v>
      </c>
      <c r="BV29" s="318">
        <v>0</v>
      </c>
      <c r="BW29" s="318">
        <v>0</v>
      </c>
      <c r="BX29" s="219"/>
    </row>
    <row r="30" spans="1:76">
      <c r="A30" s="271"/>
      <c r="B30" s="323" t="s">
        <v>338</v>
      </c>
      <c r="C30" s="38"/>
      <c r="D30" s="318">
        <v>0</v>
      </c>
      <c r="E30" s="318">
        <v>0</v>
      </c>
      <c r="F30" s="318">
        <v>0</v>
      </c>
      <c r="G30" s="318">
        <v>0</v>
      </c>
      <c r="H30" s="318">
        <v>0</v>
      </c>
      <c r="I30" s="318">
        <v>0</v>
      </c>
      <c r="J30" s="318">
        <v>0</v>
      </c>
      <c r="K30" s="318">
        <v>0</v>
      </c>
      <c r="L30" s="318">
        <v>0</v>
      </c>
      <c r="M30" s="318">
        <v>0</v>
      </c>
      <c r="N30" s="318">
        <v>0</v>
      </c>
      <c r="O30" s="318">
        <v>0</v>
      </c>
      <c r="P30" s="318">
        <v>0</v>
      </c>
      <c r="Q30" s="318">
        <v>0</v>
      </c>
      <c r="R30" s="318">
        <v>0</v>
      </c>
      <c r="S30" s="318">
        <v>0</v>
      </c>
      <c r="T30" s="318">
        <v>0</v>
      </c>
      <c r="U30" s="318">
        <v>0</v>
      </c>
      <c r="V30" s="318">
        <v>0</v>
      </c>
      <c r="W30" s="318">
        <v>0</v>
      </c>
      <c r="X30" s="318">
        <v>0</v>
      </c>
      <c r="Y30" s="318">
        <v>0</v>
      </c>
      <c r="Z30" s="318">
        <v>0</v>
      </c>
      <c r="AA30" s="318">
        <v>0</v>
      </c>
      <c r="AB30" s="318">
        <v>0</v>
      </c>
      <c r="AC30" s="318">
        <v>0</v>
      </c>
      <c r="AD30" s="318">
        <v>0</v>
      </c>
      <c r="AE30" s="318">
        <v>0</v>
      </c>
      <c r="AF30" s="318">
        <v>0</v>
      </c>
      <c r="AG30" s="318">
        <v>0</v>
      </c>
      <c r="AH30" s="318">
        <v>67.18789637979917</v>
      </c>
      <c r="AI30" s="318">
        <v>79.345706200905695</v>
      </c>
      <c r="AJ30" s="318">
        <v>90.418999441812772</v>
      </c>
      <c r="AK30" s="318">
        <v>106.7061464191205</v>
      </c>
      <c r="AL30" s="318">
        <v>124.91142036062074</v>
      </c>
      <c r="AM30" s="318">
        <v>149.72601135039079</v>
      </c>
      <c r="AN30" s="318">
        <v>185.12318768702264</v>
      </c>
      <c r="AO30" s="318">
        <v>232.77048703740655</v>
      </c>
      <c r="AP30" s="318">
        <v>301.54394729218672</v>
      </c>
      <c r="AQ30" s="318">
        <v>374.43702126365451</v>
      </c>
      <c r="AR30" s="318">
        <v>457.42889658282257</v>
      </c>
      <c r="AS30" s="318">
        <v>561.62835567150864</v>
      </c>
      <c r="AT30" s="318">
        <v>691.80662617917244</v>
      </c>
      <c r="AU30" s="318">
        <v>871.03789349547901</v>
      </c>
      <c r="AV30" s="318">
        <v>975.8155588169252</v>
      </c>
      <c r="AW30" s="318">
        <v>1072.8698665080299</v>
      </c>
      <c r="AX30" s="318">
        <v>1130.8804762253205</v>
      </c>
      <c r="AY30" s="318">
        <v>39.723084433392039</v>
      </c>
      <c r="AZ30" s="318">
        <v>0</v>
      </c>
      <c r="BA30" s="318">
        <v>0</v>
      </c>
      <c r="BB30" s="318">
        <v>0</v>
      </c>
      <c r="BC30" s="318">
        <v>0</v>
      </c>
      <c r="BD30" s="318">
        <v>0</v>
      </c>
      <c r="BE30" s="318">
        <v>0</v>
      </c>
      <c r="BF30" s="318">
        <v>0</v>
      </c>
      <c r="BG30" s="318">
        <v>0</v>
      </c>
      <c r="BH30" s="318">
        <v>0</v>
      </c>
      <c r="BI30" s="318">
        <v>0</v>
      </c>
      <c r="BJ30" s="318">
        <v>0</v>
      </c>
      <c r="BK30" s="318">
        <v>0</v>
      </c>
      <c r="BL30" s="318">
        <v>0</v>
      </c>
      <c r="BM30" s="318">
        <v>0</v>
      </c>
      <c r="BN30" s="318">
        <v>0</v>
      </c>
      <c r="BO30" s="318">
        <v>0</v>
      </c>
      <c r="BP30" s="318">
        <v>0</v>
      </c>
      <c r="BQ30" s="318">
        <v>0</v>
      </c>
      <c r="BR30" s="318">
        <v>0</v>
      </c>
      <c r="BS30" s="318">
        <v>0</v>
      </c>
      <c r="BT30" s="318">
        <v>0</v>
      </c>
      <c r="BU30" s="318">
        <v>0</v>
      </c>
      <c r="BV30" s="318">
        <v>0</v>
      </c>
      <c r="BW30" s="318">
        <v>0</v>
      </c>
      <c r="BX30" s="219"/>
    </row>
    <row r="31" spans="1:76" ht="24" customHeight="1">
      <c r="A31" s="219"/>
      <c r="B31" s="92" t="s">
        <v>506</v>
      </c>
      <c r="C31" s="92"/>
      <c r="D31" s="318">
        <v>0</v>
      </c>
      <c r="E31" s="318">
        <v>0</v>
      </c>
      <c r="F31" s="318">
        <v>0</v>
      </c>
      <c r="G31" s="318">
        <v>0</v>
      </c>
      <c r="H31" s="318">
        <v>0</v>
      </c>
      <c r="I31" s="318">
        <v>0</v>
      </c>
      <c r="J31" s="318">
        <v>0</v>
      </c>
      <c r="K31" s="318">
        <v>0</v>
      </c>
      <c r="L31" s="318">
        <v>0</v>
      </c>
      <c r="M31" s="318">
        <v>0</v>
      </c>
      <c r="N31" s="318">
        <v>0</v>
      </c>
      <c r="O31" s="318">
        <v>0</v>
      </c>
      <c r="P31" s="318">
        <v>0</v>
      </c>
      <c r="Q31" s="318">
        <v>0</v>
      </c>
      <c r="R31" s="318">
        <v>0</v>
      </c>
      <c r="S31" s="318">
        <v>0</v>
      </c>
      <c r="T31" s="318">
        <v>0</v>
      </c>
      <c r="U31" s="318">
        <v>0</v>
      </c>
      <c r="V31" s="318">
        <v>0</v>
      </c>
      <c r="W31" s="318">
        <v>0</v>
      </c>
      <c r="X31" s="318">
        <v>0</v>
      </c>
      <c r="Y31" s="318">
        <v>0</v>
      </c>
      <c r="Z31" s="318">
        <v>0</v>
      </c>
      <c r="AA31" s="318">
        <v>0</v>
      </c>
      <c r="AB31" s="318">
        <v>0</v>
      </c>
      <c r="AC31" s="318">
        <v>0</v>
      </c>
      <c r="AD31" s="318">
        <v>0</v>
      </c>
      <c r="AE31" s="318">
        <v>0</v>
      </c>
      <c r="AF31" s="318">
        <v>0</v>
      </c>
      <c r="AG31" s="318">
        <v>0</v>
      </c>
      <c r="AH31" s="318">
        <v>0</v>
      </c>
      <c r="AI31" s="318">
        <v>3</v>
      </c>
      <c r="AJ31" s="318">
        <v>10</v>
      </c>
      <c r="AK31" s="318">
        <v>26</v>
      </c>
      <c r="AL31" s="318">
        <v>53</v>
      </c>
      <c r="AM31" s="318">
        <v>67</v>
      </c>
      <c r="AN31" s="318">
        <v>100</v>
      </c>
      <c r="AO31" s="318">
        <v>127</v>
      </c>
      <c r="AP31" s="318">
        <v>193.446</v>
      </c>
      <c r="AQ31" s="318">
        <v>261.20999999999998</v>
      </c>
      <c r="AR31" s="318">
        <v>333.209</v>
      </c>
      <c r="AS31" s="318">
        <v>435.68200000000002</v>
      </c>
      <c r="AT31" s="318">
        <v>571.06700000000001</v>
      </c>
      <c r="AU31" s="318">
        <v>790.95899999999995</v>
      </c>
      <c r="AV31" s="318">
        <v>989.77700000000004</v>
      </c>
      <c r="AW31" s="318">
        <v>1234.896</v>
      </c>
      <c r="AX31" s="318">
        <v>1442.7860000000001</v>
      </c>
      <c r="AY31" s="318">
        <v>51.03</v>
      </c>
      <c r="AZ31" s="318">
        <v>0</v>
      </c>
      <c r="BA31" s="318">
        <v>0</v>
      </c>
      <c r="BB31" s="318">
        <v>0</v>
      </c>
      <c r="BC31" s="318">
        <v>0</v>
      </c>
      <c r="BD31" s="318">
        <v>0</v>
      </c>
      <c r="BE31" s="318">
        <v>0</v>
      </c>
      <c r="BF31" s="318">
        <v>0</v>
      </c>
      <c r="BG31" s="318">
        <v>0</v>
      </c>
      <c r="BH31" s="318">
        <v>0</v>
      </c>
      <c r="BI31" s="318">
        <v>0</v>
      </c>
      <c r="BJ31" s="318">
        <v>0</v>
      </c>
      <c r="BK31" s="318">
        <v>0</v>
      </c>
      <c r="BL31" s="318">
        <v>0</v>
      </c>
      <c r="BM31" s="318">
        <v>0</v>
      </c>
      <c r="BN31" s="318">
        <v>0</v>
      </c>
      <c r="BO31" s="318">
        <v>0</v>
      </c>
      <c r="BP31" s="318">
        <v>0</v>
      </c>
      <c r="BQ31" s="318">
        <v>0</v>
      </c>
      <c r="BR31" s="318">
        <v>0</v>
      </c>
      <c r="BS31" s="318">
        <v>0</v>
      </c>
      <c r="BT31" s="318">
        <v>0</v>
      </c>
      <c r="BU31" s="318">
        <v>0</v>
      </c>
      <c r="BV31" s="318">
        <v>0</v>
      </c>
      <c r="BW31" s="318">
        <v>0</v>
      </c>
      <c r="BX31" s="219"/>
    </row>
    <row r="32" spans="1:76">
      <c r="A32" s="219"/>
      <c r="B32" s="323" t="s">
        <v>337</v>
      </c>
      <c r="C32" s="92"/>
      <c r="D32" s="318">
        <v>0</v>
      </c>
      <c r="E32" s="318">
        <v>0</v>
      </c>
      <c r="F32" s="318">
        <v>0</v>
      </c>
      <c r="G32" s="318">
        <v>0</v>
      </c>
      <c r="H32" s="318">
        <v>0</v>
      </c>
      <c r="I32" s="318">
        <v>0</v>
      </c>
      <c r="J32" s="318">
        <v>0</v>
      </c>
      <c r="K32" s="318">
        <v>0</v>
      </c>
      <c r="L32" s="318">
        <v>0</v>
      </c>
      <c r="M32" s="318">
        <v>0</v>
      </c>
      <c r="N32" s="318">
        <v>0</v>
      </c>
      <c r="O32" s="318">
        <v>0</v>
      </c>
      <c r="P32" s="318">
        <v>0</v>
      </c>
      <c r="Q32" s="318">
        <v>0</v>
      </c>
      <c r="R32" s="318">
        <v>0</v>
      </c>
      <c r="S32" s="318">
        <v>0</v>
      </c>
      <c r="T32" s="318">
        <v>0</v>
      </c>
      <c r="U32" s="318">
        <v>0</v>
      </c>
      <c r="V32" s="318">
        <v>0</v>
      </c>
      <c r="W32" s="318">
        <v>0</v>
      </c>
      <c r="X32" s="318">
        <v>0</v>
      </c>
      <c r="Y32" s="318">
        <v>0</v>
      </c>
      <c r="Z32" s="318">
        <v>0</v>
      </c>
      <c r="AA32" s="318">
        <v>0</v>
      </c>
      <c r="AB32" s="318">
        <v>0</v>
      </c>
      <c r="AC32" s="318">
        <v>0</v>
      </c>
      <c r="AD32" s="318">
        <v>0</v>
      </c>
      <c r="AE32" s="318">
        <v>0</v>
      </c>
      <c r="AF32" s="318">
        <v>0</v>
      </c>
      <c r="AG32" s="318">
        <v>0</v>
      </c>
      <c r="AH32" s="318">
        <v>0</v>
      </c>
      <c r="AI32" s="318">
        <v>2.8974368625987705</v>
      </c>
      <c r="AJ32" s="318">
        <v>9.6609895148372367</v>
      </c>
      <c r="AK32" s="318">
        <v>25.117688783350097</v>
      </c>
      <c r="AL32" s="318">
        <v>51.162549786587917</v>
      </c>
      <c r="AM32" s="318">
        <v>64.624510381642168</v>
      </c>
      <c r="AN32" s="318">
        <v>96.125074410163435</v>
      </c>
      <c r="AO32" s="318">
        <v>121.31348922174391</v>
      </c>
      <c r="AP32" s="318">
        <v>183.4891118201582</v>
      </c>
      <c r="AQ32" s="318">
        <v>245.98525168976292</v>
      </c>
      <c r="AR32" s="318">
        <v>311.65002502751975</v>
      </c>
      <c r="AS32" s="318">
        <v>404.55730617143536</v>
      </c>
      <c r="AT32" s="318">
        <v>526.74289399371503</v>
      </c>
      <c r="AU32" s="318">
        <v>727.27916232282041</v>
      </c>
      <c r="AV32" s="318">
        <v>911.30117816056713</v>
      </c>
      <c r="AW32" s="318">
        <v>1137.0936137204967</v>
      </c>
      <c r="AX32" s="318">
        <v>1326.7305100097926</v>
      </c>
      <c r="AY32" s="318">
        <v>46.925225172547911</v>
      </c>
      <c r="AZ32" s="318">
        <v>0</v>
      </c>
      <c r="BA32" s="318">
        <v>0</v>
      </c>
      <c r="BB32" s="318">
        <v>0</v>
      </c>
      <c r="BC32" s="318">
        <v>0</v>
      </c>
      <c r="BD32" s="318">
        <v>0</v>
      </c>
      <c r="BE32" s="318">
        <v>0</v>
      </c>
      <c r="BF32" s="318">
        <v>0</v>
      </c>
      <c r="BG32" s="318">
        <v>0</v>
      </c>
      <c r="BH32" s="318">
        <v>0</v>
      </c>
      <c r="BI32" s="318">
        <v>0</v>
      </c>
      <c r="BJ32" s="318">
        <v>0</v>
      </c>
      <c r="BK32" s="318">
        <v>0</v>
      </c>
      <c r="BL32" s="318">
        <v>0</v>
      </c>
      <c r="BM32" s="318">
        <v>0</v>
      </c>
      <c r="BN32" s="318">
        <v>0</v>
      </c>
      <c r="BO32" s="318">
        <v>0</v>
      </c>
      <c r="BP32" s="318">
        <v>0</v>
      </c>
      <c r="BQ32" s="318">
        <v>0</v>
      </c>
      <c r="BR32" s="318">
        <v>0</v>
      </c>
      <c r="BS32" s="318">
        <v>0</v>
      </c>
      <c r="BT32" s="318">
        <v>0</v>
      </c>
      <c r="BU32" s="318">
        <v>0</v>
      </c>
      <c r="BV32" s="318">
        <v>0</v>
      </c>
      <c r="BW32" s="318">
        <v>0</v>
      </c>
      <c r="BX32" s="219"/>
    </row>
    <row r="33" spans="1:76">
      <c r="A33" s="219"/>
      <c r="B33" s="323" t="s">
        <v>338</v>
      </c>
      <c r="C33" s="92"/>
      <c r="D33" s="318">
        <v>0</v>
      </c>
      <c r="E33" s="318">
        <v>0</v>
      </c>
      <c r="F33" s="318">
        <v>0</v>
      </c>
      <c r="G33" s="318">
        <v>0</v>
      </c>
      <c r="H33" s="318">
        <v>0</v>
      </c>
      <c r="I33" s="318">
        <v>0</v>
      </c>
      <c r="J33" s="318">
        <v>0</v>
      </c>
      <c r="K33" s="318">
        <v>0</v>
      </c>
      <c r="L33" s="318">
        <v>0</v>
      </c>
      <c r="M33" s="318">
        <v>0</v>
      </c>
      <c r="N33" s="318">
        <v>0</v>
      </c>
      <c r="O33" s="318">
        <v>0</v>
      </c>
      <c r="P33" s="318">
        <v>0</v>
      </c>
      <c r="Q33" s="318">
        <v>0</v>
      </c>
      <c r="R33" s="318">
        <v>0</v>
      </c>
      <c r="S33" s="318">
        <v>0</v>
      </c>
      <c r="T33" s="318">
        <v>0</v>
      </c>
      <c r="U33" s="318">
        <v>0</v>
      </c>
      <c r="V33" s="318">
        <v>0</v>
      </c>
      <c r="W33" s="318">
        <v>0</v>
      </c>
      <c r="X33" s="318">
        <v>0</v>
      </c>
      <c r="Y33" s="318">
        <v>0</v>
      </c>
      <c r="Z33" s="318">
        <v>0</v>
      </c>
      <c r="AA33" s="318">
        <v>0</v>
      </c>
      <c r="AB33" s="318">
        <v>0</v>
      </c>
      <c r="AC33" s="318">
        <v>0</v>
      </c>
      <c r="AD33" s="318">
        <v>0</v>
      </c>
      <c r="AE33" s="318">
        <v>0</v>
      </c>
      <c r="AF33" s="318">
        <v>0</v>
      </c>
      <c r="AG33" s="318">
        <v>0</v>
      </c>
      <c r="AH33" s="318">
        <v>0</v>
      </c>
      <c r="AI33" s="318">
        <v>0.10256313740122944</v>
      </c>
      <c r="AJ33" s="318">
        <v>0.339010485162763</v>
      </c>
      <c r="AK33" s="318">
        <v>0.88231121664990164</v>
      </c>
      <c r="AL33" s="318">
        <v>1.8374502134120854</v>
      </c>
      <c r="AM33" s="318">
        <v>2.3754896183578387</v>
      </c>
      <c r="AN33" s="318">
        <v>3.874925589836558</v>
      </c>
      <c r="AO33" s="318">
        <v>5.6865107782560864</v>
      </c>
      <c r="AP33" s="318">
        <v>9.9568881798417888</v>
      </c>
      <c r="AQ33" s="318">
        <v>15.224748310237054</v>
      </c>
      <c r="AR33" s="318">
        <v>21.558974972480229</v>
      </c>
      <c r="AS33" s="318">
        <v>31.124693828564666</v>
      </c>
      <c r="AT33" s="318">
        <v>44.324106006285028</v>
      </c>
      <c r="AU33" s="318">
        <v>63.679837677179577</v>
      </c>
      <c r="AV33" s="318">
        <v>78.475821839432896</v>
      </c>
      <c r="AW33" s="318">
        <v>97.802386279503267</v>
      </c>
      <c r="AX33" s="318">
        <v>116.05548999020743</v>
      </c>
      <c r="AY33" s="318">
        <v>4.1047748274520854</v>
      </c>
      <c r="AZ33" s="318">
        <v>0</v>
      </c>
      <c r="BA33" s="318">
        <v>0</v>
      </c>
      <c r="BB33" s="318">
        <v>0</v>
      </c>
      <c r="BC33" s="318">
        <v>0</v>
      </c>
      <c r="BD33" s="318">
        <v>0</v>
      </c>
      <c r="BE33" s="318">
        <v>0</v>
      </c>
      <c r="BF33" s="318">
        <v>0</v>
      </c>
      <c r="BG33" s="318">
        <v>0</v>
      </c>
      <c r="BH33" s="318">
        <v>0</v>
      </c>
      <c r="BI33" s="318">
        <v>0</v>
      </c>
      <c r="BJ33" s="318">
        <v>0</v>
      </c>
      <c r="BK33" s="318">
        <v>0</v>
      </c>
      <c r="BL33" s="318">
        <v>0</v>
      </c>
      <c r="BM33" s="318">
        <v>0</v>
      </c>
      <c r="BN33" s="318">
        <v>0</v>
      </c>
      <c r="BO33" s="318">
        <v>0</v>
      </c>
      <c r="BP33" s="318">
        <v>0</v>
      </c>
      <c r="BQ33" s="318">
        <v>0</v>
      </c>
      <c r="BR33" s="318">
        <v>0</v>
      </c>
      <c r="BS33" s="318">
        <v>0</v>
      </c>
      <c r="BT33" s="318">
        <v>0</v>
      </c>
      <c r="BU33" s="318">
        <v>0</v>
      </c>
      <c r="BV33" s="318">
        <v>0</v>
      </c>
      <c r="BW33" s="318">
        <v>0</v>
      </c>
      <c r="BX33" s="219"/>
    </row>
    <row r="34" spans="1:76" s="275" customFormat="1" ht="26.1" customHeight="1">
      <c r="A34" s="174"/>
      <c r="B34" s="303" t="s">
        <v>217</v>
      </c>
      <c r="C34" s="86"/>
      <c r="D34" s="326">
        <v>43.5</v>
      </c>
      <c r="E34" s="326">
        <v>65.5</v>
      </c>
      <c r="F34" s="326">
        <v>68.599999999999994</v>
      </c>
      <c r="G34" s="326">
        <v>63.3</v>
      </c>
      <c r="H34" s="326">
        <v>79.2</v>
      </c>
      <c r="I34" s="326">
        <v>84.9</v>
      </c>
      <c r="J34" s="326">
        <v>84.5</v>
      </c>
      <c r="K34" s="326">
        <v>99.6</v>
      </c>
      <c r="L34" s="326">
        <v>96.7</v>
      </c>
      <c r="M34" s="326">
        <v>111.4</v>
      </c>
      <c r="N34" s="326">
        <v>133.5</v>
      </c>
      <c r="O34" s="326">
        <v>130.6</v>
      </c>
      <c r="P34" s="326">
        <v>135</v>
      </c>
      <c r="Q34" s="326">
        <v>154.6</v>
      </c>
      <c r="R34" s="326">
        <v>161.5</v>
      </c>
      <c r="S34" s="326">
        <v>191.4</v>
      </c>
      <c r="T34" s="326">
        <v>200.9</v>
      </c>
      <c r="U34" s="326">
        <v>248.5</v>
      </c>
      <c r="V34" s="326">
        <v>261.8</v>
      </c>
      <c r="W34" s="326">
        <v>322.89999999999998</v>
      </c>
      <c r="X34" s="326">
        <v>348.4</v>
      </c>
      <c r="Y34" s="326">
        <v>382.7</v>
      </c>
      <c r="Z34" s="326">
        <v>373.7</v>
      </c>
      <c r="AA34" s="326">
        <v>322.7</v>
      </c>
      <c r="AB34" s="326">
        <v>290.60000000000002</v>
      </c>
      <c r="AC34" s="326">
        <v>306.26799999999997</v>
      </c>
      <c r="AD34" s="326">
        <v>345.32</v>
      </c>
      <c r="AE34" s="326">
        <v>425.15600000000001</v>
      </c>
      <c r="AF34" s="326">
        <v>496.142</v>
      </c>
      <c r="AG34" s="326">
        <v>585.375</v>
      </c>
      <c r="AH34" s="326">
        <f t="shared" ref="AH34:BW34" si="17">SUM(AH35:AH36)</f>
        <v>696</v>
      </c>
      <c r="AI34" s="326">
        <f t="shared" si="17"/>
        <v>655</v>
      </c>
      <c r="AJ34" s="326">
        <f t="shared" si="17"/>
        <v>654</v>
      </c>
      <c r="AK34" s="326">
        <f t="shared" si="17"/>
        <v>680</v>
      </c>
      <c r="AL34" s="326">
        <f t="shared" si="17"/>
        <v>554</v>
      </c>
      <c r="AM34" s="326">
        <f t="shared" si="17"/>
        <v>265</v>
      </c>
      <c r="AN34" s="326">
        <f t="shared" si="17"/>
        <v>279</v>
      </c>
      <c r="AO34" s="326">
        <f t="shared" si="17"/>
        <v>276</v>
      </c>
      <c r="AP34" s="326">
        <f t="shared" si="17"/>
        <v>179</v>
      </c>
      <c r="AQ34" s="326">
        <f t="shared" si="17"/>
        <v>193.001</v>
      </c>
      <c r="AR34" s="326">
        <f t="shared" si="17"/>
        <v>191.96</v>
      </c>
      <c r="AS34" s="326">
        <f t="shared" si="17"/>
        <v>203.69200000000001</v>
      </c>
      <c r="AT34" s="326">
        <f t="shared" si="17"/>
        <v>216.292</v>
      </c>
      <c r="AU34" s="326">
        <f t="shared" si="17"/>
        <v>273.512</v>
      </c>
      <c r="AV34" s="326">
        <f t="shared" si="17"/>
        <v>364</v>
      </c>
      <c r="AW34" s="326">
        <f t="shared" si="17"/>
        <v>365</v>
      </c>
      <c r="AX34" s="326">
        <f t="shared" si="17"/>
        <v>341.84</v>
      </c>
      <c r="AY34" s="326">
        <f t="shared" si="17"/>
        <v>12</v>
      </c>
      <c r="AZ34" s="326">
        <f t="shared" si="17"/>
        <v>0</v>
      </c>
      <c r="BA34" s="326">
        <f t="shared" si="17"/>
        <v>0</v>
      </c>
      <c r="BB34" s="326">
        <f t="shared" si="17"/>
        <v>0</v>
      </c>
      <c r="BC34" s="326">
        <f t="shared" si="17"/>
        <v>0</v>
      </c>
      <c r="BD34" s="326">
        <f t="shared" si="17"/>
        <v>0</v>
      </c>
      <c r="BE34" s="326">
        <f t="shared" si="17"/>
        <v>0</v>
      </c>
      <c r="BF34" s="326">
        <f t="shared" si="17"/>
        <v>0</v>
      </c>
      <c r="BG34" s="326">
        <f t="shared" si="17"/>
        <v>0</v>
      </c>
      <c r="BH34" s="326">
        <f t="shared" si="17"/>
        <v>0</v>
      </c>
      <c r="BI34" s="326">
        <f t="shared" si="17"/>
        <v>0</v>
      </c>
      <c r="BJ34" s="326">
        <f t="shared" si="17"/>
        <v>0</v>
      </c>
      <c r="BK34" s="326">
        <f t="shared" si="17"/>
        <v>0</v>
      </c>
      <c r="BL34" s="326">
        <f t="shared" si="17"/>
        <v>0</v>
      </c>
      <c r="BM34" s="326">
        <f t="shared" si="17"/>
        <v>0</v>
      </c>
      <c r="BN34" s="326">
        <f t="shared" si="17"/>
        <v>0</v>
      </c>
      <c r="BO34" s="326">
        <f t="shared" si="17"/>
        <v>0</v>
      </c>
      <c r="BP34" s="326">
        <f t="shared" si="17"/>
        <v>0</v>
      </c>
      <c r="BQ34" s="326">
        <f t="shared" si="17"/>
        <v>0</v>
      </c>
      <c r="BR34" s="326">
        <f t="shared" si="17"/>
        <v>0</v>
      </c>
      <c r="BS34" s="326">
        <f t="shared" si="17"/>
        <v>0</v>
      </c>
      <c r="BT34" s="326">
        <f t="shared" si="17"/>
        <v>0</v>
      </c>
      <c r="BU34" s="326">
        <f t="shared" si="17"/>
        <v>0</v>
      </c>
      <c r="BV34" s="326">
        <f t="shared" si="17"/>
        <v>0</v>
      </c>
      <c r="BW34" s="326">
        <f t="shared" si="17"/>
        <v>0</v>
      </c>
      <c r="BX34" s="174"/>
    </row>
    <row r="35" spans="1:76" ht="15.75">
      <c r="A35" s="219"/>
      <c r="B35" s="39" t="s">
        <v>337</v>
      </c>
      <c r="C35" s="92"/>
      <c r="D35" s="318">
        <v>0</v>
      </c>
      <c r="E35" s="318">
        <v>0</v>
      </c>
      <c r="F35" s="318">
        <v>0</v>
      </c>
      <c r="G35" s="318">
        <v>0</v>
      </c>
      <c r="H35" s="318">
        <v>0</v>
      </c>
      <c r="I35" s="318">
        <v>0</v>
      </c>
      <c r="J35" s="318">
        <v>0</v>
      </c>
      <c r="K35" s="318">
        <v>0</v>
      </c>
      <c r="L35" s="318">
        <v>0</v>
      </c>
      <c r="M35" s="318">
        <v>0</v>
      </c>
      <c r="N35" s="318">
        <v>0</v>
      </c>
      <c r="O35" s="318">
        <v>0</v>
      </c>
      <c r="P35" s="318">
        <v>0</v>
      </c>
      <c r="Q35" s="318">
        <v>0</v>
      </c>
      <c r="R35" s="318">
        <v>0</v>
      </c>
      <c r="S35" s="318">
        <v>0</v>
      </c>
      <c r="T35" s="318">
        <v>0</v>
      </c>
      <c r="U35" s="318">
        <v>0</v>
      </c>
      <c r="V35" s="318">
        <v>0</v>
      </c>
      <c r="W35" s="318">
        <v>0</v>
      </c>
      <c r="X35" s="318">
        <v>0</v>
      </c>
      <c r="Y35" s="318">
        <v>0</v>
      </c>
      <c r="Z35" s="318">
        <v>0</v>
      </c>
      <c r="AA35" s="318">
        <v>0</v>
      </c>
      <c r="AB35" s="318">
        <v>0</v>
      </c>
      <c r="AC35" s="318">
        <v>0</v>
      </c>
      <c r="AD35" s="318">
        <v>0</v>
      </c>
      <c r="AE35" s="318">
        <v>0</v>
      </c>
      <c r="AF35" s="318">
        <v>0</v>
      </c>
      <c r="AG35" s="318">
        <v>0</v>
      </c>
      <c r="AH35" s="318">
        <v>692.06779661016947</v>
      </c>
      <c r="AI35" s="318">
        <v>651.10284251412429</v>
      </c>
      <c r="AJ35" s="318">
        <v>650.38790467625904</v>
      </c>
      <c r="AK35" s="318">
        <v>676.92556782599399</v>
      </c>
      <c r="AL35" s="318">
        <v>552.13472446683784</v>
      </c>
      <c r="AM35" s="318">
        <v>263.61462111751996</v>
      </c>
      <c r="AN35" s="318">
        <v>276.69102132243557</v>
      </c>
      <c r="AO35" s="318">
        <v>274.81545064377684</v>
      </c>
      <c r="AP35" s="318">
        <v>178.54797979797979</v>
      </c>
      <c r="AQ35" s="318">
        <v>192.06056974676341</v>
      </c>
      <c r="AR35" s="318">
        <v>190.63684421681606</v>
      </c>
      <c r="AS35" s="318">
        <v>201.85271023236854</v>
      </c>
      <c r="AT35" s="318">
        <v>214.42086405082213</v>
      </c>
      <c r="AU35" s="318">
        <v>271.85824636591479</v>
      </c>
      <c r="AV35" s="318">
        <v>362.03859649122808</v>
      </c>
      <c r="AW35" s="318">
        <v>362.42036586127239</v>
      </c>
      <c r="AX35" s="318">
        <v>340.62348754448396</v>
      </c>
      <c r="AY35" s="318">
        <v>11.957295373665481</v>
      </c>
      <c r="AZ35" s="318">
        <v>0</v>
      </c>
      <c r="BA35" s="318">
        <v>0</v>
      </c>
      <c r="BB35" s="318">
        <v>0</v>
      </c>
      <c r="BC35" s="318">
        <v>0</v>
      </c>
      <c r="BD35" s="318">
        <v>0</v>
      </c>
      <c r="BE35" s="318">
        <v>0</v>
      </c>
      <c r="BF35" s="318">
        <v>0</v>
      </c>
      <c r="BG35" s="318">
        <v>0</v>
      </c>
      <c r="BH35" s="318">
        <v>0</v>
      </c>
      <c r="BI35" s="318">
        <v>0</v>
      </c>
      <c r="BJ35" s="318">
        <v>0</v>
      </c>
      <c r="BK35" s="318">
        <v>0</v>
      </c>
      <c r="BL35" s="318">
        <v>0</v>
      </c>
      <c r="BM35" s="318">
        <v>0</v>
      </c>
      <c r="BN35" s="318">
        <v>0</v>
      </c>
      <c r="BO35" s="318">
        <v>0</v>
      </c>
      <c r="BP35" s="318">
        <v>0</v>
      </c>
      <c r="BQ35" s="318">
        <v>0</v>
      </c>
      <c r="BR35" s="318">
        <v>0</v>
      </c>
      <c r="BS35" s="318">
        <v>0</v>
      </c>
      <c r="BT35" s="318">
        <v>0</v>
      </c>
      <c r="BU35" s="318">
        <v>0</v>
      </c>
      <c r="BV35" s="318">
        <v>0</v>
      </c>
      <c r="BW35" s="318">
        <v>0</v>
      </c>
      <c r="BX35" s="219"/>
    </row>
    <row r="36" spans="1:76">
      <c r="A36" s="219"/>
      <c r="B36" s="319" t="s">
        <v>338</v>
      </c>
      <c r="C36" s="92"/>
      <c r="D36" s="318">
        <v>0</v>
      </c>
      <c r="E36" s="318">
        <v>0</v>
      </c>
      <c r="F36" s="318">
        <v>0</v>
      </c>
      <c r="G36" s="318">
        <v>0</v>
      </c>
      <c r="H36" s="318">
        <v>0</v>
      </c>
      <c r="I36" s="318">
        <v>0</v>
      </c>
      <c r="J36" s="318">
        <v>0</v>
      </c>
      <c r="K36" s="318">
        <v>0</v>
      </c>
      <c r="L36" s="318">
        <v>0</v>
      </c>
      <c r="M36" s="318">
        <v>0</v>
      </c>
      <c r="N36" s="318">
        <v>0</v>
      </c>
      <c r="O36" s="318">
        <v>0</v>
      </c>
      <c r="P36" s="318">
        <v>0</v>
      </c>
      <c r="Q36" s="318">
        <v>0</v>
      </c>
      <c r="R36" s="318">
        <v>0</v>
      </c>
      <c r="S36" s="318">
        <v>0</v>
      </c>
      <c r="T36" s="318">
        <v>0</v>
      </c>
      <c r="U36" s="318">
        <v>0</v>
      </c>
      <c r="V36" s="318">
        <v>0</v>
      </c>
      <c r="W36" s="318">
        <v>0</v>
      </c>
      <c r="X36" s="318">
        <v>0</v>
      </c>
      <c r="Y36" s="318">
        <v>0</v>
      </c>
      <c r="Z36" s="318">
        <v>0</v>
      </c>
      <c r="AA36" s="318">
        <v>0</v>
      </c>
      <c r="AB36" s="318">
        <v>0</v>
      </c>
      <c r="AC36" s="318">
        <v>0</v>
      </c>
      <c r="AD36" s="318">
        <v>0</v>
      </c>
      <c r="AE36" s="318">
        <v>0</v>
      </c>
      <c r="AF36" s="318">
        <v>0</v>
      </c>
      <c r="AG36" s="318">
        <v>0</v>
      </c>
      <c r="AH36" s="318">
        <v>3.9322033898305087</v>
      </c>
      <c r="AI36" s="318">
        <v>3.8971574858757063</v>
      </c>
      <c r="AJ36" s="318">
        <v>3.6120953237410074</v>
      </c>
      <c r="AK36" s="318">
        <v>3.0744321740060183</v>
      </c>
      <c r="AL36" s="318">
        <v>1.8652755331622144</v>
      </c>
      <c r="AM36" s="318">
        <v>1.3853788824800299</v>
      </c>
      <c r="AN36" s="318">
        <v>2.3089786775644203</v>
      </c>
      <c r="AO36" s="318">
        <v>1.1845493562231759</v>
      </c>
      <c r="AP36" s="318">
        <v>0.45202020202020204</v>
      </c>
      <c r="AQ36" s="318">
        <v>0.94043025323659124</v>
      </c>
      <c r="AR36" s="318">
        <v>1.3231557831839522</v>
      </c>
      <c r="AS36" s="318">
        <v>1.8392897676314719</v>
      </c>
      <c r="AT36" s="318">
        <v>1.8711359491778774</v>
      </c>
      <c r="AU36" s="318">
        <v>1.653753634085213</v>
      </c>
      <c r="AV36" s="318">
        <v>1.9614035087719299</v>
      </c>
      <c r="AW36" s="318">
        <v>2.5796341387276018</v>
      </c>
      <c r="AX36" s="318">
        <v>1.2165124555160141</v>
      </c>
      <c r="AY36" s="318">
        <v>4.2704626334519574E-2</v>
      </c>
      <c r="AZ36" s="318">
        <v>0</v>
      </c>
      <c r="BA36" s="318">
        <v>0</v>
      </c>
      <c r="BB36" s="318">
        <v>0</v>
      </c>
      <c r="BC36" s="318">
        <v>0</v>
      </c>
      <c r="BD36" s="318">
        <v>0</v>
      </c>
      <c r="BE36" s="318">
        <v>0</v>
      </c>
      <c r="BF36" s="318">
        <v>0</v>
      </c>
      <c r="BG36" s="318">
        <v>0</v>
      </c>
      <c r="BH36" s="318">
        <v>0</v>
      </c>
      <c r="BI36" s="318">
        <v>0</v>
      </c>
      <c r="BJ36" s="318">
        <v>0</v>
      </c>
      <c r="BK36" s="318">
        <v>0</v>
      </c>
      <c r="BL36" s="318">
        <v>0</v>
      </c>
      <c r="BM36" s="318">
        <v>0</v>
      </c>
      <c r="BN36" s="318">
        <v>0</v>
      </c>
      <c r="BO36" s="318">
        <v>0</v>
      </c>
      <c r="BP36" s="318">
        <v>0</v>
      </c>
      <c r="BQ36" s="318">
        <v>0</v>
      </c>
      <c r="BR36" s="318">
        <v>0</v>
      </c>
      <c r="BS36" s="318">
        <v>0</v>
      </c>
      <c r="BT36" s="318">
        <v>0</v>
      </c>
      <c r="BU36" s="318">
        <v>0</v>
      </c>
      <c r="BV36" s="318">
        <v>0</v>
      </c>
      <c r="BW36" s="318">
        <v>0</v>
      </c>
      <c r="BX36" s="219"/>
    </row>
    <row r="37" spans="1:76" s="275" customFormat="1" ht="25.5" customHeight="1">
      <c r="A37" s="277"/>
      <c r="B37" s="35" t="s">
        <v>484</v>
      </c>
      <c r="C37" s="35"/>
      <c r="D37" s="326">
        <v>0</v>
      </c>
      <c r="E37" s="326">
        <v>0</v>
      </c>
      <c r="F37" s="326">
        <v>0</v>
      </c>
      <c r="G37" s="326">
        <v>0</v>
      </c>
      <c r="H37" s="326">
        <v>0</v>
      </c>
      <c r="I37" s="326">
        <v>0</v>
      </c>
      <c r="J37" s="326">
        <v>0</v>
      </c>
      <c r="K37" s="326">
        <v>0</v>
      </c>
      <c r="L37" s="326">
        <v>0</v>
      </c>
      <c r="M37" s="326">
        <v>0</v>
      </c>
      <c r="N37" s="326">
        <v>0</v>
      </c>
      <c r="O37" s="326">
        <v>0</v>
      </c>
      <c r="P37" s="326">
        <v>0</v>
      </c>
      <c r="Q37" s="326">
        <v>0</v>
      </c>
      <c r="R37" s="326">
        <v>0</v>
      </c>
      <c r="S37" s="326">
        <v>0</v>
      </c>
      <c r="T37" s="326">
        <v>0</v>
      </c>
      <c r="U37" s="326">
        <v>0</v>
      </c>
      <c r="V37" s="326">
        <v>0</v>
      </c>
      <c r="W37" s="326">
        <v>0</v>
      </c>
      <c r="X37" s="326">
        <v>0</v>
      </c>
      <c r="Y37" s="326">
        <v>0</v>
      </c>
      <c r="Z37" s="326">
        <v>0</v>
      </c>
      <c r="AA37" s="326">
        <v>0</v>
      </c>
      <c r="AB37" s="326">
        <v>0</v>
      </c>
      <c r="AC37" s="326">
        <v>0</v>
      </c>
      <c r="AD37" s="326">
        <v>0</v>
      </c>
      <c r="AE37" s="326">
        <v>11.6</v>
      </c>
      <c r="AF37" s="326">
        <v>33.9</v>
      </c>
      <c r="AG37" s="326">
        <v>44.5</v>
      </c>
      <c r="AH37" s="326">
        <f t="shared" ref="AH37:BW37" si="18">SUM(AH38:AH39)</f>
        <v>69</v>
      </c>
      <c r="AI37" s="326">
        <f t="shared" si="18"/>
        <v>85</v>
      </c>
      <c r="AJ37" s="326">
        <f t="shared" si="18"/>
        <v>108</v>
      </c>
      <c r="AK37" s="326">
        <f t="shared" si="18"/>
        <v>130</v>
      </c>
      <c r="AL37" s="326">
        <f t="shared" si="18"/>
        <v>154</v>
      </c>
      <c r="AM37" s="326">
        <f t="shared" si="18"/>
        <v>182</v>
      </c>
      <c r="AN37" s="326">
        <f t="shared" si="18"/>
        <v>236</v>
      </c>
      <c r="AO37" s="326">
        <f t="shared" si="18"/>
        <v>266</v>
      </c>
      <c r="AP37" s="326">
        <f t="shared" si="18"/>
        <v>285</v>
      </c>
      <c r="AQ37" s="326">
        <f t="shared" si="18"/>
        <v>295.17</v>
      </c>
      <c r="AR37" s="326">
        <f t="shared" si="18"/>
        <v>316.22399999999999</v>
      </c>
      <c r="AS37" s="326">
        <f t="shared" si="18"/>
        <v>345.99400000000003</v>
      </c>
      <c r="AT37" s="326">
        <f t="shared" si="18"/>
        <v>428.738</v>
      </c>
      <c r="AU37" s="326">
        <f t="shared" si="18"/>
        <v>596.20899999999983</v>
      </c>
      <c r="AV37" s="326">
        <f t="shared" si="18"/>
        <v>640.11500000000001</v>
      </c>
      <c r="AW37" s="326">
        <f t="shared" si="18"/>
        <v>703.23900000000003</v>
      </c>
      <c r="AX37" s="326">
        <f t="shared" si="18"/>
        <v>775.55</v>
      </c>
      <c r="AY37" s="326">
        <f t="shared" si="18"/>
        <v>820.41200000000003</v>
      </c>
      <c r="AZ37" s="326">
        <f t="shared" si="18"/>
        <v>905.78099999999995</v>
      </c>
      <c r="BA37" s="326">
        <f t="shared" si="18"/>
        <v>998.82600000000002</v>
      </c>
      <c r="BB37" s="326">
        <f t="shared" si="18"/>
        <v>984.22199999999998</v>
      </c>
      <c r="BC37" s="326">
        <f t="shared" si="18"/>
        <v>1006.239</v>
      </c>
      <c r="BD37" s="326">
        <f t="shared" si="18"/>
        <v>1014.208</v>
      </c>
      <c r="BE37" s="326">
        <f t="shared" si="18"/>
        <v>1039.6609860351221</v>
      </c>
      <c r="BF37" s="326">
        <f t="shared" si="18"/>
        <v>957.64443993986208</v>
      </c>
      <c r="BG37" s="326">
        <f t="shared" si="18"/>
        <v>936.04611806509195</v>
      </c>
      <c r="BH37" s="326">
        <f t="shared" si="18"/>
        <v>918.404</v>
      </c>
      <c r="BI37" s="326">
        <f t="shared" si="18"/>
        <v>900.21167600999991</v>
      </c>
      <c r="BJ37" s="326">
        <f t="shared" si="18"/>
        <v>903.50131326000019</v>
      </c>
      <c r="BK37" s="326">
        <f t="shared" si="18"/>
        <v>898.33186294287157</v>
      </c>
      <c r="BL37" s="326">
        <f t="shared" si="18"/>
        <v>887.43066767999994</v>
      </c>
      <c r="BM37" s="326">
        <f t="shared" si="18"/>
        <v>906.54925574000004</v>
      </c>
      <c r="BN37" s="326">
        <f t="shared" si="18"/>
        <v>888.26432449502204</v>
      </c>
      <c r="BO37" s="326">
        <f t="shared" si="18"/>
        <v>880.68628874000012</v>
      </c>
      <c r="BP37" s="326">
        <f t="shared" si="18"/>
        <v>886.86491193999996</v>
      </c>
      <c r="BQ37" s="326">
        <f t="shared" si="18"/>
        <v>859.7440018499999</v>
      </c>
      <c r="BR37" s="326">
        <f t="shared" si="18"/>
        <v>741.12608053061274</v>
      </c>
      <c r="BS37" s="326">
        <f t="shared" si="18"/>
        <v>506.7139384024149</v>
      </c>
      <c r="BT37" s="326">
        <f t="shared" si="18"/>
        <v>204.47714221018924</v>
      </c>
      <c r="BU37" s="326">
        <f t="shared" si="18"/>
        <v>113.63788634363128</v>
      </c>
      <c r="BV37" s="326">
        <f t="shared" si="18"/>
        <v>111.07499976096729</v>
      </c>
      <c r="BW37" s="326">
        <f t="shared" si="18"/>
        <v>108.93461700816893</v>
      </c>
      <c r="BX37" s="174"/>
    </row>
    <row r="38" spans="1:76">
      <c r="A38" s="271"/>
      <c r="B38" s="319" t="s">
        <v>337</v>
      </c>
      <c r="C38" s="319"/>
      <c r="D38" s="318">
        <v>0</v>
      </c>
      <c r="E38" s="318">
        <v>0</v>
      </c>
      <c r="F38" s="318">
        <v>0</v>
      </c>
      <c r="G38" s="318">
        <v>0</v>
      </c>
      <c r="H38" s="318">
        <v>0</v>
      </c>
      <c r="I38" s="318">
        <v>0</v>
      </c>
      <c r="J38" s="318">
        <v>0</v>
      </c>
      <c r="K38" s="318">
        <v>0</v>
      </c>
      <c r="L38" s="318">
        <v>0</v>
      </c>
      <c r="M38" s="318">
        <v>0</v>
      </c>
      <c r="N38" s="318">
        <v>0</v>
      </c>
      <c r="O38" s="318">
        <v>0</v>
      </c>
      <c r="P38" s="318">
        <v>0</v>
      </c>
      <c r="Q38" s="318">
        <v>0</v>
      </c>
      <c r="R38" s="318">
        <v>0</v>
      </c>
      <c r="S38" s="318">
        <v>0</v>
      </c>
      <c r="T38" s="318">
        <v>0</v>
      </c>
      <c r="U38" s="318">
        <v>0</v>
      </c>
      <c r="V38" s="318">
        <v>0</v>
      </c>
      <c r="W38" s="318">
        <v>0</v>
      </c>
      <c r="X38" s="318">
        <v>0</v>
      </c>
      <c r="Y38" s="318">
        <v>0</v>
      </c>
      <c r="Z38" s="318">
        <v>0</v>
      </c>
      <c r="AA38" s="318">
        <v>0</v>
      </c>
      <c r="AB38" s="318">
        <v>0</v>
      </c>
      <c r="AC38" s="318">
        <v>0</v>
      </c>
      <c r="AD38" s="318">
        <v>0</v>
      </c>
      <c r="AE38" s="318">
        <v>0</v>
      </c>
      <c r="AF38" s="318">
        <v>0</v>
      </c>
      <c r="AG38" s="318">
        <v>0</v>
      </c>
      <c r="AH38" s="318">
        <v>65.063615077455893</v>
      </c>
      <c r="AI38" s="318">
        <v>79.479739700042487</v>
      </c>
      <c r="AJ38" s="318">
        <v>99.580834840251342</v>
      </c>
      <c r="AK38" s="318">
        <v>118.59112985115947</v>
      </c>
      <c r="AL38" s="318">
        <v>139.73920084720251</v>
      </c>
      <c r="AM38" s="318">
        <v>164.50313614077683</v>
      </c>
      <c r="AN38" s="318">
        <v>212.71284119727849</v>
      </c>
      <c r="AO38" s="318">
        <v>238.91816166157855</v>
      </c>
      <c r="AP38" s="318">
        <v>254.25078624505122</v>
      </c>
      <c r="AQ38" s="318">
        <v>261.22874343482823</v>
      </c>
      <c r="AR38" s="318">
        <v>277.40848838548044</v>
      </c>
      <c r="AS38" s="318">
        <v>301.45498962625896</v>
      </c>
      <c r="AT38" s="318">
        <v>371.69112573456874</v>
      </c>
      <c r="AU38" s="318">
        <v>518.375122512399</v>
      </c>
      <c r="AV38" s="318">
        <v>547.65025616051685</v>
      </c>
      <c r="AW38" s="318">
        <v>599.38952382356536</v>
      </c>
      <c r="AX38" s="318">
        <v>668.19973532569691</v>
      </c>
      <c r="AY38" s="318">
        <v>709.36948030254121</v>
      </c>
      <c r="AZ38" s="318">
        <v>801.06839642781028</v>
      </c>
      <c r="BA38" s="318">
        <v>862.44303435481982</v>
      </c>
      <c r="BB38" s="318">
        <v>840.04033176203689</v>
      </c>
      <c r="BC38" s="318">
        <v>861.99389255607184</v>
      </c>
      <c r="BD38" s="318">
        <v>851.15599999999995</v>
      </c>
      <c r="BE38" s="318">
        <v>874.17398603512197</v>
      </c>
      <c r="BF38" s="318">
        <v>794.99319101826757</v>
      </c>
      <c r="BG38" s="318">
        <v>766.14312936370834</v>
      </c>
      <c r="BH38" s="318">
        <v>794.12099999999998</v>
      </c>
      <c r="BI38" s="318">
        <v>771.95111937118725</v>
      </c>
      <c r="BJ38" s="318">
        <v>768.33523924275994</v>
      </c>
      <c r="BK38" s="318">
        <v>697.57744277639608</v>
      </c>
      <c r="BL38" s="318">
        <v>711.89560463857492</v>
      </c>
      <c r="BM38" s="318">
        <v>723.31083959144485</v>
      </c>
      <c r="BN38" s="318">
        <v>718.27939070806326</v>
      </c>
      <c r="BO38" s="318">
        <v>711.3639340066137</v>
      </c>
      <c r="BP38" s="318">
        <v>727.39818972298963</v>
      </c>
      <c r="BQ38" s="318">
        <v>696.84832033407201</v>
      </c>
      <c r="BR38" s="318">
        <v>604.1618040660112</v>
      </c>
      <c r="BS38" s="318">
        <v>378.44498562262771</v>
      </c>
      <c r="BT38" s="318">
        <v>86.114082063890521</v>
      </c>
      <c r="BU38" s="318">
        <v>0.28950737019608097</v>
      </c>
      <c r="BV38" s="318">
        <v>0.27287604798821558</v>
      </c>
      <c r="BW38" s="318">
        <v>0.2789495300110017</v>
      </c>
      <c r="BX38" s="219"/>
    </row>
    <row r="39" spans="1:76">
      <c r="A39" s="271"/>
      <c r="B39" s="319" t="s">
        <v>338</v>
      </c>
      <c r="C39" s="319"/>
      <c r="D39" s="318">
        <v>0</v>
      </c>
      <c r="E39" s="318">
        <v>0</v>
      </c>
      <c r="F39" s="318">
        <v>0</v>
      </c>
      <c r="G39" s="318">
        <v>0</v>
      </c>
      <c r="H39" s="318">
        <v>0</v>
      </c>
      <c r="I39" s="318">
        <v>0</v>
      </c>
      <c r="J39" s="318">
        <v>0</v>
      </c>
      <c r="K39" s="318">
        <v>0</v>
      </c>
      <c r="L39" s="318">
        <v>0</v>
      </c>
      <c r="M39" s="318">
        <v>0</v>
      </c>
      <c r="N39" s="318">
        <v>0</v>
      </c>
      <c r="O39" s="318">
        <v>0</v>
      </c>
      <c r="P39" s="318">
        <v>0</v>
      </c>
      <c r="Q39" s="318">
        <v>0</v>
      </c>
      <c r="R39" s="318">
        <v>0</v>
      </c>
      <c r="S39" s="318">
        <v>0</v>
      </c>
      <c r="T39" s="318">
        <v>0</v>
      </c>
      <c r="U39" s="318">
        <v>0</v>
      </c>
      <c r="V39" s="318">
        <v>0</v>
      </c>
      <c r="W39" s="318">
        <v>0</v>
      </c>
      <c r="X39" s="318">
        <v>0</v>
      </c>
      <c r="Y39" s="318">
        <v>0</v>
      </c>
      <c r="Z39" s="318">
        <v>0</v>
      </c>
      <c r="AA39" s="318">
        <v>0</v>
      </c>
      <c r="AB39" s="318">
        <v>0</v>
      </c>
      <c r="AC39" s="318">
        <v>0</v>
      </c>
      <c r="AD39" s="318">
        <v>0</v>
      </c>
      <c r="AE39" s="318">
        <v>0</v>
      </c>
      <c r="AF39" s="318">
        <v>0</v>
      </c>
      <c r="AG39" s="318">
        <v>0</v>
      </c>
      <c r="AH39" s="318">
        <v>3.9363849225441023</v>
      </c>
      <c r="AI39" s="318">
        <v>5.5202602999575197</v>
      </c>
      <c r="AJ39" s="318">
        <v>8.4191651597486601</v>
      </c>
      <c r="AK39" s="318">
        <v>11.40887014884054</v>
      </c>
      <c r="AL39" s="318">
        <v>14.260799152797492</v>
      </c>
      <c r="AM39" s="318">
        <v>17.496863859223165</v>
      </c>
      <c r="AN39" s="318">
        <v>23.287158802721503</v>
      </c>
      <c r="AO39" s="318">
        <v>27.081838338421456</v>
      </c>
      <c r="AP39" s="318">
        <v>30.749213754948787</v>
      </c>
      <c r="AQ39" s="318">
        <v>33.941256565171791</v>
      </c>
      <c r="AR39" s="318">
        <v>38.815511614519529</v>
      </c>
      <c r="AS39" s="318">
        <v>44.539010373741071</v>
      </c>
      <c r="AT39" s="318">
        <v>57.046874265431249</v>
      </c>
      <c r="AU39" s="318">
        <v>77.833877487600887</v>
      </c>
      <c r="AV39" s="318">
        <v>92.464743839483148</v>
      </c>
      <c r="AW39" s="318">
        <v>103.84947617643465</v>
      </c>
      <c r="AX39" s="318">
        <v>107.35026467430309</v>
      </c>
      <c r="AY39" s="318">
        <v>111.04251969745886</v>
      </c>
      <c r="AZ39" s="318">
        <v>104.71260357218971</v>
      </c>
      <c r="BA39" s="318">
        <v>136.38296564518024</v>
      </c>
      <c r="BB39" s="318">
        <v>144.18166823796307</v>
      </c>
      <c r="BC39" s="318">
        <v>144.24510744392822</v>
      </c>
      <c r="BD39" s="318">
        <v>163.05199999999999</v>
      </c>
      <c r="BE39" s="318">
        <v>165.48699999999999</v>
      </c>
      <c r="BF39" s="318">
        <v>162.65124892159454</v>
      </c>
      <c r="BG39" s="318">
        <v>169.90298870138361</v>
      </c>
      <c r="BH39" s="318">
        <v>124.283</v>
      </c>
      <c r="BI39" s="318">
        <v>128.26055663881266</v>
      </c>
      <c r="BJ39" s="318">
        <v>135.16607401724025</v>
      </c>
      <c r="BK39" s="318">
        <v>200.75442016647554</v>
      </c>
      <c r="BL39" s="318">
        <v>175.53506304142508</v>
      </c>
      <c r="BM39" s="318">
        <v>183.23841614855513</v>
      </c>
      <c r="BN39" s="318">
        <v>169.98493378695881</v>
      </c>
      <c r="BO39" s="318">
        <v>169.32235473338639</v>
      </c>
      <c r="BP39" s="318">
        <v>159.46672221701033</v>
      </c>
      <c r="BQ39" s="318">
        <v>162.89568151592795</v>
      </c>
      <c r="BR39" s="318">
        <v>136.96427646460151</v>
      </c>
      <c r="BS39" s="318">
        <v>128.26895277978716</v>
      </c>
      <c r="BT39" s="318">
        <v>118.36306014629872</v>
      </c>
      <c r="BU39" s="318">
        <v>113.3483789734352</v>
      </c>
      <c r="BV39" s="318">
        <v>110.80212371297907</v>
      </c>
      <c r="BW39" s="318">
        <v>108.65566747815792</v>
      </c>
      <c r="BX39" s="219"/>
    </row>
    <row r="40" spans="1:76" ht="26.1" customHeight="1">
      <c r="A40" s="219"/>
      <c r="B40" s="338" t="s">
        <v>505</v>
      </c>
      <c r="C40" s="337"/>
      <c r="D40" s="326">
        <f t="shared" ref="D40:AI40" si="19">SUM(D42:D43)</f>
        <v>0</v>
      </c>
      <c r="E40" s="326">
        <f t="shared" si="19"/>
        <v>0</v>
      </c>
      <c r="F40" s="326">
        <f t="shared" si="19"/>
        <v>0</v>
      </c>
      <c r="G40" s="326">
        <f t="shared" si="19"/>
        <v>0</v>
      </c>
      <c r="H40" s="326">
        <f t="shared" si="19"/>
        <v>0</v>
      </c>
      <c r="I40" s="326">
        <f t="shared" si="19"/>
        <v>0</v>
      </c>
      <c r="J40" s="326">
        <f t="shared" si="19"/>
        <v>0</v>
      </c>
      <c r="K40" s="326">
        <f t="shared" si="19"/>
        <v>0</v>
      </c>
      <c r="L40" s="326">
        <f t="shared" si="19"/>
        <v>0</v>
      </c>
      <c r="M40" s="326">
        <f t="shared" si="19"/>
        <v>0</v>
      </c>
      <c r="N40" s="326">
        <f t="shared" si="19"/>
        <v>0</v>
      </c>
      <c r="O40" s="326">
        <f t="shared" si="19"/>
        <v>0</v>
      </c>
      <c r="P40" s="326">
        <f t="shared" si="19"/>
        <v>0</v>
      </c>
      <c r="Q40" s="326">
        <f t="shared" si="19"/>
        <v>0</v>
      </c>
      <c r="R40" s="326">
        <f t="shared" si="19"/>
        <v>0</v>
      </c>
      <c r="S40" s="326">
        <f t="shared" si="19"/>
        <v>0</v>
      </c>
      <c r="T40" s="326">
        <f t="shared" si="19"/>
        <v>0</v>
      </c>
      <c r="U40" s="326">
        <f t="shared" si="19"/>
        <v>0</v>
      </c>
      <c r="V40" s="326">
        <f t="shared" si="19"/>
        <v>0</v>
      </c>
      <c r="W40" s="326">
        <f t="shared" si="19"/>
        <v>0</v>
      </c>
      <c r="X40" s="326">
        <f t="shared" si="19"/>
        <v>0</v>
      </c>
      <c r="Y40" s="326">
        <f t="shared" si="19"/>
        <v>0</v>
      </c>
      <c r="Z40" s="326">
        <f t="shared" si="19"/>
        <v>0</v>
      </c>
      <c r="AA40" s="326">
        <f t="shared" si="19"/>
        <v>0</v>
      </c>
      <c r="AB40" s="326">
        <f t="shared" si="19"/>
        <v>0</v>
      </c>
      <c r="AC40" s="326">
        <f t="shared" si="19"/>
        <v>0</v>
      </c>
      <c r="AD40" s="326">
        <f t="shared" si="19"/>
        <v>0</v>
      </c>
      <c r="AE40" s="326">
        <f t="shared" si="19"/>
        <v>0</v>
      </c>
      <c r="AF40" s="326">
        <f t="shared" si="19"/>
        <v>0</v>
      </c>
      <c r="AG40" s="326">
        <f t="shared" si="19"/>
        <v>0</v>
      </c>
      <c r="AH40" s="326">
        <f t="shared" si="19"/>
        <v>130</v>
      </c>
      <c r="AI40" s="326">
        <f t="shared" si="19"/>
        <v>146</v>
      </c>
      <c r="AJ40" s="326">
        <f t="shared" ref="AJ40:BC40" si="20">SUM(AJ42:AJ43)</f>
        <v>172</v>
      </c>
      <c r="AK40" s="326">
        <f t="shared" si="20"/>
        <v>198</v>
      </c>
      <c r="AL40" s="326">
        <f t="shared" si="20"/>
        <v>259</v>
      </c>
      <c r="AM40" s="326">
        <f t="shared" si="20"/>
        <v>305</v>
      </c>
      <c r="AN40" s="326">
        <f t="shared" si="20"/>
        <v>353</v>
      </c>
      <c r="AO40" s="326">
        <f t="shared" si="20"/>
        <v>432</v>
      </c>
      <c r="AP40" s="326">
        <f t="shared" si="20"/>
        <v>539</v>
      </c>
      <c r="AQ40" s="326">
        <f t="shared" si="20"/>
        <v>587</v>
      </c>
      <c r="AR40" s="326">
        <f t="shared" si="20"/>
        <v>772</v>
      </c>
      <c r="AS40" s="326">
        <f t="shared" si="20"/>
        <v>902</v>
      </c>
      <c r="AT40" s="326">
        <f t="shared" si="20"/>
        <v>1081.992</v>
      </c>
      <c r="AU40" s="326">
        <f t="shared" si="20"/>
        <v>1399</v>
      </c>
      <c r="AV40" s="326">
        <f t="shared" si="20"/>
        <v>1899</v>
      </c>
      <c r="AW40" s="326">
        <f t="shared" si="20"/>
        <v>2358</v>
      </c>
      <c r="AX40" s="326">
        <f t="shared" si="20"/>
        <v>2758</v>
      </c>
      <c r="AY40" s="326">
        <f t="shared" si="20"/>
        <v>3222</v>
      </c>
      <c r="AZ40" s="326">
        <f t="shared" si="20"/>
        <v>3507</v>
      </c>
      <c r="BA40" s="326">
        <f t="shared" si="20"/>
        <v>3679</v>
      </c>
      <c r="BB40" s="326">
        <f t="shared" si="20"/>
        <v>3848</v>
      </c>
      <c r="BC40" s="357">
        <f t="shared" si="20"/>
        <v>4051</v>
      </c>
      <c r="BD40" s="326">
        <f t="shared" ref="BD40:BW40" si="21">+BD44</f>
        <v>4621.4050478363251</v>
      </c>
      <c r="BE40" s="326">
        <f t="shared" si="21"/>
        <v>5052.9140045040276</v>
      </c>
      <c r="BF40" s="326">
        <f t="shared" si="21"/>
        <v>5038.3999390028666</v>
      </c>
      <c r="BG40" s="326">
        <f t="shared" si="21"/>
        <v>5050.6973474168963</v>
      </c>
      <c r="BH40" s="326">
        <f t="shared" si="21"/>
        <v>4716.6390675993789</v>
      </c>
      <c r="BI40" s="326">
        <f t="shared" si="21"/>
        <v>4532.1900443650775</v>
      </c>
      <c r="BJ40" s="326">
        <f t="shared" si="21"/>
        <v>4574.2510630700235</v>
      </c>
      <c r="BK40" s="326">
        <f t="shared" si="21"/>
        <v>5056.8584049752199</v>
      </c>
      <c r="BL40" s="326">
        <f t="shared" si="21"/>
        <v>5098.7516794821649</v>
      </c>
      <c r="BM40" s="326">
        <f t="shared" si="21"/>
        <v>4984.9200626353177</v>
      </c>
      <c r="BN40" s="326">
        <f t="shared" si="21"/>
        <v>4635.0118573493246</v>
      </c>
      <c r="BO40" s="326">
        <f t="shared" si="21"/>
        <v>4084.9333820494735</v>
      </c>
      <c r="BP40" s="326">
        <f t="shared" si="21"/>
        <v>2514.296406705746</v>
      </c>
      <c r="BQ40" s="326">
        <f t="shared" si="21"/>
        <v>995.09117951016935</v>
      </c>
      <c r="BR40" s="326">
        <f t="shared" si="21"/>
        <v>394.86160640139838</v>
      </c>
      <c r="BS40" s="326">
        <f t="shared" si="21"/>
        <v>221.18492365655254</v>
      </c>
      <c r="BT40" s="326">
        <f t="shared" si="21"/>
        <v>48.971107848610977</v>
      </c>
      <c r="BU40" s="326">
        <f t="shared" si="21"/>
        <v>-0.43864823674574499</v>
      </c>
      <c r="BV40" s="326">
        <f t="shared" si="21"/>
        <v>-0.3004897202382984</v>
      </c>
      <c r="BW40" s="326">
        <f t="shared" si="21"/>
        <v>0</v>
      </c>
      <c r="BX40" s="219"/>
    </row>
    <row r="41" spans="1:76" ht="24" customHeight="1">
      <c r="A41" s="219"/>
      <c r="B41" s="322" t="s">
        <v>504</v>
      </c>
      <c r="C41" s="337"/>
      <c r="D41" s="318">
        <f t="shared" ref="D41:AI41" si="22">+D42+D43</f>
        <v>0</v>
      </c>
      <c r="E41" s="318">
        <f t="shared" si="22"/>
        <v>0</v>
      </c>
      <c r="F41" s="318">
        <f t="shared" si="22"/>
        <v>0</v>
      </c>
      <c r="G41" s="318">
        <f t="shared" si="22"/>
        <v>0</v>
      </c>
      <c r="H41" s="318">
        <f t="shared" si="22"/>
        <v>0</v>
      </c>
      <c r="I41" s="318">
        <f t="shared" si="22"/>
        <v>0</v>
      </c>
      <c r="J41" s="318">
        <f t="shared" si="22"/>
        <v>0</v>
      </c>
      <c r="K41" s="318">
        <f t="shared" si="22"/>
        <v>0</v>
      </c>
      <c r="L41" s="318">
        <f t="shared" si="22"/>
        <v>0</v>
      </c>
      <c r="M41" s="318">
        <f t="shared" si="22"/>
        <v>0</v>
      </c>
      <c r="N41" s="318">
        <f t="shared" si="22"/>
        <v>0</v>
      </c>
      <c r="O41" s="318">
        <f t="shared" si="22"/>
        <v>0</v>
      </c>
      <c r="P41" s="318">
        <f t="shared" si="22"/>
        <v>0</v>
      </c>
      <c r="Q41" s="318">
        <f t="shared" si="22"/>
        <v>0</v>
      </c>
      <c r="R41" s="318">
        <f t="shared" si="22"/>
        <v>0</v>
      </c>
      <c r="S41" s="318">
        <f t="shared" si="22"/>
        <v>0</v>
      </c>
      <c r="T41" s="318">
        <f t="shared" si="22"/>
        <v>0</v>
      </c>
      <c r="U41" s="318">
        <f t="shared" si="22"/>
        <v>0</v>
      </c>
      <c r="V41" s="318">
        <f t="shared" si="22"/>
        <v>0</v>
      </c>
      <c r="W41" s="318">
        <f t="shared" si="22"/>
        <v>0</v>
      </c>
      <c r="X41" s="318">
        <f t="shared" si="22"/>
        <v>0</v>
      </c>
      <c r="Y41" s="318">
        <f t="shared" si="22"/>
        <v>0</v>
      </c>
      <c r="Z41" s="318">
        <f t="shared" si="22"/>
        <v>0</v>
      </c>
      <c r="AA41" s="318">
        <f t="shared" si="22"/>
        <v>0</v>
      </c>
      <c r="AB41" s="318">
        <f t="shared" si="22"/>
        <v>0</v>
      </c>
      <c r="AC41" s="318">
        <f t="shared" si="22"/>
        <v>0</v>
      </c>
      <c r="AD41" s="318">
        <f t="shared" si="22"/>
        <v>0</v>
      </c>
      <c r="AE41" s="318">
        <f t="shared" si="22"/>
        <v>0</v>
      </c>
      <c r="AF41" s="318">
        <f t="shared" si="22"/>
        <v>0</v>
      </c>
      <c r="AG41" s="318">
        <f t="shared" si="22"/>
        <v>0</v>
      </c>
      <c r="AH41" s="318">
        <f t="shared" si="22"/>
        <v>130</v>
      </c>
      <c r="AI41" s="318">
        <f t="shared" si="22"/>
        <v>146</v>
      </c>
      <c r="AJ41" s="318">
        <f t="shared" ref="AJ41:BO41" si="23">+AJ42+AJ43</f>
        <v>172</v>
      </c>
      <c r="AK41" s="318">
        <f t="shared" si="23"/>
        <v>198</v>
      </c>
      <c r="AL41" s="318">
        <f t="shared" si="23"/>
        <v>259</v>
      </c>
      <c r="AM41" s="318">
        <f t="shared" si="23"/>
        <v>305</v>
      </c>
      <c r="AN41" s="318">
        <f t="shared" si="23"/>
        <v>353</v>
      </c>
      <c r="AO41" s="318">
        <f t="shared" si="23"/>
        <v>432</v>
      </c>
      <c r="AP41" s="318">
        <f t="shared" si="23"/>
        <v>539</v>
      </c>
      <c r="AQ41" s="318">
        <f t="shared" si="23"/>
        <v>587</v>
      </c>
      <c r="AR41" s="318">
        <f t="shared" si="23"/>
        <v>772</v>
      </c>
      <c r="AS41" s="318">
        <f t="shared" si="23"/>
        <v>902</v>
      </c>
      <c r="AT41" s="318">
        <f t="shared" si="23"/>
        <v>1081.992</v>
      </c>
      <c r="AU41" s="318">
        <f t="shared" si="23"/>
        <v>1399</v>
      </c>
      <c r="AV41" s="318">
        <f t="shared" si="23"/>
        <v>1899</v>
      </c>
      <c r="AW41" s="318">
        <f t="shared" si="23"/>
        <v>2358</v>
      </c>
      <c r="AX41" s="318">
        <f t="shared" si="23"/>
        <v>2758</v>
      </c>
      <c r="AY41" s="318">
        <f t="shared" si="23"/>
        <v>3222</v>
      </c>
      <c r="AZ41" s="318">
        <f t="shared" si="23"/>
        <v>3507</v>
      </c>
      <c r="BA41" s="318">
        <f t="shared" si="23"/>
        <v>3679</v>
      </c>
      <c r="BB41" s="318">
        <f t="shared" si="23"/>
        <v>3848</v>
      </c>
      <c r="BC41" s="355">
        <f t="shared" si="23"/>
        <v>4051</v>
      </c>
      <c r="BD41" s="318">
        <f t="shared" si="23"/>
        <v>4400</v>
      </c>
      <c r="BE41" s="318">
        <f t="shared" si="23"/>
        <v>4769</v>
      </c>
      <c r="BF41" s="318">
        <f t="shared" si="23"/>
        <v>4773</v>
      </c>
      <c r="BG41" s="318">
        <f t="shared" si="23"/>
        <v>5005</v>
      </c>
      <c r="BH41" s="318">
        <f t="shared" si="23"/>
        <v>5066</v>
      </c>
      <c r="BI41" s="318">
        <f t="shared" si="23"/>
        <v>5028</v>
      </c>
      <c r="BJ41" s="318">
        <f t="shared" si="23"/>
        <v>5094</v>
      </c>
      <c r="BK41" s="318">
        <f t="shared" si="23"/>
        <v>5397</v>
      </c>
      <c r="BL41" s="318">
        <f t="shared" si="23"/>
        <v>5322</v>
      </c>
      <c r="BM41" s="318">
        <f t="shared" si="23"/>
        <v>5211</v>
      </c>
      <c r="BN41" s="318">
        <f t="shared" si="23"/>
        <v>0</v>
      </c>
      <c r="BO41" s="318">
        <f t="shared" si="23"/>
        <v>0</v>
      </c>
      <c r="BP41" s="318">
        <f t="shared" ref="BP41:BW41" si="24">+BP42+BP43</f>
        <v>0</v>
      </c>
      <c r="BQ41" s="318">
        <f t="shared" si="24"/>
        <v>0</v>
      </c>
      <c r="BR41" s="318">
        <f t="shared" si="24"/>
        <v>0</v>
      </c>
      <c r="BS41" s="318">
        <f t="shared" si="24"/>
        <v>0</v>
      </c>
      <c r="BT41" s="318">
        <f t="shared" si="24"/>
        <v>0</v>
      </c>
      <c r="BU41" s="318">
        <f t="shared" si="24"/>
        <v>0</v>
      </c>
      <c r="BV41" s="318">
        <f t="shared" si="24"/>
        <v>0</v>
      </c>
      <c r="BW41" s="318">
        <f t="shared" si="24"/>
        <v>0</v>
      </c>
      <c r="BX41" s="219"/>
    </row>
    <row r="42" spans="1:76">
      <c r="A42" s="219"/>
      <c r="B42" s="340" t="s">
        <v>503</v>
      </c>
      <c r="C42" s="322"/>
      <c r="D42" s="318">
        <f>'Income Support'!D25</f>
        <v>0</v>
      </c>
      <c r="E42" s="318">
        <f>'Income Support'!E25</f>
        <v>0</v>
      </c>
      <c r="F42" s="318">
        <f>'Income Support'!F25</f>
        <v>0</v>
      </c>
      <c r="G42" s="318">
        <f>'Income Support'!G25</f>
        <v>0</v>
      </c>
      <c r="H42" s="318">
        <f>'Income Support'!H25</f>
        <v>0</v>
      </c>
      <c r="I42" s="318">
        <f>'Income Support'!I25</f>
        <v>0</v>
      </c>
      <c r="J42" s="318">
        <f>'Income Support'!J25</f>
        <v>0</v>
      </c>
      <c r="K42" s="318">
        <f>'Income Support'!K25</f>
        <v>0</v>
      </c>
      <c r="L42" s="318">
        <f>'Income Support'!L25</f>
        <v>0</v>
      </c>
      <c r="M42" s="318">
        <f>'Income Support'!M25</f>
        <v>0</v>
      </c>
      <c r="N42" s="318">
        <f>'Income Support'!N25</f>
        <v>0</v>
      </c>
      <c r="O42" s="318">
        <f>'Income Support'!O25</f>
        <v>0</v>
      </c>
      <c r="P42" s="318">
        <f>'Income Support'!P25</f>
        <v>0</v>
      </c>
      <c r="Q42" s="318">
        <f>'Income Support'!Q25</f>
        <v>0</v>
      </c>
      <c r="R42" s="318">
        <f>'Income Support'!R25</f>
        <v>0</v>
      </c>
      <c r="S42" s="318">
        <f>'Income Support'!S25</f>
        <v>0</v>
      </c>
      <c r="T42" s="318">
        <f>'Income Support'!T25</f>
        <v>0</v>
      </c>
      <c r="U42" s="318">
        <f>'Income Support'!U25</f>
        <v>0</v>
      </c>
      <c r="V42" s="318">
        <f>'Income Support'!V25</f>
        <v>0</v>
      </c>
      <c r="W42" s="318">
        <f>'Income Support'!W25</f>
        <v>0</v>
      </c>
      <c r="X42" s="318">
        <f>'Income Support'!X25</f>
        <v>0</v>
      </c>
      <c r="Y42" s="318">
        <f>'Income Support'!Y25</f>
        <v>0</v>
      </c>
      <c r="Z42" s="318">
        <f>'Income Support'!Z25</f>
        <v>0</v>
      </c>
      <c r="AA42" s="318">
        <f>'Income Support'!AA25</f>
        <v>0</v>
      </c>
      <c r="AB42" s="318">
        <f>'Income Support'!AB25</f>
        <v>0</v>
      </c>
      <c r="AC42" s="318">
        <f>'Income Support'!AC25</f>
        <v>0</v>
      </c>
      <c r="AD42" s="318">
        <f>'Income Support'!AD25</f>
        <v>0</v>
      </c>
      <c r="AE42" s="318">
        <f>'Income Support'!AE25</f>
        <v>0</v>
      </c>
      <c r="AF42" s="318">
        <f>'Income Support'!AF25</f>
        <v>0</v>
      </c>
      <c r="AG42" s="318">
        <f>'Income Support'!AG25</f>
        <v>0</v>
      </c>
      <c r="AH42" s="318">
        <f>'Income Support'!AH25</f>
        <v>99</v>
      </c>
      <c r="AI42" s="318">
        <f>'Income Support'!AI25</f>
        <v>112</v>
      </c>
      <c r="AJ42" s="318">
        <f>'Income Support'!AJ25</f>
        <v>131</v>
      </c>
      <c r="AK42" s="318">
        <f>'Income Support'!AK25</f>
        <v>151</v>
      </c>
      <c r="AL42" s="318">
        <f>'Income Support'!AL25</f>
        <v>198</v>
      </c>
      <c r="AM42" s="318">
        <f>'Income Support'!AM25</f>
        <v>233</v>
      </c>
      <c r="AN42" s="318">
        <f>'Income Support'!AN25</f>
        <v>270</v>
      </c>
      <c r="AO42" s="318">
        <f>'Income Support'!AO25</f>
        <v>331</v>
      </c>
      <c r="AP42" s="318">
        <f>'Income Support'!AP25</f>
        <v>412</v>
      </c>
      <c r="AQ42" s="318">
        <f>'Income Support'!AQ25</f>
        <v>449</v>
      </c>
      <c r="AR42" s="318">
        <f>'Income Support'!AR25</f>
        <v>590</v>
      </c>
      <c r="AS42" s="318">
        <f>'Income Support'!AS25</f>
        <v>704</v>
      </c>
      <c r="AT42" s="318">
        <f>'Income Support'!AT25</f>
        <v>918.399</v>
      </c>
      <c r="AU42" s="318">
        <f>'Income Support'!AU25</f>
        <v>1130</v>
      </c>
      <c r="AV42" s="318">
        <f>'Income Support'!AV25</f>
        <v>1632</v>
      </c>
      <c r="AW42" s="318">
        <f>'Income Support'!AW25</f>
        <v>2094</v>
      </c>
      <c r="AX42" s="318">
        <f>'Income Support'!AX25</f>
        <v>2473</v>
      </c>
      <c r="AY42" s="318">
        <f>'Income Support'!AY25</f>
        <v>2858</v>
      </c>
      <c r="AZ42" s="318">
        <f>'Income Support'!AZ25</f>
        <v>3010</v>
      </c>
      <c r="BA42" s="318">
        <f>'Income Support'!BA25</f>
        <v>3163</v>
      </c>
      <c r="BB42" s="318">
        <f>'Income Support'!BB25</f>
        <v>3396</v>
      </c>
      <c r="BC42" s="355">
        <f>'Income Support'!BC25</f>
        <v>3604</v>
      </c>
      <c r="BD42" s="318">
        <f>'Income Support'!BD25</f>
        <v>3952</v>
      </c>
      <c r="BE42" s="318">
        <f>'Income Support'!BE25</f>
        <v>4332</v>
      </c>
      <c r="BF42" s="318">
        <f>'Income Support'!BF25</f>
        <v>4346</v>
      </c>
      <c r="BG42" s="318">
        <f>'Income Support'!BG25</f>
        <v>4567</v>
      </c>
      <c r="BH42" s="318">
        <f>'Income Support'!BH25</f>
        <v>4659</v>
      </c>
      <c r="BI42" s="318">
        <f>'Income Support'!BI25</f>
        <v>4720</v>
      </c>
      <c r="BJ42" s="318">
        <f>'Income Support'!BJ25</f>
        <v>4790</v>
      </c>
      <c r="BK42" s="318">
        <f>'Income Support'!BK25</f>
        <v>5049</v>
      </c>
      <c r="BL42" s="318">
        <f>'Income Support'!BL25</f>
        <v>5055</v>
      </c>
      <c r="BM42" s="318">
        <f>'Income Support'!BM25</f>
        <v>5136</v>
      </c>
      <c r="BN42" s="318">
        <f>'Income Support'!BN25</f>
        <v>0</v>
      </c>
      <c r="BO42" s="318">
        <f>'Income Support'!BO25</f>
        <v>0</v>
      </c>
      <c r="BP42" s="318">
        <f>'Income Support'!BP25</f>
        <v>0</v>
      </c>
      <c r="BQ42" s="318">
        <f>'Income Support'!BQ25</f>
        <v>0</v>
      </c>
      <c r="BR42" s="318">
        <f>'Income Support'!BR25</f>
        <v>0</v>
      </c>
      <c r="BS42" s="318">
        <f>'Income Support'!BS25</f>
        <v>0</v>
      </c>
      <c r="BT42" s="318">
        <f>'Income Support'!BT25</f>
        <v>0</v>
      </c>
      <c r="BU42" s="318">
        <f>'Income Support'!BU25</f>
        <v>0</v>
      </c>
      <c r="BV42" s="318">
        <f>'Income Support'!BV25</f>
        <v>0</v>
      </c>
      <c r="BW42" s="318">
        <f>'Income Support'!BW25</f>
        <v>0</v>
      </c>
      <c r="BX42" s="219"/>
    </row>
    <row r="43" spans="1:76">
      <c r="A43" s="219"/>
      <c r="B43" s="340" t="s">
        <v>502</v>
      </c>
      <c r="C43" s="322"/>
      <c r="D43" s="318">
        <f>'Income Support'!D27</f>
        <v>0</v>
      </c>
      <c r="E43" s="318">
        <f>'Income Support'!E27</f>
        <v>0</v>
      </c>
      <c r="F43" s="318">
        <f>'Income Support'!F27</f>
        <v>0</v>
      </c>
      <c r="G43" s="318">
        <f>'Income Support'!G27</f>
        <v>0</v>
      </c>
      <c r="H43" s="318">
        <f>'Income Support'!H27</f>
        <v>0</v>
      </c>
      <c r="I43" s="318">
        <f>'Income Support'!I27</f>
        <v>0</v>
      </c>
      <c r="J43" s="318">
        <f>'Income Support'!J27</f>
        <v>0</v>
      </c>
      <c r="K43" s="318">
        <f>'Income Support'!K27</f>
        <v>0</v>
      </c>
      <c r="L43" s="318">
        <f>'Income Support'!L27</f>
        <v>0</v>
      </c>
      <c r="M43" s="318">
        <f>'Income Support'!M27</f>
        <v>0</v>
      </c>
      <c r="N43" s="318">
        <f>'Income Support'!N27</f>
        <v>0</v>
      </c>
      <c r="O43" s="318">
        <f>'Income Support'!O27</f>
        <v>0</v>
      </c>
      <c r="P43" s="318">
        <f>'Income Support'!P27</f>
        <v>0</v>
      </c>
      <c r="Q43" s="318">
        <f>'Income Support'!Q27</f>
        <v>0</v>
      </c>
      <c r="R43" s="318">
        <f>'Income Support'!R27</f>
        <v>0</v>
      </c>
      <c r="S43" s="318">
        <f>'Income Support'!S27</f>
        <v>0</v>
      </c>
      <c r="T43" s="318">
        <f>'Income Support'!T27</f>
        <v>0</v>
      </c>
      <c r="U43" s="318">
        <f>'Income Support'!U27</f>
        <v>0</v>
      </c>
      <c r="V43" s="318">
        <f>'Income Support'!V27</f>
        <v>0</v>
      </c>
      <c r="W43" s="318">
        <f>'Income Support'!W27</f>
        <v>0</v>
      </c>
      <c r="X43" s="318">
        <f>'Income Support'!X27</f>
        <v>0</v>
      </c>
      <c r="Y43" s="318">
        <f>'Income Support'!Y27</f>
        <v>0</v>
      </c>
      <c r="Z43" s="318">
        <f>'Income Support'!Z27</f>
        <v>0</v>
      </c>
      <c r="AA43" s="318">
        <f>'Income Support'!AA27</f>
        <v>0</v>
      </c>
      <c r="AB43" s="318">
        <f>'Income Support'!AB27</f>
        <v>0</v>
      </c>
      <c r="AC43" s="318">
        <f>'Income Support'!AC27</f>
        <v>0</v>
      </c>
      <c r="AD43" s="318">
        <f>'Income Support'!AD27</f>
        <v>0</v>
      </c>
      <c r="AE43" s="318">
        <f>'Income Support'!AE27</f>
        <v>0</v>
      </c>
      <c r="AF43" s="318">
        <f>'Income Support'!AF27</f>
        <v>0</v>
      </c>
      <c r="AG43" s="318">
        <f>'Income Support'!AG27</f>
        <v>0</v>
      </c>
      <c r="AH43" s="318">
        <f>'Income Support'!AH27</f>
        <v>31</v>
      </c>
      <c r="AI43" s="318">
        <f>'Income Support'!AI27</f>
        <v>34</v>
      </c>
      <c r="AJ43" s="318">
        <f>'Income Support'!AJ27</f>
        <v>41</v>
      </c>
      <c r="AK43" s="318">
        <f>'Income Support'!AK27</f>
        <v>47</v>
      </c>
      <c r="AL43" s="318">
        <f>'Income Support'!AL27</f>
        <v>61</v>
      </c>
      <c r="AM43" s="318">
        <f>'Income Support'!AM27</f>
        <v>72</v>
      </c>
      <c r="AN43" s="318">
        <f>'Income Support'!AN27</f>
        <v>83</v>
      </c>
      <c r="AO43" s="318">
        <f>'Income Support'!AO27</f>
        <v>101</v>
      </c>
      <c r="AP43" s="318">
        <f>'Income Support'!AP27</f>
        <v>127</v>
      </c>
      <c r="AQ43" s="318">
        <f>'Income Support'!AQ27</f>
        <v>138</v>
      </c>
      <c r="AR43" s="318">
        <f>'Income Support'!AR27</f>
        <v>182</v>
      </c>
      <c r="AS43" s="318">
        <f>'Income Support'!AS27</f>
        <v>198</v>
      </c>
      <c r="AT43" s="318">
        <f>'Income Support'!AT27</f>
        <v>163.59299999999999</v>
      </c>
      <c r="AU43" s="318">
        <f>'Income Support'!AU27</f>
        <v>269</v>
      </c>
      <c r="AV43" s="318">
        <f>'Income Support'!AV27</f>
        <v>267</v>
      </c>
      <c r="AW43" s="318">
        <f>'Income Support'!AW27</f>
        <v>264</v>
      </c>
      <c r="AX43" s="318">
        <f>'Income Support'!AX27</f>
        <v>285</v>
      </c>
      <c r="AY43" s="318">
        <f>'Income Support'!AY27</f>
        <v>364</v>
      </c>
      <c r="AZ43" s="318">
        <f>'Income Support'!AZ27</f>
        <v>497</v>
      </c>
      <c r="BA43" s="318">
        <f>'Income Support'!BA27</f>
        <v>516</v>
      </c>
      <c r="BB43" s="318">
        <f>'Income Support'!BB27</f>
        <v>452</v>
      </c>
      <c r="BC43" s="355">
        <f>'Income Support'!BC27</f>
        <v>447</v>
      </c>
      <c r="BD43" s="318">
        <f>'Income Support'!BD27</f>
        <v>448</v>
      </c>
      <c r="BE43" s="318">
        <f>'Income Support'!BE27</f>
        <v>437</v>
      </c>
      <c r="BF43" s="318">
        <f>'Income Support'!BF27</f>
        <v>427</v>
      </c>
      <c r="BG43" s="318">
        <f>'Income Support'!BG27</f>
        <v>438</v>
      </c>
      <c r="BH43" s="318">
        <f>'Income Support'!BH27</f>
        <v>407</v>
      </c>
      <c r="BI43" s="318">
        <f>'Income Support'!BI27</f>
        <v>308</v>
      </c>
      <c r="BJ43" s="318">
        <f>'Income Support'!BJ27</f>
        <v>304</v>
      </c>
      <c r="BK43" s="318">
        <f>'Income Support'!BK27</f>
        <v>348</v>
      </c>
      <c r="BL43" s="318">
        <f>'Income Support'!BL27</f>
        <v>267</v>
      </c>
      <c r="BM43" s="318">
        <f>'Income Support'!BM27</f>
        <v>75</v>
      </c>
      <c r="BN43" s="318">
        <f>'Income Support'!BN27</f>
        <v>0</v>
      </c>
      <c r="BO43" s="318">
        <f>'Income Support'!BO27</f>
        <v>0</v>
      </c>
      <c r="BP43" s="318">
        <f>'Income Support'!BP27</f>
        <v>0</v>
      </c>
      <c r="BQ43" s="318">
        <f>'Income Support'!BQ27</f>
        <v>0</v>
      </c>
      <c r="BR43" s="318">
        <f>'Income Support'!BR27</f>
        <v>0</v>
      </c>
      <c r="BS43" s="318">
        <f>'Income Support'!BS27</f>
        <v>0</v>
      </c>
      <c r="BT43" s="318">
        <f>'Income Support'!BT27</f>
        <v>0</v>
      </c>
      <c r="BU43" s="318">
        <f>'Income Support'!BU27</f>
        <v>0</v>
      </c>
      <c r="BV43" s="318">
        <f>'Income Support'!BV27</f>
        <v>0</v>
      </c>
      <c r="BW43" s="318">
        <f>'Income Support'!BW27</f>
        <v>0</v>
      </c>
      <c r="BX43" s="219"/>
    </row>
    <row r="44" spans="1:76" ht="27" customHeight="1">
      <c r="A44" s="219"/>
      <c r="B44" s="322" t="s">
        <v>501</v>
      </c>
      <c r="C44" s="322"/>
      <c r="D44" s="318">
        <f>'Income Support'!D6</f>
        <v>0</v>
      </c>
      <c r="E44" s="318">
        <f>'Income Support'!E6</f>
        <v>0</v>
      </c>
      <c r="F44" s="318">
        <f>'Income Support'!F6</f>
        <v>0</v>
      </c>
      <c r="G44" s="318">
        <f>'Income Support'!G6</f>
        <v>0</v>
      </c>
      <c r="H44" s="318">
        <f>'Income Support'!H6</f>
        <v>0</v>
      </c>
      <c r="I44" s="318">
        <f>'Income Support'!I6</f>
        <v>0</v>
      </c>
      <c r="J44" s="318">
        <f>'Income Support'!J6</f>
        <v>0</v>
      </c>
      <c r="K44" s="318">
        <f>'Income Support'!K6</f>
        <v>0</v>
      </c>
      <c r="L44" s="318">
        <f>'Income Support'!L6</f>
        <v>0</v>
      </c>
      <c r="M44" s="318">
        <f>'Income Support'!M6</f>
        <v>0</v>
      </c>
      <c r="N44" s="318">
        <f>'Income Support'!N6</f>
        <v>0</v>
      </c>
      <c r="O44" s="318">
        <f>'Income Support'!O6</f>
        <v>0</v>
      </c>
      <c r="P44" s="318">
        <f>'Income Support'!P6</f>
        <v>0</v>
      </c>
      <c r="Q44" s="318">
        <f>'Income Support'!Q6</f>
        <v>0</v>
      </c>
      <c r="R44" s="318">
        <f>'Income Support'!R6</f>
        <v>0</v>
      </c>
      <c r="S44" s="318">
        <f>'Income Support'!S6</f>
        <v>0</v>
      </c>
      <c r="T44" s="318">
        <f>'Income Support'!T6</f>
        <v>0</v>
      </c>
      <c r="U44" s="318">
        <f>'Income Support'!U6</f>
        <v>0</v>
      </c>
      <c r="V44" s="318">
        <f>'Income Support'!V6</f>
        <v>0</v>
      </c>
      <c r="W44" s="318">
        <f>'Income Support'!W6</f>
        <v>0</v>
      </c>
      <c r="X44" s="318">
        <f>'Income Support'!X6</f>
        <v>0</v>
      </c>
      <c r="Y44" s="318">
        <f>'Income Support'!Y6</f>
        <v>0</v>
      </c>
      <c r="Z44" s="318">
        <f>'Income Support'!Z6</f>
        <v>0</v>
      </c>
      <c r="AA44" s="318">
        <f>'Income Support'!AA6</f>
        <v>0</v>
      </c>
      <c r="AB44" s="318">
        <f>'Income Support'!AB6</f>
        <v>0</v>
      </c>
      <c r="AC44" s="318">
        <f>'Income Support'!AC6</f>
        <v>0</v>
      </c>
      <c r="AD44" s="318">
        <f>'Income Support'!AD6</f>
        <v>0</v>
      </c>
      <c r="AE44" s="318">
        <f>'Income Support'!AE6</f>
        <v>0</v>
      </c>
      <c r="AF44" s="318">
        <f>'Income Support'!AF6</f>
        <v>0</v>
      </c>
      <c r="AG44" s="318">
        <f>'Income Support'!AG6</f>
        <v>0</v>
      </c>
      <c r="AH44" s="318">
        <f>'Income Support'!AH6</f>
        <v>0</v>
      </c>
      <c r="AI44" s="318">
        <f>'Income Support'!AI6</f>
        <v>0</v>
      </c>
      <c r="AJ44" s="318">
        <f>'Income Support'!AJ6</f>
        <v>0</v>
      </c>
      <c r="AK44" s="318">
        <f>'Income Support'!AK6</f>
        <v>0</v>
      </c>
      <c r="AL44" s="318">
        <f>'Income Support'!AL6</f>
        <v>0</v>
      </c>
      <c r="AM44" s="318">
        <f>'Income Support'!AM6</f>
        <v>0</v>
      </c>
      <c r="AN44" s="318">
        <f>'Income Support'!AN6</f>
        <v>0</v>
      </c>
      <c r="AO44" s="318">
        <f>'Income Support'!AO6</f>
        <v>0</v>
      </c>
      <c r="AP44" s="318">
        <f>'Income Support'!AP6</f>
        <v>0</v>
      </c>
      <c r="AQ44" s="318">
        <f>'Income Support'!AQ6</f>
        <v>0</v>
      </c>
      <c r="AR44" s="318">
        <f>'Income Support'!AR6</f>
        <v>0</v>
      </c>
      <c r="AS44" s="318">
        <f>'Income Support'!AS6</f>
        <v>0</v>
      </c>
      <c r="AT44" s="318">
        <f>'Income Support'!AT6</f>
        <v>0</v>
      </c>
      <c r="AU44" s="318">
        <f>'Income Support'!AU6</f>
        <v>0</v>
      </c>
      <c r="AV44" s="318">
        <f>'Income Support'!AV6</f>
        <v>0</v>
      </c>
      <c r="AW44" s="318">
        <f>'Income Support'!AW6</f>
        <v>0</v>
      </c>
      <c r="AX44" s="318">
        <f>'Income Support'!AX6</f>
        <v>0</v>
      </c>
      <c r="AY44" s="318">
        <f>'Income Support'!AY6</f>
        <v>0</v>
      </c>
      <c r="AZ44" s="318">
        <f>'Income Support'!AZ6</f>
        <v>0</v>
      </c>
      <c r="BA44" s="318">
        <f>'Income Support'!BA6</f>
        <v>0</v>
      </c>
      <c r="BB44" s="318">
        <f>'Income Support'!BB6</f>
        <v>0</v>
      </c>
      <c r="BC44" s="355">
        <f>'Income Support'!BC6</f>
        <v>0</v>
      </c>
      <c r="BD44" s="318">
        <f>'Income Support'!BD6</f>
        <v>4621.4050478363251</v>
      </c>
      <c r="BE44" s="318">
        <f>'Income Support'!BE6</f>
        <v>5052.9140045040276</v>
      </c>
      <c r="BF44" s="318">
        <f>'Income Support'!BF6</f>
        <v>5038.3999390028666</v>
      </c>
      <c r="BG44" s="318">
        <f>'Income Support'!BG6</f>
        <v>5050.6973474168963</v>
      </c>
      <c r="BH44" s="318">
        <f>'Income Support'!BH6</f>
        <v>4716.6390675993789</v>
      </c>
      <c r="BI44" s="318">
        <f>'Income Support'!BI6</f>
        <v>4532.1900443650775</v>
      </c>
      <c r="BJ44" s="318">
        <f>'Income Support'!BJ6</f>
        <v>4574.2510630700235</v>
      </c>
      <c r="BK44" s="318">
        <f>'Income Support'!BK6</f>
        <v>5056.8584049752199</v>
      </c>
      <c r="BL44" s="318">
        <f>'Income Support'!BL6</f>
        <v>5098.7516794821649</v>
      </c>
      <c r="BM44" s="318">
        <f>'Income Support'!BM6</f>
        <v>4984.9200626353177</v>
      </c>
      <c r="BN44" s="318">
        <f>'Income Support'!BN6</f>
        <v>4635.0118573493246</v>
      </c>
      <c r="BO44" s="318">
        <f>'Income Support'!BO6</f>
        <v>4084.9333820494735</v>
      </c>
      <c r="BP44" s="318">
        <f>'Income Support'!BP6</f>
        <v>2514.296406705746</v>
      </c>
      <c r="BQ44" s="318">
        <f>'Income Support'!BQ6</f>
        <v>995.09117951016935</v>
      </c>
      <c r="BR44" s="318">
        <f>'Income Support'!BR6</f>
        <v>394.86160640139838</v>
      </c>
      <c r="BS44" s="318">
        <f>'Income Support'!BS6</f>
        <v>221.18492365655254</v>
      </c>
      <c r="BT44" s="318">
        <f>'Income Support'!BT6</f>
        <v>48.971107848610977</v>
      </c>
      <c r="BU44" s="318">
        <f>'Income Support'!BU6</f>
        <v>-0.43864823674574499</v>
      </c>
      <c r="BV44" s="318">
        <f>'Income Support'!BV6</f>
        <v>-0.3004897202382984</v>
      </c>
      <c r="BW44" s="318">
        <f>'Income Support'!BW6</f>
        <v>0</v>
      </c>
      <c r="BX44" s="219"/>
    </row>
    <row r="45" spans="1:76" s="275" customFormat="1" ht="35.25" customHeight="1">
      <c r="A45" s="277"/>
      <c r="B45" s="169" t="s">
        <v>480</v>
      </c>
      <c r="C45" s="277"/>
      <c r="D45" s="326">
        <f t="shared" ref="D45:AI45" si="25">SUM(D46:D51)</f>
        <v>0</v>
      </c>
      <c r="E45" s="326">
        <f t="shared" si="25"/>
        <v>0</v>
      </c>
      <c r="F45" s="326">
        <f t="shared" si="25"/>
        <v>0</v>
      </c>
      <c r="G45" s="326">
        <f t="shared" si="25"/>
        <v>0</v>
      </c>
      <c r="H45" s="326">
        <f t="shared" si="25"/>
        <v>0</v>
      </c>
      <c r="I45" s="326">
        <f t="shared" si="25"/>
        <v>0</v>
      </c>
      <c r="J45" s="326">
        <f t="shared" si="25"/>
        <v>0</v>
      </c>
      <c r="K45" s="326">
        <f t="shared" si="25"/>
        <v>0</v>
      </c>
      <c r="L45" s="326">
        <f t="shared" si="25"/>
        <v>0</v>
      </c>
      <c r="M45" s="326">
        <f t="shared" si="25"/>
        <v>0</v>
      </c>
      <c r="N45" s="326">
        <f t="shared" si="25"/>
        <v>0</v>
      </c>
      <c r="O45" s="326">
        <f t="shared" si="25"/>
        <v>0</v>
      </c>
      <c r="P45" s="326">
        <f t="shared" si="25"/>
        <v>0</v>
      </c>
      <c r="Q45" s="326">
        <f t="shared" si="25"/>
        <v>0</v>
      </c>
      <c r="R45" s="326">
        <f t="shared" si="25"/>
        <v>0</v>
      </c>
      <c r="S45" s="326">
        <f t="shared" si="25"/>
        <v>0</v>
      </c>
      <c r="T45" s="326">
        <f t="shared" si="25"/>
        <v>0</v>
      </c>
      <c r="U45" s="326">
        <f t="shared" si="25"/>
        <v>0</v>
      </c>
      <c r="V45" s="326">
        <f t="shared" si="25"/>
        <v>0</v>
      </c>
      <c r="W45" s="326">
        <f t="shared" si="25"/>
        <v>0</v>
      </c>
      <c r="X45" s="326">
        <f t="shared" si="25"/>
        <v>0</v>
      </c>
      <c r="Y45" s="326">
        <f t="shared" si="25"/>
        <v>0</v>
      </c>
      <c r="Z45" s="326">
        <f t="shared" si="25"/>
        <v>0</v>
      </c>
      <c r="AA45" s="326">
        <f t="shared" si="25"/>
        <v>0</v>
      </c>
      <c r="AB45" s="326">
        <f t="shared" si="25"/>
        <v>0</v>
      </c>
      <c r="AC45" s="326">
        <f t="shared" si="25"/>
        <v>0</v>
      </c>
      <c r="AD45" s="326">
        <f t="shared" si="25"/>
        <v>0</v>
      </c>
      <c r="AE45" s="326">
        <f t="shared" si="25"/>
        <v>0</v>
      </c>
      <c r="AF45" s="326">
        <f t="shared" si="25"/>
        <v>0</v>
      </c>
      <c r="AG45" s="326">
        <f t="shared" si="25"/>
        <v>0</v>
      </c>
      <c r="AH45" s="326">
        <f t="shared" si="25"/>
        <v>0</v>
      </c>
      <c r="AI45" s="326">
        <f t="shared" si="25"/>
        <v>0</v>
      </c>
      <c r="AJ45" s="326">
        <f t="shared" ref="AJ45:BO45" si="26">SUM(AJ46:AJ51)</f>
        <v>0</v>
      </c>
      <c r="AK45" s="326">
        <f t="shared" si="26"/>
        <v>0</v>
      </c>
      <c r="AL45" s="326">
        <f t="shared" si="26"/>
        <v>0</v>
      </c>
      <c r="AM45" s="326">
        <f t="shared" si="26"/>
        <v>0</v>
      </c>
      <c r="AN45" s="326">
        <f t="shared" si="26"/>
        <v>0</v>
      </c>
      <c r="AO45" s="326">
        <f t="shared" si="26"/>
        <v>0</v>
      </c>
      <c r="AP45" s="326">
        <f t="shared" si="26"/>
        <v>0</v>
      </c>
      <c r="AQ45" s="326">
        <f t="shared" si="26"/>
        <v>0</v>
      </c>
      <c r="AR45" s="326">
        <f t="shared" si="26"/>
        <v>0</v>
      </c>
      <c r="AS45" s="326">
        <f t="shared" si="26"/>
        <v>0</v>
      </c>
      <c r="AT45" s="326">
        <f t="shared" si="26"/>
        <v>0</v>
      </c>
      <c r="AU45" s="326">
        <f t="shared" si="26"/>
        <v>0</v>
      </c>
      <c r="AV45" s="326">
        <f t="shared" si="26"/>
        <v>0</v>
      </c>
      <c r="AW45" s="326">
        <f t="shared" si="26"/>
        <v>0</v>
      </c>
      <c r="AX45" s="326">
        <f t="shared" si="26"/>
        <v>0</v>
      </c>
      <c r="AY45" s="326">
        <f t="shared" si="26"/>
        <v>0</v>
      </c>
      <c r="AZ45" s="326">
        <f t="shared" si="26"/>
        <v>0</v>
      </c>
      <c r="BA45" s="326">
        <f t="shared" si="26"/>
        <v>0</v>
      </c>
      <c r="BB45" s="326">
        <f t="shared" si="26"/>
        <v>0</v>
      </c>
      <c r="BC45" s="365">
        <f t="shared" si="26"/>
        <v>0</v>
      </c>
      <c r="BD45" s="326">
        <f t="shared" si="26"/>
        <v>34.574022491155198</v>
      </c>
      <c r="BE45" s="326">
        <f t="shared" si="26"/>
        <v>35.626045339311865</v>
      </c>
      <c r="BF45" s="326">
        <f t="shared" si="26"/>
        <v>36.531249735080337</v>
      </c>
      <c r="BG45" s="326">
        <f t="shared" si="26"/>
        <v>38.47109737544622</v>
      </c>
      <c r="BH45" s="326">
        <f t="shared" si="26"/>
        <v>40.63983110257557</v>
      </c>
      <c r="BI45" s="326">
        <f t="shared" si="26"/>
        <v>43.263971309615286</v>
      </c>
      <c r="BJ45" s="326">
        <f t="shared" si="26"/>
        <v>43.85178972624913</v>
      </c>
      <c r="BK45" s="326">
        <f t="shared" si="26"/>
        <v>45.666417114013278</v>
      </c>
      <c r="BL45" s="326">
        <f t="shared" si="26"/>
        <v>45.271195429452455</v>
      </c>
      <c r="BM45" s="326">
        <f t="shared" si="26"/>
        <v>44.650665967796073</v>
      </c>
      <c r="BN45" s="326">
        <f t="shared" si="26"/>
        <v>40.756621682287602</v>
      </c>
      <c r="BO45" s="326">
        <f t="shared" si="26"/>
        <v>38.735364911522318</v>
      </c>
      <c r="BP45" s="326">
        <f t="shared" ref="BP45:BW45" si="27">SUM(BP46:BP51)</f>
        <v>36.176518397542665</v>
      </c>
      <c r="BQ45" s="326">
        <f t="shared" si="27"/>
        <v>32.151225362913323</v>
      </c>
      <c r="BR45" s="326">
        <f t="shared" si="27"/>
        <v>29.373716785734491</v>
      </c>
      <c r="BS45" s="326">
        <f t="shared" si="27"/>
        <v>29.709059533166737</v>
      </c>
      <c r="BT45" s="326">
        <f t="shared" si="27"/>
        <v>30.133713610606566</v>
      </c>
      <c r="BU45" s="326">
        <f t="shared" si="27"/>
        <v>29.91134458788304</v>
      </c>
      <c r="BV45" s="326">
        <f t="shared" si="27"/>
        <v>30.026772504472312</v>
      </c>
      <c r="BW45" s="326">
        <f t="shared" si="27"/>
        <v>30.871665945211383</v>
      </c>
      <c r="BX45" s="174"/>
    </row>
    <row r="46" spans="1:76">
      <c r="A46" s="271"/>
      <c r="B46" s="38" t="s">
        <v>479</v>
      </c>
      <c r="C46" s="271"/>
      <c r="D46" s="318">
        <v>0</v>
      </c>
      <c r="E46" s="318">
        <v>0</v>
      </c>
      <c r="F46" s="318">
        <v>0</v>
      </c>
      <c r="G46" s="318">
        <v>0</v>
      </c>
      <c r="H46" s="318">
        <v>0</v>
      </c>
      <c r="I46" s="318">
        <v>0</v>
      </c>
      <c r="J46" s="318">
        <v>0</v>
      </c>
      <c r="K46" s="318">
        <v>0</v>
      </c>
      <c r="L46" s="318">
        <v>0</v>
      </c>
      <c r="M46" s="318">
        <v>0</v>
      </c>
      <c r="N46" s="318">
        <v>0</v>
      </c>
      <c r="O46" s="318">
        <v>0</v>
      </c>
      <c r="P46" s="318">
        <v>0</v>
      </c>
      <c r="Q46" s="318">
        <v>0</v>
      </c>
      <c r="R46" s="318">
        <v>0</v>
      </c>
      <c r="S46" s="318">
        <v>0</v>
      </c>
      <c r="T46" s="318">
        <v>0</v>
      </c>
      <c r="U46" s="318">
        <v>0</v>
      </c>
      <c r="V46" s="318">
        <v>0</v>
      </c>
      <c r="W46" s="318">
        <v>0</v>
      </c>
      <c r="X46" s="318">
        <v>0</v>
      </c>
      <c r="Y46" s="318">
        <v>0</v>
      </c>
      <c r="Z46" s="318">
        <v>0</v>
      </c>
      <c r="AA46" s="318">
        <v>0</v>
      </c>
      <c r="AB46" s="318">
        <v>0</v>
      </c>
      <c r="AC46" s="318">
        <v>0</v>
      </c>
      <c r="AD46" s="318">
        <v>0</v>
      </c>
      <c r="AE46" s="318">
        <v>0</v>
      </c>
      <c r="AF46" s="318">
        <v>0</v>
      </c>
      <c r="AG46" s="318">
        <v>0</v>
      </c>
      <c r="AH46" s="318">
        <v>0</v>
      </c>
      <c r="AI46" s="318">
        <v>0</v>
      </c>
      <c r="AJ46" s="318">
        <v>0</v>
      </c>
      <c r="AK46" s="318">
        <v>0</v>
      </c>
      <c r="AL46" s="318">
        <v>0</v>
      </c>
      <c r="AM46" s="318">
        <v>0</v>
      </c>
      <c r="AN46" s="318">
        <v>0</v>
      </c>
      <c r="AO46" s="318">
        <v>0</v>
      </c>
      <c r="AP46" s="318">
        <v>0</v>
      </c>
      <c r="AQ46" s="318">
        <v>0</v>
      </c>
      <c r="AR46" s="318">
        <v>0</v>
      </c>
      <c r="AS46" s="318">
        <v>0</v>
      </c>
      <c r="AT46" s="318">
        <v>0</v>
      </c>
      <c r="AU46" s="318">
        <v>0</v>
      </c>
      <c r="AV46" s="318">
        <v>0</v>
      </c>
      <c r="AW46" s="318">
        <v>0</v>
      </c>
      <c r="AX46" s="318">
        <v>0</v>
      </c>
      <c r="AY46" s="318">
        <v>0</v>
      </c>
      <c r="AZ46" s="318">
        <v>0</v>
      </c>
      <c r="BA46" s="318">
        <v>0</v>
      </c>
      <c r="BB46" s="318">
        <v>0</v>
      </c>
      <c r="BC46" s="355">
        <v>0</v>
      </c>
      <c r="BD46" s="318">
        <v>0.65718828949339425</v>
      </c>
      <c r="BE46" s="318">
        <v>0.65961774767740922</v>
      </c>
      <c r="BF46" s="318">
        <v>0.61416010666464504</v>
      </c>
      <c r="BG46" s="318">
        <v>0.64327284102213389</v>
      </c>
      <c r="BH46" s="318">
        <v>0.56909610654458576</v>
      </c>
      <c r="BI46" s="318">
        <v>0.36958824835770193</v>
      </c>
      <c r="BJ46" s="318">
        <v>0.30519888145244678</v>
      </c>
      <c r="BK46" s="318">
        <v>0.23575728742998373</v>
      </c>
      <c r="BL46" s="318">
        <v>0.24668982671490491</v>
      </c>
      <c r="BM46" s="318">
        <v>2.3007021579193026E-2</v>
      </c>
      <c r="BN46" s="318">
        <v>6.6229018446189308E-2</v>
      </c>
      <c r="BO46" s="318">
        <v>4.5510349958351487E-2</v>
      </c>
      <c r="BP46" s="318">
        <v>3.7685317600419987E-2</v>
      </c>
      <c r="BQ46" s="318">
        <v>1.0316858542169306E-2</v>
      </c>
      <c r="BR46" s="318">
        <v>7.6380050569287584E-4</v>
      </c>
      <c r="BS46" s="318">
        <v>0</v>
      </c>
      <c r="BT46" s="318">
        <v>0</v>
      </c>
      <c r="BU46" s="318">
        <v>0</v>
      </c>
      <c r="BV46" s="318">
        <v>0</v>
      </c>
      <c r="BW46" s="318">
        <v>0</v>
      </c>
      <c r="BX46" s="219"/>
    </row>
    <row r="47" spans="1:76">
      <c r="A47" s="271"/>
      <c r="B47" s="38" t="s">
        <v>478</v>
      </c>
      <c r="C47" s="271"/>
      <c r="D47" s="318">
        <v>0</v>
      </c>
      <c r="E47" s="318">
        <v>0</v>
      </c>
      <c r="F47" s="318">
        <v>0</v>
      </c>
      <c r="G47" s="318">
        <v>0</v>
      </c>
      <c r="H47" s="318">
        <v>0</v>
      </c>
      <c r="I47" s="318">
        <v>0</v>
      </c>
      <c r="J47" s="318">
        <v>0</v>
      </c>
      <c r="K47" s="318">
        <v>0</v>
      </c>
      <c r="L47" s="318">
        <v>0</v>
      </c>
      <c r="M47" s="318">
        <v>0</v>
      </c>
      <c r="N47" s="318">
        <v>0</v>
      </c>
      <c r="O47" s="318">
        <v>0</v>
      </c>
      <c r="P47" s="318">
        <v>0</v>
      </c>
      <c r="Q47" s="318">
        <v>0</v>
      </c>
      <c r="R47" s="318">
        <v>0</v>
      </c>
      <c r="S47" s="318">
        <v>0</v>
      </c>
      <c r="T47" s="318">
        <v>0</v>
      </c>
      <c r="U47" s="318">
        <v>0</v>
      </c>
      <c r="V47" s="318">
        <v>0</v>
      </c>
      <c r="W47" s="318">
        <v>0</v>
      </c>
      <c r="X47" s="318">
        <v>0</v>
      </c>
      <c r="Y47" s="318">
        <v>0</v>
      </c>
      <c r="Z47" s="318">
        <v>0</v>
      </c>
      <c r="AA47" s="318">
        <v>0</v>
      </c>
      <c r="AB47" s="318">
        <v>0</v>
      </c>
      <c r="AC47" s="318">
        <v>0</v>
      </c>
      <c r="AD47" s="318">
        <v>0</v>
      </c>
      <c r="AE47" s="318">
        <v>0</v>
      </c>
      <c r="AF47" s="318">
        <v>0</v>
      </c>
      <c r="AG47" s="318">
        <v>0</v>
      </c>
      <c r="AH47" s="318">
        <v>0</v>
      </c>
      <c r="AI47" s="318">
        <v>0</v>
      </c>
      <c r="AJ47" s="318">
        <v>0</v>
      </c>
      <c r="AK47" s="318">
        <v>0</v>
      </c>
      <c r="AL47" s="318">
        <v>0</v>
      </c>
      <c r="AM47" s="318">
        <v>0</v>
      </c>
      <c r="AN47" s="318">
        <v>0</v>
      </c>
      <c r="AO47" s="318">
        <v>0</v>
      </c>
      <c r="AP47" s="318">
        <v>0</v>
      </c>
      <c r="AQ47" s="318">
        <v>0</v>
      </c>
      <c r="AR47" s="318">
        <v>0</v>
      </c>
      <c r="AS47" s="318">
        <v>0</v>
      </c>
      <c r="AT47" s="318">
        <v>0</v>
      </c>
      <c r="AU47" s="318">
        <v>0</v>
      </c>
      <c r="AV47" s="318">
        <v>0</v>
      </c>
      <c r="AW47" s="318">
        <v>0</v>
      </c>
      <c r="AX47" s="318">
        <v>0</v>
      </c>
      <c r="AY47" s="318">
        <v>0</v>
      </c>
      <c r="AZ47" s="318">
        <v>0</v>
      </c>
      <c r="BA47" s="318">
        <v>0</v>
      </c>
      <c r="BB47" s="318">
        <v>0</v>
      </c>
      <c r="BC47" s="355">
        <v>0</v>
      </c>
      <c r="BD47" s="318">
        <v>0.83490584753342767</v>
      </c>
      <c r="BE47" s="318">
        <v>0.96871066395731165</v>
      </c>
      <c r="BF47" s="318">
        <v>0.86645963935969617</v>
      </c>
      <c r="BG47" s="318">
        <v>0.93290704319178597</v>
      </c>
      <c r="BH47" s="318">
        <v>0.86172184550005193</v>
      </c>
      <c r="BI47" s="318">
        <v>0.7535594465593668</v>
      </c>
      <c r="BJ47" s="318">
        <v>0.61606420391432104</v>
      </c>
      <c r="BK47" s="318">
        <v>0.59496192869333198</v>
      </c>
      <c r="BL47" s="318">
        <v>0.50784210671851249</v>
      </c>
      <c r="BM47" s="318">
        <v>0.1715312649729579</v>
      </c>
      <c r="BN47" s="318">
        <v>5.3013631425028018E-2</v>
      </c>
      <c r="BO47" s="318">
        <v>4.3135207998276373E-2</v>
      </c>
      <c r="BP47" s="318">
        <v>3.9155262509991989E-2</v>
      </c>
      <c r="BQ47" s="318">
        <v>0</v>
      </c>
      <c r="BR47" s="318">
        <v>0</v>
      </c>
      <c r="BS47" s="318">
        <v>0</v>
      </c>
      <c r="BT47" s="318">
        <v>0</v>
      </c>
      <c r="BU47" s="318">
        <v>0</v>
      </c>
      <c r="BV47" s="318">
        <v>0</v>
      </c>
      <c r="BW47" s="318">
        <v>0</v>
      </c>
      <c r="BX47" s="219"/>
    </row>
    <row r="48" spans="1:76">
      <c r="A48" s="271"/>
      <c r="B48" s="38" t="s">
        <v>477</v>
      </c>
      <c r="C48" s="271"/>
      <c r="D48" s="318">
        <v>0</v>
      </c>
      <c r="E48" s="318">
        <v>0</v>
      </c>
      <c r="F48" s="318">
        <v>0</v>
      </c>
      <c r="G48" s="318">
        <v>0</v>
      </c>
      <c r="H48" s="318">
        <v>0</v>
      </c>
      <c r="I48" s="318">
        <v>0</v>
      </c>
      <c r="J48" s="318">
        <v>0</v>
      </c>
      <c r="K48" s="318">
        <v>0</v>
      </c>
      <c r="L48" s="318">
        <v>0</v>
      </c>
      <c r="M48" s="318">
        <v>0</v>
      </c>
      <c r="N48" s="318">
        <v>0</v>
      </c>
      <c r="O48" s="318">
        <v>0</v>
      </c>
      <c r="P48" s="318">
        <v>0</v>
      </c>
      <c r="Q48" s="318">
        <v>0</v>
      </c>
      <c r="R48" s="318">
        <v>0</v>
      </c>
      <c r="S48" s="318">
        <v>0</v>
      </c>
      <c r="T48" s="318">
        <v>0</v>
      </c>
      <c r="U48" s="318">
        <v>0</v>
      </c>
      <c r="V48" s="318">
        <v>0</v>
      </c>
      <c r="W48" s="318">
        <v>0</v>
      </c>
      <c r="X48" s="318">
        <v>0</v>
      </c>
      <c r="Y48" s="318">
        <v>0</v>
      </c>
      <c r="Z48" s="318">
        <v>0</v>
      </c>
      <c r="AA48" s="318">
        <v>0</v>
      </c>
      <c r="AB48" s="318">
        <v>0</v>
      </c>
      <c r="AC48" s="318">
        <v>0</v>
      </c>
      <c r="AD48" s="318">
        <v>0</v>
      </c>
      <c r="AE48" s="318">
        <v>0</v>
      </c>
      <c r="AF48" s="318">
        <v>0</v>
      </c>
      <c r="AG48" s="318">
        <v>0</v>
      </c>
      <c r="AH48" s="318">
        <v>0</v>
      </c>
      <c r="AI48" s="318">
        <v>0</v>
      </c>
      <c r="AJ48" s="318">
        <v>0</v>
      </c>
      <c r="AK48" s="318">
        <v>0</v>
      </c>
      <c r="AL48" s="318">
        <v>0</v>
      </c>
      <c r="AM48" s="318">
        <v>0</v>
      </c>
      <c r="AN48" s="318">
        <v>0</v>
      </c>
      <c r="AO48" s="318">
        <v>0</v>
      </c>
      <c r="AP48" s="318">
        <v>0</v>
      </c>
      <c r="AQ48" s="318">
        <v>0</v>
      </c>
      <c r="AR48" s="318">
        <v>0</v>
      </c>
      <c r="AS48" s="318">
        <v>0</v>
      </c>
      <c r="AT48" s="318">
        <v>0</v>
      </c>
      <c r="AU48" s="318">
        <v>0</v>
      </c>
      <c r="AV48" s="318">
        <v>0</v>
      </c>
      <c r="AW48" s="318">
        <v>0</v>
      </c>
      <c r="AX48" s="318">
        <v>0</v>
      </c>
      <c r="AY48" s="318">
        <v>0</v>
      </c>
      <c r="AZ48" s="318">
        <v>0</v>
      </c>
      <c r="BA48" s="318">
        <v>0</v>
      </c>
      <c r="BB48" s="318">
        <v>0</v>
      </c>
      <c r="BC48" s="355">
        <v>0</v>
      </c>
      <c r="BD48" s="318">
        <v>30.774870660454607</v>
      </c>
      <c r="BE48" s="318">
        <v>31.893007667063369</v>
      </c>
      <c r="BF48" s="318">
        <v>33.371362437999551</v>
      </c>
      <c r="BG48" s="318">
        <v>35.293395654988082</v>
      </c>
      <c r="BH48" s="318">
        <v>37.547544752346781</v>
      </c>
      <c r="BI48" s="318">
        <v>40.430379120942867</v>
      </c>
      <c r="BJ48" s="318">
        <v>41.052292974275822</v>
      </c>
      <c r="BK48" s="318">
        <v>42.896472213400102</v>
      </c>
      <c r="BL48" s="318">
        <v>42.477261339479007</v>
      </c>
      <c r="BM48" s="318">
        <v>41.740168259267435</v>
      </c>
      <c r="BN48" s="318">
        <v>37.787304681455318</v>
      </c>
      <c r="BO48" s="318">
        <v>34.313865787762815</v>
      </c>
      <c r="BP48" s="318">
        <v>24.022601033394039</v>
      </c>
      <c r="BQ48" s="318">
        <v>9.2498085514001787</v>
      </c>
      <c r="BR48" s="318">
        <v>1.9912187047630072</v>
      </c>
      <c r="BS48" s="318">
        <v>0.14785562868209989</v>
      </c>
      <c r="BT48" s="318">
        <v>5.5702033192628675E-2</v>
      </c>
      <c r="BU48" s="318">
        <v>4.5881232066695234E-2</v>
      </c>
      <c r="BV48" s="318">
        <v>5.1131290901567913E-2</v>
      </c>
      <c r="BW48" s="318">
        <v>5.6540204923467278E-2</v>
      </c>
      <c r="BX48" s="219"/>
    </row>
    <row r="49" spans="1:76">
      <c r="A49" s="271"/>
      <c r="B49" s="92" t="s">
        <v>500</v>
      </c>
      <c r="C49" s="219"/>
      <c r="D49" s="318">
        <v>0</v>
      </c>
      <c r="E49" s="318">
        <v>0</v>
      </c>
      <c r="F49" s="318">
        <v>0</v>
      </c>
      <c r="G49" s="318">
        <v>0</v>
      </c>
      <c r="H49" s="318">
        <v>0</v>
      </c>
      <c r="I49" s="318">
        <v>0</v>
      </c>
      <c r="J49" s="318">
        <v>0</v>
      </c>
      <c r="K49" s="318">
        <v>0</v>
      </c>
      <c r="L49" s="318">
        <v>0</v>
      </c>
      <c r="M49" s="318">
        <v>0</v>
      </c>
      <c r="N49" s="318">
        <v>0</v>
      </c>
      <c r="O49" s="318">
        <v>0</v>
      </c>
      <c r="P49" s="318">
        <v>0</v>
      </c>
      <c r="Q49" s="318">
        <v>0</v>
      </c>
      <c r="R49" s="318">
        <v>0</v>
      </c>
      <c r="S49" s="318">
        <v>0</v>
      </c>
      <c r="T49" s="318">
        <v>0</v>
      </c>
      <c r="U49" s="318">
        <v>0</v>
      </c>
      <c r="V49" s="318">
        <v>0</v>
      </c>
      <c r="W49" s="318">
        <v>0</v>
      </c>
      <c r="X49" s="318">
        <v>0</v>
      </c>
      <c r="Y49" s="318">
        <v>0</v>
      </c>
      <c r="Z49" s="318">
        <v>0</v>
      </c>
      <c r="AA49" s="318">
        <v>0</v>
      </c>
      <c r="AB49" s="318">
        <v>0</v>
      </c>
      <c r="AC49" s="318">
        <v>0</v>
      </c>
      <c r="AD49" s="318">
        <v>0</v>
      </c>
      <c r="AE49" s="318">
        <v>0</v>
      </c>
      <c r="AF49" s="318">
        <v>0</v>
      </c>
      <c r="AG49" s="318">
        <v>0</v>
      </c>
      <c r="AH49" s="318">
        <v>0</v>
      </c>
      <c r="AI49" s="318">
        <v>0</v>
      </c>
      <c r="AJ49" s="318">
        <v>0</v>
      </c>
      <c r="AK49" s="318">
        <v>0</v>
      </c>
      <c r="AL49" s="318">
        <v>0</v>
      </c>
      <c r="AM49" s="318">
        <v>0</v>
      </c>
      <c r="AN49" s="318">
        <v>0</v>
      </c>
      <c r="AO49" s="318">
        <v>0</v>
      </c>
      <c r="AP49" s="318">
        <v>0</v>
      </c>
      <c r="AQ49" s="318">
        <v>0</v>
      </c>
      <c r="AR49" s="318">
        <v>0</v>
      </c>
      <c r="AS49" s="318">
        <v>0</v>
      </c>
      <c r="AT49" s="318">
        <v>0</v>
      </c>
      <c r="AU49" s="318">
        <v>0</v>
      </c>
      <c r="AV49" s="318">
        <v>0</v>
      </c>
      <c r="AW49" s="318">
        <v>0</v>
      </c>
      <c r="AX49" s="318">
        <v>0</v>
      </c>
      <c r="AY49" s="318">
        <v>0</v>
      </c>
      <c r="AZ49" s="318">
        <v>0</v>
      </c>
      <c r="BA49" s="318">
        <v>0</v>
      </c>
      <c r="BB49" s="318">
        <v>0</v>
      </c>
      <c r="BC49" s="355">
        <v>0</v>
      </c>
      <c r="BD49" s="318">
        <v>0</v>
      </c>
      <c r="BE49" s="318">
        <v>0</v>
      </c>
      <c r="BF49" s="318">
        <v>0</v>
      </c>
      <c r="BG49" s="318">
        <v>0</v>
      </c>
      <c r="BH49" s="318">
        <v>0</v>
      </c>
      <c r="BI49" s="318">
        <v>0</v>
      </c>
      <c r="BJ49" s="318">
        <v>0</v>
      </c>
      <c r="BK49" s="318">
        <v>0</v>
      </c>
      <c r="BL49" s="318">
        <v>0</v>
      </c>
      <c r="BM49" s="318">
        <v>0</v>
      </c>
      <c r="BN49" s="318">
        <v>0</v>
      </c>
      <c r="BO49" s="318">
        <v>0</v>
      </c>
      <c r="BP49" s="318">
        <v>0</v>
      </c>
      <c r="BQ49" s="318">
        <v>0</v>
      </c>
      <c r="BR49" s="318">
        <v>0</v>
      </c>
      <c r="BS49" s="318">
        <v>0</v>
      </c>
      <c r="BT49" s="318">
        <v>0</v>
      </c>
      <c r="BU49" s="318">
        <v>0</v>
      </c>
      <c r="BV49" s="318">
        <v>0</v>
      </c>
      <c r="BW49" s="318">
        <v>0</v>
      </c>
      <c r="BX49" s="219"/>
    </row>
    <row r="50" spans="1:76">
      <c r="A50" s="219"/>
      <c r="B50" s="92" t="s">
        <v>497</v>
      </c>
      <c r="C50" s="219"/>
      <c r="D50" s="318">
        <v>0</v>
      </c>
      <c r="E50" s="318">
        <v>0</v>
      </c>
      <c r="F50" s="318">
        <v>0</v>
      </c>
      <c r="G50" s="318">
        <v>0</v>
      </c>
      <c r="H50" s="318">
        <v>0</v>
      </c>
      <c r="I50" s="318">
        <v>0</v>
      </c>
      <c r="J50" s="318">
        <v>0</v>
      </c>
      <c r="K50" s="318">
        <v>0</v>
      </c>
      <c r="L50" s="318">
        <v>0</v>
      </c>
      <c r="M50" s="318">
        <v>0</v>
      </c>
      <c r="N50" s="318">
        <v>0</v>
      </c>
      <c r="O50" s="318">
        <v>0</v>
      </c>
      <c r="P50" s="318">
        <v>0</v>
      </c>
      <c r="Q50" s="318">
        <v>0</v>
      </c>
      <c r="R50" s="318">
        <v>0</v>
      </c>
      <c r="S50" s="318">
        <v>0</v>
      </c>
      <c r="T50" s="318">
        <v>0</v>
      </c>
      <c r="U50" s="318">
        <v>0</v>
      </c>
      <c r="V50" s="318">
        <v>0</v>
      </c>
      <c r="W50" s="318">
        <v>0</v>
      </c>
      <c r="X50" s="318">
        <v>0</v>
      </c>
      <c r="Y50" s="318">
        <v>0</v>
      </c>
      <c r="Z50" s="318">
        <v>0</v>
      </c>
      <c r="AA50" s="318">
        <v>0</v>
      </c>
      <c r="AB50" s="318">
        <v>0</v>
      </c>
      <c r="AC50" s="318">
        <v>0</v>
      </c>
      <c r="AD50" s="318">
        <v>0</v>
      </c>
      <c r="AE50" s="318">
        <v>0</v>
      </c>
      <c r="AF50" s="318">
        <v>0</v>
      </c>
      <c r="AG50" s="318">
        <v>0</v>
      </c>
      <c r="AH50" s="318">
        <v>0</v>
      </c>
      <c r="AI50" s="318">
        <v>0</v>
      </c>
      <c r="AJ50" s="318">
        <v>0</v>
      </c>
      <c r="AK50" s="318">
        <v>0</v>
      </c>
      <c r="AL50" s="318">
        <v>0</v>
      </c>
      <c r="AM50" s="318">
        <v>0</v>
      </c>
      <c r="AN50" s="318">
        <v>0</v>
      </c>
      <c r="AO50" s="318">
        <v>0</v>
      </c>
      <c r="AP50" s="318">
        <v>0</v>
      </c>
      <c r="AQ50" s="318">
        <v>0</v>
      </c>
      <c r="AR50" s="318">
        <v>0</v>
      </c>
      <c r="AS50" s="318">
        <v>0</v>
      </c>
      <c r="AT50" s="318">
        <v>0</v>
      </c>
      <c r="AU50" s="318">
        <v>0</v>
      </c>
      <c r="AV50" s="318">
        <v>0</v>
      </c>
      <c r="AW50" s="318">
        <v>0</v>
      </c>
      <c r="AX50" s="318">
        <v>0</v>
      </c>
      <c r="AY50" s="318">
        <v>0</v>
      </c>
      <c r="AZ50" s="318">
        <v>0</v>
      </c>
      <c r="BA50" s="318">
        <v>0</v>
      </c>
      <c r="BB50" s="318">
        <v>0</v>
      </c>
      <c r="BC50" s="355">
        <v>0</v>
      </c>
      <c r="BD50" s="318">
        <v>0</v>
      </c>
      <c r="BE50" s="318">
        <v>0</v>
      </c>
      <c r="BF50" s="318">
        <v>0</v>
      </c>
      <c r="BG50" s="318">
        <v>0</v>
      </c>
      <c r="BH50" s="318">
        <v>0</v>
      </c>
      <c r="BI50" s="318">
        <v>0</v>
      </c>
      <c r="BJ50" s="318">
        <v>0</v>
      </c>
      <c r="BK50" s="318">
        <v>0</v>
      </c>
      <c r="BL50" s="318">
        <v>8.0819719098847151E-2</v>
      </c>
      <c r="BM50" s="318">
        <v>0.72931583053861671</v>
      </c>
      <c r="BN50" s="318">
        <v>0.99794202044588087</v>
      </c>
      <c r="BO50" s="318">
        <v>2.4654952951404554</v>
      </c>
      <c r="BP50" s="318">
        <v>10.165380003312663</v>
      </c>
      <c r="BQ50" s="318">
        <v>21.453499744345024</v>
      </c>
      <c r="BR50" s="318">
        <v>26.142478169697565</v>
      </c>
      <c r="BS50" s="318">
        <v>28.7139144066882</v>
      </c>
      <c r="BT50" s="318">
        <v>29.736100052974024</v>
      </c>
      <c r="BU50" s="318">
        <v>29.675446503399947</v>
      </c>
      <c r="BV50" s="318">
        <v>29.789909830175347</v>
      </c>
      <c r="BW50" s="318">
        <v>30.632973346318838</v>
      </c>
      <c r="BX50" s="219"/>
    </row>
    <row r="51" spans="1:76" s="244" customFormat="1" ht="27" customHeight="1" thickBot="1">
      <c r="A51" s="245"/>
      <c r="B51" s="284" t="s">
        <v>476</v>
      </c>
      <c r="C51" s="248"/>
      <c r="D51" s="334">
        <v>0</v>
      </c>
      <c r="E51" s="334">
        <v>0</v>
      </c>
      <c r="F51" s="334">
        <v>0</v>
      </c>
      <c r="G51" s="334">
        <v>0</v>
      </c>
      <c r="H51" s="334">
        <v>0</v>
      </c>
      <c r="I51" s="334">
        <v>0</v>
      </c>
      <c r="J51" s="334">
        <v>0</v>
      </c>
      <c r="K51" s="334">
        <v>0</v>
      </c>
      <c r="L51" s="334">
        <v>0</v>
      </c>
      <c r="M51" s="334">
        <v>0</v>
      </c>
      <c r="N51" s="334">
        <v>0</v>
      </c>
      <c r="O51" s="334">
        <v>0</v>
      </c>
      <c r="P51" s="334">
        <v>0</v>
      </c>
      <c r="Q51" s="334">
        <v>0</v>
      </c>
      <c r="R51" s="334">
        <v>0</v>
      </c>
      <c r="S51" s="334">
        <v>0</v>
      </c>
      <c r="T51" s="334">
        <v>0</v>
      </c>
      <c r="U51" s="334">
        <v>0</v>
      </c>
      <c r="V51" s="334">
        <v>0</v>
      </c>
      <c r="W51" s="334">
        <v>0</v>
      </c>
      <c r="X51" s="334">
        <v>0</v>
      </c>
      <c r="Y51" s="334">
        <v>0</v>
      </c>
      <c r="Z51" s="334">
        <v>0</v>
      </c>
      <c r="AA51" s="334">
        <v>0</v>
      </c>
      <c r="AB51" s="334">
        <v>0</v>
      </c>
      <c r="AC51" s="334">
        <v>0</v>
      </c>
      <c r="AD51" s="334">
        <v>0</v>
      </c>
      <c r="AE51" s="334">
        <v>0</v>
      </c>
      <c r="AF51" s="334">
        <v>0</v>
      </c>
      <c r="AG51" s="334">
        <v>0</v>
      </c>
      <c r="AH51" s="334">
        <v>0</v>
      </c>
      <c r="AI51" s="334">
        <v>0</v>
      </c>
      <c r="AJ51" s="334">
        <v>0</v>
      </c>
      <c r="AK51" s="334">
        <v>0</v>
      </c>
      <c r="AL51" s="334">
        <v>0</v>
      </c>
      <c r="AM51" s="334">
        <v>0</v>
      </c>
      <c r="AN51" s="334">
        <v>0</v>
      </c>
      <c r="AO51" s="334">
        <v>0</v>
      </c>
      <c r="AP51" s="334">
        <v>0</v>
      </c>
      <c r="AQ51" s="334">
        <v>0</v>
      </c>
      <c r="AR51" s="334">
        <v>0</v>
      </c>
      <c r="AS51" s="334">
        <v>0</v>
      </c>
      <c r="AT51" s="334">
        <v>0</v>
      </c>
      <c r="AU51" s="334">
        <v>0</v>
      </c>
      <c r="AV51" s="334">
        <v>0</v>
      </c>
      <c r="AW51" s="334">
        <v>0</v>
      </c>
      <c r="AX51" s="334">
        <v>0</v>
      </c>
      <c r="AY51" s="334">
        <v>0</v>
      </c>
      <c r="AZ51" s="334">
        <v>0</v>
      </c>
      <c r="BA51" s="334">
        <v>0</v>
      </c>
      <c r="BB51" s="334">
        <v>0</v>
      </c>
      <c r="BC51" s="334">
        <v>0</v>
      </c>
      <c r="BD51" s="334">
        <v>2.3070576936737721</v>
      </c>
      <c r="BE51" s="334">
        <v>2.1047092606137765</v>
      </c>
      <c r="BF51" s="334">
        <v>1.6792675510564465</v>
      </c>
      <c r="BG51" s="334">
        <v>1.6015218362442167</v>
      </c>
      <c r="BH51" s="334">
        <v>1.6614683981841516</v>
      </c>
      <c r="BI51" s="334">
        <v>1.7104444937553542</v>
      </c>
      <c r="BJ51" s="334">
        <v>1.8782336666065429</v>
      </c>
      <c r="BK51" s="334">
        <v>1.9392256844898623</v>
      </c>
      <c r="BL51" s="334">
        <v>1.9585824374411775</v>
      </c>
      <c r="BM51" s="334">
        <v>1.9866435914378651</v>
      </c>
      <c r="BN51" s="334">
        <v>1.8521323305151847</v>
      </c>
      <c r="BO51" s="334">
        <v>1.8673582706624192</v>
      </c>
      <c r="BP51" s="334">
        <v>1.9116967807255496</v>
      </c>
      <c r="BQ51" s="334">
        <v>1.4376002086259485</v>
      </c>
      <c r="BR51" s="334">
        <v>1.2392561107682247</v>
      </c>
      <c r="BS51" s="334">
        <v>0.84728949779643958</v>
      </c>
      <c r="BT51" s="334">
        <v>0.34191152443991407</v>
      </c>
      <c r="BU51" s="334">
        <v>0.19001685241639951</v>
      </c>
      <c r="BV51" s="334">
        <v>0.18573138339539527</v>
      </c>
      <c r="BW51" s="334">
        <v>0.18215239396907631</v>
      </c>
      <c r="BX51" s="245"/>
    </row>
    <row r="52" spans="1:76" ht="26.1" customHeight="1">
      <c r="A52" s="434"/>
      <c r="B52" s="120" t="s">
        <v>509</v>
      </c>
      <c r="C52" s="271"/>
      <c r="D52" s="345" t="s">
        <v>162</v>
      </c>
      <c r="E52" s="345" t="s">
        <v>161</v>
      </c>
      <c r="F52" s="345" t="s">
        <v>160</v>
      </c>
      <c r="G52" s="345" t="s">
        <v>159</v>
      </c>
      <c r="H52" s="345" t="s">
        <v>158</v>
      </c>
      <c r="I52" s="345" t="s">
        <v>157</v>
      </c>
      <c r="J52" s="345" t="s">
        <v>156</v>
      </c>
      <c r="K52" s="345" t="s">
        <v>155</v>
      </c>
      <c r="L52" s="345" t="s">
        <v>154</v>
      </c>
      <c r="M52" s="345" t="s">
        <v>153</v>
      </c>
      <c r="N52" s="345" t="s">
        <v>152</v>
      </c>
      <c r="O52" s="345" t="s">
        <v>151</v>
      </c>
      <c r="P52" s="345" t="s">
        <v>150</v>
      </c>
      <c r="Q52" s="345" t="s">
        <v>149</v>
      </c>
      <c r="R52" s="345" t="s">
        <v>148</v>
      </c>
      <c r="S52" s="345" t="s">
        <v>147</v>
      </c>
      <c r="T52" s="345" t="s">
        <v>146</v>
      </c>
      <c r="U52" s="345" t="s">
        <v>145</v>
      </c>
      <c r="V52" s="345" t="s">
        <v>144</v>
      </c>
      <c r="W52" s="345" t="s">
        <v>143</v>
      </c>
      <c r="X52" s="345" t="s">
        <v>142</v>
      </c>
      <c r="Y52" s="345" t="s">
        <v>141</v>
      </c>
      <c r="Z52" s="345" t="s">
        <v>140</v>
      </c>
      <c r="AA52" s="345" t="s">
        <v>139</v>
      </c>
      <c r="AB52" s="345" t="s">
        <v>138</v>
      </c>
      <c r="AC52" s="345" t="s">
        <v>137</v>
      </c>
      <c r="AD52" s="345" t="s">
        <v>136</v>
      </c>
      <c r="AE52" s="345" t="s">
        <v>135</v>
      </c>
      <c r="AF52" s="345" t="s">
        <v>134</v>
      </c>
      <c r="AG52" s="345" t="s">
        <v>133</v>
      </c>
      <c r="AH52" s="345" t="s">
        <v>132</v>
      </c>
      <c r="AI52" s="345" t="s">
        <v>131</v>
      </c>
      <c r="AJ52" s="345" t="s">
        <v>130</v>
      </c>
      <c r="AK52" s="345" t="s">
        <v>129</v>
      </c>
      <c r="AL52" s="345" t="s">
        <v>128</v>
      </c>
      <c r="AM52" s="345" t="s">
        <v>127</v>
      </c>
      <c r="AN52" s="345" t="s">
        <v>126</v>
      </c>
      <c r="AO52" s="345" t="s">
        <v>125</v>
      </c>
      <c r="AP52" s="345" t="s">
        <v>124</v>
      </c>
      <c r="AQ52" s="345" t="s">
        <v>123</v>
      </c>
      <c r="AR52" s="345" t="s">
        <v>122</v>
      </c>
      <c r="AS52" s="345" t="s">
        <v>121</v>
      </c>
      <c r="AT52" s="345" t="s">
        <v>120</v>
      </c>
      <c r="AU52" s="345" t="s">
        <v>119</v>
      </c>
      <c r="AV52" s="345" t="s">
        <v>118</v>
      </c>
      <c r="AW52" s="345" t="s">
        <v>117</v>
      </c>
      <c r="AX52" s="345" t="s">
        <v>116</v>
      </c>
      <c r="AY52" s="345" t="s">
        <v>115</v>
      </c>
      <c r="AZ52" s="345" t="s">
        <v>114</v>
      </c>
      <c r="BA52" s="345" t="s">
        <v>113</v>
      </c>
      <c r="BB52" s="345" t="s">
        <v>112</v>
      </c>
      <c r="BC52" s="345" t="s">
        <v>111</v>
      </c>
      <c r="BD52" s="345" t="s">
        <v>110</v>
      </c>
      <c r="BE52" s="345" t="s">
        <v>109</v>
      </c>
      <c r="BF52" s="345" t="s">
        <v>108</v>
      </c>
      <c r="BG52" s="345" t="s">
        <v>107</v>
      </c>
      <c r="BH52" s="345" t="s">
        <v>106</v>
      </c>
      <c r="BI52" s="345" t="s">
        <v>105</v>
      </c>
      <c r="BJ52" s="345" t="s">
        <v>104</v>
      </c>
      <c r="BK52" s="345" t="s">
        <v>103</v>
      </c>
      <c r="BL52" s="345" t="s">
        <v>102</v>
      </c>
      <c r="BM52" s="345" t="s">
        <v>101</v>
      </c>
      <c r="BN52" s="345" t="s">
        <v>100</v>
      </c>
      <c r="BO52" s="345" t="s">
        <v>99</v>
      </c>
      <c r="BP52" s="345" t="s">
        <v>98</v>
      </c>
      <c r="BQ52" s="345" t="s">
        <v>97</v>
      </c>
      <c r="BR52" s="345" t="s">
        <v>96</v>
      </c>
      <c r="BS52" s="345" t="s">
        <v>95</v>
      </c>
      <c r="BT52" s="345" t="s">
        <v>94</v>
      </c>
      <c r="BU52" s="345" t="s">
        <v>94</v>
      </c>
      <c r="BV52" s="344" t="s">
        <v>92</v>
      </c>
      <c r="BW52" s="344" t="s">
        <v>91</v>
      </c>
      <c r="BX52" s="219"/>
    </row>
    <row r="53" spans="1:76" ht="15" customHeight="1">
      <c r="A53" s="434"/>
      <c r="B53" s="287" t="s">
        <v>400</v>
      </c>
      <c r="C53" s="286"/>
      <c r="D53" s="343" t="s">
        <v>90</v>
      </c>
      <c r="E53" s="343" t="s">
        <v>90</v>
      </c>
      <c r="F53" s="343" t="s">
        <v>90</v>
      </c>
      <c r="G53" s="343" t="s">
        <v>90</v>
      </c>
      <c r="H53" s="343" t="s">
        <v>90</v>
      </c>
      <c r="I53" s="343" t="s">
        <v>90</v>
      </c>
      <c r="J53" s="343" t="s">
        <v>90</v>
      </c>
      <c r="K53" s="343" t="s">
        <v>90</v>
      </c>
      <c r="L53" s="343" t="s">
        <v>90</v>
      </c>
      <c r="M53" s="343" t="s">
        <v>90</v>
      </c>
      <c r="N53" s="343" t="s">
        <v>90</v>
      </c>
      <c r="O53" s="343" t="s">
        <v>90</v>
      </c>
      <c r="P53" s="343" t="s">
        <v>90</v>
      </c>
      <c r="Q53" s="343" t="s">
        <v>90</v>
      </c>
      <c r="R53" s="343" t="s">
        <v>90</v>
      </c>
      <c r="S53" s="343" t="s">
        <v>90</v>
      </c>
      <c r="T53" s="343" t="s">
        <v>90</v>
      </c>
      <c r="U53" s="343" t="s">
        <v>90</v>
      </c>
      <c r="V53" s="343" t="s">
        <v>90</v>
      </c>
      <c r="W53" s="343" t="s">
        <v>90</v>
      </c>
      <c r="X53" s="343" t="s">
        <v>90</v>
      </c>
      <c r="Y53" s="343" t="s">
        <v>90</v>
      </c>
      <c r="Z53" s="343" t="s">
        <v>90</v>
      </c>
      <c r="AA53" s="343" t="s">
        <v>90</v>
      </c>
      <c r="AB53" s="343" t="s">
        <v>90</v>
      </c>
      <c r="AC53" s="343" t="s">
        <v>90</v>
      </c>
      <c r="AD53" s="343" t="s">
        <v>90</v>
      </c>
      <c r="AE53" s="343" t="s">
        <v>90</v>
      </c>
      <c r="AF53" s="343" t="s">
        <v>90</v>
      </c>
      <c r="AG53" s="343" t="s">
        <v>90</v>
      </c>
      <c r="AH53" s="343" t="s">
        <v>90</v>
      </c>
      <c r="AI53" s="343" t="s">
        <v>90</v>
      </c>
      <c r="AJ53" s="343" t="s">
        <v>90</v>
      </c>
      <c r="AK53" s="343" t="s">
        <v>90</v>
      </c>
      <c r="AL53" s="343" t="s">
        <v>90</v>
      </c>
      <c r="AM53" s="343" t="s">
        <v>90</v>
      </c>
      <c r="AN53" s="343" t="s">
        <v>90</v>
      </c>
      <c r="AO53" s="343" t="s">
        <v>90</v>
      </c>
      <c r="AP53" s="343" t="s">
        <v>90</v>
      </c>
      <c r="AQ53" s="343" t="s">
        <v>90</v>
      </c>
      <c r="AR53" s="343" t="s">
        <v>90</v>
      </c>
      <c r="AS53" s="343" t="s">
        <v>90</v>
      </c>
      <c r="AT53" s="343" t="s">
        <v>90</v>
      </c>
      <c r="AU53" s="343" t="s">
        <v>90</v>
      </c>
      <c r="AV53" s="343" t="s">
        <v>90</v>
      </c>
      <c r="AW53" s="343" t="s">
        <v>90</v>
      </c>
      <c r="AX53" s="343" t="s">
        <v>90</v>
      </c>
      <c r="AY53" s="343" t="s">
        <v>90</v>
      </c>
      <c r="AZ53" s="343" t="s">
        <v>90</v>
      </c>
      <c r="BA53" s="343" t="s">
        <v>90</v>
      </c>
      <c r="BB53" s="343" t="s">
        <v>90</v>
      </c>
      <c r="BC53" s="343" t="s">
        <v>90</v>
      </c>
      <c r="BD53" s="343" t="s">
        <v>90</v>
      </c>
      <c r="BE53" s="343" t="s">
        <v>90</v>
      </c>
      <c r="BF53" s="343" t="s">
        <v>90</v>
      </c>
      <c r="BG53" s="343" t="s">
        <v>90</v>
      </c>
      <c r="BH53" s="343" t="s">
        <v>90</v>
      </c>
      <c r="BI53" s="343" t="s">
        <v>90</v>
      </c>
      <c r="BJ53" s="343" t="s">
        <v>90</v>
      </c>
      <c r="BK53" s="343" t="s">
        <v>90</v>
      </c>
      <c r="BL53" s="343" t="s">
        <v>90</v>
      </c>
      <c r="BM53" s="343" t="s">
        <v>90</v>
      </c>
      <c r="BN53" s="343" t="s">
        <v>90</v>
      </c>
      <c r="BO53" s="343" t="s">
        <v>90</v>
      </c>
      <c r="BP53" s="343" t="s">
        <v>90</v>
      </c>
      <c r="BQ53" s="343" t="s">
        <v>90</v>
      </c>
      <c r="BR53" s="343" t="s">
        <v>89</v>
      </c>
      <c r="BS53" s="343" t="s">
        <v>89</v>
      </c>
      <c r="BT53" s="342" t="s">
        <v>89</v>
      </c>
      <c r="BU53" s="342" t="s">
        <v>89</v>
      </c>
      <c r="BV53" s="342" t="s">
        <v>89</v>
      </c>
      <c r="BW53" s="342" t="s">
        <v>89</v>
      </c>
      <c r="BX53" s="219"/>
    </row>
    <row r="54" spans="1:76" s="275" customFormat="1" ht="30.75" customHeight="1">
      <c r="A54" s="274"/>
      <c r="B54" s="39" t="s">
        <v>498</v>
      </c>
      <c r="C54" s="35"/>
      <c r="D54" s="326">
        <v>1292.6703071207196</v>
      </c>
      <c r="E54" s="326">
        <v>1897.773735367746</v>
      </c>
      <c r="F54" s="326">
        <v>1939.1141797985829</v>
      </c>
      <c r="G54" s="326">
        <v>1667.3015607047644</v>
      </c>
      <c r="H54" s="326">
        <v>1912.2605577751331</v>
      </c>
      <c r="I54" s="326">
        <v>2008.0509753260203</v>
      </c>
      <c r="J54" s="326">
        <v>1958.6183894787719</v>
      </c>
      <c r="K54" s="326">
        <v>2219.8269411935098</v>
      </c>
      <c r="L54" s="326">
        <v>2029.7259307742684</v>
      </c>
      <c r="M54" s="326">
        <v>2235.8108833631845</v>
      </c>
      <c r="N54" s="326">
        <v>2617.8669209417417</v>
      </c>
      <c r="O54" s="326">
        <v>2552.1395133631931</v>
      </c>
      <c r="P54" s="326">
        <v>2587.3992071449738</v>
      </c>
      <c r="Q54" s="326">
        <v>2872.6218620554087</v>
      </c>
      <c r="R54" s="326">
        <v>2911.4442818695957</v>
      </c>
      <c r="S54" s="326">
        <v>3393.3102712431687</v>
      </c>
      <c r="T54" s="326">
        <v>3411.2473048508514</v>
      </c>
      <c r="U54" s="326">
        <v>4015.6212112796566</v>
      </c>
      <c r="V54" s="326">
        <v>4039.2365553241057</v>
      </c>
      <c r="W54" s="326">
        <v>4855.9272265790505</v>
      </c>
      <c r="X54" s="326">
        <v>5001.220066195202</v>
      </c>
      <c r="Y54" s="326">
        <v>5164.7333807500754</v>
      </c>
      <c r="Z54" s="326">
        <v>4605.0205354071177</v>
      </c>
      <c r="AA54" s="326">
        <v>4747.520617705979</v>
      </c>
      <c r="AB54" s="326">
        <v>5166.5784441920614</v>
      </c>
      <c r="AC54" s="326">
        <v>5373.2001599787081</v>
      </c>
      <c r="AD54" s="326">
        <v>5466.0699196437618</v>
      </c>
      <c r="AE54" s="326">
        <v>5853.2457655140224</v>
      </c>
      <c r="AF54" s="326">
        <v>6376.4345659819019</v>
      </c>
      <c r="AG54" s="326">
        <v>6836.3517955578627</v>
      </c>
      <c r="AH54" s="326">
        <v>8038.9392181524663</v>
      </c>
      <c r="AI54" s="326">
        <v>7470.1610132696769</v>
      </c>
      <c r="AJ54" s="326">
        <v>6969.8736572983398</v>
      </c>
      <c r="AK54" s="326">
        <v>7248.5801530301433</v>
      </c>
      <c r="AL54" s="326">
        <v>7310.0381120221828</v>
      </c>
      <c r="AM54" s="326">
        <v>7171.7357122427675</v>
      </c>
      <c r="AN54" s="326">
        <v>7777.2450433564782</v>
      </c>
      <c r="AO54" s="326">
        <v>8094.7485359448501</v>
      </c>
      <c r="AP54" s="326">
        <v>8616.6795888130346</v>
      </c>
      <c r="AQ54" s="326">
        <v>8979.6095292026785</v>
      </c>
      <c r="AR54" s="326">
        <v>9662.762204110777</v>
      </c>
      <c r="AS54" s="326">
        <v>10217.993008890024</v>
      </c>
      <c r="AT54" s="326">
        <v>10989.575709924336</v>
      </c>
      <c r="AU54" s="326">
        <v>13070.786154267646</v>
      </c>
      <c r="AV54" s="326">
        <v>14979.425374401042</v>
      </c>
      <c r="AW54" s="326">
        <v>16837.140375749237</v>
      </c>
      <c r="AX54" s="326">
        <v>18362.972534851451</v>
      </c>
      <c r="AY54" s="326">
        <v>18409.903916348514</v>
      </c>
      <c r="AZ54" s="326">
        <v>17848.416240390954</v>
      </c>
      <c r="BA54" s="326">
        <v>17558.896172847362</v>
      </c>
      <c r="BB54" s="326">
        <v>17274.179863589907</v>
      </c>
      <c r="BC54" s="357">
        <v>16762.796151571598</v>
      </c>
      <c r="BD54" s="326">
        <v>17153.518792750518</v>
      </c>
      <c r="BE54" s="326">
        <v>17496.471543143689</v>
      </c>
      <c r="BF54" s="326">
        <v>16931.484452464738</v>
      </c>
      <c r="BG54" s="326">
        <v>16537.595603609214</v>
      </c>
      <c r="BH54" s="326">
        <v>15510.186211152604</v>
      </c>
      <c r="BI54" s="326">
        <v>14825.178931244292</v>
      </c>
      <c r="BJ54" s="326">
        <v>14387.896020265276</v>
      </c>
      <c r="BK54" s="326">
        <v>14638.497968932043</v>
      </c>
      <c r="BL54" s="326">
        <v>14299.308699284858</v>
      </c>
      <c r="BM54" s="326">
        <v>14643.043001309226</v>
      </c>
      <c r="BN54" s="326">
        <v>14295.876502612813</v>
      </c>
      <c r="BO54" s="326">
        <v>14196.293911778104</v>
      </c>
      <c r="BP54" s="326">
        <v>13972.577928718072</v>
      </c>
      <c r="BQ54" s="326">
        <v>13704.557716852714</v>
      </c>
      <c r="BR54" s="326">
        <v>14108.627076351331</v>
      </c>
      <c r="BS54" s="326">
        <v>14509.224391445439</v>
      </c>
      <c r="BT54" s="326">
        <v>14353.36909571978</v>
      </c>
      <c r="BU54" s="326">
        <v>13964.588143483747</v>
      </c>
      <c r="BV54" s="326">
        <v>13734.148034171458</v>
      </c>
      <c r="BW54" s="326">
        <v>13758.48536823607</v>
      </c>
      <c r="BX54" s="174"/>
    </row>
    <row r="55" spans="1:76" s="275" customFormat="1" ht="15.75">
      <c r="A55" s="274"/>
      <c r="B55" s="319" t="s">
        <v>337</v>
      </c>
      <c r="C55" s="35"/>
      <c r="D55" s="318">
        <v>0</v>
      </c>
      <c r="E55" s="318">
        <v>0</v>
      </c>
      <c r="F55" s="318">
        <v>0</v>
      </c>
      <c r="G55" s="318">
        <v>0</v>
      </c>
      <c r="H55" s="318">
        <v>0</v>
      </c>
      <c r="I55" s="318">
        <v>0</v>
      </c>
      <c r="J55" s="318">
        <v>0</v>
      </c>
      <c r="K55" s="318">
        <v>0</v>
      </c>
      <c r="L55" s="318">
        <v>0</v>
      </c>
      <c r="M55" s="318">
        <v>0</v>
      </c>
      <c r="N55" s="318">
        <v>0</v>
      </c>
      <c r="O55" s="318">
        <v>0</v>
      </c>
      <c r="P55" s="318">
        <v>0</v>
      </c>
      <c r="Q55" s="318">
        <v>0</v>
      </c>
      <c r="R55" s="318">
        <v>0</v>
      </c>
      <c r="S55" s="318">
        <v>0</v>
      </c>
      <c r="T55" s="318">
        <v>0</v>
      </c>
      <c r="U55" s="318">
        <v>0</v>
      </c>
      <c r="V55" s="318">
        <v>0</v>
      </c>
      <c r="W55" s="318">
        <v>0</v>
      </c>
      <c r="X55" s="318">
        <v>0</v>
      </c>
      <c r="Y55" s="318">
        <v>0</v>
      </c>
      <c r="Z55" s="318">
        <v>0</v>
      </c>
      <c r="AA55" s="318">
        <v>0</v>
      </c>
      <c r="AB55" s="318">
        <v>0</v>
      </c>
      <c r="AC55" s="318">
        <v>0</v>
      </c>
      <c r="AD55" s="318">
        <v>0</v>
      </c>
      <c r="AE55" s="318">
        <v>0</v>
      </c>
      <c r="AF55" s="318">
        <v>0</v>
      </c>
      <c r="AG55" s="318">
        <v>0</v>
      </c>
      <c r="AH55" s="318">
        <v>7691.1729251446413</v>
      </c>
      <c r="AI55" s="318">
        <v>7117.2418259373153</v>
      </c>
      <c r="AJ55" s="318">
        <v>6626.0981159898856</v>
      </c>
      <c r="AK55" s="318">
        <v>6876.4830392868753</v>
      </c>
      <c r="AL55" s="318">
        <v>6902.0610436223269</v>
      </c>
      <c r="AM55" s="318">
        <v>6704.4147438810251</v>
      </c>
      <c r="AN55" s="318">
        <v>7222.7759161027234</v>
      </c>
      <c r="AO55" s="318">
        <v>7445.0167470908582</v>
      </c>
      <c r="AP55" s="318">
        <v>7813.556381673412</v>
      </c>
      <c r="AQ55" s="318">
        <v>8036.8216437812252</v>
      </c>
      <c r="AR55" s="318">
        <v>8581.5786951036498</v>
      </c>
      <c r="AS55" s="318">
        <v>8983.0758343309208</v>
      </c>
      <c r="AT55" s="318">
        <v>9570.7400205085523</v>
      </c>
      <c r="AU55" s="318">
        <v>11361.188040658781</v>
      </c>
      <c r="AV55" s="318">
        <v>13091.170917798083</v>
      </c>
      <c r="AW55" s="318">
        <v>14788.10305545952</v>
      </c>
      <c r="AX55" s="318">
        <v>16213.582779520309</v>
      </c>
      <c r="AY55" s="318">
        <v>16586.941528418345</v>
      </c>
      <c r="AZ55" s="318">
        <v>16409.227194208881</v>
      </c>
      <c r="BA55" s="318">
        <v>16390.765800123147</v>
      </c>
      <c r="BB55" s="318">
        <v>16452.231881947384</v>
      </c>
      <c r="BC55" s="364">
        <v>16331.281203568102</v>
      </c>
      <c r="BD55" s="318">
        <v>16923.728124756941</v>
      </c>
      <c r="BE55" s="318">
        <v>17270.998514057042</v>
      </c>
      <c r="BF55" s="318">
        <v>16715.557893548084</v>
      </c>
      <c r="BG55" s="318">
        <v>16316.541688525378</v>
      </c>
      <c r="BH55" s="318">
        <v>15353.429157457374</v>
      </c>
      <c r="BI55" s="318">
        <v>14667.801559857038</v>
      </c>
      <c r="BJ55" s="318">
        <v>14226.424078873464</v>
      </c>
      <c r="BK55" s="318">
        <v>14405.489818318452</v>
      </c>
      <c r="BL55" s="318">
        <v>14100.56077418429</v>
      </c>
      <c r="BM55" s="318">
        <v>14440.802454130802</v>
      </c>
      <c r="BN55" s="318">
        <v>14113.315283871931</v>
      </c>
      <c r="BO55" s="318">
        <v>14017.642880525029</v>
      </c>
      <c r="BP55" s="318">
        <v>13806.997391217983</v>
      </c>
      <c r="BQ55" s="318">
        <v>13538.93319730051</v>
      </c>
      <c r="BR55" s="318">
        <v>13971.66279988673</v>
      </c>
      <c r="BS55" s="318">
        <v>14382.758093019869</v>
      </c>
      <c r="BT55" s="318">
        <v>14238.0115731271</v>
      </c>
      <c r="BU55" s="318">
        <v>13855.847741948775</v>
      </c>
      <c r="BV55" s="318">
        <v>13629.990279339263</v>
      </c>
      <c r="BW55" s="318">
        <v>13658.950696006783</v>
      </c>
      <c r="BX55" s="174"/>
    </row>
    <row r="56" spans="1:76" s="275" customFormat="1" ht="15.75">
      <c r="A56" s="274"/>
      <c r="B56" s="319" t="s">
        <v>338</v>
      </c>
      <c r="C56" s="35"/>
      <c r="D56" s="318">
        <v>0</v>
      </c>
      <c r="E56" s="318">
        <v>0</v>
      </c>
      <c r="F56" s="318">
        <v>0</v>
      </c>
      <c r="G56" s="318">
        <v>0</v>
      </c>
      <c r="H56" s="318">
        <v>0</v>
      </c>
      <c r="I56" s="318">
        <v>0</v>
      </c>
      <c r="J56" s="318">
        <v>0</v>
      </c>
      <c r="K56" s="318">
        <v>0</v>
      </c>
      <c r="L56" s="318">
        <v>0</v>
      </c>
      <c r="M56" s="318">
        <v>0</v>
      </c>
      <c r="N56" s="318">
        <v>0</v>
      </c>
      <c r="O56" s="318">
        <v>0</v>
      </c>
      <c r="P56" s="318">
        <v>0</v>
      </c>
      <c r="Q56" s="318">
        <v>0</v>
      </c>
      <c r="R56" s="318">
        <v>0</v>
      </c>
      <c r="S56" s="318">
        <v>0</v>
      </c>
      <c r="T56" s="318">
        <v>0</v>
      </c>
      <c r="U56" s="318">
        <v>0</v>
      </c>
      <c r="V56" s="318">
        <v>0</v>
      </c>
      <c r="W56" s="318">
        <v>0</v>
      </c>
      <c r="X56" s="318">
        <v>0</v>
      </c>
      <c r="Y56" s="318">
        <v>0</v>
      </c>
      <c r="Z56" s="318">
        <v>0</v>
      </c>
      <c r="AA56" s="318">
        <v>0</v>
      </c>
      <c r="AB56" s="318">
        <v>0</v>
      </c>
      <c r="AC56" s="318">
        <v>0</v>
      </c>
      <c r="AD56" s="318">
        <v>0</v>
      </c>
      <c r="AE56" s="318">
        <v>0</v>
      </c>
      <c r="AF56" s="318">
        <v>0</v>
      </c>
      <c r="AG56" s="318">
        <v>0</v>
      </c>
      <c r="AH56" s="318">
        <v>347.7662930078248</v>
      </c>
      <c r="AI56" s="318">
        <v>352.91918733236196</v>
      </c>
      <c r="AJ56" s="318">
        <v>343.77554130845346</v>
      </c>
      <c r="AK56" s="318">
        <v>372.0971137432677</v>
      </c>
      <c r="AL56" s="318">
        <v>407.97706839985477</v>
      </c>
      <c r="AM56" s="318">
        <v>467.32096836174236</v>
      </c>
      <c r="AN56" s="318">
        <v>554.46912725375546</v>
      </c>
      <c r="AO56" s="318">
        <v>649.73178885399159</v>
      </c>
      <c r="AP56" s="318">
        <v>803.12320713962106</v>
      </c>
      <c r="AQ56" s="318">
        <v>942.78788542145298</v>
      </c>
      <c r="AR56" s="318">
        <v>1081.1835090071286</v>
      </c>
      <c r="AS56" s="318">
        <v>1234.917174559102</v>
      </c>
      <c r="AT56" s="318">
        <v>1418.8356894157835</v>
      </c>
      <c r="AU56" s="318">
        <v>1709.598113608864</v>
      </c>
      <c r="AV56" s="318">
        <v>1888.2544566029585</v>
      </c>
      <c r="AW56" s="318">
        <v>2049.0373202897204</v>
      </c>
      <c r="AX56" s="318">
        <v>2149.3897553311413</v>
      </c>
      <c r="AY56" s="318">
        <v>1822.9623879301678</v>
      </c>
      <c r="AZ56" s="318">
        <v>1439.1890461820699</v>
      </c>
      <c r="BA56" s="318">
        <v>1168.1303727242152</v>
      </c>
      <c r="BB56" s="318">
        <v>821.94798164252302</v>
      </c>
      <c r="BC56" s="318">
        <v>431.5149480034965</v>
      </c>
      <c r="BD56" s="318">
        <v>229.79066799357599</v>
      </c>
      <c r="BE56" s="318">
        <v>225.47302908664861</v>
      </c>
      <c r="BF56" s="318">
        <v>215.92655891665461</v>
      </c>
      <c r="BG56" s="318">
        <v>221.0539150838344</v>
      </c>
      <c r="BH56" s="318">
        <v>156.75705369522979</v>
      </c>
      <c r="BI56" s="318">
        <v>157.37737138725583</v>
      </c>
      <c r="BJ56" s="318">
        <v>161.47194139181113</v>
      </c>
      <c r="BK56" s="318">
        <v>233.00815061359128</v>
      </c>
      <c r="BL56" s="318">
        <v>198.74792510056807</v>
      </c>
      <c r="BM56" s="318">
        <v>202.24054717842361</v>
      </c>
      <c r="BN56" s="318">
        <v>182.56121874088439</v>
      </c>
      <c r="BO56" s="318">
        <v>178.65103125307687</v>
      </c>
      <c r="BP56" s="318">
        <v>165.58053750008932</v>
      </c>
      <c r="BQ56" s="318">
        <v>165.62451955220479</v>
      </c>
      <c r="BR56" s="318">
        <v>136.96427646460151</v>
      </c>
      <c r="BS56" s="318">
        <v>126.46629842557088</v>
      </c>
      <c r="BT56" s="318">
        <v>115.357522592679</v>
      </c>
      <c r="BU56" s="318">
        <v>108.74040153497207</v>
      </c>
      <c r="BV56" s="318">
        <v>104.15775483219488</v>
      </c>
      <c r="BW56" s="318">
        <v>99.53467222928704</v>
      </c>
      <c r="BX56" s="174"/>
    </row>
    <row r="57" spans="1:76" s="275" customFormat="1" ht="15.75">
      <c r="A57" s="274"/>
      <c r="B57" s="363"/>
      <c r="C57" s="35"/>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18"/>
      <c r="BN57" s="318"/>
      <c r="BO57" s="318"/>
      <c r="BP57" s="318"/>
      <c r="BQ57" s="318"/>
      <c r="BR57" s="318"/>
      <c r="BS57" s="318"/>
      <c r="BT57" s="318"/>
      <c r="BU57" s="318"/>
      <c r="BV57" s="318"/>
      <c r="BW57" s="318"/>
      <c r="BX57" s="174"/>
    </row>
    <row r="58" spans="1:76" s="275" customFormat="1" ht="15.75">
      <c r="A58" s="277"/>
      <c r="B58" s="254" t="s">
        <v>246</v>
      </c>
      <c r="C58" s="35"/>
      <c r="D58" s="326">
        <v>0</v>
      </c>
      <c r="E58" s="326">
        <v>0</v>
      </c>
      <c r="F58" s="326">
        <v>0</v>
      </c>
      <c r="G58" s="326">
        <v>0</v>
      </c>
      <c r="H58" s="326">
        <v>0</v>
      </c>
      <c r="I58" s="326">
        <v>0</v>
      </c>
      <c r="J58" s="326">
        <v>0</v>
      </c>
      <c r="K58" s="326">
        <v>0</v>
      </c>
      <c r="L58" s="326">
        <v>0</v>
      </c>
      <c r="M58" s="326">
        <v>0</v>
      </c>
      <c r="N58" s="326">
        <v>0</v>
      </c>
      <c r="O58" s="326">
        <v>0</v>
      </c>
      <c r="P58" s="326">
        <v>0</v>
      </c>
      <c r="Q58" s="326">
        <v>0</v>
      </c>
      <c r="R58" s="326">
        <v>0</v>
      </c>
      <c r="S58" s="326">
        <v>0</v>
      </c>
      <c r="T58" s="326">
        <v>0</v>
      </c>
      <c r="U58" s="326">
        <v>0</v>
      </c>
      <c r="V58" s="326">
        <v>0</v>
      </c>
      <c r="W58" s="326">
        <v>0</v>
      </c>
      <c r="X58" s="326">
        <v>0</v>
      </c>
      <c r="Y58" s="326">
        <v>0</v>
      </c>
      <c r="Z58" s="326">
        <v>0</v>
      </c>
      <c r="AA58" s="326">
        <v>0</v>
      </c>
      <c r="AB58" s="326">
        <v>0</v>
      </c>
      <c r="AC58" s="326">
        <v>0</v>
      </c>
      <c r="AD58" s="326">
        <v>0</v>
      </c>
      <c r="AE58" s="326">
        <v>0</v>
      </c>
      <c r="AF58" s="326">
        <v>0</v>
      </c>
      <c r="AG58" s="326">
        <v>0</v>
      </c>
      <c r="AH58" s="326">
        <v>0</v>
      </c>
      <c r="AI58" s="326">
        <v>0</v>
      </c>
      <c r="AJ58" s="326">
        <v>0</v>
      </c>
      <c r="AK58" s="326">
        <v>0</v>
      </c>
      <c r="AL58" s="326">
        <v>0</v>
      </c>
      <c r="AM58" s="326">
        <v>0</v>
      </c>
      <c r="AN58" s="326">
        <v>0</v>
      </c>
      <c r="AO58" s="326">
        <v>0</v>
      </c>
      <c r="AP58" s="326">
        <v>0</v>
      </c>
      <c r="AQ58" s="326">
        <v>0</v>
      </c>
      <c r="AR58" s="326">
        <v>0</v>
      </c>
      <c r="AS58" s="326">
        <v>0</v>
      </c>
      <c r="AT58" s="326">
        <v>0</v>
      </c>
      <c r="AU58" s="326">
        <v>0</v>
      </c>
      <c r="AV58" s="326">
        <v>0</v>
      </c>
      <c r="AW58" s="326">
        <v>0</v>
      </c>
      <c r="AX58" s="326">
        <v>0</v>
      </c>
      <c r="AY58" s="326">
        <v>0</v>
      </c>
      <c r="AZ58" s="326">
        <v>0</v>
      </c>
      <c r="BA58" s="326">
        <v>0</v>
      </c>
      <c r="BB58" s="326">
        <v>0</v>
      </c>
      <c r="BC58" s="326">
        <v>0</v>
      </c>
      <c r="BD58" s="326">
        <v>0</v>
      </c>
      <c r="BE58" s="326">
        <v>0</v>
      </c>
      <c r="BF58" s="326">
        <v>0</v>
      </c>
      <c r="BG58" s="326">
        <v>0</v>
      </c>
      <c r="BH58" s="326">
        <v>0</v>
      </c>
      <c r="BI58" s="326">
        <v>0</v>
      </c>
      <c r="BJ58" s="326">
        <v>0</v>
      </c>
      <c r="BK58" s="326">
        <v>0</v>
      </c>
      <c r="BL58" s="326">
        <v>144.00733698819741</v>
      </c>
      <c r="BM58" s="326">
        <v>1398.8307329848503</v>
      </c>
      <c r="BN58" s="326">
        <v>2396.8636031124206</v>
      </c>
      <c r="BO58" s="326">
        <v>3749.9125676426456</v>
      </c>
      <c r="BP58" s="326">
        <v>7039.5805382314438</v>
      </c>
      <c r="BQ58" s="326">
        <v>10612.209228927049</v>
      </c>
      <c r="BR58" s="326">
        <v>12718.601142304135</v>
      </c>
      <c r="BS58" s="326">
        <v>13773.307818730049</v>
      </c>
      <c r="BT58" s="326">
        <v>14099.585293338127</v>
      </c>
      <c r="BU58" s="326">
        <v>13850.500743082115</v>
      </c>
      <c r="BV58" s="326">
        <v>13624.021115445896</v>
      </c>
      <c r="BW58" s="326">
        <v>13652.234945655793</v>
      </c>
      <c r="BX58" s="174"/>
    </row>
    <row r="59" spans="1:76">
      <c r="A59" s="271"/>
      <c r="B59" s="38" t="s">
        <v>497</v>
      </c>
      <c r="C59" s="30"/>
      <c r="D59" s="318">
        <v>0</v>
      </c>
      <c r="E59" s="318">
        <v>0</v>
      </c>
      <c r="F59" s="318">
        <v>0</v>
      </c>
      <c r="G59" s="318">
        <v>0</v>
      </c>
      <c r="H59" s="318">
        <v>0</v>
      </c>
      <c r="I59" s="318">
        <v>0</v>
      </c>
      <c r="J59" s="318">
        <v>0</v>
      </c>
      <c r="K59" s="318">
        <v>0</v>
      </c>
      <c r="L59" s="318">
        <v>0</v>
      </c>
      <c r="M59" s="318">
        <v>0</v>
      </c>
      <c r="N59" s="318">
        <v>0</v>
      </c>
      <c r="O59" s="318">
        <v>0</v>
      </c>
      <c r="P59" s="318">
        <v>0</v>
      </c>
      <c r="Q59" s="318">
        <v>0</v>
      </c>
      <c r="R59" s="318">
        <v>0</v>
      </c>
      <c r="S59" s="318">
        <v>0</v>
      </c>
      <c r="T59" s="318">
        <v>0</v>
      </c>
      <c r="U59" s="318">
        <v>0</v>
      </c>
      <c r="V59" s="318">
        <v>0</v>
      </c>
      <c r="W59" s="318">
        <v>0</v>
      </c>
      <c r="X59" s="318">
        <v>0</v>
      </c>
      <c r="Y59" s="318">
        <v>0</v>
      </c>
      <c r="Z59" s="318">
        <v>0</v>
      </c>
      <c r="AA59" s="318">
        <v>0</v>
      </c>
      <c r="AB59" s="318">
        <v>0</v>
      </c>
      <c r="AC59" s="318">
        <v>0</v>
      </c>
      <c r="AD59" s="318">
        <v>0</v>
      </c>
      <c r="AE59" s="318">
        <v>0</v>
      </c>
      <c r="AF59" s="318">
        <v>0</v>
      </c>
      <c r="AG59" s="318">
        <v>0</v>
      </c>
      <c r="AH59" s="318">
        <v>0</v>
      </c>
      <c r="AI59" s="318">
        <v>0</v>
      </c>
      <c r="AJ59" s="318">
        <v>0</v>
      </c>
      <c r="AK59" s="318">
        <v>0</v>
      </c>
      <c r="AL59" s="318">
        <v>0</v>
      </c>
      <c r="AM59" s="318">
        <v>0</v>
      </c>
      <c r="AN59" s="318">
        <v>0</v>
      </c>
      <c r="AO59" s="318">
        <v>0</v>
      </c>
      <c r="AP59" s="318">
        <v>0</v>
      </c>
      <c r="AQ59" s="318">
        <v>0</v>
      </c>
      <c r="AR59" s="318">
        <v>0</v>
      </c>
      <c r="AS59" s="318">
        <v>0</v>
      </c>
      <c r="AT59" s="318">
        <v>0</v>
      </c>
      <c r="AU59" s="318">
        <v>0</v>
      </c>
      <c r="AV59" s="318">
        <v>0</v>
      </c>
      <c r="AW59" s="318">
        <v>0</v>
      </c>
      <c r="AX59" s="318">
        <v>0</v>
      </c>
      <c r="AY59" s="318">
        <v>0</v>
      </c>
      <c r="AZ59" s="318">
        <v>0</v>
      </c>
      <c r="BA59" s="318">
        <v>0</v>
      </c>
      <c r="BB59" s="318">
        <v>0</v>
      </c>
      <c r="BC59" s="318">
        <v>0</v>
      </c>
      <c r="BD59" s="318">
        <v>0</v>
      </c>
      <c r="BE59" s="318">
        <v>0</v>
      </c>
      <c r="BF59" s="318">
        <v>0</v>
      </c>
      <c r="BG59" s="318">
        <v>0</v>
      </c>
      <c r="BH59" s="318">
        <v>0</v>
      </c>
      <c r="BI59" s="318">
        <v>0</v>
      </c>
      <c r="BJ59" s="318">
        <v>0</v>
      </c>
      <c r="BK59" s="318">
        <v>0</v>
      </c>
      <c r="BL59" s="318">
        <v>72.893382710350409</v>
      </c>
      <c r="BM59" s="318">
        <v>641.20867166212656</v>
      </c>
      <c r="BN59" s="318">
        <v>1025.4865971760591</v>
      </c>
      <c r="BO59" s="318">
        <v>1475.5670597375347</v>
      </c>
      <c r="BP59" s="318">
        <v>2393.1210125036305</v>
      </c>
      <c r="BQ59" s="318">
        <v>3597.9856002213032</v>
      </c>
      <c r="BR59" s="318">
        <v>4064.2328351143015</v>
      </c>
      <c r="BS59" s="318">
        <v>4483.4094914650877</v>
      </c>
      <c r="BT59" s="318">
        <v>4809.6686892679709</v>
      </c>
      <c r="BU59" s="318">
        <v>4775.8884996872885</v>
      </c>
      <c r="BV59" s="318">
        <v>4616.2307571199981</v>
      </c>
      <c r="BW59" s="318">
        <v>4527.4961456600804</v>
      </c>
      <c r="BX59" s="219"/>
    </row>
    <row r="60" spans="1:76">
      <c r="A60" s="271"/>
      <c r="B60" s="323" t="s">
        <v>495</v>
      </c>
      <c r="C60" s="319"/>
      <c r="D60" s="318">
        <v>0</v>
      </c>
      <c r="E60" s="318">
        <v>0</v>
      </c>
      <c r="F60" s="318">
        <v>0</v>
      </c>
      <c r="G60" s="318">
        <v>0</v>
      </c>
      <c r="H60" s="318">
        <v>0</v>
      </c>
      <c r="I60" s="318">
        <v>0</v>
      </c>
      <c r="J60" s="318">
        <v>0</v>
      </c>
      <c r="K60" s="318">
        <v>0</v>
      </c>
      <c r="L60" s="318">
        <v>0</v>
      </c>
      <c r="M60" s="318">
        <v>0</v>
      </c>
      <c r="N60" s="318">
        <v>0</v>
      </c>
      <c r="O60" s="318">
        <v>0</v>
      </c>
      <c r="P60" s="318">
        <v>0</v>
      </c>
      <c r="Q60" s="318">
        <v>0</v>
      </c>
      <c r="R60" s="318">
        <v>0</v>
      </c>
      <c r="S60" s="318">
        <v>0</v>
      </c>
      <c r="T60" s="318">
        <v>0</v>
      </c>
      <c r="U60" s="318">
        <v>0</v>
      </c>
      <c r="V60" s="318">
        <v>0</v>
      </c>
      <c r="W60" s="318">
        <v>0</v>
      </c>
      <c r="X60" s="318">
        <v>0</v>
      </c>
      <c r="Y60" s="318">
        <v>0</v>
      </c>
      <c r="Z60" s="318">
        <v>0</v>
      </c>
      <c r="AA60" s="318">
        <v>0</v>
      </c>
      <c r="AB60" s="318">
        <v>0</v>
      </c>
      <c r="AC60" s="318">
        <v>0</v>
      </c>
      <c r="AD60" s="318">
        <v>0</v>
      </c>
      <c r="AE60" s="318">
        <v>0</v>
      </c>
      <c r="AF60" s="318">
        <v>0</v>
      </c>
      <c r="AG60" s="318">
        <v>0</v>
      </c>
      <c r="AH60" s="318">
        <v>0</v>
      </c>
      <c r="AI60" s="318">
        <v>0</v>
      </c>
      <c r="AJ60" s="318">
        <v>0</v>
      </c>
      <c r="AK60" s="318">
        <v>0</v>
      </c>
      <c r="AL60" s="318">
        <v>0</v>
      </c>
      <c r="AM60" s="318">
        <v>0</v>
      </c>
      <c r="AN60" s="318">
        <v>0</v>
      </c>
      <c r="AO60" s="318">
        <v>0</v>
      </c>
      <c r="AP60" s="318">
        <v>0</v>
      </c>
      <c r="AQ60" s="318">
        <v>0</v>
      </c>
      <c r="AR60" s="318">
        <v>0</v>
      </c>
      <c r="AS60" s="318">
        <v>0</v>
      </c>
      <c r="AT60" s="318">
        <v>0</v>
      </c>
      <c r="AU60" s="318">
        <v>0</v>
      </c>
      <c r="AV60" s="318">
        <v>0</v>
      </c>
      <c r="AW60" s="318">
        <v>0</v>
      </c>
      <c r="AX60" s="318">
        <v>0</v>
      </c>
      <c r="AY60" s="318">
        <v>0</v>
      </c>
      <c r="AZ60" s="318">
        <v>0</v>
      </c>
      <c r="BA60" s="318">
        <v>0</v>
      </c>
      <c r="BB60" s="318">
        <v>0</v>
      </c>
      <c r="BC60" s="318">
        <v>0</v>
      </c>
      <c r="BD60" s="318">
        <v>0</v>
      </c>
      <c r="BE60" s="318">
        <v>0</v>
      </c>
      <c r="BF60" s="318">
        <v>0</v>
      </c>
      <c r="BG60" s="318">
        <v>0</v>
      </c>
      <c r="BH60" s="318">
        <v>0</v>
      </c>
      <c r="BI60" s="318">
        <v>0</v>
      </c>
      <c r="BJ60" s="318">
        <v>0</v>
      </c>
      <c r="BK60" s="318">
        <v>0</v>
      </c>
      <c r="BL60" s="318">
        <v>67.311898739997375</v>
      </c>
      <c r="BM60" s="318">
        <v>439.65813192531607</v>
      </c>
      <c r="BN60" s="318">
        <v>502.84474338060903</v>
      </c>
      <c r="BO60" s="318">
        <v>496.95373529353162</v>
      </c>
      <c r="BP60" s="318">
        <v>576.93338008290709</v>
      </c>
      <c r="BQ60" s="318">
        <v>489.33969571898012</v>
      </c>
      <c r="BR60" s="318">
        <v>424.67111508307244</v>
      </c>
      <c r="BS60" s="318">
        <v>275.21543271791569</v>
      </c>
      <c r="BT60" s="318">
        <v>157.38256796981273</v>
      </c>
      <c r="BU60" s="318">
        <v>130.82800020044817</v>
      </c>
      <c r="BV60" s="318">
        <v>130.6917592718674</v>
      </c>
      <c r="BW60" s="318">
        <v>132.14334990883046</v>
      </c>
      <c r="BX60" s="219"/>
    </row>
    <row r="61" spans="1:76">
      <c r="A61" s="271"/>
      <c r="B61" s="323" t="s">
        <v>494</v>
      </c>
      <c r="C61" s="319"/>
      <c r="D61" s="318">
        <v>0</v>
      </c>
      <c r="E61" s="318">
        <v>0</v>
      </c>
      <c r="F61" s="318">
        <v>0</v>
      </c>
      <c r="G61" s="318">
        <v>0</v>
      </c>
      <c r="H61" s="318">
        <v>0</v>
      </c>
      <c r="I61" s="318">
        <v>0</v>
      </c>
      <c r="J61" s="318">
        <v>0</v>
      </c>
      <c r="K61" s="318">
        <v>0</v>
      </c>
      <c r="L61" s="318">
        <v>0</v>
      </c>
      <c r="M61" s="318">
        <v>0</v>
      </c>
      <c r="N61" s="318">
        <v>0</v>
      </c>
      <c r="O61" s="318">
        <v>0</v>
      </c>
      <c r="P61" s="318">
        <v>0</v>
      </c>
      <c r="Q61" s="318">
        <v>0</v>
      </c>
      <c r="R61" s="318">
        <v>0</v>
      </c>
      <c r="S61" s="318">
        <v>0</v>
      </c>
      <c r="T61" s="318">
        <v>0</v>
      </c>
      <c r="U61" s="318">
        <v>0</v>
      </c>
      <c r="V61" s="318">
        <v>0</v>
      </c>
      <c r="W61" s="318">
        <v>0</v>
      </c>
      <c r="X61" s="318">
        <v>0</v>
      </c>
      <c r="Y61" s="318">
        <v>0</v>
      </c>
      <c r="Z61" s="318">
        <v>0</v>
      </c>
      <c r="AA61" s="318">
        <v>0</v>
      </c>
      <c r="AB61" s="318">
        <v>0</v>
      </c>
      <c r="AC61" s="318">
        <v>0</v>
      </c>
      <c r="AD61" s="318">
        <v>0</v>
      </c>
      <c r="AE61" s="318">
        <v>0</v>
      </c>
      <c r="AF61" s="318">
        <v>0</v>
      </c>
      <c r="AG61" s="318">
        <v>0</v>
      </c>
      <c r="AH61" s="318">
        <v>0</v>
      </c>
      <c r="AI61" s="318">
        <v>0</v>
      </c>
      <c r="AJ61" s="318">
        <v>0</v>
      </c>
      <c r="AK61" s="318">
        <v>0</v>
      </c>
      <c r="AL61" s="318">
        <v>0</v>
      </c>
      <c r="AM61" s="318">
        <v>0</v>
      </c>
      <c r="AN61" s="318">
        <v>0</v>
      </c>
      <c r="AO61" s="318">
        <v>0</v>
      </c>
      <c r="AP61" s="318">
        <v>0</v>
      </c>
      <c r="AQ61" s="318">
        <v>0</v>
      </c>
      <c r="AR61" s="318">
        <v>0</v>
      </c>
      <c r="AS61" s="318">
        <v>0</v>
      </c>
      <c r="AT61" s="318">
        <v>0</v>
      </c>
      <c r="AU61" s="318">
        <v>0</v>
      </c>
      <c r="AV61" s="318">
        <v>0</v>
      </c>
      <c r="AW61" s="318">
        <v>0</v>
      </c>
      <c r="AX61" s="318">
        <v>0</v>
      </c>
      <c r="AY61" s="318">
        <v>0</v>
      </c>
      <c r="AZ61" s="318">
        <v>0</v>
      </c>
      <c r="BA61" s="318">
        <v>0</v>
      </c>
      <c r="BB61" s="318">
        <v>0</v>
      </c>
      <c r="BC61" s="318">
        <v>0</v>
      </c>
      <c r="BD61" s="318">
        <v>0</v>
      </c>
      <c r="BE61" s="318">
        <v>0</v>
      </c>
      <c r="BF61" s="318">
        <v>0</v>
      </c>
      <c r="BG61" s="318">
        <v>0</v>
      </c>
      <c r="BH61" s="318">
        <v>0</v>
      </c>
      <c r="BI61" s="318">
        <v>0</v>
      </c>
      <c r="BJ61" s="318">
        <v>0</v>
      </c>
      <c r="BK61" s="318">
        <v>0</v>
      </c>
      <c r="BL61" s="318">
        <v>3.0820361224038866</v>
      </c>
      <c r="BM61" s="318">
        <v>137.91641839761252</v>
      </c>
      <c r="BN61" s="318">
        <v>379.49673636372319</v>
      </c>
      <c r="BO61" s="318">
        <v>628.78972974326939</v>
      </c>
      <c r="BP61" s="318">
        <v>703.66081756498431</v>
      </c>
      <c r="BQ61" s="318">
        <v>663.71913765579438</v>
      </c>
      <c r="BR61" s="318">
        <v>200.38845767907335</v>
      </c>
      <c r="BS61" s="318">
        <v>94.222788715117886</v>
      </c>
      <c r="BT61" s="318">
        <v>110.45613452016616</v>
      </c>
      <c r="BU61" s="318">
        <v>126.06966406826838</v>
      </c>
      <c r="BV61" s="318">
        <v>124.15737783062416</v>
      </c>
      <c r="BW61" s="318">
        <v>128.6996397839186</v>
      </c>
      <c r="BX61" s="219"/>
    </row>
    <row r="62" spans="1:76">
      <c r="A62" s="271"/>
      <c r="B62" s="323" t="s">
        <v>493</v>
      </c>
      <c r="C62" s="319"/>
      <c r="D62" s="318">
        <v>0</v>
      </c>
      <c r="E62" s="318">
        <v>0</v>
      </c>
      <c r="F62" s="318">
        <v>0</v>
      </c>
      <c r="G62" s="318">
        <v>0</v>
      </c>
      <c r="H62" s="318">
        <v>0</v>
      </c>
      <c r="I62" s="318">
        <v>0</v>
      </c>
      <c r="J62" s="318">
        <v>0</v>
      </c>
      <c r="K62" s="318">
        <v>0</v>
      </c>
      <c r="L62" s="318">
        <v>0</v>
      </c>
      <c r="M62" s="318">
        <v>0</v>
      </c>
      <c r="N62" s="318">
        <v>0</v>
      </c>
      <c r="O62" s="318">
        <v>0</v>
      </c>
      <c r="P62" s="318">
        <v>0</v>
      </c>
      <c r="Q62" s="318">
        <v>0</v>
      </c>
      <c r="R62" s="318">
        <v>0</v>
      </c>
      <c r="S62" s="318">
        <v>0</v>
      </c>
      <c r="T62" s="318">
        <v>0</v>
      </c>
      <c r="U62" s="318">
        <v>0</v>
      </c>
      <c r="V62" s="318">
        <v>0</v>
      </c>
      <c r="W62" s="318">
        <v>0</v>
      </c>
      <c r="X62" s="318">
        <v>0</v>
      </c>
      <c r="Y62" s="318">
        <v>0</v>
      </c>
      <c r="Z62" s="318">
        <v>0</v>
      </c>
      <c r="AA62" s="318">
        <v>0</v>
      </c>
      <c r="AB62" s="318">
        <v>0</v>
      </c>
      <c r="AC62" s="318">
        <v>0</v>
      </c>
      <c r="AD62" s="318">
        <v>0</v>
      </c>
      <c r="AE62" s="318">
        <v>0</v>
      </c>
      <c r="AF62" s="318">
        <v>0</v>
      </c>
      <c r="AG62" s="318">
        <v>0</v>
      </c>
      <c r="AH62" s="318">
        <v>0</v>
      </c>
      <c r="AI62" s="318">
        <v>0</v>
      </c>
      <c r="AJ62" s="318">
        <v>0</v>
      </c>
      <c r="AK62" s="318">
        <v>0</v>
      </c>
      <c r="AL62" s="318">
        <v>0</v>
      </c>
      <c r="AM62" s="318">
        <v>0</v>
      </c>
      <c r="AN62" s="318">
        <v>0</v>
      </c>
      <c r="AO62" s="318">
        <v>0</v>
      </c>
      <c r="AP62" s="318">
        <v>0</v>
      </c>
      <c r="AQ62" s="318">
        <v>0</v>
      </c>
      <c r="AR62" s="318">
        <v>0</v>
      </c>
      <c r="AS62" s="318">
        <v>0</v>
      </c>
      <c r="AT62" s="318">
        <v>0</v>
      </c>
      <c r="AU62" s="318">
        <v>0</v>
      </c>
      <c r="AV62" s="318">
        <v>0</v>
      </c>
      <c r="AW62" s="318">
        <v>0</v>
      </c>
      <c r="AX62" s="318">
        <v>0</v>
      </c>
      <c r="AY62" s="318">
        <v>0</v>
      </c>
      <c r="AZ62" s="318">
        <v>0</v>
      </c>
      <c r="BA62" s="318">
        <v>0</v>
      </c>
      <c r="BB62" s="318">
        <v>0</v>
      </c>
      <c r="BC62" s="318">
        <v>0</v>
      </c>
      <c r="BD62" s="318">
        <v>0</v>
      </c>
      <c r="BE62" s="318">
        <v>0</v>
      </c>
      <c r="BF62" s="318">
        <v>0</v>
      </c>
      <c r="BG62" s="318">
        <v>0</v>
      </c>
      <c r="BH62" s="318">
        <v>0</v>
      </c>
      <c r="BI62" s="318">
        <v>0</v>
      </c>
      <c r="BJ62" s="318">
        <v>0</v>
      </c>
      <c r="BK62" s="318">
        <v>0</v>
      </c>
      <c r="BL62" s="318">
        <v>2.5128672767645153</v>
      </c>
      <c r="BM62" s="318">
        <v>63.63412133919806</v>
      </c>
      <c r="BN62" s="318">
        <v>143.14511743172673</v>
      </c>
      <c r="BO62" s="318">
        <v>349.82359470073368</v>
      </c>
      <c r="BP62" s="318">
        <v>1112.5268148557393</v>
      </c>
      <c r="BQ62" s="318">
        <v>2444.9267668465272</v>
      </c>
      <c r="BR62" s="318">
        <v>3439.1732623521566</v>
      </c>
      <c r="BS62" s="318">
        <v>4113.9712700320542</v>
      </c>
      <c r="BT62" s="318">
        <v>4541.8299867779933</v>
      </c>
      <c r="BU62" s="318">
        <v>4518.9908354185718</v>
      </c>
      <c r="BV62" s="318">
        <v>4361.3816200175061</v>
      </c>
      <c r="BW62" s="318">
        <v>4266.6531559673322</v>
      </c>
      <c r="BX62" s="219"/>
    </row>
    <row r="63" spans="1:76" ht="26.1" customHeight="1">
      <c r="A63" s="271"/>
      <c r="B63" s="38" t="s">
        <v>508</v>
      </c>
      <c r="C63" s="30"/>
      <c r="D63" s="318">
        <v>0</v>
      </c>
      <c r="E63" s="318">
        <v>0</v>
      </c>
      <c r="F63" s="318">
        <v>0</v>
      </c>
      <c r="G63" s="318">
        <v>0</v>
      </c>
      <c r="H63" s="318">
        <v>0</v>
      </c>
      <c r="I63" s="318">
        <v>0</v>
      </c>
      <c r="J63" s="318">
        <v>0</v>
      </c>
      <c r="K63" s="318">
        <v>0</v>
      </c>
      <c r="L63" s="318">
        <v>0</v>
      </c>
      <c r="M63" s="318">
        <v>0</v>
      </c>
      <c r="N63" s="318">
        <v>0</v>
      </c>
      <c r="O63" s="318">
        <v>0</v>
      </c>
      <c r="P63" s="318">
        <v>0</v>
      </c>
      <c r="Q63" s="318">
        <v>0</v>
      </c>
      <c r="R63" s="318">
        <v>0</v>
      </c>
      <c r="S63" s="318">
        <v>0</v>
      </c>
      <c r="T63" s="318">
        <v>0</v>
      </c>
      <c r="U63" s="318">
        <v>0</v>
      </c>
      <c r="V63" s="318">
        <v>0</v>
      </c>
      <c r="W63" s="318">
        <v>0</v>
      </c>
      <c r="X63" s="318">
        <v>0</v>
      </c>
      <c r="Y63" s="318">
        <v>0</v>
      </c>
      <c r="Z63" s="318">
        <v>0</v>
      </c>
      <c r="AA63" s="318">
        <v>0</v>
      </c>
      <c r="AB63" s="318">
        <v>0</v>
      </c>
      <c r="AC63" s="318">
        <v>0</v>
      </c>
      <c r="AD63" s="318">
        <v>0</v>
      </c>
      <c r="AE63" s="318">
        <v>0</v>
      </c>
      <c r="AF63" s="318">
        <v>0</v>
      </c>
      <c r="AG63" s="318">
        <v>0</v>
      </c>
      <c r="AH63" s="318">
        <v>0</v>
      </c>
      <c r="AI63" s="318">
        <v>0</v>
      </c>
      <c r="AJ63" s="318">
        <v>0</v>
      </c>
      <c r="AK63" s="318">
        <v>0</v>
      </c>
      <c r="AL63" s="318">
        <v>0</v>
      </c>
      <c r="AM63" s="318">
        <v>0</v>
      </c>
      <c r="AN63" s="318">
        <v>0</v>
      </c>
      <c r="AO63" s="318">
        <v>0</v>
      </c>
      <c r="AP63" s="318">
        <v>0</v>
      </c>
      <c r="AQ63" s="318">
        <v>0</v>
      </c>
      <c r="AR63" s="318">
        <v>0</v>
      </c>
      <c r="AS63" s="318">
        <v>0</v>
      </c>
      <c r="AT63" s="318">
        <v>0</v>
      </c>
      <c r="AU63" s="318">
        <v>0</v>
      </c>
      <c r="AV63" s="318">
        <v>0</v>
      </c>
      <c r="AW63" s="318">
        <v>0</v>
      </c>
      <c r="AX63" s="318">
        <v>0</v>
      </c>
      <c r="AY63" s="318">
        <v>0</v>
      </c>
      <c r="AZ63" s="318">
        <v>0</v>
      </c>
      <c r="BA63" s="318">
        <v>0</v>
      </c>
      <c r="BB63" s="318">
        <v>0</v>
      </c>
      <c r="BC63" s="318">
        <v>0</v>
      </c>
      <c r="BD63" s="318">
        <v>0</v>
      </c>
      <c r="BE63" s="318">
        <v>0</v>
      </c>
      <c r="BF63" s="318">
        <v>0</v>
      </c>
      <c r="BG63" s="318">
        <v>0</v>
      </c>
      <c r="BH63" s="318">
        <v>0</v>
      </c>
      <c r="BI63" s="318">
        <v>0</v>
      </c>
      <c r="BJ63" s="318">
        <v>0</v>
      </c>
      <c r="BK63" s="318">
        <v>0</v>
      </c>
      <c r="BL63" s="318">
        <v>71.113954277846986</v>
      </c>
      <c r="BM63" s="318">
        <v>757.62206132272377</v>
      </c>
      <c r="BN63" s="318">
        <v>1371.3770059363612</v>
      </c>
      <c r="BO63" s="318">
        <v>2274.3455079051109</v>
      </c>
      <c r="BP63" s="318">
        <v>4646.4595257278143</v>
      </c>
      <c r="BQ63" s="318">
        <v>7014.2236287057485</v>
      </c>
      <c r="BR63" s="318">
        <v>8654.3683071898322</v>
      </c>
      <c r="BS63" s="318">
        <v>9289.8983272649621</v>
      </c>
      <c r="BT63" s="318">
        <v>9289.9166040701548</v>
      </c>
      <c r="BU63" s="318">
        <v>9074.6122433948258</v>
      </c>
      <c r="BV63" s="318">
        <v>9007.7903583258976</v>
      </c>
      <c r="BW63" s="318">
        <v>9124.7387999957136</v>
      </c>
      <c r="BX63" s="219"/>
    </row>
    <row r="64" spans="1:76">
      <c r="A64" s="271"/>
      <c r="B64" s="323" t="s">
        <v>495</v>
      </c>
      <c r="C64" s="319"/>
      <c r="D64" s="318">
        <v>0</v>
      </c>
      <c r="E64" s="318">
        <v>0</v>
      </c>
      <c r="F64" s="318">
        <v>0</v>
      </c>
      <c r="G64" s="318">
        <v>0</v>
      </c>
      <c r="H64" s="318">
        <v>0</v>
      </c>
      <c r="I64" s="318">
        <v>0</v>
      </c>
      <c r="J64" s="318">
        <v>0</v>
      </c>
      <c r="K64" s="318">
        <v>0</v>
      </c>
      <c r="L64" s="318">
        <v>0</v>
      </c>
      <c r="M64" s="318">
        <v>0</v>
      </c>
      <c r="N64" s="318">
        <v>0</v>
      </c>
      <c r="O64" s="318">
        <v>0</v>
      </c>
      <c r="P64" s="318">
        <v>0</v>
      </c>
      <c r="Q64" s="318">
        <v>0</v>
      </c>
      <c r="R64" s="318">
        <v>0</v>
      </c>
      <c r="S64" s="318">
        <v>0</v>
      </c>
      <c r="T64" s="318">
        <v>0</v>
      </c>
      <c r="U64" s="318">
        <v>0</v>
      </c>
      <c r="V64" s="318">
        <v>0</v>
      </c>
      <c r="W64" s="318">
        <v>0</v>
      </c>
      <c r="X64" s="318">
        <v>0</v>
      </c>
      <c r="Y64" s="318">
        <v>0</v>
      </c>
      <c r="Z64" s="318">
        <v>0</v>
      </c>
      <c r="AA64" s="318">
        <v>0</v>
      </c>
      <c r="AB64" s="318">
        <v>0</v>
      </c>
      <c r="AC64" s="318">
        <v>0</v>
      </c>
      <c r="AD64" s="318">
        <v>0</v>
      </c>
      <c r="AE64" s="318">
        <v>0</v>
      </c>
      <c r="AF64" s="318">
        <v>0</v>
      </c>
      <c r="AG64" s="318">
        <v>0</v>
      </c>
      <c r="AH64" s="318">
        <v>0</v>
      </c>
      <c r="AI64" s="318">
        <v>0</v>
      </c>
      <c r="AJ64" s="318">
        <v>0</v>
      </c>
      <c r="AK64" s="318">
        <v>0</v>
      </c>
      <c r="AL64" s="318">
        <v>0</v>
      </c>
      <c r="AM64" s="318">
        <v>0</v>
      </c>
      <c r="AN64" s="318">
        <v>0</v>
      </c>
      <c r="AO64" s="318">
        <v>0</v>
      </c>
      <c r="AP64" s="318">
        <v>0</v>
      </c>
      <c r="AQ64" s="318">
        <v>0</v>
      </c>
      <c r="AR64" s="318">
        <v>0</v>
      </c>
      <c r="AS64" s="318">
        <v>0</v>
      </c>
      <c r="AT64" s="318">
        <v>0</v>
      </c>
      <c r="AU64" s="318">
        <v>0</v>
      </c>
      <c r="AV64" s="318">
        <v>0</v>
      </c>
      <c r="AW64" s="318">
        <v>0</v>
      </c>
      <c r="AX64" s="318">
        <v>0</v>
      </c>
      <c r="AY64" s="318">
        <v>0</v>
      </c>
      <c r="AZ64" s="318">
        <v>0</v>
      </c>
      <c r="BA64" s="318">
        <v>0</v>
      </c>
      <c r="BB64" s="318">
        <v>0</v>
      </c>
      <c r="BC64" s="318">
        <v>0</v>
      </c>
      <c r="BD64" s="318">
        <v>0</v>
      </c>
      <c r="BE64" s="318">
        <v>0</v>
      </c>
      <c r="BF64" s="318">
        <v>0</v>
      </c>
      <c r="BG64" s="318">
        <v>0</v>
      </c>
      <c r="BH64" s="318">
        <v>0</v>
      </c>
      <c r="BI64" s="318">
        <v>0</v>
      </c>
      <c r="BJ64" s="318">
        <v>0</v>
      </c>
      <c r="BK64" s="318">
        <v>0</v>
      </c>
      <c r="BL64" s="318">
        <v>64.309117018241707</v>
      </c>
      <c r="BM64" s="318">
        <v>536.01343061467037</v>
      </c>
      <c r="BN64" s="318">
        <v>759.14414190550974</v>
      </c>
      <c r="BO64" s="318">
        <v>910.84000834492224</v>
      </c>
      <c r="BP64" s="318">
        <v>1295.0805032496971</v>
      </c>
      <c r="BQ64" s="318">
        <v>1432.7316026501744</v>
      </c>
      <c r="BR64" s="318">
        <v>1559.3556729516345</v>
      </c>
      <c r="BS64" s="318">
        <v>1052.8757221874762</v>
      </c>
      <c r="BT64" s="318">
        <v>594.2902046995498</v>
      </c>
      <c r="BU64" s="318">
        <v>511.36066213518137</v>
      </c>
      <c r="BV64" s="318">
        <v>511.17833706988546</v>
      </c>
      <c r="BW64" s="318">
        <v>511.07608905987905</v>
      </c>
      <c r="BX64" s="219"/>
    </row>
    <row r="65" spans="1:76">
      <c r="A65" s="271"/>
      <c r="B65" s="323" t="s">
        <v>494</v>
      </c>
      <c r="C65" s="319"/>
      <c r="D65" s="318">
        <v>0</v>
      </c>
      <c r="E65" s="318">
        <v>0</v>
      </c>
      <c r="F65" s="318">
        <v>0</v>
      </c>
      <c r="G65" s="318">
        <v>0</v>
      </c>
      <c r="H65" s="318">
        <v>0</v>
      </c>
      <c r="I65" s="318">
        <v>0</v>
      </c>
      <c r="J65" s="318">
        <v>0</v>
      </c>
      <c r="K65" s="318">
        <v>0</v>
      </c>
      <c r="L65" s="318">
        <v>0</v>
      </c>
      <c r="M65" s="318">
        <v>0</v>
      </c>
      <c r="N65" s="318">
        <v>0</v>
      </c>
      <c r="O65" s="318">
        <v>0</v>
      </c>
      <c r="P65" s="318">
        <v>0</v>
      </c>
      <c r="Q65" s="318">
        <v>0</v>
      </c>
      <c r="R65" s="318">
        <v>0</v>
      </c>
      <c r="S65" s="318">
        <v>0</v>
      </c>
      <c r="T65" s="318">
        <v>0</v>
      </c>
      <c r="U65" s="318">
        <v>0</v>
      </c>
      <c r="V65" s="318">
        <v>0</v>
      </c>
      <c r="W65" s="318">
        <v>0</v>
      </c>
      <c r="X65" s="318">
        <v>0</v>
      </c>
      <c r="Y65" s="318">
        <v>0</v>
      </c>
      <c r="Z65" s="318">
        <v>0</v>
      </c>
      <c r="AA65" s="318">
        <v>0</v>
      </c>
      <c r="AB65" s="318">
        <v>0</v>
      </c>
      <c r="AC65" s="318">
        <v>0</v>
      </c>
      <c r="AD65" s="318">
        <v>0</v>
      </c>
      <c r="AE65" s="318">
        <v>0</v>
      </c>
      <c r="AF65" s="318">
        <v>0</v>
      </c>
      <c r="AG65" s="318">
        <v>0</v>
      </c>
      <c r="AH65" s="318">
        <v>0</v>
      </c>
      <c r="AI65" s="318">
        <v>0</v>
      </c>
      <c r="AJ65" s="318">
        <v>0</v>
      </c>
      <c r="AK65" s="318">
        <v>0</v>
      </c>
      <c r="AL65" s="318">
        <v>0</v>
      </c>
      <c r="AM65" s="318">
        <v>0</v>
      </c>
      <c r="AN65" s="318">
        <v>0</v>
      </c>
      <c r="AO65" s="318">
        <v>0</v>
      </c>
      <c r="AP65" s="318">
        <v>0</v>
      </c>
      <c r="AQ65" s="318">
        <v>0</v>
      </c>
      <c r="AR65" s="318">
        <v>0</v>
      </c>
      <c r="AS65" s="318">
        <v>0</v>
      </c>
      <c r="AT65" s="318">
        <v>0</v>
      </c>
      <c r="AU65" s="318">
        <v>0</v>
      </c>
      <c r="AV65" s="318">
        <v>0</v>
      </c>
      <c r="AW65" s="318">
        <v>0</v>
      </c>
      <c r="AX65" s="318">
        <v>0</v>
      </c>
      <c r="AY65" s="318">
        <v>0</v>
      </c>
      <c r="AZ65" s="318">
        <v>0</v>
      </c>
      <c r="BA65" s="318">
        <v>0</v>
      </c>
      <c r="BB65" s="318">
        <v>0</v>
      </c>
      <c r="BC65" s="318">
        <v>0</v>
      </c>
      <c r="BD65" s="318">
        <v>0</v>
      </c>
      <c r="BE65" s="318">
        <v>0</v>
      </c>
      <c r="BF65" s="318">
        <v>0</v>
      </c>
      <c r="BG65" s="318">
        <v>0</v>
      </c>
      <c r="BH65" s="318">
        <v>0</v>
      </c>
      <c r="BI65" s="318">
        <v>0</v>
      </c>
      <c r="BJ65" s="318">
        <v>0</v>
      </c>
      <c r="BK65" s="318">
        <v>0</v>
      </c>
      <c r="BL65" s="318">
        <v>0.98624107819328655</v>
      </c>
      <c r="BM65" s="318">
        <v>156.22757881767038</v>
      </c>
      <c r="BN65" s="318">
        <v>432.52554092371525</v>
      </c>
      <c r="BO65" s="318">
        <v>848.3303750258184</v>
      </c>
      <c r="BP65" s="318">
        <v>1813.5723007459133</v>
      </c>
      <c r="BQ65" s="318">
        <v>2492.4146608793762</v>
      </c>
      <c r="BR65" s="318">
        <v>2568.9763629416493</v>
      </c>
      <c r="BS65" s="318">
        <v>2793.8841176682267</v>
      </c>
      <c r="BT65" s="318">
        <v>3106.7078256999384</v>
      </c>
      <c r="BU65" s="318">
        <v>2980.1697119927699</v>
      </c>
      <c r="BV65" s="318">
        <v>2815.0333715827419</v>
      </c>
      <c r="BW65" s="318">
        <v>2823.0289804677582</v>
      </c>
      <c r="BX65" s="219"/>
    </row>
    <row r="66" spans="1:76">
      <c r="A66" s="271"/>
      <c r="B66" s="323" t="s">
        <v>493</v>
      </c>
      <c r="C66" s="319"/>
      <c r="D66" s="318">
        <v>0</v>
      </c>
      <c r="E66" s="318">
        <v>0</v>
      </c>
      <c r="F66" s="318">
        <v>0</v>
      </c>
      <c r="G66" s="318">
        <v>0</v>
      </c>
      <c r="H66" s="318">
        <v>0</v>
      </c>
      <c r="I66" s="318">
        <v>0</v>
      </c>
      <c r="J66" s="318">
        <v>0</v>
      </c>
      <c r="K66" s="318">
        <v>0</v>
      </c>
      <c r="L66" s="318">
        <v>0</v>
      </c>
      <c r="M66" s="318">
        <v>0</v>
      </c>
      <c r="N66" s="318">
        <v>0</v>
      </c>
      <c r="O66" s="318">
        <v>0</v>
      </c>
      <c r="P66" s="318">
        <v>0</v>
      </c>
      <c r="Q66" s="318">
        <v>0</v>
      </c>
      <c r="R66" s="318">
        <v>0</v>
      </c>
      <c r="S66" s="318">
        <v>0</v>
      </c>
      <c r="T66" s="318">
        <v>0</v>
      </c>
      <c r="U66" s="318">
        <v>0</v>
      </c>
      <c r="V66" s="318">
        <v>0</v>
      </c>
      <c r="W66" s="318">
        <v>0</v>
      </c>
      <c r="X66" s="318">
        <v>0</v>
      </c>
      <c r="Y66" s="318">
        <v>0</v>
      </c>
      <c r="Z66" s="318">
        <v>0</v>
      </c>
      <c r="AA66" s="318">
        <v>0</v>
      </c>
      <c r="AB66" s="318">
        <v>0</v>
      </c>
      <c r="AC66" s="318">
        <v>0</v>
      </c>
      <c r="AD66" s="318">
        <v>0</v>
      </c>
      <c r="AE66" s="318">
        <v>0</v>
      </c>
      <c r="AF66" s="318">
        <v>0</v>
      </c>
      <c r="AG66" s="318">
        <v>0</v>
      </c>
      <c r="AH66" s="318">
        <v>0</v>
      </c>
      <c r="AI66" s="318">
        <v>0</v>
      </c>
      <c r="AJ66" s="318">
        <v>0</v>
      </c>
      <c r="AK66" s="318">
        <v>0</v>
      </c>
      <c r="AL66" s="318">
        <v>0</v>
      </c>
      <c r="AM66" s="318">
        <v>0</v>
      </c>
      <c r="AN66" s="318">
        <v>0</v>
      </c>
      <c r="AO66" s="318">
        <v>0</v>
      </c>
      <c r="AP66" s="318">
        <v>0</v>
      </c>
      <c r="AQ66" s="318">
        <v>0</v>
      </c>
      <c r="AR66" s="318">
        <v>0</v>
      </c>
      <c r="AS66" s="318">
        <v>0</v>
      </c>
      <c r="AT66" s="318">
        <v>0</v>
      </c>
      <c r="AU66" s="318">
        <v>0</v>
      </c>
      <c r="AV66" s="318">
        <v>0</v>
      </c>
      <c r="AW66" s="318">
        <v>0</v>
      </c>
      <c r="AX66" s="318">
        <v>0</v>
      </c>
      <c r="AY66" s="318">
        <v>0</v>
      </c>
      <c r="AZ66" s="318">
        <v>0</v>
      </c>
      <c r="BA66" s="318">
        <v>0</v>
      </c>
      <c r="BB66" s="318">
        <v>0</v>
      </c>
      <c r="BC66" s="318">
        <v>0</v>
      </c>
      <c r="BD66" s="318">
        <v>0</v>
      </c>
      <c r="BE66" s="318">
        <v>0</v>
      </c>
      <c r="BF66" s="318">
        <v>0</v>
      </c>
      <c r="BG66" s="318">
        <v>0</v>
      </c>
      <c r="BH66" s="318">
        <v>0</v>
      </c>
      <c r="BI66" s="318">
        <v>0</v>
      </c>
      <c r="BJ66" s="318">
        <v>0</v>
      </c>
      <c r="BK66" s="318">
        <v>0</v>
      </c>
      <c r="BL66" s="318">
        <v>5.8658361124906611</v>
      </c>
      <c r="BM66" s="318">
        <v>65.381051890383006</v>
      </c>
      <c r="BN66" s="318">
        <v>179.70732310713618</v>
      </c>
      <c r="BO66" s="318">
        <v>515.17512453436996</v>
      </c>
      <c r="BP66" s="318">
        <v>1537.8067217322027</v>
      </c>
      <c r="BQ66" s="318">
        <v>3089.077365176197</v>
      </c>
      <c r="BR66" s="318">
        <v>4526.036271296548</v>
      </c>
      <c r="BS66" s="318">
        <v>5443.1384874092591</v>
      </c>
      <c r="BT66" s="318">
        <v>5588.918573670665</v>
      </c>
      <c r="BU66" s="318">
        <v>5583.0818692668754</v>
      </c>
      <c r="BV66" s="318">
        <v>5681.5786496732699</v>
      </c>
      <c r="BW66" s="318">
        <v>5790.6337304680783</v>
      </c>
      <c r="BX66" s="219"/>
    </row>
    <row r="67" spans="1:76" s="275" customFormat="1" ht="25.5" customHeight="1">
      <c r="A67" s="174"/>
      <c r="B67" s="303" t="s">
        <v>238</v>
      </c>
      <c r="C67" s="86"/>
      <c r="D67" s="326">
        <v>0</v>
      </c>
      <c r="E67" s="326">
        <v>0</v>
      </c>
      <c r="F67" s="326">
        <v>0</v>
      </c>
      <c r="G67" s="326">
        <v>0</v>
      </c>
      <c r="H67" s="326">
        <v>0</v>
      </c>
      <c r="I67" s="326">
        <v>0</v>
      </c>
      <c r="J67" s="326">
        <v>0</v>
      </c>
      <c r="K67" s="326">
        <v>0</v>
      </c>
      <c r="L67" s="326">
        <v>0</v>
      </c>
      <c r="M67" s="326">
        <v>0</v>
      </c>
      <c r="N67" s="326">
        <v>0</v>
      </c>
      <c r="O67" s="326">
        <v>0</v>
      </c>
      <c r="P67" s="326">
        <v>0</v>
      </c>
      <c r="Q67" s="326">
        <v>0</v>
      </c>
      <c r="R67" s="326">
        <v>0</v>
      </c>
      <c r="S67" s="326">
        <v>0</v>
      </c>
      <c r="T67" s="326">
        <v>0</v>
      </c>
      <c r="U67" s="326">
        <v>0</v>
      </c>
      <c r="V67" s="326">
        <v>0</v>
      </c>
      <c r="W67" s="326">
        <v>0</v>
      </c>
      <c r="X67" s="326">
        <v>0</v>
      </c>
      <c r="Y67" s="326">
        <v>0</v>
      </c>
      <c r="Z67" s="326">
        <v>0</v>
      </c>
      <c r="AA67" s="326">
        <v>0</v>
      </c>
      <c r="AB67" s="326">
        <v>0</v>
      </c>
      <c r="AC67" s="326">
        <v>0</v>
      </c>
      <c r="AD67" s="326">
        <v>0</v>
      </c>
      <c r="AE67" s="326">
        <v>0</v>
      </c>
      <c r="AF67" s="326">
        <v>0</v>
      </c>
      <c r="AG67" s="326">
        <v>0</v>
      </c>
      <c r="AH67" s="326">
        <v>0</v>
      </c>
      <c r="AI67" s="326">
        <v>0</v>
      </c>
      <c r="AJ67" s="326">
        <v>0</v>
      </c>
      <c r="AK67" s="326">
        <v>0</v>
      </c>
      <c r="AL67" s="326">
        <v>0</v>
      </c>
      <c r="AM67" s="326">
        <v>0</v>
      </c>
      <c r="AN67" s="326">
        <v>0</v>
      </c>
      <c r="AO67" s="326">
        <v>0</v>
      </c>
      <c r="AP67" s="326">
        <v>0</v>
      </c>
      <c r="AQ67" s="326">
        <v>0</v>
      </c>
      <c r="AR67" s="326">
        <v>0</v>
      </c>
      <c r="AS67" s="326">
        <v>0</v>
      </c>
      <c r="AT67" s="326">
        <v>0</v>
      </c>
      <c r="AU67" s="326">
        <v>0</v>
      </c>
      <c r="AV67" s="326">
        <v>0</v>
      </c>
      <c r="AW67" s="326">
        <v>0</v>
      </c>
      <c r="AX67" s="326">
        <v>0</v>
      </c>
      <c r="AY67" s="326">
        <v>11745.351405791338</v>
      </c>
      <c r="AZ67" s="326">
        <v>11325.432121033631</v>
      </c>
      <c r="BA67" s="326">
        <v>10765.116581594595</v>
      </c>
      <c r="BB67" s="326">
        <v>10365.798605254004</v>
      </c>
      <c r="BC67" s="326">
        <v>9607.27407373602</v>
      </c>
      <c r="BD67" s="326">
        <v>9358.6321527951677</v>
      </c>
      <c r="BE67" s="326">
        <v>9195.448876381819</v>
      </c>
      <c r="BF67" s="326">
        <v>8971.4765309715494</v>
      </c>
      <c r="BG67" s="326">
        <v>8748.4855251908029</v>
      </c>
      <c r="BH67" s="326">
        <v>8402.7560016902626</v>
      </c>
      <c r="BI67" s="326">
        <v>8159.5513565895526</v>
      </c>
      <c r="BJ67" s="326">
        <v>7844.0697154722666</v>
      </c>
      <c r="BK67" s="326">
        <v>7726.5312499478341</v>
      </c>
      <c r="BL67" s="326">
        <v>7377.5026697849671</v>
      </c>
      <c r="BM67" s="326">
        <v>6741.7877021397944</v>
      </c>
      <c r="BN67" s="326">
        <v>5967.0987660763994</v>
      </c>
      <c r="BO67" s="326">
        <v>5207.1849226473187</v>
      </c>
      <c r="BP67" s="326">
        <v>3401.438508254821</v>
      </c>
      <c r="BQ67" s="326">
        <v>1206.4409985287418</v>
      </c>
      <c r="BR67" s="326">
        <v>254.0382471151872</v>
      </c>
      <c r="BS67" s="326">
        <v>18.2473884130704</v>
      </c>
      <c r="BT67" s="326">
        <v>6.771244611556769</v>
      </c>
      <c r="BU67" s="326">
        <v>5.4900766756327295</v>
      </c>
      <c r="BV67" s="326">
        <v>5.9951216819724182</v>
      </c>
      <c r="BW67" s="326">
        <v>6.4602169703318877</v>
      </c>
      <c r="BX67" s="174"/>
    </row>
    <row r="68" spans="1:76">
      <c r="A68" s="271"/>
      <c r="B68" s="38" t="s">
        <v>479</v>
      </c>
      <c r="C68" s="30"/>
      <c r="D68" s="318">
        <v>0</v>
      </c>
      <c r="E68" s="318">
        <v>0</v>
      </c>
      <c r="F68" s="318">
        <v>0</v>
      </c>
      <c r="G68" s="318">
        <v>0</v>
      </c>
      <c r="H68" s="318">
        <v>0</v>
      </c>
      <c r="I68" s="318">
        <v>0</v>
      </c>
      <c r="J68" s="318">
        <v>0</v>
      </c>
      <c r="K68" s="318">
        <v>0</v>
      </c>
      <c r="L68" s="318">
        <v>0</v>
      </c>
      <c r="M68" s="318">
        <v>0</v>
      </c>
      <c r="N68" s="318">
        <v>0</v>
      </c>
      <c r="O68" s="318">
        <v>0</v>
      </c>
      <c r="P68" s="318">
        <v>0</v>
      </c>
      <c r="Q68" s="318">
        <v>0</v>
      </c>
      <c r="R68" s="318">
        <v>0</v>
      </c>
      <c r="S68" s="318">
        <v>0</v>
      </c>
      <c r="T68" s="318">
        <v>0</v>
      </c>
      <c r="U68" s="318">
        <v>0</v>
      </c>
      <c r="V68" s="318">
        <v>0</v>
      </c>
      <c r="W68" s="318">
        <v>0</v>
      </c>
      <c r="X68" s="318">
        <v>0</v>
      </c>
      <c r="Y68" s="318">
        <v>0</v>
      </c>
      <c r="Z68" s="318">
        <v>0</v>
      </c>
      <c r="AA68" s="318">
        <v>0</v>
      </c>
      <c r="AB68" s="318">
        <v>0</v>
      </c>
      <c r="AC68" s="318">
        <v>0</v>
      </c>
      <c r="AD68" s="318">
        <v>0</v>
      </c>
      <c r="AE68" s="318">
        <v>0</v>
      </c>
      <c r="AF68" s="318">
        <v>0</v>
      </c>
      <c r="AG68" s="318">
        <v>0</v>
      </c>
      <c r="AH68" s="318">
        <v>0</v>
      </c>
      <c r="AI68" s="318">
        <v>0</v>
      </c>
      <c r="AJ68" s="318">
        <v>0</v>
      </c>
      <c r="AK68" s="318">
        <v>0</v>
      </c>
      <c r="AL68" s="318">
        <v>0</v>
      </c>
      <c r="AM68" s="318">
        <v>0</v>
      </c>
      <c r="AN68" s="318">
        <v>0</v>
      </c>
      <c r="AO68" s="318">
        <v>0</v>
      </c>
      <c r="AP68" s="318">
        <v>0</v>
      </c>
      <c r="AQ68" s="318">
        <v>0</v>
      </c>
      <c r="AR68" s="318">
        <v>0</v>
      </c>
      <c r="AS68" s="318">
        <v>0</v>
      </c>
      <c r="AT68" s="318">
        <v>0</v>
      </c>
      <c r="AU68" s="318">
        <v>0</v>
      </c>
      <c r="AV68" s="318">
        <v>0</v>
      </c>
      <c r="AW68" s="318">
        <v>0</v>
      </c>
      <c r="AX68" s="318">
        <v>0</v>
      </c>
      <c r="AY68" s="318">
        <v>428.86355005915834</v>
      </c>
      <c r="AZ68" s="318">
        <v>462.27828293464256</v>
      </c>
      <c r="BA68" s="318">
        <v>461.54832880944161</v>
      </c>
      <c r="BB68" s="318">
        <v>404.20179710427072</v>
      </c>
      <c r="BC68" s="318">
        <v>467.13277897502383</v>
      </c>
      <c r="BD68" s="318">
        <v>460.93646541461703</v>
      </c>
      <c r="BE68" s="318">
        <v>453.76281431946097</v>
      </c>
      <c r="BF68" s="318">
        <v>508.29931196679689</v>
      </c>
      <c r="BG68" s="318">
        <v>425.92829249557911</v>
      </c>
      <c r="BH68" s="318">
        <v>383.98924560540655</v>
      </c>
      <c r="BI68" s="318">
        <v>341.18515431259277</v>
      </c>
      <c r="BJ68" s="318">
        <v>346.43781502785311</v>
      </c>
      <c r="BK68" s="318">
        <v>319.39701745018237</v>
      </c>
      <c r="BL68" s="318">
        <v>264.35030095180463</v>
      </c>
      <c r="BM68" s="318">
        <v>28.367128748739002</v>
      </c>
      <c r="BN68" s="318">
        <v>27.067705934122785</v>
      </c>
      <c r="BO68" s="318">
        <v>13.1147187972065</v>
      </c>
      <c r="BP68" s="318">
        <v>4.9590096587497605</v>
      </c>
      <c r="BQ68" s="318">
        <v>3.2207513711449525</v>
      </c>
      <c r="BR68" s="318">
        <v>0.23451714886472486</v>
      </c>
      <c r="BS68" s="318">
        <v>0</v>
      </c>
      <c r="BT68" s="318">
        <v>0</v>
      </c>
      <c r="BU68" s="318">
        <v>0</v>
      </c>
      <c r="BV68" s="318">
        <v>0</v>
      </c>
      <c r="BW68" s="318">
        <v>0</v>
      </c>
      <c r="BX68" s="219"/>
    </row>
    <row r="69" spans="1:76">
      <c r="A69" s="271"/>
      <c r="B69" s="38" t="s">
        <v>478</v>
      </c>
      <c r="C69" s="30"/>
      <c r="D69" s="318">
        <v>0</v>
      </c>
      <c r="E69" s="318">
        <v>0</v>
      </c>
      <c r="F69" s="318">
        <v>0</v>
      </c>
      <c r="G69" s="318">
        <v>0</v>
      </c>
      <c r="H69" s="318">
        <v>0</v>
      </c>
      <c r="I69" s="318">
        <v>0</v>
      </c>
      <c r="J69" s="318">
        <v>0</v>
      </c>
      <c r="K69" s="318">
        <v>0</v>
      </c>
      <c r="L69" s="318">
        <v>0</v>
      </c>
      <c r="M69" s="318">
        <v>0</v>
      </c>
      <c r="N69" s="318">
        <v>0</v>
      </c>
      <c r="O69" s="318">
        <v>0</v>
      </c>
      <c r="P69" s="318">
        <v>0</v>
      </c>
      <c r="Q69" s="318">
        <v>0</v>
      </c>
      <c r="R69" s="318">
        <v>0</v>
      </c>
      <c r="S69" s="318">
        <v>0</v>
      </c>
      <c r="T69" s="318">
        <v>0</v>
      </c>
      <c r="U69" s="318">
        <v>0</v>
      </c>
      <c r="V69" s="318">
        <v>0</v>
      </c>
      <c r="W69" s="318">
        <v>0</v>
      </c>
      <c r="X69" s="318">
        <v>0</v>
      </c>
      <c r="Y69" s="318">
        <v>0</v>
      </c>
      <c r="Z69" s="318">
        <v>0</v>
      </c>
      <c r="AA69" s="318">
        <v>0</v>
      </c>
      <c r="AB69" s="318">
        <v>0</v>
      </c>
      <c r="AC69" s="318">
        <v>0</v>
      </c>
      <c r="AD69" s="318">
        <v>0</v>
      </c>
      <c r="AE69" s="318">
        <v>0</v>
      </c>
      <c r="AF69" s="318">
        <v>0</v>
      </c>
      <c r="AG69" s="318">
        <v>0</v>
      </c>
      <c r="AH69" s="318">
        <v>0</v>
      </c>
      <c r="AI69" s="318">
        <v>0</v>
      </c>
      <c r="AJ69" s="318">
        <v>0</v>
      </c>
      <c r="AK69" s="318">
        <v>0</v>
      </c>
      <c r="AL69" s="318">
        <v>0</v>
      </c>
      <c r="AM69" s="318">
        <v>0</v>
      </c>
      <c r="AN69" s="318">
        <v>0</v>
      </c>
      <c r="AO69" s="318">
        <v>0</v>
      </c>
      <c r="AP69" s="318">
        <v>0</v>
      </c>
      <c r="AQ69" s="318">
        <v>0</v>
      </c>
      <c r="AR69" s="318">
        <v>0</v>
      </c>
      <c r="AS69" s="318">
        <v>0</v>
      </c>
      <c r="AT69" s="318">
        <v>0</v>
      </c>
      <c r="AU69" s="318">
        <v>0</v>
      </c>
      <c r="AV69" s="318">
        <v>0</v>
      </c>
      <c r="AW69" s="318">
        <v>0</v>
      </c>
      <c r="AX69" s="318">
        <v>0</v>
      </c>
      <c r="AY69" s="318">
        <v>394.2774319727248</v>
      </c>
      <c r="AZ69" s="318">
        <v>438.26340433471222</v>
      </c>
      <c r="BA69" s="318">
        <v>460.13665728452855</v>
      </c>
      <c r="BB69" s="318">
        <v>435.34527050669084</v>
      </c>
      <c r="BC69" s="318">
        <v>550.5302139168931</v>
      </c>
      <c r="BD69" s="318">
        <v>537.24543201165068</v>
      </c>
      <c r="BE69" s="318">
        <v>549.10816368328642</v>
      </c>
      <c r="BF69" s="318">
        <v>576.73347577848449</v>
      </c>
      <c r="BG69" s="318">
        <v>514.19144770375601</v>
      </c>
      <c r="BH69" s="318">
        <v>486.25407651368408</v>
      </c>
      <c r="BI69" s="318">
        <v>415.25795291641856</v>
      </c>
      <c r="BJ69" s="318">
        <v>410.03884262869235</v>
      </c>
      <c r="BK69" s="318">
        <v>386.99860627820817</v>
      </c>
      <c r="BL69" s="318">
        <v>344.07121490664935</v>
      </c>
      <c r="BM69" s="318">
        <v>98.356488004132203</v>
      </c>
      <c r="BN69" s="318">
        <v>25.745766535385801</v>
      </c>
      <c r="BO69" s="318">
        <v>15.495253869456844</v>
      </c>
      <c r="BP69" s="318">
        <v>6.4520707866580631</v>
      </c>
      <c r="BQ69" s="318">
        <v>1.5595347440418343</v>
      </c>
      <c r="BR69" s="318">
        <v>0.30406683904281145</v>
      </c>
      <c r="BS69" s="318">
        <v>0</v>
      </c>
      <c r="BT69" s="318">
        <v>0</v>
      </c>
      <c r="BU69" s="318">
        <v>0</v>
      </c>
      <c r="BV69" s="318">
        <v>0</v>
      </c>
      <c r="BW69" s="318">
        <v>0</v>
      </c>
      <c r="BX69" s="219"/>
    </row>
    <row r="70" spans="1:76">
      <c r="A70" s="271"/>
      <c r="B70" s="38" t="s">
        <v>477</v>
      </c>
      <c r="C70" s="30"/>
      <c r="D70" s="318">
        <v>0</v>
      </c>
      <c r="E70" s="318">
        <v>0</v>
      </c>
      <c r="F70" s="318">
        <v>0</v>
      </c>
      <c r="G70" s="318">
        <v>0</v>
      </c>
      <c r="H70" s="318">
        <v>0</v>
      </c>
      <c r="I70" s="318">
        <v>0</v>
      </c>
      <c r="J70" s="318">
        <v>0</v>
      </c>
      <c r="K70" s="318">
        <v>0</v>
      </c>
      <c r="L70" s="318">
        <v>0</v>
      </c>
      <c r="M70" s="318">
        <v>0</v>
      </c>
      <c r="N70" s="318">
        <v>0</v>
      </c>
      <c r="O70" s="318">
        <v>0</v>
      </c>
      <c r="P70" s="318">
        <v>0</v>
      </c>
      <c r="Q70" s="318">
        <v>0</v>
      </c>
      <c r="R70" s="318">
        <v>0</v>
      </c>
      <c r="S70" s="318">
        <v>0</v>
      </c>
      <c r="T70" s="318">
        <v>0</v>
      </c>
      <c r="U70" s="318">
        <v>0</v>
      </c>
      <c r="V70" s="318">
        <v>0</v>
      </c>
      <c r="W70" s="318">
        <v>0</v>
      </c>
      <c r="X70" s="318">
        <v>0</v>
      </c>
      <c r="Y70" s="318">
        <v>0</v>
      </c>
      <c r="Z70" s="318">
        <v>0</v>
      </c>
      <c r="AA70" s="318">
        <v>0</v>
      </c>
      <c r="AB70" s="318">
        <v>0</v>
      </c>
      <c r="AC70" s="318">
        <v>0</v>
      </c>
      <c r="AD70" s="318">
        <v>0</v>
      </c>
      <c r="AE70" s="318">
        <v>0</v>
      </c>
      <c r="AF70" s="318">
        <v>0</v>
      </c>
      <c r="AG70" s="318">
        <v>0</v>
      </c>
      <c r="AH70" s="318">
        <v>0</v>
      </c>
      <c r="AI70" s="318">
        <v>0</v>
      </c>
      <c r="AJ70" s="318">
        <v>0</v>
      </c>
      <c r="AK70" s="318">
        <v>0</v>
      </c>
      <c r="AL70" s="318">
        <v>0</v>
      </c>
      <c r="AM70" s="318">
        <v>0</v>
      </c>
      <c r="AN70" s="318">
        <v>0</v>
      </c>
      <c r="AO70" s="318">
        <v>0</v>
      </c>
      <c r="AP70" s="318">
        <v>0</v>
      </c>
      <c r="AQ70" s="318">
        <v>0</v>
      </c>
      <c r="AR70" s="318">
        <v>0</v>
      </c>
      <c r="AS70" s="318">
        <v>0</v>
      </c>
      <c r="AT70" s="318">
        <v>0</v>
      </c>
      <c r="AU70" s="318">
        <v>0</v>
      </c>
      <c r="AV70" s="318">
        <v>0</v>
      </c>
      <c r="AW70" s="318">
        <v>0</v>
      </c>
      <c r="AX70" s="318">
        <v>0</v>
      </c>
      <c r="AY70" s="318">
        <v>8796.3636666306847</v>
      </c>
      <c r="AZ70" s="318">
        <v>8562.4557406602889</v>
      </c>
      <c r="BA70" s="318">
        <v>8301.494159316484</v>
      </c>
      <c r="BB70" s="318">
        <v>8211.6020910123571</v>
      </c>
      <c r="BC70" s="318">
        <v>7524.8102004874772</v>
      </c>
      <c r="BD70" s="318">
        <v>7398.7488681604364</v>
      </c>
      <c r="BE70" s="318">
        <v>7489.0067926319052</v>
      </c>
      <c r="BF70" s="318">
        <v>7258.9465001893414</v>
      </c>
      <c r="BG70" s="318">
        <v>7225.840882386904</v>
      </c>
      <c r="BH70" s="318">
        <v>7051.2733302462721</v>
      </c>
      <c r="BI70" s="318">
        <v>7019.421913880079</v>
      </c>
      <c r="BJ70" s="318">
        <v>6748.9349400074116</v>
      </c>
      <c r="BK70" s="318">
        <v>6732.5786478627797</v>
      </c>
      <c r="BL70" s="318">
        <v>6525.716446684165</v>
      </c>
      <c r="BM70" s="318">
        <v>6418.0788265113642</v>
      </c>
      <c r="BN70" s="318">
        <v>5745.2427205041004</v>
      </c>
      <c r="BO70" s="318">
        <v>5045.4135939153794</v>
      </c>
      <c r="BP70" s="318">
        <v>3303.170877913356</v>
      </c>
      <c r="BQ70" s="318">
        <v>1173.0472992081363</v>
      </c>
      <c r="BR70" s="318">
        <v>248.36287739324365</v>
      </c>
      <c r="BS70" s="318">
        <v>18.182719536852716</v>
      </c>
      <c r="BT70" s="318">
        <v>6.771244611556769</v>
      </c>
      <c r="BU70" s="318">
        <v>5.4900766756327295</v>
      </c>
      <c r="BV70" s="318">
        <v>5.9951216819724182</v>
      </c>
      <c r="BW70" s="318">
        <v>6.4602169703318877</v>
      </c>
      <c r="BX70" s="219"/>
    </row>
    <row r="71" spans="1:76">
      <c r="A71" s="271"/>
      <c r="B71" s="38" t="s">
        <v>488</v>
      </c>
      <c r="C71" s="30"/>
      <c r="D71" s="318">
        <v>0</v>
      </c>
      <c r="E71" s="318">
        <v>0</v>
      </c>
      <c r="F71" s="318">
        <v>0</v>
      </c>
      <c r="G71" s="318">
        <v>0</v>
      </c>
      <c r="H71" s="318">
        <v>0</v>
      </c>
      <c r="I71" s="318">
        <v>0</v>
      </c>
      <c r="J71" s="318">
        <v>0</v>
      </c>
      <c r="K71" s="318">
        <v>0</v>
      </c>
      <c r="L71" s="318">
        <v>0</v>
      </c>
      <c r="M71" s="318">
        <v>0</v>
      </c>
      <c r="N71" s="318">
        <v>0</v>
      </c>
      <c r="O71" s="318">
        <v>0</v>
      </c>
      <c r="P71" s="318">
        <v>0</v>
      </c>
      <c r="Q71" s="318">
        <v>0</v>
      </c>
      <c r="R71" s="318">
        <v>0</v>
      </c>
      <c r="S71" s="318">
        <v>0</v>
      </c>
      <c r="T71" s="318">
        <v>0</v>
      </c>
      <c r="U71" s="318">
        <v>0</v>
      </c>
      <c r="V71" s="318">
        <v>0</v>
      </c>
      <c r="W71" s="318">
        <v>0</v>
      </c>
      <c r="X71" s="318">
        <v>0</v>
      </c>
      <c r="Y71" s="318">
        <v>0</v>
      </c>
      <c r="Z71" s="318">
        <v>0</v>
      </c>
      <c r="AA71" s="318">
        <v>0</v>
      </c>
      <c r="AB71" s="318">
        <v>0</v>
      </c>
      <c r="AC71" s="318">
        <v>0</v>
      </c>
      <c r="AD71" s="318">
        <v>0</v>
      </c>
      <c r="AE71" s="318">
        <v>0</v>
      </c>
      <c r="AF71" s="318">
        <v>0</v>
      </c>
      <c r="AG71" s="318">
        <v>0</v>
      </c>
      <c r="AH71" s="318">
        <v>0</v>
      </c>
      <c r="AI71" s="318">
        <v>0</v>
      </c>
      <c r="AJ71" s="318">
        <v>0</v>
      </c>
      <c r="AK71" s="318">
        <v>0</v>
      </c>
      <c r="AL71" s="318">
        <v>0</v>
      </c>
      <c r="AM71" s="318">
        <v>0</v>
      </c>
      <c r="AN71" s="318">
        <v>0</v>
      </c>
      <c r="AO71" s="318">
        <v>0</v>
      </c>
      <c r="AP71" s="318">
        <v>0</v>
      </c>
      <c r="AQ71" s="318">
        <v>0</v>
      </c>
      <c r="AR71" s="318">
        <v>0</v>
      </c>
      <c r="AS71" s="318">
        <v>0</v>
      </c>
      <c r="AT71" s="318">
        <v>0</v>
      </c>
      <c r="AU71" s="318">
        <v>0</v>
      </c>
      <c r="AV71" s="318">
        <v>0</v>
      </c>
      <c r="AW71" s="318">
        <v>0</v>
      </c>
      <c r="AX71" s="318">
        <v>0</v>
      </c>
      <c r="AY71" s="318">
        <v>9619.5046486625688</v>
      </c>
      <c r="AZ71" s="318">
        <v>9462.9974279296439</v>
      </c>
      <c r="BA71" s="318">
        <v>9223.179145410455</v>
      </c>
      <c r="BB71" s="318">
        <v>9051.1491586233187</v>
      </c>
      <c r="BC71" s="318">
        <v>8542.4731933793937</v>
      </c>
      <c r="BD71" s="318">
        <v>8396.9307655867033</v>
      </c>
      <c r="BE71" s="318">
        <v>8491.8777706346518</v>
      </c>
      <c r="BF71" s="318">
        <v>8343.9792879346223</v>
      </c>
      <c r="BG71" s="318">
        <v>8165.960622586239</v>
      </c>
      <c r="BH71" s="318">
        <v>7921.5166523653625</v>
      </c>
      <c r="BI71" s="318">
        <v>7775.8650211090908</v>
      </c>
      <c r="BJ71" s="318">
        <v>7505.4115976639569</v>
      </c>
      <c r="BK71" s="318">
        <v>7438.9742715911698</v>
      </c>
      <c r="BL71" s="318">
        <v>7134.1379625426189</v>
      </c>
      <c r="BM71" s="318">
        <v>6544.8024432642351</v>
      </c>
      <c r="BN71" s="318">
        <v>5798.0561929736086</v>
      </c>
      <c r="BO71" s="318">
        <v>5074.0235665820437</v>
      </c>
      <c r="BP71" s="318">
        <v>3314.5819583587636</v>
      </c>
      <c r="BQ71" s="318">
        <v>1177.8275853233231</v>
      </c>
      <c r="BR71" s="318">
        <v>248.90146138115119</v>
      </c>
      <c r="BS71" s="318">
        <v>18.182719536852716</v>
      </c>
      <c r="BT71" s="318">
        <v>6.771244611556769</v>
      </c>
      <c r="BU71" s="318">
        <v>5.4900766756327295</v>
      </c>
      <c r="BV71" s="318">
        <v>5.9951216819724182</v>
      </c>
      <c r="BW71" s="318">
        <v>6.4602169703318877</v>
      </c>
      <c r="BX71" s="219"/>
    </row>
    <row r="72" spans="1:76">
      <c r="A72" s="271"/>
      <c r="B72" s="323" t="s">
        <v>337</v>
      </c>
      <c r="C72" s="319"/>
      <c r="D72" s="318">
        <v>0</v>
      </c>
      <c r="E72" s="318">
        <v>0</v>
      </c>
      <c r="F72" s="318">
        <v>0</v>
      </c>
      <c r="G72" s="318">
        <v>0</v>
      </c>
      <c r="H72" s="318">
        <v>0</v>
      </c>
      <c r="I72" s="318">
        <v>0</v>
      </c>
      <c r="J72" s="318">
        <v>0</v>
      </c>
      <c r="K72" s="318">
        <v>0</v>
      </c>
      <c r="L72" s="318">
        <v>0</v>
      </c>
      <c r="M72" s="318">
        <v>0</v>
      </c>
      <c r="N72" s="318">
        <v>0</v>
      </c>
      <c r="O72" s="318">
        <v>0</v>
      </c>
      <c r="P72" s="318">
        <v>0</v>
      </c>
      <c r="Q72" s="318">
        <v>0</v>
      </c>
      <c r="R72" s="318">
        <v>0</v>
      </c>
      <c r="S72" s="318">
        <v>0</v>
      </c>
      <c r="T72" s="318">
        <v>0</v>
      </c>
      <c r="U72" s="318">
        <v>0</v>
      </c>
      <c r="V72" s="318">
        <v>0</v>
      </c>
      <c r="W72" s="318">
        <v>0</v>
      </c>
      <c r="X72" s="318">
        <v>0</v>
      </c>
      <c r="Y72" s="318">
        <v>0</v>
      </c>
      <c r="Z72" s="318">
        <v>0</v>
      </c>
      <c r="AA72" s="318">
        <v>0</v>
      </c>
      <c r="AB72" s="318">
        <v>0</v>
      </c>
      <c r="AC72" s="318">
        <v>0</v>
      </c>
      <c r="AD72" s="318">
        <v>0</v>
      </c>
      <c r="AE72" s="318">
        <v>0</v>
      </c>
      <c r="AF72" s="318">
        <v>0</v>
      </c>
      <c r="AG72" s="318">
        <v>0</v>
      </c>
      <c r="AH72" s="318">
        <v>0</v>
      </c>
      <c r="AI72" s="318">
        <v>0</v>
      </c>
      <c r="AJ72" s="318">
        <v>0</v>
      </c>
      <c r="AK72" s="318">
        <v>0</v>
      </c>
      <c r="AL72" s="318">
        <v>0</v>
      </c>
      <c r="AM72" s="318">
        <v>0</v>
      </c>
      <c r="AN72" s="318">
        <v>0</v>
      </c>
      <c r="AO72" s="318">
        <v>0</v>
      </c>
      <c r="AP72" s="318">
        <v>0</v>
      </c>
      <c r="AQ72" s="318">
        <v>0</v>
      </c>
      <c r="AR72" s="318">
        <v>0</v>
      </c>
      <c r="AS72" s="318">
        <v>0</v>
      </c>
      <c r="AT72" s="318">
        <v>0</v>
      </c>
      <c r="AU72" s="318">
        <v>0</v>
      </c>
      <c r="AV72" s="318">
        <v>0</v>
      </c>
      <c r="AW72" s="318">
        <v>0</v>
      </c>
      <c r="AX72" s="318">
        <v>0</v>
      </c>
      <c r="AY72" s="318">
        <v>8207.0929627025853</v>
      </c>
      <c r="AZ72" s="318">
        <v>8328.2967241512106</v>
      </c>
      <c r="BA72" s="318">
        <v>8367.3730362504339</v>
      </c>
      <c r="BB72" s="318">
        <v>8512.4669991512546</v>
      </c>
      <c r="BC72" s="318">
        <v>8343.709563001983</v>
      </c>
      <c r="BD72" s="318">
        <v>8392.6651373057048</v>
      </c>
      <c r="BE72" s="318">
        <v>8491.8777706346536</v>
      </c>
      <c r="BF72" s="318">
        <v>8343.9792879346242</v>
      </c>
      <c r="BG72" s="318">
        <v>8165.960622586239</v>
      </c>
      <c r="BH72" s="318">
        <v>7921.5166523653616</v>
      </c>
      <c r="BI72" s="318">
        <v>7775.8650211090899</v>
      </c>
      <c r="BJ72" s="318">
        <v>7505.4115976639569</v>
      </c>
      <c r="BK72" s="318">
        <v>7438.9742715911698</v>
      </c>
      <c r="BL72" s="318">
        <v>7134.1379625426189</v>
      </c>
      <c r="BM72" s="318">
        <v>6544.8024432642351</v>
      </c>
      <c r="BN72" s="318">
        <v>5798.0561929736095</v>
      </c>
      <c r="BO72" s="318">
        <v>5074.0235665820437</v>
      </c>
      <c r="BP72" s="318">
        <v>3314.5819583587636</v>
      </c>
      <c r="BQ72" s="318">
        <v>1177.8275853233231</v>
      </c>
      <c r="BR72" s="318">
        <v>248.90146138115117</v>
      </c>
      <c r="BS72" s="318">
        <v>18.182719536852716</v>
      </c>
      <c r="BT72" s="318">
        <v>6.771244611556769</v>
      </c>
      <c r="BU72" s="318">
        <v>5.4900766756327295</v>
      </c>
      <c r="BV72" s="318">
        <v>5.9951216819724182</v>
      </c>
      <c r="BW72" s="318">
        <v>6.4602169703318877</v>
      </c>
      <c r="BX72" s="219"/>
    </row>
    <row r="73" spans="1:76">
      <c r="A73" s="271"/>
      <c r="B73" s="323" t="s">
        <v>338</v>
      </c>
      <c r="C73" s="319"/>
      <c r="D73" s="318">
        <v>0</v>
      </c>
      <c r="E73" s="318">
        <v>0</v>
      </c>
      <c r="F73" s="318">
        <v>0</v>
      </c>
      <c r="G73" s="318">
        <v>0</v>
      </c>
      <c r="H73" s="318">
        <v>0</v>
      </c>
      <c r="I73" s="318">
        <v>0</v>
      </c>
      <c r="J73" s="318">
        <v>0</v>
      </c>
      <c r="K73" s="318">
        <v>0</v>
      </c>
      <c r="L73" s="318">
        <v>0</v>
      </c>
      <c r="M73" s="318">
        <v>0</v>
      </c>
      <c r="N73" s="318">
        <v>0</v>
      </c>
      <c r="O73" s="318">
        <v>0</v>
      </c>
      <c r="P73" s="318">
        <v>0</v>
      </c>
      <c r="Q73" s="318">
        <v>0</v>
      </c>
      <c r="R73" s="318">
        <v>0</v>
      </c>
      <c r="S73" s="318">
        <v>0</v>
      </c>
      <c r="T73" s="318">
        <v>0</v>
      </c>
      <c r="U73" s="318">
        <v>0</v>
      </c>
      <c r="V73" s="318">
        <v>0</v>
      </c>
      <c r="W73" s="318">
        <v>0</v>
      </c>
      <c r="X73" s="318">
        <v>0</v>
      </c>
      <c r="Y73" s="318">
        <v>0</v>
      </c>
      <c r="Z73" s="318">
        <v>0</v>
      </c>
      <c r="AA73" s="318">
        <v>0</v>
      </c>
      <c r="AB73" s="318">
        <v>0</v>
      </c>
      <c r="AC73" s="318">
        <v>0</v>
      </c>
      <c r="AD73" s="318">
        <v>0</v>
      </c>
      <c r="AE73" s="318">
        <v>0</v>
      </c>
      <c r="AF73" s="318">
        <v>0</v>
      </c>
      <c r="AG73" s="318">
        <v>0</v>
      </c>
      <c r="AH73" s="318">
        <v>0</v>
      </c>
      <c r="AI73" s="318">
        <v>0</v>
      </c>
      <c r="AJ73" s="318">
        <v>0</v>
      </c>
      <c r="AK73" s="318">
        <v>0</v>
      </c>
      <c r="AL73" s="318">
        <v>0</v>
      </c>
      <c r="AM73" s="318">
        <v>0</v>
      </c>
      <c r="AN73" s="318">
        <v>0</v>
      </c>
      <c r="AO73" s="318">
        <v>0</v>
      </c>
      <c r="AP73" s="318">
        <v>0</v>
      </c>
      <c r="AQ73" s="318">
        <v>0</v>
      </c>
      <c r="AR73" s="318">
        <v>0</v>
      </c>
      <c r="AS73" s="318">
        <v>0</v>
      </c>
      <c r="AT73" s="318">
        <v>0</v>
      </c>
      <c r="AU73" s="318">
        <v>0</v>
      </c>
      <c r="AV73" s="318">
        <v>0</v>
      </c>
      <c r="AW73" s="318">
        <v>0</v>
      </c>
      <c r="AX73" s="318">
        <v>0</v>
      </c>
      <c r="AY73" s="318">
        <v>1412.4116859599849</v>
      </c>
      <c r="AZ73" s="318">
        <v>1134.7007037784347</v>
      </c>
      <c r="BA73" s="318">
        <v>855.80610916002263</v>
      </c>
      <c r="BB73" s="318">
        <v>538.68215947206386</v>
      </c>
      <c r="BC73" s="318">
        <v>198.76363037741191</v>
      </c>
      <c r="BD73" s="318">
        <v>4.2656282809998336</v>
      </c>
      <c r="BE73" s="318">
        <v>0</v>
      </c>
      <c r="BF73" s="318">
        <v>0</v>
      </c>
      <c r="BG73" s="318">
        <v>0</v>
      </c>
      <c r="BH73" s="318">
        <v>0</v>
      </c>
      <c r="BI73" s="318">
        <v>0</v>
      </c>
      <c r="BJ73" s="318">
        <v>0</v>
      </c>
      <c r="BK73" s="318">
        <v>0</v>
      </c>
      <c r="BL73" s="318">
        <v>0</v>
      </c>
      <c r="BM73" s="318">
        <v>0</v>
      </c>
      <c r="BN73" s="318">
        <v>0</v>
      </c>
      <c r="BO73" s="318">
        <v>0</v>
      </c>
      <c r="BP73" s="318">
        <v>0</v>
      </c>
      <c r="BQ73" s="318">
        <v>0</v>
      </c>
      <c r="BR73" s="318">
        <v>0</v>
      </c>
      <c r="BS73" s="318">
        <v>0</v>
      </c>
      <c r="BT73" s="318">
        <v>0</v>
      </c>
      <c r="BU73" s="318">
        <v>0</v>
      </c>
      <c r="BV73" s="318">
        <v>0</v>
      </c>
      <c r="BW73" s="318">
        <v>0</v>
      </c>
      <c r="BX73" s="219"/>
    </row>
    <row r="74" spans="1:76" ht="26.1" customHeight="1">
      <c r="A74" s="271"/>
      <c r="B74" s="38" t="s">
        <v>500</v>
      </c>
      <c r="C74" s="30"/>
      <c r="D74" s="318">
        <v>0</v>
      </c>
      <c r="E74" s="318">
        <v>0</v>
      </c>
      <c r="F74" s="318">
        <v>0</v>
      </c>
      <c r="G74" s="318">
        <v>0</v>
      </c>
      <c r="H74" s="318">
        <v>0</v>
      </c>
      <c r="I74" s="318">
        <v>0</v>
      </c>
      <c r="J74" s="318">
        <v>0</v>
      </c>
      <c r="K74" s="318">
        <v>0</v>
      </c>
      <c r="L74" s="318">
        <v>0</v>
      </c>
      <c r="M74" s="318">
        <v>0</v>
      </c>
      <c r="N74" s="318">
        <v>0</v>
      </c>
      <c r="O74" s="318">
        <v>0</v>
      </c>
      <c r="P74" s="318">
        <v>0</v>
      </c>
      <c r="Q74" s="318">
        <v>0</v>
      </c>
      <c r="R74" s="318">
        <v>0</v>
      </c>
      <c r="S74" s="318">
        <v>0</v>
      </c>
      <c r="T74" s="318">
        <v>0</v>
      </c>
      <c r="U74" s="318">
        <v>0</v>
      </c>
      <c r="V74" s="318">
        <v>0</v>
      </c>
      <c r="W74" s="318">
        <v>0</v>
      </c>
      <c r="X74" s="318">
        <v>0</v>
      </c>
      <c r="Y74" s="318">
        <v>0</v>
      </c>
      <c r="Z74" s="318">
        <v>0</v>
      </c>
      <c r="AA74" s="318">
        <v>0</v>
      </c>
      <c r="AB74" s="318">
        <v>0</v>
      </c>
      <c r="AC74" s="318">
        <v>0</v>
      </c>
      <c r="AD74" s="318">
        <v>0</v>
      </c>
      <c r="AE74" s="318">
        <v>0</v>
      </c>
      <c r="AF74" s="318">
        <v>0</v>
      </c>
      <c r="AG74" s="318">
        <v>0</v>
      </c>
      <c r="AH74" s="318">
        <v>0</v>
      </c>
      <c r="AI74" s="318">
        <v>0</v>
      </c>
      <c r="AJ74" s="318">
        <v>0</v>
      </c>
      <c r="AK74" s="318">
        <v>0</v>
      </c>
      <c r="AL74" s="318">
        <v>0</v>
      </c>
      <c r="AM74" s="318">
        <v>0</v>
      </c>
      <c r="AN74" s="318">
        <v>0</v>
      </c>
      <c r="AO74" s="318">
        <v>0</v>
      </c>
      <c r="AP74" s="318">
        <v>0</v>
      </c>
      <c r="AQ74" s="318">
        <v>0</v>
      </c>
      <c r="AR74" s="318">
        <v>0</v>
      </c>
      <c r="AS74" s="318">
        <v>0</v>
      </c>
      <c r="AT74" s="318">
        <v>0</v>
      </c>
      <c r="AU74" s="318">
        <v>0</v>
      </c>
      <c r="AV74" s="318">
        <v>0</v>
      </c>
      <c r="AW74" s="318">
        <v>0</v>
      </c>
      <c r="AX74" s="318">
        <v>0</v>
      </c>
      <c r="AY74" s="318">
        <v>2125.8467571287688</v>
      </c>
      <c r="AZ74" s="318">
        <v>1862.4346931039877</v>
      </c>
      <c r="BA74" s="318">
        <v>1541.9374361841403</v>
      </c>
      <c r="BB74" s="318">
        <v>1314.6494466306849</v>
      </c>
      <c r="BC74" s="318">
        <v>1064.8008803566261</v>
      </c>
      <c r="BD74" s="318">
        <v>961.7013872084641</v>
      </c>
      <c r="BE74" s="318">
        <v>703.57110574716523</v>
      </c>
      <c r="BF74" s="318">
        <v>627.49724303692665</v>
      </c>
      <c r="BG74" s="318">
        <v>582.52490260456409</v>
      </c>
      <c r="BH74" s="318">
        <v>481.23934932489925</v>
      </c>
      <c r="BI74" s="318">
        <v>383.68633548046176</v>
      </c>
      <c r="BJ74" s="318">
        <v>338.6581178083099</v>
      </c>
      <c r="BK74" s="318">
        <v>287.55697835666382</v>
      </c>
      <c r="BL74" s="318">
        <v>243.36470724234772</v>
      </c>
      <c r="BM74" s="318">
        <v>196.9852588755588</v>
      </c>
      <c r="BN74" s="318">
        <v>169.04257310279155</v>
      </c>
      <c r="BO74" s="318">
        <v>133.16135606527544</v>
      </c>
      <c r="BP74" s="318">
        <v>86.856549896057444</v>
      </c>
      <c r="BQ74" s="318">
        <v>28.613413205418773</v>
      </c>
      <c r="BR74" s="318">
        <v>5.1367857340360041</v>
      </c>
      <c r="BS74" s="318">
        <v>6.4668876217684135E-2</v>
      </c>
      <c r="BT74" s="318">
        <v>0</v>
      </c>
      <c r="BU74" s="318">
        <v>0</v>
      </c>
      <c r="BV74" s="318">
        <v>0</v>
      </c>
      <c r="BW74" s="318">
        <v>0</v>
      </c>
      <c r="BX74" s="219"/>
    </row>
    <row r="75" spans="1:76">
      <c r="A75" s="271"/>
      <c r="B75" s="323" t="s">
        <v>337</v>
      </c>
      <c r="C75" s="30"/>
      <c r="D75" s="318">
        <v>0</v>
      </c>
      <c r="E75" s="318">
        <v>0</v>
      </c>
      <c r="F75" s="318">
        <v>0</v>
      </c>
      <c r="G75" s="318">
        <v>0</v>
      </c>
      <c r="H75" s="318">
        <v>0</v>
      </c>
      <c r="I75" s="318">
        <v>0</v>
      </c>
      <c r="J75" s="318">
        <v>0</v>
      </c>
      <c r="K75" s="318">
        <v>0</v>
      </c>
      <c r="L75" s="318">
        <v>0</v>
      </c>
      <c r="M75" s="318">
        <v>0</v>
      </c>
      <c r="N75" s="318">
        <v>0</v>
      </c>
      <c r="O75" s="318">
        <v>0</v>
      </c>
      <c r="P75" s="318">
        <v>0</v>
      </c>
      <c r="Q75" s="318">
        <v>0</v>
      </c>
      <c r="R75" s="318">
        <v>0</v>
      </c>
      <c r="S75" s="318">
        <v>0</v>
      </c>
      <c r="T75" s="318">
        <v>0</v>
      </c>
      <c r="U75" s="318">
        <v>0</v>
      </c>
      <c r="V75" s="318">
        <v>0</v>
      </c>
      <c r="W75" s="318">
        <v>0</v>
      </c>
      <c r="X75" s="318">
        <v>0</v>
      </c>
      <c r="Y75" s="318">
        <v>0</v>
      </c>
      <c r="Z75" s="318">
        <v>0</v>
      </c>
      <c r="AA75" s="318">
        <v>0</v>
      </c>
      <c r="AB75" s="318">
        <v>0</v>
      </c>
      <c r="AC75" s="318">
        <v>0</v>
      </c>
      <c r="AD75" s="318">
        <v>0</v>
      </c>
      <c r="AE75" s="318">
        <v>0</v>
      </c>
      <c r="AF75" s="318">
        <v>0</v>
      </c>
      <c r="AG75" s="318">
        <v>0</v>
      </c>
      <c r="AH75" s="318">
        <v>0</v>
      </c>
      <c r="AI75" s="318">
        <v>0</v>
      </c>
      <c r="AJ75" s="318">
        <v>0</v>
      </c>
      <c r="AK75" s="318">
        <v>0</v>
      </c>
      <c r="AL75" s="318">
        <v>0</v>
      </c>
      <c r="AM75" s="318">
        <v>0</v>
      </c>
      <c r="AN75" s="318">
        <v>0</v>
      </c>
      <c r="AO75" s="318">
        <v>0</v>
      </c>
      <c r="AP75" s="318">
        <v>0</v>
      </c>
      <c r="AQ75" s="318">
        <v>0</v>
      </c>
      <c r="AR75" s="318">
        <v>0</v>
      </c>
      <c r="AS75" s="318">
        <v>0</v>
      </c>
      <c r="AT75" s="318">
        <v>0</v>
      </c>
      <c r="AU75" s="318">
        <v>0</v>
      </c>
      <c r="AV75" s="318">
        <v>0</v>
      </c>
      <c r="AW75" s="318">
        <v>0</v>
      </c>
      <c r="AX75" s="318">
        <v>0</v>
      </c>
      <c r="AY75" s="318">
        <v>1953.9846194207066</v>
      </c>
      <c r="AZ75" s="318">
        <v>1712.7327881414926</v>
      </c>
      <c r="BA75" s="318">
        <v>1427.687194311809</v>
      </c>
      <c r="BB75" s="318">
        <v>1237.5127995376019</v>
      </c>
      <c r="BC75" s="318">
        <v>1036.1429526088514</v>
      </c>
      <c r="BD75" s="318">
        <v>961.7013872084641</v>
      </c>
      <c r="BE75" s="318">
        <v>703.57110574716523</v>
      </c>
      <c r="BF75" s="318">
        <v>627.49724303692665</v>
      </c>
      <c r="BG75" s="318">
        <v>582.52490260456409</v>
      </c>
      <c r="BH75" s="318">
        <v>481.23934932489925</v>
      </c>
      <c r="BI75" s="318">
        <v>383.68633548046176</v>
      </c>
      <c r="BJ75" s="318">
        <v>338.6581178083099</v>
      </c>
      <c r="BK75" s="318">
        <v>287.55697835666382</v>
      </c>
      <c r="BL75" s="318">
        <v>243.36470724234772</v>
      </c>
      <c r="BM75" s="318">
        <v>196.9852588755588</v>
      </c>
      <c r="BN75" s="318">
        <v>169.04257310279155</v>
      </c>
      <c r="BO75" s="318">
        <v>133.16135606527544</v>
      </c>
      <c r="BP75" s="318">
        <v>86.856549896057444</v>
      </c>
      <c r="BQ75" s="318">
        <v>28.613413205418773</v>
      </c>
      <c r="BR75" s="318">
        <v>5.1367857340360041</v>
      </c>
      <c r="BS75" s="318">
        <v>6.4668876217684135E-2</v>
      </c>
      <c r="BT75" s="318">
        <v>0</v>
      </c>
      <c r="BU75" s="318">
        <v>0</v>
      </c>
      <c r="BV75" s="318">
        <v>0</v>
      </c>
      <c r="BW75" s="318">
        <v>0</v>
      </c>
      <c r="BX75" s="219"/>
    </row>
    <row r="76" spans="1:76">
      <c r="A76" s="271"/>
      <c r="B76" s="323" t="s">
        <v>338</v>
      </c>
      <c r="C76" s="30"/>
      <c r="D76" s="318">
        <v>0</v>
      </c>
      <c r="E76" s="318">
        <v>0</v>
      </c>
      <c r="F76" s="318">
        <v>0</v>
      </c>
      <c r="G76" s="318">
        <v>0</v>
      </c>
      <c r="H76" s="318">
        <v>0</v>
      </c>
      <c r="I76" s="318">
        <v>0</v>
      </c>
      <c r="J76" s="318">
        <v>0</v>
      </c>
      <c r="K76" s="318">
        <v>0</v>
      </c>
      <c r="L76" s="318">
        <v>0</v>
      </c>
      <c r="M76" s="318">
        <v>0</v>
      </c>
      <c r="N76" s="318">
        <v>0</v>
      </c>
      <c r="O76" s="318">
        <v>0</v>
      </c>
      <c r="P76" s="318">
        <v>0</v>
      </c>
      <c r="Q76" s="318">
        <v>0</v>
      </c>
      <c r="R76" s="318">
        <v>0</v>
      </c>
      <c r="S76" s="318">
        <v>0</v>
      </c>
      <c r="T76" s="318">
        <v>0</v>
      </c>
      <c r="U76" s="318">
        <v>0</v>
      </c>
      <c r="V76" s="318">
        <v>0</v>
      </c>
      <c r="W76" s="318">
        <v>0</v>
      </c>
      <c r="X76" s="318">
        <v>0</v>
      </c>
      <c r="Y76" s="318">
        <v>0</v>
      </c>
      <c r="Z76" s="318">
        <v>0</v>
      </c>
      <c r="AA76" s="318">
        <v>0</v>
      </c>
      <c r="AB76" s="318">
        <v>0</v>
      </c>
      <c r="AC76" s="318">
        <v>0</v>
      </c>
      <c r="AD76" s="318">
        <v>0</v>
      </c>
      <c r="AE76" s="318">
        <v>0</v>
      </c>
      <c r="AF76" s="318">
        <v>0</v>
      </c>
      <c r="AG76" s="318">
        <v>0</v>
      </c>
      <c r="AH76" s="318">
        <v>0</v>
      </c>
      <c r="AI76" s="318">
        <v>0</v>
      </c>
      <c r="AJ76" s="318">
        <v>0</v>
      </c>
      <c r="AK76" s="318">
        <v>0</v>
      </c>
      <c r="AL76" s="318">
        <v>0</v>
      </c>
      <c r="AM76" s="318">
        <v>0</v>
      </c>
      <c r="AN76" s="318">
        <v>0</v>
      </c>
      <c r="AO76" s="318">
        <v>0</v>
      </c>
      <c r="AP76" s="318">
        <v>0</v>
      </c>
      <c r="AQ76" s="318">
        <v>0</v>
      </c>
      <c r="AR76" s="318">
        <v>0</v>
      </c>
      <c r="AS76" s="318">
        <v>0</v>
      </c>
      <c r="AT76" s="318">
        <v>0</v>
      </c>
      <c r="AU76" s="318">
        <v>0</v>
      </c>
      <c r="AV76" s="318">
        <v>0</v>
      </c>
      <c r="AW76" s="318">
        <v>0</v>
      </c>
      <c r="AX76" s="318">
        <v>0</v>
      </c>
      <c r="AY76" s="318">
        <v>171.86213770806208</v>
      </c>
      <c r="AZ76" s="318">
        <v>149.70190496249509</v>
      </c>
      <c r="BA76" s="318">
        <v>114.25024187233144</v>
      </c>
      <c r="BB76" s="318">
        <v>77.136647093082942</v>
      </c>
      <c r="BC76" s="318">
        <v>28.657927747774796</v>
      </c>
      <c r="BD76" s="318">
        <v>0</v>
      </c>
      <c r="BE76" s="318">
        <v>0</v>
      </c>
      <c r="BF76" s="318">
        <v>0</v>
      </c>
      <c r="BG76" s="318">
        <v>0</v>
      </c>
      <c r="BH76" s="318">
        <v>0</v>
      </c>
      <c r="BI76" s="318">
        <v>0</v>
      </c>
      <c r="BJ76" s="318">
        <v>0</v>
      </c>
      <c r="BK76" s="318">
        <v>0</v>
      </c>
      <c r="BL76" s="318">
        <v>0</v>
      </c>
      <c r="BM76" s="318">
        <v>0</v>
      </c>
      <c r="BN76" s="318">
        <v>0</v>
      </c>
      <c r="BO76" s="318">
        <v>0</v>
      </c>
      <c r="BP76" s="318">
        <v>0</v>
      </c>
      <c r="BQ76" s="318">
        <v>0</v>
      </c>
      <c r="BR76" s="318">
        <v>0</v>
      </c>
      <c r="BS76" s="318">
        <v>0</v>
      </c>
      <c r="BT76" s="318">
        <v>0</v>
      </c>
      <c r="BU76" s="318">
        <v>0</v>
      </c>
      <c r="BV76" s="318">
        <v>0</v>
      </c>
      <c r="BW76" s="318">
        <v>0</v>
      </c>
      <c r="BX76" s="219"/>
    </row>
    <row r="77" spans="1:76" s="275" customFormat="1" ht="26.1" customHeight="1">
      <c r="A77" s="274"/>
      <c r="B77" s="35" t="s">
        <v>236</v>
      </c>
      <c r="C77" s="35"/>
      <c r="D77" s="326">
        <v>0</v>
      </c>
      <c r="E77" s="326">
        <v>0</v>
      </c>
      <c r="F77" s="326">
        <v>0</v>
      </c>
      <c r="G77" s="326">
        <v>0</v>
      </c>
      <c r="H77" s="326">
        <v>0</v>
      </c>
      <c r="I77" s="326">
        <v>0</v>
      </c>
      <c r="J77" s="326">
        <v>0</v>
      </c>
      <c r="K77" s="326">
        <v>0</v>
      </c>
      <c r="L77" s="326">
        <v>0</v>
      </c>
      <c r="M77" s="326">
        <v>0</v>
      </c>
      <c r="N77" s="326">
        <v>0</v>
      </c>
      <c r="O77" s="326">
        <v>0</v>
      </c>
      <c r="P77" s="326">
        <v>0</v>
      </c>
      <c r="Q77" s="326">
        <v>0</v>
      </c>
      <c r="R77" s="326">
        <v>0</v>
      </c>
      <c r="S77" s="326">
        <v>0</v>
      </c>
      <c r="T77" s="326">
        <v>0</v>
      </c>
      <c r="U77" s="326">
        <v>0</v>
      </c>
      <c r="V77" s="326">
        <v>0</v>
      </c>
      <c r="W77" s="326">
        <v>0</v>
      </c>
      <c r="X77" s="326">
        <v>0</v>
      </c>
      <c r="Y77" s="326">
        <v>0</v>
      </c>
      <c r="Z77" s="326">
        <v>0</v>
      </c>
      <c r="AA77" s="326">
        <v>1044.2938752991156</v>
      </c>
      <c r="AB77" s="326">
        <v>2081.071465395898</v>
      </c>
      <c r="AC77" s="326">
        <v>2369.1617695974642</v>
      </c>
      <c r="AD77" s="326">
        <v>2627.2534501460386</v>
      </c>
      <c r="AE77" s="326">
        <v>2964.5931785328198</v>
      </c>
      <c r="AF77" s="326">
        <v>3283.8069133102822</v>
      </c>
      <c r="AG77" s="326">
        <v>3601.3833506343572</v>
      </c>
      <c r="AH77" s="326">
        <v>3892.0512641199261</v>
      </c>
      <c r="AI77" s="326">
        <v>3951.5205785238322</v>
      </c>
      <c r="AJ77" s="326">
        <v>3846.1394941905423</v>
      </c>
      <c r="AK77" s="326">
        <v>4176.0112740333452</v>
      </c>
      <c r="AL77" s="326">
        <v>4548.7854345513024</v>
      </c>
      <c r="AM77" s="326">
        <v>5116.4212093439246</v>
      </c>
      <c r="AN77" s="326">
        <v>5534.5046122490285</v>
      </c>
      <c r="AO77" s="326">
        <v>5722.1078275457285</v>
      </c>
      <c r="AP77" s="326">
        <v>6266.1464329928767</v>
      </c>
      <c r="AQ77" s="326">
        <v>6591.9665722946411</v>
      </c>
      <c r="AR77" s="326">
        <v>6996.5262761878594</v>
      </c>
      <c r="AS77" s="326">
        <v>7413.0735279840728</v>
      </c>
      <c r="AT77" s="326">
        <v>7907.5502700636807</v>
      </c>
      <c r="AU77" s="326">
        <v>9246.5102372772162</v>
      </c>
      <c r="AV77" s="326">
        <v>10207.303679432978</v>
      </c>
      <c r="AW77" s="326">
        <v>11339.932572152531</v>
      </c>
      <c r="AX77" s="326">
        <v>12217.855083185364</v>
      </c>
      <c r="AY77" s="326">
        <v>417.55414983844196</v>
      </c>
      <c r="AZ77" s="326">
        <v>0</v>
      </c>
      <c r="BA77" s="326">
        <v>0</v>
      </c>
      <c r="BB77" s="326">
        <v>0</v>
      </c>
      <c r="BC77" s="326">
        <v>0</v>
      </c>
      <c r="BD77" s="326">
        <v>0</v>
      </c>
      <c r="BE77" s="326">
        <v>0</v>
      </c>
      <c r="BF77" s="326">
        <v>0</v>
      </c>
      <c r="BG77" s="326">
        <v>0</v>
      </c>
      <c r="BH77" s="326">
        <v>0</v>
      </c>
      <c r="BI77" s="326">
        <v>0</v>
      </c>
      <c r="BJ77" s="326">
        <v>0</v>
      </c>
      <c r="BK77" s="326">
        <v>0</v>
      </c>
      <c r="BL77" s="326">
        <v>0</v>
      </c>
      <c r="BM77" s="326">
        <v>0</v>
      </c>
      <c r="BN77" s="326">
        <v>0</v>
      </c>
      <c r="BO77" s="326">
        <v>0</v>
      </c>
      <c r="BP77" s="326">
        <v>0</v>
      </c>
      <c r="BQ77" s="326">
        <v>0</v>
      </c>
      <c r="BR77" s="326">
        <v>0</v>
      </c>
      <c r="BS77" s="326">
        <v>0</v>
      </c>
      <c r="BT77" s="326">
        <v>0</v>
      </c>
      <c r="BU77" s="326">
        <v>0</v>
      </c>
      <c r="BV77" s="326">
        <v>0</v>
      </c>
      <c r="BW77" s="326">
        <v>0</v>
      </c>
      <c r="BX77" s="174"/>
    </row>
    <row r="78" spans="1:76">
      <c r="A78" s="271"/>
      <c r="B78" s="38" t="s">
        <v>507</v>
      </c>
      <c r="C78" s="38"/>
      <c r="D78" s="318">
        <v>0</v>
      </c>
      <c r="E78" s="318">
        <v>0</v>
      </c>
      <c r="F78" s="318">
        <v>0</v>
      </c>
      <c r="G78" s="318">
        <v>0</v>
      </c>
      <c r="H78" s="318">
        <v>0</v>
      </c>
      <c r="I78" s="318">
        <v>0</v>
      </c>
      <c r="J78" s="318">
        <v>0</v>
      </c>
      <c r="K78" s="318">
        <v>0</v>
      </c>
      <c r="L78" s="318">
        <v>0</v>
      </c>
      <c r="M78" s="318">
        <v>0</v>
      </c>
      <c r="N78" s="318">
        <v>0</v>
      </c>
      <c r="O78" s="318">
        <v>0</v>
      </c>
      <c r="P78" s="318">
        <v>0</v>
      </c>
      <c r="Q78" s="318">
        <v>0</v>
      </c>
      <c r="R78" s="318">
        <v>0</v>
      </c>
      <c r="S78" s="318">
        <v>0</v>
      </c>
      <c r="T78" s="318">
        <v>0</v>
      </c>
      <c r="U78" s="318">
        <v>0</v>
      </c>
      <c r="V78" s="318">
        <v>0</v>
      </c>
      <c r="W78" s="318">
        <v>0</v>
      </c>
      <c r="X78" s="318">
        <v>0</v>
      </c>
      <c r="Y78" s="318">
        <v>0</v>
      </c>
      <c r="Z78" s="318">
        <v>0</v>
      </c>
      <c r="AA78" s="318">
        <v>1044.2938752991156</v>
      </c>
      <c r="AB78" s="318">
        <v>2081.071465395898</v>
      </c>
      <c r="AC78" s="318">
        <v>2369.1617695974642</v>
      </c>
      <c r="AD78" s="318">
        <v>2627.2534501460386</v>
      </c>
      <c r="AE78" s="318">
        <v>2964.5931785328198</v>
      </c>
      <c r="AF78" s="318">
        <v>3283.8069133102822</v>
      </c>
      <c r="AG78" s="318">
        <v>3601.3833506343572</v>
      </c>
      <c r="AH78" s="318">
        <v>3892.0512641199261</v>
      </c>
      <c r="AI78" s="318">
        <v>3939.6064461262731</v>
      </c>
      <c r="AJ78" s="318">
        <v>3812.6948029367118</v>
      </c>
      <c r="AK78" s="318">
        <v>4096.7585053290632</v>
      </c>
      <c r="AL78" s="318">
        <v>4397.4448017633431</v>
      </c>
      <c r="AM78" s="318">
        <v>4933.3014331547993</v>
      </c>
      <c r="AN78" s="318">
        <v>5276.1243782504744</v>
      </c>
      <c r="AO78" s="318">
        <v>5412.7388645409146</v>
      </c>
      <c r="AP78" s="318">
        <v>5812.8052197717543</v>
      </c>
      <c r="AQ78" s="318">
        <v>6011.8949215768034</v>
      </c>
      <c r="AR78" s="318">
        <v>6302.5527479237453</v>
      </c>
      <c r="AS78" s="318">
        <v>6571.2572334960996</v>
      </c>
      <c r="AT78" s="318">
        <v>6888.4300609031116</v>
      </c>
      <c r="AU78" s="318">
        <v>7913.2279804343389</v>
      </c>
      <c r="AV78" s="318">
        <v>8580.3146366701512</v>
      </c>
      <c r="AW78" s="318">
        <v>9358.6113835750966</v>
      </c>
      <c r="AX78" s="318">
        <v>9930.0622603676584</v>
      </c>
      <c r="AY78" s="318">
        <v>338.92762487070877</v>
      </c>
      <c r="AZ78" s="318">
        <v>0</v>
      </c>
      <c r="BA78" s="318">
        <v>0</v>
      </c>
      <c r="BB78" s="318">
        <v>0</v>
      </c>
      <c r="BC78" s="318">
        <v>0</v>
      </c>
      <c r="BD78" s="318">
        <v>0</v>
      </c>
      <c r="BE78" s="318">
        <v>0</v>
      </c>
      <c r="BF78" s="318">
        <v>0</v>
      </c>
      <c r="BG78" s="318">
        <v>0</v>
      </c>
      <c r="BH78" s="318">
        <v>0</v>
      </c>
      <c r="BI78" s="318">
        <v>0</v>
      </c>
      <c r="BJ78" s="318">
        <v>0</v>
      </c>
      <c r="BK78" s="318">
        <v>0</v>
      </c>
      <c r="BL78" s="318">
        <v>0</v>
      </c>
      <c r="BM78" s="318">
        <v>0</v>
      </c>
      <c r="BN78" s="318">
        <v>0</v>
      </c>
      <c r="BO78" s="318">
        <v>0</v>
      </c>
      <c r="BP78" s="318">
        <v>0</v>
      </c>
      <c r="BQ78" s="318">
        <v>0</v>
      </c>
      <c r="BR78" s="318">
        <v>0</v>
      </c>
      <c r="BS78" s="318">
        <v>0</v>
      </c>
      <c r="BT78" s="318">
        <v>0</v>
      </c>
      <c r="BU78" s="318">
        <v>0</v>
      </c>
      <c r="BV78" s="318">
        <v>0</v>
      </c>
      <c r="BW78" s="318">
        <v>0</v>
      </c>
      <c r="BX78" s="219"/>
    </row>
    <row r="79" spans="1:76">
      <c r="A79" s="271"/>
      <c r="B79" s="323" t="s">
        <v>337</v>
      </c>
      <c r="C79" s="38"/>
      <c r="D79" s="318">
        <v>0</v>
      </c>
      <c r="E79" s="318">
        <v>0</v>
      </c>
      <c r="F79" s="318">
        <v>0</v>
      </c>
      <c r="G79" s="318">
        <v>0</v>
      </c>
      <c r="H79" s="318">
        <v>0</v>
      </c>
      <c r="I79" s="318">
        <v>0</v>
      </c>
      <c r="J79" s="318">
        <v>0</v>
      </c>
      <c r="K79" s="318">
        <v>0</v>
      </c>
      <c r="L79" s="318">
        <v>0</v>
      </c>
      <c r="M79" s="318">
        <v>0</v>
      </c>
      <c r="N79" s="318">
        <v>0</v>
      </c>
      <c r="O79" s="318">
        <v>0</v>
      </c>
      <c r="P79" s="318">
        <v>0</v>
      </c>
      <c r="Q79" s="318">
        <v>0</v>
      </c>
      <c r="R79" s="318">
        <v>0</v>
      </c>
      <c r="S79" s="318">
        <v>0</v>
      </c>
      <c r="T79" s="318">
        <v>0</v>
      </c>
      <c r="U79" s="318">
        <v>0</v>
      </c>
      <c r="V79" s="318">
        <v>0</v>
      </c>
      <c r="W79" s="318">
        <v>0</v>
      </c>
      <c r="X79" s="318">
        <v>0</v>
      </c>
      <c r="Y79" s="318">
        <v>0</v>
      </c>
      <c r="Z79" s="318">
        <v>0</v>
      </c>
      <c r="AA79" s="318">
        <v>0</v>
      </c>
      <c r="AB79" s="318">
        <v>0</v>
      </c>
      <c r="AC79" s="318">
        <v>0</v>
      </c>
      <c r="AD79" s="318">
        <v>0</v>
      </c>
      <c r="AE79" s="318">
        <v>0</v>
      </c>
      <c r="AF79" s="318">
        <v>0</v>
      </c>
      <c r="AG79" s="318">
        <v>0</v>
      </c>
      <c r="AH79" s="318">
        <v>3580.7432438359306</v>
      </c>
      <c r="AI79" s="318">
        <v>3624.4946965077957</v>
      </c>
      <c r="AJ79" s="318">
        <v>3510.291250955539</v>
      </c>
      <c r="AK79" s="318">
        <v>3771.49859988753</v>
      </c>
      <c r="AL79" s="318">
        <v>4040.7622847856242</v>
      </c>
      <c r="AM79" s="318">
        <v>4524.0806318387695</v>
      </c>
      <c r="AN79" s="318">
        <v>4797.8026527191623</v>
      </c>
      <c r="AO79" s="318">
        <v>4845.7155244394344</v>
      </c>
      <c r="AP79" s="318">
        <v>5106.1361808413749</v>
      </c>
      <c r="AQ79" s="318">
        <v>5180.3788961019809</v>
      </c>
      <c r="AR79" s="318">
        <v>5349.8667601756879</v>
      </c>
      <c r="AS79" s="318">
        <v>5486.0898378938891</v>
      </c>
      <c r="AT79" s="318">
        <v>5653.8391747717369</v>
      </c>
      <c r="AU79" s="318">
        <v>6444.9605121644036</v>
      </c>
      <c r="AV79" s="318">
        <v>6976.2753207912992</v>
      </c>
      <c r="AW79" s="318">
        <v>7637.2520147710811</v>
      </c>
      <c r="AX79" s="318">
        <v>8136.8509061037839</v>
      </c>
      <c r="AY79" s="318">
        <v>277.72268483548493</v>
      </c>
      <c r="AZ79" s="318">
        <v>0</v>
      </c>
      <c r="BA79" s="318">
        <v>0</v>
      </c>
      <c r="BB79" s="318">
        <v>0</v>
      </c>
      <c r="BC79" s="318">
        <v>0</v>
      </c>
      <c r="BD79" s="318">
        <v>0</v>
      </c>
      <c r="BE79" s="318">
        <v>0</v>
      </c>
      <c r="BF79" s="318">
        <v>0</v>
      </c>
      <c r="BG79" s="318">
        <v>0</v>
      </c>
      <c r="BH79" s="318">
        <v>0</v>
      </c>
      <c r="BI79" s="318">
        <v>0</v>
      </c>
      <c r="BJ79" s="318">
        <v>0</v>
      </c>
      <c r="BK79" s="318">
        <v>0</v>
      </c>
      <c r="BL79" s="318">
        <v>0</v>
      </c>
      <c r="BM79" s="318">
        <v>0</v>
      </c>
      <c r="BN79" s="318">
        <v>0</v>
      </c>
      <c r="BO79" s="318">
        <v>0</v>
      </c>
      <c r="BP79" s="318">
        <v>0</v>
      </c>
      <c r="BQ79" s="318">
        <v>0</v>
      </c>
      <c r="BR79" s="318">
        <v>0</v>
      </c>
      <c r="BS79" s="318">
        <v>0</v>
      </c>
      <c r="BT79" s="318">
        <v>0</v>
      </c>
      <c r="BU79" s="318">
        <v>0</v>
      </c>
      <c r="BV79" s="318">
        <v>0</v>
      </c>
      <c r="BW79" s="318">
        <v>0</v>
      </c>
      <c r="BX79" s="219"/>
    </row>
    <row r="80" spans="1:76">
      <c r="A80" s="271"/>
      <c r="B80" s="323" t="s">
        <v>338</v>
      </c>
      <c r="C80" s="38"/>
      <c r="D80" s="318">
        <v>0</v>
      </c>
      <c r="E80" s="318">
        <v>0</v>
      </c>
      <c r="F80" s="318">
        <v>0</v>
      </c>
      <c r="G80" s="318">
        <v>0</v>
      </c>
      <c r="H80" s="318">
        <v>0</v>
      </c>
      <c r="I80" s="318">
        <v>0</v>
      </c>
      <c r="J80" s="318">
        <v>0</v>
      </c>
      <c r="K80" s="318">
        <v>0</v>
      </c>
      <c r="L80" s="318">
        <v>0</v>
      </c>
      <c r="M80" s="318">
        <v>0</v>
      </c>
      <c r="N80" s="318">
        <v>0</v>
      </c>
      <c r="O80" s="318">
        <v>0</v>
      </c>
      <c r="P80" s="318">
        <v>0</v>
      </c>
      <c r="Q80" s="318">
        <v>0</v>
      </c>
      <c r="R80" s="318">
        <v>0</v>
      </c>
      <c r="S80" s="318">
        <v>0</v>
      </c>
      <c r="T80" s="318">
        <v>0</v>
      </c>
      <c r="U80" s="318">
        <v>0</v>
      </c>
      <c r="V80" s="318">
        <v>0</v>
      </c>
      <c r="W80" s="318">
        <v>0</v>
      </c>
      <c r="X80" s="318">
        <v>0</v>
      </c>
      <c r="Y80" s="318">
        <v>0</v>
      </c>
      <c r="Z80" s="318">
        <v>0</v>
      </c>
      <c r="AA80" s="318">
        <v>0</v>
      </c>
      <c r="AB80" s="318">
        <v>0</v>
      </c>
      <c r="AC80" s="318">
        <v>0</v>
      </c>
      <c r="AD80" s="318">
        <v>0</v>
      </c>
      <c r="AE80" s="318">
        <v>0</v>
      </c>
      <c r="AF80" s="318">
        <v>0</v>
      </c>
      <c r="AG80" s="318">
        <v>0</v>
      </c>
      <c r="AH80" s="318">
        <v>311.30802028399518</v>
      </c>
      <c r="AI80" s="318">
        <v>315.11174961847729</v>
      </c>
      <c r="AJ80" s="318">
        <v>302.40355198117277</v>
      </c>
      <c r="AK80" s="318">
        <v>325.25990544153291</v>
      </c>
      <c r="AL80" s="318">
        <v>356.68251697771916</v>
      </c>
      <c r="AM80" s="318">
        <v>409.2208013160303</v>
      </c>
      <c r="AN80" s="318">
        <v>478.32172553131153</v>
      </c>
      <c r="AO80" s="318">
        <v>567.02334010147956</v>
      </c>
      <c r="AP80" s="318">
        <v>706.66903893037954</v>
      </c>
      <c r="AQ80" s="318">
        <v>831.51602547482162</v>
      </c>
      <c r="AR80" s="318">
        <v>952.68598774805707</v>
      </c>
      <c r="AS80" s="318">
        <v>1085.1673956022107</v>
      </c>
      <c r="AT80" s="318">
        <v>1234.5908861313749</v>
      </c>
      <c r="AU80" s="318">
        <v>1468.2674682699349</v>
      </c>
      <c r="AV80" s="318">
        <v>1604.0393158788515</v>
      </c>
      <c r="AW80" s="318">
        <v>1721.3593688040153</v>
      </c>
      <c r="AX80" s="318">
        <v>1793.2113542638735</v>
      </c>
      <c r="AY80" s="318">
        <v>61.204940035223835</v>
      </c>
      <c r="AZ80" s="318">
        <v>0</v>
      </c>
      <c r="BA80" s="318">
        <v>0</v>
      </c>
      <c r="BB80" s="318">
        <v>0</v>
      </c>
      <c r="BC80" s="318">
        <v>0</v>
      </c>
      <c r="BD80" s="318">
        <v>0</v>
      </c>
      <c r="BE80" s="318">
        <v>0</v>
      </c>
      <c r="BF80" s="318">
        <v>0</v>
      </c>
      <c r="BG80" s="318">
        <v>0</v>
      </c>
      <c r="BH80" s="318">
        <v>0</v>
      </c>
      <c r="BI80" s="318">
        <v>0</v>
      </c>
      <c r="BJ80" s="318">
        <v>0</v>
      </c>
      <c r="BK80" s="318">
        <v>0</v>
      </c>
      <c r="BL80" s="318">
        <v>0</v>
      </c>
      <c r="BM80" s="318">
        <v>0</v>
      </c>
      <c r="BN80" s="318">
        <v>0</v>
      </c>
      <c r="BO80" s="318">
        <v>0</v>
      </c>
      <c r="BP80" s="318">
        <v>0</v>
      </c>
      <c r="BQ80" s="318">
        <v>0</v>
      </c>
      <c r="BR80" s="318">
        <v>0</v>
      </c>
      <c r="BS80" s="318">
        <v>0</v>
      </c>
      <c r="BT80" s="318">
        <v>0</v>
      </c>
      <c r="BU80" s="318">
        <v>0</v>
      </c>
      <c r="BV80" s="318">
        <v>0</v>
      </c>
      <c r="BW80" s="318">
        <v>0</v>
      </c>
      <c r="BX80" s="219"/>
    </row>
    <row r="81" spans="1:76" ht="26.1" customHeight="1">
      <c r="A81" s="219"/>
      <c r="B81" s="92" t="s">
        <v>506</v>
      </c>
      <c r="C81" s="92"/>
      <c r="D81" s="318">
        <v>0</v>
      </c>
      <c r="E81" s="318">
        <v>0</v>
      </c>
      <c r="F81" s="318">
        <v>0</v>
      </c>
      <c r="G81" s="318">
        <v>0</v>
      </c>
      <c r="H81" s="318">
        <v>0</v>
      </c>
      <c r="I81" s="318">
        <v>0</v>
      </c>
      <c r="J81" s="318">
        <v>0</v>
      </c>
      <c r="K81" s="318">
        <v>0</v>
      </c>
      <c r="L81" s="318">
        <v>0</v>
      </c>
      <c r="M81" s="318">
        <v>0</v>
      </c>
      <c r="N81" s="318">
        <v>0</v>
      </c>
      <c r="O81" s="318">
        <v>0</v>
      </c>
      <c r="P81" s="318">
        <v>0</v>
      </c>
      <c r="Q81" s="318">
        <v>0</v>
      </c>
      <c r="R81" s="318">
        <v>0</v>
      </c>
      <c r="S81" s="318">
        <v>0</v>
      </c>
      <c r="T81" s="318">
        <v>0</v>
      </c>
      <c r="U81" s="318">
        <v>0</v>
      </c>
      <c r="V81" s="318">
        <v>0</v>
      </c>
      <c r="W81" s="318">
        <v>0</v>
      </c>
      <c r="X81" s="318">
        <v>0</v>
      </c>
      <c r="Y81" s="318">
        <v>0</v>
      </c>
      <c r="Z81" s="318">
        <v>0</v>
      </c>
      <c r="AA81" s="318">
        <v>0</v>
      </c>
      <c r="AB81" s="318">
        <v>0</v>
      </c>
      <c r="AC81" s="318">
        <v>0</v>
      </c>
      <c r="AD81" s="318">
        <v>0</v>
      </c>
      <c r="AE81" s="318">
        <v>0</v>
      </c>
      <c r="AF81" s="318">
        <v>0</v>
      </c>
      <c r="AG81" s="318">
        <v>0</v>
      </c>
      <c r="AH81" s="318">
        <v>0</v>
      </c>
      <c r="AI81" s="318">
        <v>11.914132397559294</v>
      </c>
      <c r="AJ81" s="318">
        <v>33.444691253830804</v>
      </c>
      <c r="AK81" s="318">
        <v>79.252768704282474</v>
      </c>
      <c r="AL81" s="318">
        <v>151.34063278795921</v>
      </c>
      <c r="AM81" s="318">
        <v>183.1197761891255</v>
      </c>
      <c r="AN81" s="318">
        <v>258.3802339985541</v>
      </c>
      <c r="AO81" s="318">
        <v>309.36896300481374</v>
      </c>
      <c r="AP81" s="318">
        <v>453.34121322112264</v>
      </c>
      <c r="AQ81" s="318">
        <v>580.07165071783766</v>
      </c>
      <c r="AR81" s="318">
        <v>693.97352826411498</v>
      </c>
      <c r="AS81" s="318">
        <v>841.81629448797241</v>
      </c>
      <c r="AT81" s="318">
        <v>1019.1202091605691</v>
      </c>
      <c r="AU81" s="318">
        <v>1333.2822568428787</v>
      </c>
      <c r="AV81" s="318">
        <v>1626.989042762827</v>
      </c>
      <c r="AW81" s="318">
        <v>1981.3211885774344</v>
      </c>
      <c r="AX81" s="318">
        <v>2287.7928228177057</v>
      </c>
      <c r="AY81" s="318">
        <v>78.626524967733175</v>
      </c>
      <c r="AZ81" s="318">
        <v>0</v>
      </c>
      <c r="BA81" s="318">
        <v>0</v>
      </c>
      <c r="BB81" s="318">
        <v>0</v>
      </c>
      <c r="BC81" s="318">
        <v>0</v>
      </c>
      <c r="BD81" s="318">
        <v>0</v>
      </c>
      <c r="BE81" s="318">
        <v>0</v>
      </c>
      <c r="BF81" s="318">
        <v>0</v>
      </c>
      <c r="BG81" s="318">
        <v>0</v>
      </c>
      <c r="BH81" s="318">
        <v>0</v>
      </c>
      <c r="BI81" s="318">
        <v>0</v>
      </c>
      <c r="BJ81" s="318">
        <v>0</v>
      </c>
      <c r="BK81" s="318">
        <v>0</v>
      </c>
      <c r="BL81" s="318">
        <v>0</v>
      </c>
      <c r="BM81" s="318">
        <v>0</v>
      </c>
      <c r="BN81" s="318">
        <v>0</v>
      </c>
      <c r="BO81" s="318">
        <v>0</v>
      </c>
      <c r="BP81" s="318">
        <v>0</v>
      </c>
      <c r="BQ81" s="318">
        <v>0</v>
      </c>
      <c r="BR81" s="318">
        <v>0</v>
      </c>
      <c r="BS81" s="318">
        <v>0</v>
      </c>
      <c r="BT81" s="318">
        <v>0</v>
      </c>
      <c r="BU81" s="318">
        <v>0</v>
      </c>
      <c r="BV81" s="318">
        <v>0</v>
      </c>
      <c r="BW81" s="318">
        <v>0</v>
      </c>
      <c r="BX81" s="219"/>
    </row>
    <row r="82" spans="1:76">
      <c r="A82" s="219"/>
      <c r="B82" s="323" t="s">
        <v>337</v>
      </c>
      <c r="C82" s="92"/>
      <c r="D82" s="318">
        <v>0</v>
      </c>
      <c r="E82" s="318">
        <v>0</v>
      </c>
      <c r="F82" s="318">
        <v>0</v>
      </c>
      <c r="G82" s="318">
        <v>0</v>
      </c>
      <c r="H82" s="318">
        <v>0</v>
      </c>
      <c r="I82" s="318">
        <v>0</v>
      </c>
      <c r="J82" s="318">
        <v>0</v>
      </c>
      <c r="K82" s="318">
        <v>0</v>
      </c>
      <c r="L82" s="318">
        <v>0</v>
      </c>
      <c r="M82" s="318">
        <v>0</v>
      </c>
      <c r="N82" s="318">
        <v>0</v>
      </c>
      <c r="O82" s="318">
        <v>0</v>
      </c>
      <c r="P82" s="318">
        <v>0</v>
      </c>
      <c r="Q82" s="318">
        <v>0</v>
      </c>
      <c r="R82" s="318">
        <v>0</v>
      </c>
      <c r="S82" s="318">
        <v>0</v>
      </c>
      <c r="T82" s="318">
        <v>0</v>
      </c>
      <c r="U82" s="318">
        <v>0</v>
      </c>
      <c r="V82" s="318">
        <v>0</v>
      </c>
      <c r="W82" s="318">
        <v>0</v>
      </c>
      <c r="X82" s="318">
        <v>0</v>
      </c>
      <c r="Y82" s="318">
        <v>0</v>
      </c>
      <c r="Z82" s="318">
        <v>0</v>
      </c>
      <c r="AA82" s="318">
        <v>0</v>
      </c>
      <c r="AB82" s="318">
        <v>0</v>
      </c>
      <c r="AC82" s="318">
        <v>0</v>
      </c>
      <c r="AD82" s="318">
        <v>0</v>
      </c>
      <c r="AE82" s="318">
        <v>0</v>
      </c>
      <c r="AF82" s="318">
        <v>0</v>
      </c>
      <c r="AG82" s="318">
        <v>0</v>
      </c>
      <c r="AH82" s="318">
        <v>0</v>
      </c>
      <c r="AI82" s="318">
        <v>11.506815464856857</v>
      </c>
      <c r="AJ82" s="318">
        <v>32.310881153022805</v>
      </c>
      <c r="AK82" s="318">
        <v>76.563322289730593</v>
      </c>
      <c r="AL82" s="318">
        <v>146.09382376882422</v>
      </c>
      <c r="AM82" s="318">
        <v>176.62725190176317</v>
      </c>
      <c r="AN82" s="318">
        <v>248.3681921922645</v>
      </c>
      <c r="AO82" s="318">
        <v>295.51675873249263</v>
      </c>
      <c r="AP82" s="318">
        <v>430.0072194070529</v>
      </c>
      <c r="AQ82" s="318">
        <v>546.26190038636935</v>
      </c>
      <c r="AR82" s="318">
        <v>649.07270647535813</v>
      </c>
      <c r="AS82" s="318">
        <v>781.6777658688535</v>
      </c>
      <c r="AT82" s="318">
        <v>940.0198721003286</v>
      </c>
      <c r="AU82" s="318">
        <v>1225.9401598522406</v>
      </c>
      <c r="AV82" s="318">
        <v>1497.9909934501381</v>
      </c>
      <c r="AW82" s="318">
        <v>1824.4027596336086</v>
      </c>
      <c r="AX82" s="318">
        <v>2103.76628177268</v>
      </c>
      <c r="AY82" s="318">
        <v>72.301928054984131</v>
      </c>
      <c r="AZ82" s="318">
        <v>0</v>
      </c>
      <c r="BA82" s="318">
        <v>0</v>
      </c>
      <c r="BB82" s="318">
        <v>0</v>
      </c>
      <c r="BC82" s="318">
        <v>0</v>
      </c>
      <c r="BD82" s="318">
        <v>0</v>
      </c>
      <c r="BE82" s="318">
        <v>0</v>
      </c>
      <c r="BF82" s="318">
        <v>0</v>
      </c>
      <c r="BG82" s="318">
        <v>0</v>
      </c>
      <c r="BH82" s="318">
        <v>0</v>
      </c>
      <c r="BI82" s="318">
        <v>0</v>
      </c>
      <c r="BJ82" s="318">
        <v>0</v>
      </c>
      <c r="BK82" s="318">
        <v>0</v>
      </c>
      <c r="BL82" s="318">
        <v>0</v>
      </c>
      <c r="BM82" s="318">
        <v>0</v>
      </c>
      <c r="BN82" s="318">
        <v>0</v>
      </c>
      <c r="BO82" s="318">
        <v>0</v>
      </c>
      <c r="BP82" s="318">
        <v>0</v>
      </c>
      <c r="BQ82" s="318">
        <v>0</v>
      </c>
      <c r="BR82" s="318">
        <v>0</v>
      </c>
      <c r="BS82" s="318">
        <v>0</v>
      </c>
      <c r="BT82" s="318">
        <v>0</v>
      </c>
      <c r="BU82" s="318">
        <v>0</v>
      </c>
      <c r="BV82" s="318">
        <v>0</v>
      </c>
      <c r="BW82" s="318">
        <v>0</v>
      </c>
      <c r="BX82" s="219"/>
    </row>
    <row r="83" spans="1:76">
      <c r="A83" s="219"/>
      <c r="B83" s="323" t="s">
        <v>338</v>
      </c>
      <c r="C83" s="92"/>
      <c r="D83" s="318">
        <v>0</v>
      </c>
      <c r="E83" s="318">
        <v>0</v>
      </c>
      <c r="F83" s="318">
        <v>0</v>
      </c>
      <c r="G83" s="318">
        <v>0</v>
      </c>
      <c r="H83" s="318">
        <v>0</v>
      </c>
      <c r="I83" s="318">
        <v>0</v>
      </c>
      <c r="J83" s="318">
        <v>0</v>
      </c>
      <c r="K83" s="318">
        <v>0</v>
      </c>
      <c r="L83" s="318">
        <v>0</v>
      </c>
      <c r="M83" s="318">
        <v>0</v>
      </c>
      <c r="N83" s="318">
        <v>0</v>
      </c>
      <c r="O83" s="318">
        <v>0</v>
      </c>
      <c r="P83" s="318">
        <v>0</v>
      </c>
      <c r="Q83" s="318">
        <v>0</v>
      </c>
      <c r="R83" s="318">
        <v>0</v>
      </c>
      <c r="S83" s="318">
        <v>0</v>
      </c>
      <c r="T83" s="318">
        <v>0</v>
      </c>
      <c r="U83" s="318">
        <v>0</v>
      </c>
      <c r="V83" s="318">
        <v>0</v>
      </c>
      <c r="W83" s="318">
        <v>0</v>
      </c>
      <c r="X83" s="318">
        <v>0</v>
      </c>
      <c r="Y83" s="318">
        <v>0</v>
      </c>
      <c r="Z83" s="318">
        <v>0</v>
      </c>
      <c r="AA83" s="318">
        <v>0</v>
      </c>
      <c r="AB83" s="318">
        <v>0</v>
      </c>
      <c r="AC83" s="318">
        <v>0</v>
      </c>
      <c r="AD83" s="318">
        <v>0</v>
      </c>
      <c r="AE83" s="318">
        <v>0</v>
      </c>
      <c r="AF83" s="318">
        <v>0</v>
      </c>
      <c r="AG83" s="318">
        <v>0</v>
      </c>
      <c r="AH83" s="318">
        <v>0</v>
      </c>
      <c r="AI83" s="318">
        <v>0.40731693270243763</v>
      </c>
      <c r="AJ83" s="318">
        <v>1.1338101008079997</v>
      </c>
      <c r="AK83" s="318">
        <v>2.6894464145518735</v>
      </c>
      <c r="AL83" s="318">
        <v>5.2468090191350134</v>
      </c>
      <c r="AM83" s="318">
        <v>6.4925242873623672</v>
      </c>
      <c r="AN83" s="318">
        <v>10.012041806289551</v>
      </c>
      <c r="AO83" s="318">
        <v>13.852204272321117</v>
      </c>
      <c r="AP83" s="318">
        <v>23.333993814069729</v>
      </c>
      <c r="AQ83" s="318">
        <v>33.809750331468237</v>
      </c>
      <c r="AR83" s="318">
        <v>44.900821788756772</v>
      </c>
      <c r="AS83" s="318">
        <v>60.138528619118915</v>
      </c>
      <c r="AT83" s="318">
        <v>79.100337060240633</v>
      </c>
      <c r="AU83" s="318">
        <v>107.34209699063817</v>
      </c>
      <c r="AV83" s="318">
        <v>128.99804931268869</v>
      </c>
      <c r="AW83" s="318">
        <v>156.91842894382586</v>
      </c>
      <c r="AX83" s="318">
        <v>184.02654104502582</v>
      </c>
      <c r="AY83" s="318">
        <v>6.3245969127490502</v>
      </c>
      <c r="AZ83" s="318">
        <v>0</v>
      </c>
      <c r="BA83" s="318">
        <v>0</v>
      </c>
      <c r="BB83" s="318">
        <v>0</v>
      </c>
      <c r="BC83" s="318">
        <v>0</v>
      </c>
      <c r="BD83" s="318">
        <v>0</v>
      </c>
      <c r="BE83" s="318">
        <v>0</v>
      </c>
      <c r="BF83" s="318">
        <v>0</v>
      </c>
      <c r="BG83" s="318">
        <v>0</v>
      </c>
      <c r="BH83" s="318">
        <v>0</v>
      </c>
      <c r="BI83" s="318">
        <v>0</v>
      </c>
      <c r="BJ83" s="318">
        <v>0</v>
      </c>
      <c r="BK83" s="318">
        <v>0</v>
      </c>
      <c r="BL83" s="318">
        <v>0</v>
      </c>
      <c r="BM83" s="318">
        <v>0</v>
      </c>
      <c r="BN83" s="318">
        <v>0</v>
      </c>
      <c r="BO83" s="318">
        <v>0</v>
      </c>
      <c r="BP83" s="318">
        <v>0</v>
      </c>
      <c r="BQ83" s="318">
        <v>0</v>
      </c>
      <c r="BR83" s="318">
        <v>0</v>
      </c>
      <c r="BS83" s="318">
        <v>0</v>
      </c>
      <c r="BT83" s="318">
        <v>0</v>
      </c>
      <c r="BU83" s="318">
        <v>0</v>
      </c>
      <c r="BV83" s="318">
        <v>0</v>
      </c>
      <c r="BW83" s="318">
        <v>0</v>
      </c>
      <c r="BX83" s="219"/>
    </row>
    <row r="84" spans="1:76" s="275" customFormat="1" ht="26.1" customHeight="1">
      <c r="A84" s="174"/>
      <c r="B84" s="303" t="s">
        <v>217</v>
      </c>
      <c r="C84" s="86"/>
      <c r="D84" s="326">
        <v>1292.6703071207196</v>
      </c>
      <c r="E84" s="326">
        <v>1897.773735367746</v>
      </c>
      <c r="F84" s="326">
        <v>1939.1141797985829</v>
      </c>
      <c r="G84" s="326">
        <v>1667.3015607047644</v>
      </c>
      <c r="H84" s="326">
        <v>1912.2605577751331</v>
      </c>
      <c r="I84" s="326">
        <v>2008.0509753260203</v>
      </c>
      <c r="J84" s="326">
        <v>1958.6183894787719</v>
      </c>
      <c r="K84" s="326">
        <v>2219.8269411935098</v>
      </c>
      <c r="L84" s="326">
        <v>2029.7259307742684</v>
      </c>
      <c r="M84" s="326">
        <v>2235.8108833631845</v>
      </c>
      <c r="N84" s="326">
        <v>2617.8669209417417</v>
      </c>
      <c r="O84" s="326">
        <v>2552.1395133631931</v>
      </c>
      <c r="P84" s="326">
        <v>2587.3992071449738</v>
      </c>
      <c r="Q84" s="326">
        <v>2872.6218620554087</v>
      </c>
      <c r="R84" s="326">
        <v>2911.4442818695957</v>
      </c>
      <c r="S84" s="326">
        <v>3393.3102712431687</v>
      </c>
      <c r="T84" s="326">
        <v>3411.2473048508514</v>
      </c>
      <c r="U84" s="326">
        <v>4015.6212112796566</v>
      </c>
      <c r="V84" s="326">
        <v>4039.2365553241057</v>
      </c>
      <c r="W84" s="326">
        <v>4855.9272265790505</v>
      </c>
      <c r="X84" s="326">
        <v>5001.220066195202</v>
      </c>
      <c r="Y84" s="326">
        <v>5164.7333807500754</v>
      </c>
      <c r="Z84" s="326">
        <v>4605.0205354071177</v>
      </c>
      <c r="AA84" s="326">
        <v>3703.2267424068637</v>
      </c>
      <c r="AB84" s="326">
        <v>3085.5069787961634</v>
      </c>
      <c r="AC84" s="326">
        <v>3004.038390381244</v>
      </c>
      <c r="AD84" s="326">
        <v>2838.8164694977236</v>
      </c>
      <c r="AE84" s="326">
        <v>2811.9315573697445</v>
      </c>
      <c r="AF84" s="326">
        <v>2894.8318602144782</v>
      </c>
      <c r="AG84" s="326">
        <v>3006.4213589158121</v>
      </c>
      <c r="AH84" s="326">
        <v>3224.8424759850818</v>
      </c>
      <c r="AI84" s="326">
        <v>2601.2522401337792</v>
      </c>
      <c r="AJ84" s="326">
        <v>2187.2828080005347</v>
      </c>
      <c r="AK84" s="326">
        <v>2072.764719958157</v>
      </c>
      <c r="AL84" s="326">
        <v>1581.9379351798002</v>
      </c>
      <c r="AM84" s="326">
        <v>724.27971179280985</v>
      </c>
      <c r="AN84" s="326">
        <v>720.88085285596594</v>
      </c>
      <c r="AO84" s="326">
        <v>672.32939991597311</v>
      </c>
      <c r="AP84" s="326">
        <v>419.48697396989837</v>
      </c>
      <c r="AQ84" s="326">
        <v>428.5992445166471</v>
      </c>
      <c r="AR84" s="326">
        <v>399.79459884210667</v>
      </c>
      <c r="AS84" s="326">
        <v>393.56972437889118</v>
      </c>
      <c r="AT84" s="326">
        <v>385.9924462099155</v>
      </c>
      <c r="AU84" s="326">
        <v>461.04626995028752</v>
      </c>
      <c r="AV84" s="326">
        <v>598.34085007599583</v>
      </c>
      <c r="AW84" s="326">
        <v>585.62197450697352</v>
      </c>
      <c r="AX84" s="326">
        <v>542.04788412973539</v>
      </c>
      <c r="AY84" s="326">
        <v>18.489482649672706</v>
      </c>
      <c r="AZ84" s="326">
        <v>0</v>
      </c>
      <c r="BA84" s="326">
        <v>0</v>
      </c>
      <c r="BB84" s="326">
        <v>0</v>
      </c>
      <c r="BC84" s="326">
        <v>0</v>
      </c>
      <c r="BD84" s="326">
        <v>0</v>
      </c>
      <c r="BE84" s="326">
        <v>0</v>
      </c>
      <c r="BF84" s="326">
        <v>0</v>
      </c>
      <c r="BG84" s="326">
        <v>0</v>
      </c>
      <c r="BH84" s="326">
        <v>0</v>
      </c>
      <c r="BI84" s="326">
        <v>0</v>
      </c>
      <c r="BJ84" s="326">
        <v>0</v>
      </c>
      <c r="BK84" s="326">
        <v>0</v>
      </c>
      <c r="BL84" s="326">
        <v>0</v>
      </c>
      <c r="BM84" s="326">
        <v>0</v>
      </c>
      <c r="BN84" s="326">
        <v>0</v>
      </c>
      <c r="BO84" s="326">
        <v>0</v>
      </c>
      <c r="BP84" s="326">
        <v>0</v>
      </c>
      <c r="BQ84" s="326">
        <v>0</v>
      </c>
      <c r="BR84" s="326">
        <v>0</v>
      </c>
      <c r="BS84" s="326">
        <v>0</v>
      </c>
      <c r="BT84" s="326">
        <v>0</v>
      </c>
      <c r="BU84" s="326">
        <v>0</v>
      </c>
      <c r="BV84" s="326">
        <v>0</v>
      </c>
      <c r="BW84" s="326">
        <v>0</v>
      </c>
      <c r="BX84" s="174"/>
    </row>
    <row r="85" spans="1:76">
      <c r="A85" s="219"/>
      <c r="B85" s="319" t="s">
        <v>337</v>
      </c>
      <c r="C85" s="92"/>
      <c r="D85" s="318">
        <v>0</v>
      </c>
      <c r="E85" s="318">
        <v>0</v>
      </c>
      <c r="F85" s="318">
        <v>0</v>
      </c>
      <c r="G85" s="318">
        <v>0</v>
      </c>
      <c r="H85" s="318">
        <v>0</v>
      </c>
      <c r="I85" s="318">
        <v>0</v>
      </c>
      <c r="J85" s="318">
        <v>0</v>
      </c>
      <c r="K85" s="318">
        <v>0</v>
      </c>
      <c r="L85" s="318">
        <v>0</v>
      </c>
      <c r="M85" s="318">
        <v>0</v>
      </c>
      <c r="N85" s="318">
        <v>0</v>
      </c>
      <c r="O85" s="318">
        <v>0</v>
      </c>
      <c r="P85" s="318">
        <v>0</v>
      </c>
      <c r="Q85" s="318">
        <v>0</v>
      </c>
      <c r="R85" s="318">
        <v>0</v>
      </c>
      <c r="S85" s="318">
        <v>0</v>
      </c>
      <c r="T85" s="318">
        <v>0</v>
      </c>
      <c r="U85" s="318">
        <v>0</v>
      </c>
      <c r="V85" s="318">
        <v>0</v>
      </c>
      <c r="W85" s="318">
        <v>0</v>
      </c>
      <c r="X85" s="318">
        <v>0</v>
      </c>
      <c r="Y85" s="318">
        <v>0</v>
      </c>
      <c r="Z85" s="318">
        <v>0</v>
      </c>
      <c r="AA85" s="318">
        <v>0</v>
      </c>
      <c r="AB85" s="318">
        <v>0</v>
      </c>
      <c r="AC85" s="318">
        <v>0</v>
      </c>
      <c r="AD85" s="318">
        <v>0</v>
      </c>
      <c r="AE85" s="318">
        <v>0</v>
      </c>
      <c r="AF85" s="318">
        <v>0</v>
      </c>
      <c r="AG85" s="318">
        <v>0</v>
      </c>
      <c r="AH85" s="318">
        <v>3206.6230269682164</v>
      </c>
      <c r="AI85" s="318">
        <v>2585.7751567134915</v>
      </c>
      <c r="AJ85" s="318">
        <v>2175.2022667123424</v>
      </c>
      <c r="AK85" s="318">
        <v>2063.3932868049451</v>
      </c>
      <c r="AL85" s="318">
        <v>1576.6116714154102</v>
      </c>
      <c r="AM85" s="318">
        <v>720.49328983912505</v>
      </c>
      <c r="AN85" s="318">
        <v>714.9149083458982</v>
      </c>
      <c r="AO85" s="318">
        <v>669.44386601075439</v>
      </c>
      <c r="AP85" s="318">
        <v>418.42766342957032</v>
      </c>
      <c r="AQ85" s="318">
        <v>426.51082167916024</v>
      </c>
      <c r="AR85" s="318">
        <v>397.03886569174387</v>
      </c>
      <c r="AS85" s="318">
        <v>390.01588442985229</v>
      </c>
      <c r="AT85" s="318">
        <v>382.6532365201698</v>
      </c>
      <c r="AU85" s="318">
        <v>458.25861549852044</v>
      </c>
      <c r="AV85" s="318">
        <v>595.1167076507744</v>
      </c>
      <c r="AW85" s="318">
        <v>581.48309659511801</v>
      </c>
      <c r="AX85" s="318">
        <v>540.11888810080393</v>
      </c>
      <c r="AY85" s="318">
        <v>18.423683779033301</v>
      </c>
      <c r="AZ85" s="318">
        <v>0</v>
      </c>
      <c r="BA85" s="318">
        <v>0</v>
      </c>
      <c r="BB85" s="318">
        <v>0</v>
      </c>
      <c r="BC85" s="318">
        <v>0</v>
      </c>
      <c r="BD85" s="318">
        <v>0</v>
      </c>
      <c r="BE85" s="318">
        <v>0</v>
      </c>
      <c r="BF85" s="318">
        <v>0</v>
      </c>
      <c r="BG85" s="318">
        <v>0</v>
      </c>
      <c r="BH85" s="318">
        <v>0</v>
      </c>
      <c r="BI85" s="318">
        <v>0</v>
      </c>
      <c r="BJ85" s="318">
        <v>0</v>
      </c>
      <c r="BK85" s="318">
        <v>0</v>
      </c>
      <c r="BL85" s="318">
        <v>0</v>
      </c>
      <c r="BM85" s="318">
        <v>0</v>
      </c>
      <c r="BN85" s="318">
        <v>0</v>
      </c>
      <c r="BO85" s="318">
        <v>0</v>
      </c>
      <c r="BP85" s="318">
        <v>0</v>
      </c>
      <c r="BQ85" s="318">
        <v>0</v>
      </c>
      <c r="BR85" s="318">
        <v>0</v>
      </c>
      <c r="BS85" s="318">
        <v>0</v>
      </c>
      <c r="BT85" s="318">
        <v>0</v>
      </c>
      <c r="BU85" s="318">
        <v>0</v>
      </c>
      <c r="BV85" s="318">
        <v>0</v>
      </c>
      <c r="BW85" s="318">
        <v>0</v>
      </c>
      <c r="BX85" s="219"/>
    </row>
    <row r="86" spans="1:76">
      <c r="A86" s="219"/>
      <c r="B86" s="319" t="s">
        <v>338</v>
      </c>
      <c r="C86" s="92"/>
      <c r="D86" s="318">
        <v>0</v>
      </c>
      <c r="E86" s="318">
        <v>0</v>
      </c>
      <c r="F86" s="318">
        <v>0</v>
      </c>
      <c r="G86" s="318">
        <v>0</v>
      </c>
      <c r="H86" s="318">
        <v>0</v>
      </c>
      <c r="I86" s="318">
        <v>0</v>
      </c>
      <c r="J86" s="318">
        <v>0</v>
      </c>
      <c r="K86" s="318">
        <v>0</v>
      </c>
      <c r="L86" s="318">
        <v>0</v>
      </c>
      <c r="M86" s="318">
        <v>0</v>
      </c>
      <c r="N86" s="318">
        <v>0</v>
      </c>
      <c r="O86" s="318">
        <v>0</v>
      </c>
      <c r="P86" s="318">
        <v>0</v>
      </c>
      <c r="Q86" s="318">
        <v>0</v>
      </c>
      <c r="R86" s="318">
        <v>0</v>
      </c>
      <c r="S86" s="318">
        <v>0</v>
      </c>
      <c r="T86" s="318">
        <v>0</v>
      </c>
      <c r="U86" s="318">
        <v>0</v>
      </c>
      <c r="V86" s="318">
        <v>0</v>
      </c>
      <c r="W86" s="318">
        <v>0</v>
      </c>
      <c r="X86" s="318">
        <v>0</v>
      </c>
      <c r="Y86" s="318">
        <v>0</v>
      </c>
      <c r="Z86" s="318">
        <v>0</v>
      </c>
      <c r="AA86" s="318">
        <v>0</v>
      </c>
      <c r="AB86" s="318">
        <v>0</v>
      </c>
      <c r="AC86" s="318">
        <v>0</v>
      </c>
      <c r="AD86" s="318">
        <v>0</v>
      </c>
      <c r="AE86" s="318">
        <v>0</v>
      </c>
      <c r="AF86" s="318">
        <v>0</v>
      </c>
      <c r="AG86" s="318">
        <v>0</v>
      </c>
      <c r="AH86" s="318">
        <v>18.219449016864868</v>
      </c>
      <c r="AI86" s="318">
        <v>15.477083420287492</v>
      </c>
      <c r="AJ86" s="318">
        <v>12.080541288192402</v>
      </c>
      <c r="AK86" s="318">
        <v>9.3714331532116653</v>
      </c>
      <c r="AL86" s="318">
        <v>5.326263764389954</v>
      </c>
      <c r="AM86" s="318">
        <v>3.7864219536848345</v>
      </c>
      <c r="AN86" s="318">
        <v>5.9659445100676685</v>
      </c>
      <c r="AO86" s="318">
        <v>2.885533905218769</v>
      </c>
      <c r="AP86" s="318">
        <v>1.0593105403280263</v>
      </c>
      <c r="AQ86" s="318">
        <v>2.0884228374868634</v>
      </c>
      <c r="AR86" s="318">
        <v>2.7557331503627922</v>
      </c>
      <c r="AS86" s="318">
        <v>3.5538399490389079</v>
      </c>
      <c r="AT86" s="318">
        <v>3.3392096897457186</v>
      </c>
      <c r="AU86" s="318">
        <v>2.7876544517670894</v>
      </c>
      <c r="AV86" s="318">
        <v>3.2241424252215318</v>
      </c>
      <c r="AW86" s="318">
        <v>4.1388779118554915</v>
      </c>
      <c r="AX86" s="318">
        <v>1.9289960289314425</v>
      </c>
      <c r="AY86" s="318">
        <v>6.579887063940465E-2</v>
      </c>
      <c r="AZ86" s="318">
        <v>0</v>
      </c>
      <c r="BA86" s="318">
        <v>0</v>
      </c>
      <c r="BB86" s="318">
        <v>0</v>
      </c>
      <c r="BC86" s="318">
        <v>0</v>
      </c>
      <c r="BD86" s="318">
        <v>0</v>
      </c>
      <c r="BE86" s="318">
        <v>0</v>
      </c>
      <c r="BF86" s="318">
        <v>0</v>
      </c>
      <c r="BG86" s="318">
        <v>0</v>
      </c>
      <c r="BH86" s="318">
        <v>0</v>
      </c>
      <c r="BI86" s="318">
        <v>0</v>
      </c>
      <c r="BJ86" s="318">
        <v>0</v>
      </c>
      <c r="BK86" s="318">
        <v>0</v>
      </c>
      <c r="BL86" s="318">
        <v>0</v>
      </c>
      <c r="BM86" s="318">
        <v>0</v>
      </c>
      <c r="BN86" s="318">
        <v>0</v>
      </c>
      <c r="BO86" s="318">
        <v>0</v>
      </c>
      <c r="BP86" s="318">
        <v>0</v>
      </c>
      <c r="BQ86" s="318">
        <v>0</v>
      </c>
      <c r="BR86" s="318">
        <v>0</v>
      </c>
      <c r="BS86" s="318">
        <v>0</v>
      </c>
      <c r="BT86" s="318">
        <v>0</v>
      </c>
      <c r="BU86" s="318">
        <v>0</v>
      </c>
      <c r="BV86" s="318">
        <v>0</v>
      </c>
      <c r="BW86" s="318">
        <v>0</v>
      </c>
      <c r="BX86" s="219"/>
    </row>
    <row r="87" spans="1:76" s="275" customFormat="1" ht="25.5" customHeight="1">
      <c r="A87" s="277"/>
      <c r="B87" s="35" t="s">
        <v>484</v>
      </c>
      <c r="C87" s="35"/>
      <c r="D87" s="326">
        <v>0</v>
      </c>
      <c r="E87" s="326">
        <v>0</v>
      </c>
      <c r="F87" s="326">
        <v>0</v>
      </c>
      <c r="G87" s="326">
        <v>0</v>
      </c>
      <c r="H87" s="326">
        <v>0</v>
      </c>
      <c r="I87" s="326">
        <v>0</v>
      </c>
      <c r="J87" s="326">
        <v>0</v>
      </c>
      <c r="K87" s="326">
        <v>0</v>
      </c>
      <c r="L87" s="326">
        <v>0</v>
      </c>
      <c r="M87" s="326">
        <v>0</v>
      </c>
      <c r="N87" s="326">
        <v>0</v>
      </c>
      <c r="O87" s="326">
        <v>0</v>
      </c>
      <c r="P87" s="326">
        <v>0</v>
      </c>
      <c r="Q87" s="326">
        <v>0</v>
      </c>
      <c r="R87" s="326">
        <v>0</v>
      </c>
      <c r="S87" s="326">
        <v>0</v>
      </c>
      <c r="T87" s="326">
        <v>0</v>
      </c>
      <c r="U87" s="326">
        <v>0</v>
      </c>
      <c r="V87" s="326">
        <v>0</v>
      </c>
      <c r="W87" s="326">
        <v>0</v>
      </c>
      <c r="X87" s="326">
        <v>0</v>
      </c>
      <c r="Y87" s="326">
        <v>0</v>
      </c>
      <c r="Z87" s="326">
        <v>0</v>
      </c>
      <c r="AA87" s="326">
        <v>0</v>
      </c>
      <c r="AB87" s="326">
        <v>0</v>
      </c>
      <c r="AC87" s="326">
        <v>0</v>
      </c>
      <c r="AD87" s="326">
        <v>0</v>
      </c>
      <c r="AE87" s="326">
        <v>76.721029611457993</v>
      </c>
      <c r="AF87" s="326">
        <v>197.79579245714092</v>
      </c>
      <c r="AG87" s="326">
        <v>228.54708600769359</v>
      </c>
      <c r="AH87" s="326">
        <v>319.70421098127963</v>
      </c>
      <c r="AI87" s="326">
        <v>337.56708459751331</v>
      </c>
      <c r="AJ87" s="326">
        <v>361.20266554137265</v>
      </c>
      <c r="AK87" s="326">
        <v>396.26384352141235</v>
      </c>
      <c r="AL87" s="326">
        <v>439.74448017633432</v>
      </c>
      <c r="AM87" s="326">
        <v>497.42983979732605</v>
      </c>
      <c r="AN87" s="326">
        <v>609.7773522365876</v>
      </c>
      <c r="AO87" s="326">
        <v>647.96963904945244</v>
      </c>
      <c r="AP87" s="326">
        <v>667.89825464481021</v>
      </c>
      <c r="AQ87" s="326">
        <v>655.48696122806996</v>
      </c>
      <c r="AR87" s="326">
        <v>658.59891239969954</v>
      </c>
      <c r="AS87" s="326">
        <v>668.52288365154288</v>
      </c>
      <c r="AT87" s="326">
        <v>765.12136095253982</v>
      </c>
      <c r="AU87" s="326">
        <v>1005.0013731053515</v>
      </c>
      <c r="AV87" s="326">
        <v>1052.2169045230662</v>
      </c>
      <c r="AW87" s="326">
        <v>1128.3074293981085</v>
      </c>
      <c r="AX87" s="326">
        <v>1229.7719299579228</v>
      </c>
      <c r="AY87" s="326">
        <v>1264.0827866319403</v>
      </c>
      <c r="AZ87" s="326">
        <v>1338.9277824155772</v>
      </c>
      <c r="BA87" s="326">
        <v>1450.631916196249</v>
      </c>
      <c r="BB87" s="326">
        <v>1407.0919793920641</v>
      </c>
      <c r="BC87" s="326">
        <v>1423.7344487929468</v>
      </c>
      <c r="BD87" s="326">
        <v>1402.7997171259012</v>
      </c>
      <c r="BE87" s="326">
        <v>1416.5191933176072</v>
      </c>
      <c r="BF87" s="326">
        <v>1271.3143609586382</v>
      </c>
      <c r="BG87" s="326">
        <v>1217.8517910652188</v>
      </c>
      <c r="BH87" s="326">
        <v>1158.3748794438002</v>
      </c>
      <c r="BI87" s="326">
        <v>1104.5714362641277</v>
      </c>
      <c r="BJ87" s="326">
        <v>1079.33970978202</v>
      </c>
      <c r="BK87" s="326">
        <v>1042.660210659388</v>
      </c>
      <c r="BL87" s="326">
        <v>1004.7850316400231</v>
      </c>
      <c r="BM87" s="326">
        <v>1000.5599337663559</v>
      </c>
      <c r="BN87" s="326">
        <v>953.98229731993274</v>
      </c>
      <c r="BO87" s="326">
        <v>929.20697885158324</v>
      </c>
      <c r="BP87" s="326">
        <v>920.86654047580544</v>
      </c>
      <c r="BQ87" s="326">
        <v>874.14648392856714</v>
      </c>
      <c r="BR87" s="326">
        <v>741.12608053061274</v>
      </c>
      <c r="BS87" s="326">
        <v>499.59272888438466</v>
      </c>
      <c r="BT87" s="326">
        <v>199.2849502458217</v>
      </c>
      <c r="BU87" s="326">
        <v>109.01813949618132</v>
      </c>
      <c r="BV87" s="326">
        <v>104.41426757358926</v>
      </c>
      <c r="BW87" s="326">
        <v>99.790205609943328</v>
      </c>
      <c r="BX87" s="174"/>
    </row>
    <row r="88" spans="1:76">
      <c r="A88" s="271"/>
      <c r="B88" s="319" t="s">
        <v>337</v>
      </c>
      <c r="C88" s="319"/>
      <c r="D88" s="318">
        <v>0</v>
      </c>
      <c r="E88" s="318">
        <v>0</v>
      </c>
      <c r="F88" s="318">
        <v>0</v>
      </c>
      <c r="G88" s="318">
        <v>0</v>
      </c>
      <c r="H88" s="318">
        <v>0</v>
      </c>
      <c r="I88" s="318">
        <v>0</v>
      </c>
      <c r="J88" s="318">
        <v>0</v>
      </c>
      <c r="K88" s="318">
        <v>0</v>
      </c>
      <c r="L88" s="318">
        <v>0</v>
      </c>
      <c r="M88" s="318">
        <v>0</v>
      </c>
      <c r="N88" s="318">
        <v>0</v>
      </c>
      <c r="O88" s="318">
        <v>0</v>
      </c>
      <c r="P88" s="318">
        <v>0</v>
      </c>
      <c r="Q88" s="318">
        <v>0</v>
      </c>
      <c r="R88" s="318">
        <v>0</v>
      </c>
      <c r="S88" s="318">
        <v>0</v>
      </c>
      <c r="T88" s="318">
        <v>0</v>
      </c>
      <c r="U88" s="318">
        <v>0</v>
      </c>
      <c r="V88" s="318">
        <v>0</v>
      </c>
      <c r="W88" s="318">
        <v>0</v>
      </c>
      <c r="X88" s="318">
        <v>0</v>
      </c>
      <c r="Y88" s="318">
        <v>0</v>
      </c>
      <c r="Z88" s="318">
        <v>0</v>
      </c>
      <c r="AA88" s="318">
        <v>0</v>
      </c>
      <c r="AB88" s="318">
        <v>0</v>
      </c>
      <c r="AC88" s="318">
        <v>0</v>
      </c>
      <c r="AD88" s="318">
        <v>0</v>
      </c>
      <c r="AE88" s="318">
        <v>0</v>
      </c>
      <c r="AF88" s="318">
        <v>0</v>
      </c>
      <c r="AG88" s="318">
        <v>0</v>
      </c>
      <c r="AH88" s="318">
        <v>301.46538727431488</v>
      </c>
      <c r="AI88" s="318">
        <v>315.64404723661858</v>
      </c>
      <c r="AJ88" s="318">
        <v>333.04502760309236</v>
      </c>
      <c r="AK88" s="318">
        <v>361.48751478744111</v>
      </c>
      <c r="AL88" s="318">
        <v>399.0230015377237</v>
      </c>
      <c r="AM88" s="318">
        <v>449.60861899266115</v>
      </c>
      <c r="AN88" s="318">
        <v>549.60793683050088</v>
      </c>
      <c r="AO88" s="318">
        <v>581.99892847448029</v>
      </c>
      <c r="AP88" s="318">
        <v>595.83739078996643</v>
      </c>
      <c r="AQ88" s="318">
        <v>580.11327445039365</v>
      </c>
      <c r="AR88" s="318">
        <v>577.75794607974763</v>
      </c>
      <c r="AS88" s="318">
        <v>582.46547326280972</v>
      </c>
      <c r="AT88" s="318">
        <v>663.31610441811745</v>
      </c>
      <c r="AU88" s="318">
        <v>873.80047920882771</v>
      </c>
      <c r="AV88" s="318">
        <v>900.22395553686965</v>
      </c>
      <c r="AW88" s="318">
        <v>961.68678476808498</v>
      </c>
      <c r="AX88" s="318">
        <v>1059.5490659646127</v>
      </c>
      <c r="AY88" s="318">
        <v>1092.9895581884316</v>
      </c>
      <c r="AZ88" s="318">
        <v>1184.1413449744371</v>
      </c>
      <c r="BA88" s="318">
        <v>1252.5578945043878</v>
      </c>
      <c r="BB88" s="318">
        <v>1200.9628043146879</v>
      </c>
      <c r="BC88" s="318">
        <v>1219.6410589146371</v>
      </c>
      <c r="BD88" s="318">
        <v>1177.274677413325</v>
      </c>
      <c r="BE88" s="318">
        <v>1191.0461642309585</v>
      </c>
      <c r="BF88" s="318">
        <v>1055.3878020419836</v>
      </c>
      <c r="BG88" s="318">
        <v>996.79787598138444</v>
      </c>
      <c r="BH88" s="318">
        <v>1001.6178257485705</v>
      </c>
      <c r="BI88" s="318">
        <v>947.19406487687172</v>
      </c>
      <c r="BJ88" s="318">
        <v>917.86776839020888</v>
      </c>
      <c r="BK88" s="318">
        <v>809.6520600457967</v>
      </c>
      <c r="BL88" s="318">
        <v>806.03710653945518</v>
      </c>
      <c r="BM88" s="318">
        <v>798.31938658793229</v>
      </c>
      <c r="BN88" s="318">
        <v>771.42107857904841</v>
      </c>
      <c r="BO88" s="318">
        <v>750.55594759850635</v>
      </c>
      <c r="BP88" s="318">
        <v>755.2860029757162</v>
      </c>
      <c r="BQ88" s="318">
        <v>708.52196437636246</v>
      </c>
      <c r="BR88" s="318">
        <v>604.1618040660112</v>
      </c>
      <c r="BS88" s="318">
        <v>373.12643045881379</v>
      </c>
      <c r="BT88" s="318">
        <v>83.927427653142701</v>
      </c>
      <c r="BU88" s="318">
        <v>0.27773796120925293</v>
      </c>
      <c r="BV88" s="318">
        <v>0.25651274139437374</v>
      </c>
      <c r="BW88" s="318">
        <v>0.25553338065628378</v>
      </c>
      <c r="BX88" s="219"/>
    </row>
    <row r="89" spans="1:76">
      <c r="A89" s="271"/>
      <c r="B89" s="319" t="s">
        <v>338</v>
      </c>
      <c r="C89" s="319"/>
      <c r="D89" s="318">
        <v>0</v>
      </c>
      <c r="E89" s="318">
        <v>0</v>
      </c>
      <c r="F89" s="318">
        <v>0</v>
      </c>
      <c r="G89" s="318">
        <v>0</v>
      </c>
      <c r="H89" s="318">
        <v>0</v>
      </c>
      <c r="I89" s="318">
        <v>0</v>
      </c>
      <c r="J89" s="318">
        <v>0</v>
      </c>
      <c r="K89" s="318">
        <v>0</v>
      </c>
      <c r="L89" s="318">
        <v>0</v>
      </c>
      <c r="M89" s="318">
        <v>0</v>
      </c>
      <c r="N89" s="318">
        <v>0</v>
      </c>
      <c r="O89" s="318">
        <v>0</v>
      </c>
      <c r="P89" s="318">
        <v>0</v>
      </c>
      <c r="Q89" s="318">
        <v>0</v>
      </c>
      <c r="R89" s="318">
        <v>0</v>
      </c>
      <c r="S89" s="318">
        <v>0</v>
      </c>
      <c r="T89" s="318">
        <v>0</v>
      </c>
      <c r="U89" s="318">
        <v>0</v>
      </c>
      <c r="V89" s="318">
        <v>0</v>
      </c>
      <c r="W89" s="318">
        <v>0</v>
      </c>
      <c r="X89" s="318">
        <v>0</v>
      </c>
      <c r="Y89" s="318">
        <v>0</v>
      </c>
      <c r="Z89" s="318">
        <v>0</v>
      </c>
      <c r="AA89" s="318">
        <v>0</v>
      </c>
      <c r="AB89" s="318">
        <v>0</v>
      </c>
      <c r="AC89" s="318">
        <v>0</v>
      </c>
      <c r="AD89" s="318">
        <v>0</v>
      </c>
      <c r="AE89" s="318">
        <v>0</v>
      </c>
      <c r="AF89" s="318">
        <v>0</v>
      </c>
      <c r="AG89" s="318">
        <v>0</v>
      </c>
      <c r="AH89" s="318">
        <v>18.238823706964752</v>
      </c>
      <c r="AI89" s="318">
        <v>21.923037360894757</v>
      </c>
      <c r="AJ89" s="318">
        <v>28.157637938280303</v>
      </c>
      <c r="AK89" s="318">
        <v>34.776328733971233</v>
      </c>
      <c r="AL89" s="318">
        <v>40.721478638610662</v>
      </c>
      <c r="AM89" s="318">
        <v>47.821220804664847</v>
      </c>
      <c r="AN89" s="318">
        <v>60.169415406086706</v>
      </c>
      <c r="AO89" s="318">
        <v>65.970710574972074</v>
      </c>
      <c r="AP89" s="318">
        <v>72.060863854843817</v>
      </c>
      <c r="AQ89" s="318">
        <v>75.373686777676383</v>
      </c>
      <c r="AR89" s="318">
        <v>80.840966319951889</v>
      </c>
      <c r="AS89" s="318">
        <v>86.057410388733231</v>
      </c>
      <c r="AT89" s="318">
        <v>101.80525653442237</v>
      </c>
      <c r="AU89" s="318">
        <v>131.20089389652389</v>
      </c>
      <c r="AV89" s="318">
        <v>151.99294898619655</v>
      </c>
      <c r="AW89" s="318">
        <v>166.62064463002349</v>
      </c>
      <c r="AX89" s="318">
        <v>170.22286399330994</v>
      </c>
      <c r="AY89" s="318">
        <v>171.09322844350876</v>
      </c>
      <c r="AZ89" s="318">
        <v>154.78643744114021</v>
      </c>
      <c r="BA89" s="318">
        <v>198.07402169186122</v>
      </c>
      <c r="BB89" s="318">
        <v>206.1291750773762</v>
      </c>
      <c r="BC89" s="318">
        <v>204.09338987830975</v>
      </c>
      <c r="BD89" s="318">
        <v>225.52503971257616</v>
      </c>
      <c r="BE89" s="318">
        <v>225.47302908664861</v>
      </c>
      <c r="BF89" s="318">
        <v>215.92655891665461</v>
      </c>
      <c r="BG89" s="318">
        <v>221.0539150838344</v>
      </c>
      <c r="BH89" s="318">
        <v>156.75705369522979</v>
      </c>
      <c r="BI89" s="318">
        <v>157.37737138725583</v>
      </c>
      <c r="BJ89" s="318">
        <v>161.47194139181113</v>
      </c>
      <c r="BK89" s="318">
        <v>233.00815061359128</v>
      </c>
      <c r="BL89" s="318">
        <v>198.74792510056807</v>
      </c>
      <c r="BM89" s="318">
        <v>202.24054717842361</v>
      </c>
      <c r="BN89" s="318">
        <v>182.56121874088439</v>
      </c>
      <c r="BO89" s="318">
        <v>178.65103125307687</v>
      </c>
      <c r="BP89" s="318">
        <v>165.58053750008932</v>
      </c>
      <c r="BQ89" s="318">
        <v>165.62451955220479</v>
      </c>
      <c r="BR89" s="318">
        <v>136.96427646460151</v>
      </c>
      <c r="BS89" s="318">
        <v>126.46629842557088</v>
      </c>
      <c r="BT89" s="318">
        <v>115.357522592679</v>
      </c>
      <c r="BU89" s="318">
        <v>108.74040153497207</v>
      </c>
      <c r="BV89" s="318">
        <v>104.15775483219488</v>
      </c>
      <c r="BW89" s="318">
        <v>99.53467222928704</v>
      </c>
      <c r="BX89" s="219"/>
    </row>
    <row r="90" spans="1:76" ht="26.1" customHeight="1">
      <c r="A90" s="219"/>
      <c r="B90" s="338" t="s">
        <v>505</v>
      </c>
      <c r="C90" s="322"/>
      <c r="D90" s="326">
        <v>0</v>
      </c>
      <c r="E90" s="326">
        <v>0</v>
      </c>
      <c r="F90" s="326">
        <v>0</v>
      </c>
      <c r="G90" s="326">
        <v>0</v>
      </c>
      <c r="H90" s="326">
        <v>0</v>
      </c>
      <c r="I90" s="326">
        <v>0</v>
      </c>
      <c r="J90" s="326">
        <v>0</v>
      </c>
      <c r="K90" s="326">
        <v>0</v>
      </c>
      <c r="L90" s="326">
        <v>0</v>
      </c>
      <c r="M90" s="326">
        <v>0</v>
      </c>
      <c r="N90" s="326">
        <v>0</v>
      </c>
      <c r="O90" s="326">
        <v>0</v>
      </c>
      <c r="P90" s="326">
        <v>0</v>
      </c>
      <c r="Q90" s="326">
        <v>0</v>
      </c>
      <c r="R90" s="326">
        <v>0</v>
      </c>
      <c r="S90" s="326">
        <v>0</v>
      </c>
      <c r="T90" s="326">
        <v>0</v>
      </c>
      <c r="U90" s="326">
        <v>0</v>
      </c>
      <c r="V90" s="326">
        <v>0</v>
      </c>
      <c r="W90" s="326">
        <v>0</v>
      </c>
      <c r="X90" s="326">
        <v>0</v>
      </c>
      <c r="Y90" s="326">
        <v>0</v>
      </c>
      <c r="Z90" s="326">
        <v>0</v>
      </c>
      <c r="AA90" s="326">
        <v>0</v>
      </c>
      <c r="AB90" s="326">
        <v>0</v>
      </c>
      <c r="AC90" s="326">
        <v>0</v>
      </c>
      <c r="AD90" s="326">
        <v>0</v>
      </c>
      <c r="AE90" s="326">
        <v>0</v>
      </c>
      <c r="AF90" s="326">
        <v>0</v>
      </c>
      <c r="AG90" s="326">
        <v>0</v>
      </c>
      <c r="AH90" s="326">
        <v>602.34126706617906</v>
      </c>
      <c r="AI90" s="326">
        <v>579.82111001455223</v>
      </c>
      <c r="AJ90" s="326">
        <v>575.24868956588978</v>
      </c>
      <c r="AK90" s="326">
        <v>603.54031551722801</v>
      </c>
      <c r="AL90" s="326">
        <v>739.57026211474408</v>
      </c>
      <c r="AM90" s="326">
        <v>833.60495130870572</v>
      </c>
      <c r="AN90" s="326">
        <v>912.08222601489592</v>
      </c>
      <c r="AO90" s="326">
        <v>1052.3416694336972</v>
      </c>
      <c r="AP90" s="326">
        <v>1263.1479272054482</v>
      </c>
      <c r="AQ90" s="326">
        <v>1303.5567511633196</v>
      </c>
      <c r="AR90" s="326">
        <v>1607.8424166811124</v>
      </c>
      <c r="AS90" s="326">
        <v>1742.8268728755172</v>
      </c>
      <c r="AT90" s="326">
        <v>1930.9116326981991</v>
      </c>
      <c r="AU90" s="326">
        <v>2358.2282739347897</v>
      </c>
      <c r="AV90" s="326">
        <v>3121.5639403690006</v>
      </c>
      <c r="AW90" s="326">
        <v>3783.2783996916264</v>
      </c>
      <c r="AX90" s="326">
        <v>4373.2976375784292</v>
      </c>
      <c r="AY90" s="326">
        <v>4964.4260914371216</v>
      </c>
      <c r="AZ90" s="326">
        <v>5184.0563369417432</v>
      </c>
      <c r="BA90" s="326">
        <v>5343.1476750565162</v>
      </c>
      <c r="BB90" s="326">
        <v>5501.2892789438392</v>
      </c>
      <c r="BC90" s="357">
        <v>5731.7876290426302</v>
      </c>
      <c r="BD90" s="326">
        <v>6392.0869228294487</v>
      </c>
      <c r="BE90" s="326">
        <v>6884.5034734442634</v>
      </c>
      <c r="BF90" s="326">
        <v>6688.6935605345498</v>
      </c>
      <c r="BG90" s="326">
        <v>6571.2582873531883</v>
      </c>
      <c r="BH90" s="326">
        <v>5949.055330018542</v>
      </c>
      <c r="BI90" s="326">
        <v>5561.0561383906152</v>
      </c>
      <c r="BJ90" s="326">
        <v>5464.4865950109897</v>
      </c>
      <c r="BK90" s="326">
        <v>5869.306508324823</v>
      </c>
      <c r="BL90" s="326">
        <v>5773.0136608716712</v>
      </c>
      <c r="BM90" s="326">
        <v>5501.8646324182264</v>
      </c>
      <c r="BN90" s="326">
        <v>4977.9318361040596</v>
      </c>
      <c r="BO90" s="326">
        <v>4309.9894426365572</v>
      </c>
      <c r="BP90" s="326">
        <v>2610.692341756002</v>
      </c>
      <c r="BQ90" s="326">
        <v>1011.7610054683573</v>
      </c>
      <c r="BR90" s="326">
        <v>394.86160640139838</v>
      </c>
      <c r="BS90" s="326">
        <v>218.07645541793673</v>
      </c>
      <c r="BT90" s="326">
        <v>47.72760752427466</v>
      </c>
      <c r="BU90" s="326">
        <v>-0.42081577017981603</v>
      </c>
      <c r="BV90" s="326">
        <v>-0.28247052999859884</v>
      </c>
      <c r="BW90" s="326">
        <v>0</v>
      </c>
      <c r="BX90" s="219"/>
    </row>
    <row r="91" spans="1:76" ht="24" customHeight="1">
      <c r="A91" s="219"/>
      <c r="B91" s="322" t="s">
        <v>504</v>
      </c>
      <c r="C91" s="337"/>
      <c r="D91" s="318">
        <v>0</v>
      </c>
      <c r="E91" s="318">
        <v>0</v>
      </c>
      <c r="F91" s="318">
        <v>0</v>
      </c>
      <c r="G91" s="318">
        <v>0</v>
      </c>
      <c r="H91" s="318">
        <v>0</v>
      </c>
      <c r="I91" s="318">
        <v>0</v>
      </c>
      <c r="J91" s="318">
        <v>0</v>
      </c>
      <c r="K91" s="318">
        <v>0</v>
      </c>
      <c r="L91" s="318">
        <v>0</v>
      </c>
      <c r="M91" s="318">
        <v>0</v>
      </c>
      <c r="N91" s="318">
        <v>0</v>
      </c>
      <c r="O91" s="318">
        <v>0</v>
      </c>
      <c r="P91" s="318">
        <v>0</v>
      </c>
      <c r="Q91" s="318">
        <v>0</v>
      </c>
      <c r="R91" s="318">
        <v>0</v>
      </c>
      <c r="S91" s="318">
        <v>0</v>
      </c>
      <c r="T91" s="318">
        <v>0</v>
      </c>
      <c r="U91" s="318">
        <v>0</v>
      </c>
      <c r="V91" s="318">
        <v>0</v>
      </c>
      <c r="W91" s="318">
        <v>0</v>
      </c>
      <c r="X91" s="318">
        <v>0</v>
      </c>
      <c r="Y91" s="318">
        <v>0</v>
      </c>
      <c r="Z91" s="318">
        <v>0</v>
      </c>
      <c r="AA91" s="318">
        <v>0</v>
      </c>
      <c r="AB91" s="318">
        <v>0</v>
      </c>
      <c r="AC91" s="318">
        <v>0</v>
      </c>
      <c r="AD91" s="318">
        <v>0</v>
      </c>
      <c r="AE91" s="318">
        <v>0</v>
      </c>
      <c r="AF91" s="318">
        <v>0</v>
      </c>
      <c r="AG91" s="318">
        <v>0</v>
      </c>
      <c r="AH91" s="318">
        <v>602.34126706617906</v>
      </c>
      <c r="AI91" s="318">
        <v>579.82111001455223</v>
      </c>
      <c r="AJ91" s="318">
        <v>575.24868956588978</v>
      </c>
      <c r="AK91" s="318">
        <v>603.54031551722801</v>
      </c>
      <c r="AL91" s="318">
        <v>739.57026211474408</v>
      </c>
      <c r="AM91" s="318">
        <v>833.60495130870572</v>
      </c>
      <c r="AN91" s="318">
        <v>912.08222601489592</v>
      </c>
      <c r="AO91" s="318">
        <v>1052.3416694336972</v>
      </c>
      <c r="AP91" s="318">
        <v>1263.1479272054482</v>
      </c>
      <c r="AQ91" s="318">
        <v>1303.5567511633196</v>
      </c>
      <c r="AR91" s="318">
        <v>1607.8424166811124</v>
      </c>
      <c r="AS91" s="318">
        <v>1742.8268728755172</v>
      </c>
      <c r="AT91" s="318">
        <v>1930.9116326981991</v>
      </c>
      <c r="AU91" s="318">
        <v>2358.2282739347897</v>
      </c>
      <c r="AV91" s="318">
        <v>3121.5639403690006</v>
      </c>
      <c r="AW91" s="318">
        <v>3783.2783996916264</v>
      </c>
      <c r="AX91" s="318">
        <v>4373.2976375784292</v>
      </c>
      <c r="AY91" s="318">
        <v>4964.4260914371216</v>
      </c>
      <c r="AZ91" s="318">
        <v>5184.0563369417432</v>
      </c>
      <c r="BA91" s="318">
        <v>5343.1476750565162</v>
      </c>
      <c r="BB91" s="318">
        <v>5501.2892789438392</v>
      </c>
      <c r="BC91" s="355">
        <v>5731.7876290426302</v>
      </c>
      <c r="BD91" s="318">
        <v>6085.8509845652625</v>
      </c>
      <c r="BE91" s="318">
        <v>6497.6758036234096</v>
      </c>
      <c r="BF91" s="318">
        <v>6336.363677145805</v>
      </c>
      <c r="BG91" s="318">
        <v>6511.8033146498819</v>
      </c>
      <c r="BH91" s="318">
        <v>6389.7011982333397</v>
      </c>
      <c r="BI91" s="318">
        <v>6169.4214033659564</v>
      </c>
      <c r="BJ91" s="318">
        <v>6085.3884780656736</v>
      </c>
      <c r="BK91" s="318">
        <v>6264.0961420362919</v>
      </c>
      <c r="BL91" s="318">
        <v>6025.7844732456942</v>
      </c>
      <c r="BM91" s="318">
        <v>5751.3894384044834</v>
      </c>
      <c r="BN91" s="318">
        <v>0</v>
      </c>
      <c r="BO91" s="318">
        <v>0</v>
      </c>
      <c r="BP91" s="318">
        <v>0</v>
      </c>
      <c r="BQ91" s="318">
        <v>0</v>
      </c>
      <c r="BR91" s="318">
        <v>0</v>
      </c>
      <c r="BS91" s="318">
        <v>0</v>
      </c>
      <c r="BT91" s="318">
        <v>0</v>
      </c>
      <c r="BU91" s="318">
        <v>0</v>
      </c>
      <c r="BV91" s="318">
        <v>0</v>
      </c>
      <c r="BW91" s="318">
        <v>0</v>
      </c>
      <c r="BX91" s="219"/>
    </row>
    <row r="92" spans="1:76">
      <c r="A92" s="219"/>
      <c r="B92" s="340" t="s">
        <v>503</v>
      </c>
      <c r="C92" s="322"/>
      <c r="D92" s="318">
        <v>0</v>
      </c>
      <c r="E92" s="318">
        <v>0</v>
      </c>
      <c r="F92" s="318">
        <v>0</v>
      </c>
      <c r="G92" s="318">
        <v>0</v>
      </c>
      <c r="H92" s="318">
        <v>0</v>
      </c>
      <c r="I92" s="318">
        <v>0</v>
      </c>
      <c r="J92" s="318">
        <v>0</v>
      </c>
      <c r="K92" s="318">
        <v>0</v>
      </c>
      <c r="L92" s="318">
        <v>0</v>
      </c>
      <c r="M92" s="318">
        <v>0</v>
      </c>
      <c r="N92" s="318">
        <v>0</v>
      </c>
      <c r="O92" s="318">
        <v>0</v>
      </c>
      <c r="P92" s="318">
        <v>0</v>
      </c>
      <c r="Q92" s="318">
        <v>0</v>
      </c>
      <c r="R92" s="318">
        <v>0</v>
      </c>
      <c r="S92" s="318">
        <v>0</v>
      </c>
      <c r="T92" s="318">
        <v>0</v>
      </c>
      <c r="U92" s="318">
        <v>0</v>
      </c>
      <c r="V92" s="318">
        <v>0</v>
      </c>
      <c r="W92" s="318">
        <v>0</v>
      </c>
      <c r="X92" s="318">
        <v>0</v>
      </c>
      <c r="Y92" s="318">
        <v>0</v>
      </c>
      <c r="Z92" s="318">
        <v>0</v>
      </c>
      <c r="AA92" s="318">
        <v>0</v>
      </c>
      <c r="AB92" s="318">
        <v>0</v>
      </c>
      <c r="AC92" s="318">
        <v>0</v>
      </c>
      <c r="AD92" s="318">
        <v>0</v>
      </c>
      <c r="AE92" s="318">
        <v>0</v>
      </c>
      <c r="AF92" s="318">
        <v>0</v>
      </c>
      <c r="AG92" s="318">
        <v>0</v>
      </c>
      <c r="AH92" s="318">
        <v>458.70604184270559</v>
      </c>
      <c r="AI92" s="318">
        <v>444.79427617554694</v>
      </c>
      <c r="AJ92" s="318">
        <v>438.12545542518353</v>
      </c>
      <c r="AK92" s="318">
        <v>460.27569516717898</v>
      </c>
      <c r="AL92" s="318">
        <v>565.38576022671555</v>
      </c>
      <c r="AM92" s="318">
        <v>636.81952018009326</v>
      </c>
      <c r="AN92" s="318">
        <v>697.62663179609604</v>
      </c>
      <c r="AO92" s="318">
        <v>806.30808468183739</v>
      </c>
      <c r="AP92" s="318">
        <v>965.52309092512917</v>
      </c>
      <c r="AQ92" s="318">
        <v>997.09877559170445</v>
      </c>
      <c r="AR92" s="318">
        <v>1228.7914842511091</v>
      </c>
      <c r="AS92" s="318">
        <v>1360.2551202930865</v>
      </c>
      <c r="AT92" s="318">
        <v>1638.9652719783448</v>
      </c>
      <c r="AU92" s="318">
        <v>1904.787669439823</v>
      </c>
      <c r="AV92" s="318">
        <v>2682.6710640769925</v>
      </c>
      <c r="AW92" s="318">
        <v>3359.7052455276785</v>
      </c>
      <c r="AX92" s="318">
        <v>3921.3796438475183</v>
      </c>
      <c r="AY92" s="318">
        <v>4403.5784510637159</v>
      </c>
      <c r="AZ92" s="318">
        <v>4449.389670429041</v>
      </c>
      <c r="BA92" s="318">
        <v>4593.7418038064043</v>
      </c>
      <c r="BB92" s="318">
        <v>4855.0879395252796</v>
      </c>
      <c r="BC92" s="318">
        <v>5099.3242693334087</v>
      </c>
      <c r="BD92" s="318">
        <v>5466.2007025004359</v>
      </c>
      <c r="BE92" s="318">
        <v>5902.2712479128986</v>
      </c>
      <c r="BF92" s="318">
        <v>5769.502732217823</v>
      </c>
      <c r="BG92" s="318">
        <v>5941.9392083928087</v>
      </c>
      <c r="BH92" s="318">
        <v>5876.3556815177908</v>
      </c>
      <c r="BI92" s="318">
        <v>5791.501396954518</v>
      </c>
      <c r="BJ92" s="318">
        <v>5722.2243443138159</v>
      </c>
      <c r="BK92" s="318">
        <v>5860.1855514436238</v>
      </c>
      <c r="BL92" s="318">
        <v>5723.4762330434014</v>
      </c>
      <c r="BM92" s="318">
        <v>5668.6118126358515</v>
      </c>
      <c r="BN92" s="318">
        <v>0</v>
      </c>
      <c r="BO92" s="318">
        <v>0</v>
      </c>
      <c r="BP92" s="318">
        <v>0</v>
      </c>
      <c r="BQ92" s="318">
        <v>0</v>
      </c>
      <c r="BR92" s="318">
        <v>0</v>
      </c>
      <c r="BS92" s="318">
        <v>0</v>
      </c>
      <c r="BT92" s="318">
        <v>0</v>
      </c>
      <c r="BU92" s="318">
        <v>0</v>
      </c>
      <c r="BV92" s="318">
        <v>0</v>
      </c>
      <c r="BW92" s="318">
        <v>0</v>
      </c>
      <c r="BX92" s="219"/>
    </row>
    <row r="93" spans="1:76">
      <c r="A93" s="219"/>
      <c r="B93" s="340" t="s">
        <v>502</v>
      </c>
      <c r="C93" s="322"/>
      <c r="D93" s="318">
        <v>0</v>
      </c>
      <c r="E93" s="318">
        <v>0</v>
      </c>
      <c r="F93" s="318">
        <v>0</v>
      </c>
      <c r="G93" s="318">
        <v>0</v>
      </c>
      <c r="H93" s="318">
        <v>0</v>
      </c>
      <c r="I93" s="318">
        <v>0</v>
      </c>
      <c r="J93" s="318">
        <v>0</v>
      </c>
      <c r="K93" s="318">
        <v>0</v>
      </c>
      <c r="L93" s="318">
        <v>0</v>
      </c>
      <c r="M93" s="318">
        <v>0</v>
      </c>
      <c r="N93" s="318">
        <v>0</v>
      </c>
      <c r="O93" s="318">
        <v>0</v>
      </c>
      <c r="P93" s="318">
        <v>0</v>
      </c>
      <c r="Q93" s="318">
        <v>0</v>
      </c>
      <c r="R93" s="318">
        <v>0</v>
      </c>
      <c r="S93" s="318">
        <v>0</v>
      </c>
      <c r="T93" s="318">
        <v>0</v>
      </c>
      <c r="U93" s="318">
        <v>0</v>
      </c>
      <c r="V93" s="318">
        <v>0</v>
      </c>
      <c r="W93" s="318">
        <v>0</v>
      </c>
      <c r="X93" s="318">
        <v>0</v>
      </c>
      <c r="Y93" s="318">
        <v>0</v>
      </c>
      <c r="Z93" s="318">
        <v>0</v>
      </c>
      <c r="AA93" s="318">
        <v>0</v>
      </c>
      <c r="AB93" s="318">
        <v>0</v>
      </c>
      <c r="AC93" s="318">
        <v>0</v>
      </c>
      <c r="AD93" s="318">
        <v>0</v>
      </c>
      <c r="AE93" s="318">
        <v>0</v>
      </c>
      <c r="AF93" s="318">
        <v>0</v>
      </c>
      <c r="AG93" s="318">
        <v>0</v>
      </c>
      <c r="AH93" s="318">
        <v>143.63522522347347</v>
      </c>
      <c r="AI93" s="318">
        <v>135.02683383900532</v>
      </c>
      <c r="AJ93" s="318">
        <v>137.1232341407063</v>
      </c>
      <c r="AK93" s="318">
        <v>143.26462035004909</v>
      </c>
      <c r="AL93" s="318">
        <v>174.18450188802854</v>
      </c>
      <c r="AM93" s="318">
        <v>196.78543112861249</v>
      </c>
      <c r="AN93" s="318">
        <v>214.45559421879989</v>
      </c>
      <c r="AO93" s="318">
        <v>246.03358475185973</v>
      </c>
      <c r="AP93" s="318">
        <v>297.62483628031896</v>
      </c>
      <c r="AQ93" s="318">
        <v>306.45797557161518</v>
      </c>
      <c r="AR93" s="318">
        <v>379.05093243000317</v>
      </c>
      <c r="AS93" s="318">
        <v>382.57175258243058</v>
      </c>
      <c r="AT93" s="318">
        <v>291.94636071985417</v>
      </c>
      <c r="AU93" s="318">
        <v>453.44060449496675</v>
      </c>
      <c r="AV93" s="318">
        <v>438.89287629200794</v>
      </c>
      <c r="AW93" s="318">
        <v>423.573154163948</v>
      </c>
      <c r="AX93" s="318">
        <v>451.91799373091095</v>
      </c>
      <c r="AY93" s="318">
        <v>560.8476403734054</v>
      </c>
      <c r="AZ93" s="318">
        <v>734.66666651270214</v>
      </c>
      <c r="BA93" s="318">
        <v>749.405871250112</v>
      </c>
      <c r="BB93" s="318">
        <v>646.20133941855897</v>
      </c>
      <c r="BC93" s="318">
        <v>632.46335970922132</v>
      </c>
      <c r="BD93" s="318">
        <v>619.65028206482668</v>
      </c>
      <c r="BE93" s="318">
        <v>595.40455571051166</v>
      </c>
      <c r="BF93" s="318">
        <v>566.86094492798213</v>
      </c>
      <c r="BG93" s="318">
        <v>569.86410625707254</v>
      </c>
      <c r="BH93" s="318">
        <v>513.34551671554857</v>
      </c>
      <c r="BI93" s="318">
        <v>377.92000641143886</v>
      </c>
      <c r="BJ93" s="318">
        <v>363.164133751858</v>
      </c>
      <c r="BK93" s="318">
        <v>403.91059059266803</v>
      </c>
      <c r="BL93" s="318">
        <v>302.30824020229244</v>
      </c>
      <c r="BM93" s="318">
        <v>82.777625768631012</v>
      </c>
      <c r="BN93" s="318">
        <v>0</v>
      </c>
      <c r="BO93" s="318">
        <v>0</v>
      </c>
      <c r="BP93" s="318">
        <v>0</v>
      </c>
      <c r="BQ93" s="318">
        <v>0</v>
      </c>
      <c r="BR93" s="318">
        <v>0</v>
      </c>
      <c r="BS93" s="318">
        <v>0</v>
      </c>
      <c r="BT93" s="318">
        <v>0</v>
      </c>
      <c r="BU93" s="318">
        <v>0</v>
      </c>
      <c r="BV93" s="318">
        <v>0</v>
      </c>
      <c r="BW93" s="318">
        <v>0</v>
      </c>
      <c r="BX93" s="219"/>
    </row>
    <row r="94" spans="1:76" ht="27" customHeight="1">
      <c r="A94" s="219"/>
      <c r="B94" s="322" t="s">
        <v>501</v>
      </c>
      <c r="C94" s="322"/>
      <c r="D94" s="318">
        <v>0</v>
      </c>
      <c r="E94" s="318">
        <v>0</v>
      </c>
      <c r="F94" s="318">
        <v>0</v>
      </c>
      <c r="G94" s="318">
        <v>0</v>
      </c>
      <c r="H94" s="318">
        <v>0</v>
      </c>
      <c r="I94" s="318">
        <v>0</v>
      </c>
      <c r="J94" s="318">
        <v>0</v>
      </c>
      <c r="K94" s="318">
        <v>0</v>
      </c>
      <c r="L94" s="318">
        <v>0</v>
      </c>
      <c r="M94" s="318">
        <v>0</v>
      </c>
      <c r="N94" s="318">
        <v>0</v>
      </c>
      <c r="O94" s="318">
        <v>0</v>
      </c>
      <c r="P94" s="318">
        <v>0</v>
      </c>
      <c r="Q94" s="318">
        <v>0</v>
      </c>
      <c r="R94" s="318">
        <v>0</v>
      </c>
      <c r="S94" s="318">
        <v>0</v>
      </c>
      <c r="T94" s="318">
        <v>0</v>
      </c>
      <c r="U94" s="318">
        <v>0</v>
      </c>
      <c r="V94" s="318">
        <v>0</v>
      </c>
      <c r="W94" s="318">
        <v>0</v>
      </c>
      <c r="X94" s="318">
        <v>0</v>
      </c>
      <c r="Y94" s="318">
        <v>0</v>
      </c>
      <c r="Z94" s="318">
        <v>0</v>
      </c>
      <c r="AA94" s="318">
        <v>0</v>
      </c>
      <c r="AB94" s="318">
        <v>0</v>
      </c>
      <c r="AC94" s="318">
        <v>0</v>
      </c>
      <c r="AD94" s="318">
        <v>0</v>
      </c>
      <c r="AE94" s="318">
        <v>0</v>
      </c>
      <c r="AF94" s="318">
        <v>0</v>
      </c>
      <c r="AG94" s="318">
        <v>0</v>
      </c>
      <c r="AH94" s="318">
        <v>0</v>
      </c>
      <c r="AI94" s="318">
        <v>0</v>
      </c>
      <c r="AJ94" s="318">
        <v>0</v>
      </c>
      <c r="AK94" s="318">
        <v>0</v>
      </c>
      <c r="AL94" s="318">
        <v>0</v>
      </c>
      <c r="AM94" s="318">
        <v>0</v>
      </c>
      <c r="AN94" s="318">
        <v>0</v>
      </c>
      <c r="AO94" s="318">
        <v>0</v>
      </c>
      <c r="AP94" s="318">
        <v>0</v>
      </c>
      <c r="AQ94" s="318">
        <v>0</v>
      </c>
      <c r="AR94" s="318">
        <v>0</v>
      </c>
      <c r="AS94" s="318">
        <v>0</v>
      </c>
      <c r="AT94" s="318">
        <v>0</v>
      </c>
      <c r="AU94" s="318">
        <v>0</v>
      </c>
      <c r="AV94" s="318">
        <v>0</v>
      </c>
      <c r="AW94" s="318">
        <v>0</v>
      </c>
      <c r="AX94" s="318">
        <v>0</v>
      </c>
      <c r="AY94" s="318">
        <v>0</v>
      </c>
      <c r="AZ94" s="318">
        <v>0</v>
      </c>
      <c r="BA94" s="318">
        <v>0</v>
      </c>
      <c r="BB94" s="318">
        <v>0</v>
      </c>
      <c r="BC94" s="355">
        <v>0</v>
      </c>
      <c r="BD94" s="318">
        <v>6392.0869228294487</v>
      </c>
      <c r="BE94" s="318">
        <v>6884.5034734442634</v>
      </c>
      <c r="BF94" s="318">
        <v>6688.6935605345498</v>
      </c>
      <c r="BG94" s="318">
        <v>6571.2582873531883</v>
      </c>
      <c r="BH94" s="318">
        <v>5949.055330018542</v>
      </c>
      <c r="BI94" s="318">
        <v>5561.0561383906152</v>
      </c>
      <c r="BJ94" s="318">
        <v>5464.4865950109897</v>
      </c>
      <c r="BK94" s="318">
        <v>5869.306508324823</v>
      </c>
      <c r="BL94" s="318">
        <v>5773.0136608716712</v>
      </c>
      <c r="BM94" s="318">
        <v>5501.8646324182264</v>
      </c>
      <c r="BN94" s="318">
        <v>4977.9318361040596</v>
      </c>
      <c r="BO94" s="318">
        <v>4309.9894426365572</v>
      </c>
      <c r="BP94" s="318">
        <v>2610.692341756002</v>
      </c>
      <c r="BQ94" s="318">
        <v>1011.7610054683573</v>
      </c>
      <c r="BR94" s="318">
        <v>394.86160640139838</v>
      </c>
      <c r="BS94" s="318">
        <v>218.07645541793673</v>
      </c>
      <c r="BT94" s="318">
        <v>47.72760752427466</v>
      </c>
      <c r="BU94" s="318">
        <v>-0.42081577017981603</v>
      </c>
      <c r="BV94" s="318">
        <v>-0.28247052999859884</v>
      </c>
      <c r="BW94" s="318">
        <v>0</v>
      </c>
      <c r="BX94" s="219"/>
    </row>
    <row r="95" spans="1:76" ht="25.5" customHeight="1">
      <c r="A95" s="271"/>
      <c r="B95" s="169" t="s">
        <v>480</v>
      </c>
      <c r="C95" s="271"/>
      <c r="D95" s="326">
        <v>0</v>
      </c>
      <c r="E95" s="326">
        <v>0</v>
      </c>
      <c r="F95" s="326">
        <v>0</v>
      </c>
      <c r="G95" s="326">
        <v>0</v>
      </c>
      <c r="H95" s="326">
        <v>0</v>
      </c>
      <c r="I95" s="326">
        <v>0</v>
      </c>
      <c r="J95" s="326">
        <v>0</v>
      </c>
      <c r="K95" s="326">
        <v>0</v>
      </c>
      <c r="L95" s="326">
        <v>0</v>
      </c>
      <c r="M95" s="326">
        <v>0</v>
      </c>
      <c r="N95" s="326">
        <v>0</v>
      </c>
      <c r="O95" s="326">
        <v>0</v>
      </c>
      <c r="P95" s="326">
        <v>0</v>
      </c>
      <c r="Q95" s="326">
        <v>0</v>
      </c>
      <c r="R95" s="326">
        <v>0</v>
      </c>
      <c r="S95" s="326">
        <v>0</v>
      </c>
      <c r="T95" s="326">
        <v>0</v>
      </c>
      <c r="U95" s="326">
        <v>0</v>
      </c>
      <c r="V95" s="326">
        <v>0</v>
      </c>
      <c r="W95" s="326">
        <v>0</v>
      </c>
      <c r="X95" s="326">
        <v>0</v>
      </c>
      <c r="Y95" s="326">
        <v>0</v>
      </c>
      <c r="Z95" s="326">
        <v>0</v>
      </c>
      <c r="AA95" s="326">
        <v>0</v>
      </c>
      <c r="AB95" s="326">
        <v>0</v>
      </c>
      <c r="AC95" s="326">
        <v>0</v>
      </c>
      <c r="AD95" s="326">
        <v>0</v>
      </c>
      <c r="AE95" s="326">
        <v>0</v>
      </c>
      <c r="AF95" s="326">
        <v>0</v>
      </c>
      <c r="AG95" s="326">
        <v>0</v>
      </c>
      <c r="AH95" s="326">
        <v>0</v>
      </c>
      <c r="AI95" s="326">
        <v>0</v>
      </c>
      <c r="AJ95" s="326">
        <v>0</v>
      </c>
      <c r="AK95" s="326">
        <v>0</v>
      </c>
      <c r="AL95" s="326">
        <v>0</v>
      </c>
      <c r="AM95" s="326">
        <v>0</v>
      </c>
      <c r="AN95" s="326">
        <v>0</v>
      </c>
      <c r="AO95" s="326">
        <v>0</v>
      </c>
      <c r="AP95" s="326">
        <v>0</v>
      </c>
      <c r="AQ95" s="326">
        <v>0</v>
      </c>
      <c r="AR95" s="326">
        <v>0</v>
      </c>
      <c r="AS95" s="326">
        <v>0</v>
      </c>
      <c r="AT95" s="326">
        <v>0</v>
      </c>
      <c r="AU95" s="326">
        <v>0</v>
      </c>
      <c r="AV95" s="326">
        <v>0</v>
      </c>
      <c r="AW95" s="326">
        <v>0</v>
      </c>
      <c r="AX95" s="326">
        <v>0</v>
      </c>
      <c r="AY95" s="326">
        <v>0</v>
      </c>
      <c r="AZ95" s="326">
        <v>0</v>
      </c>
      <c r="BA95" s="326">
        <v>0</v>
      </c>
      <c r="BB95" s="326">
        <v>0</v>
      </c>
      <c r="BC95" s="326">
        <v>0</v>
      </c>
      <c r="BD95" s="326">
        <v>47.820988367767811</v>
      </c>
      <c r="BE95" s="326">
        <v>48.539839123513794</v>
      </c>
      <c r="BF95" s="326">
        <v>48.496812047371755</v>
      </c>
      <c r="BG95" s="326">
        <v>50.053190690838974</v>
      </c>
      <c r="BH95" s="326">
        <v>51.258661170968743</v>
      </c>
      <c r="BI95" s="326">
        <v>53.085455567253625</v>
      </c>
      <c r="BJ95" s="326">
        <v>52.386175096716755</v>
      </c>
      <c r="BK95" s="326">
        <v>53.003303180379959</v>
      </c>
      <c r="BL95" s="326">
        <v>51.257885476149198</v>
      </c>
      <c r="BM95" s="326">
        <v>49.281014904031629</v>
      </c>
      <c r="BN95" s="326">
        <v>43.771988259881986</v>
      </c>
      <c r="BO95" s="326">
        <v>40.869458130936486</v>
      </c>
      <c r="BP95" s="326">
        <v>37.563494614226272</v>
      </c>
      <c r="BQ95" s="326">
        <v>32.689824580932786</v>
      </c>
      <c r="BR95" s="326">
        <v>29.373716785734491</v>
      </c>
      <c r="BS95" s="326">
        <v>29.291537097951434</v>
      </c>
      <c r="BT95" s="326">
        <v>29.368542384256418</v>
      </c>
      <c r="BU95" s="326">
        <v>28.695351891177918</v>
      </c>
      <c r="BV95" s="326">
        <v>28.226184698629272</v>
      </c>
      <c r="BW95" s="326">
        <v>28.280173711567837</v>
      </c>
      <c r="BX95" s="219"/>
    </row>
    <row r="96" spans="1:76">
      <c r="A96" s="271"/>
      <c r="B96" s="38" t="s">
        <v>479</v>
      </c>
      <c r="C96" s="271"/>
      <c r="D96" s="318">
        <v>0</v>
      </c>
      <c r="E96" s="318">
        <v>0</v>
      </c>
      <c r="F96" s="318">
        <v>0</v>
      </c>
      <c r="G96" s="318">
        <v>0</v>
      </c>
      <c r="H96" s="318">
        <v>0</v>
      </c>
      <c r="I96" s="318">
        <v>0</v>
      </c>
      <c r="J96" s="318">
        <v>0</v>
      </c>
      <c r="K96" s="318">
        <v>0</v>
      </c>
      <c r="L96" s="318">
        <v>0</v>
      </c>
      <c r="M96" s="318">
        <v>0</v>
      </c>
      <c r="N96" s="318">
        <v>0</v>
      </c>
      <c r="O96" s="318">
        <v>0</v>
      </c>
      <c r="P96" s="318">
        <v>0</v>
      </c>
      <c r="Q96" s="318">
        <v>0</v>
      </c>
      <c r="R96" s="318">
        <v>0</v>
      </c>
      <c r="S96" s="318">
        <v>0</v>
      </c>
      <c r="T96" s="318">
        <v>0</v>
      </c>
      <c r="U96" s="318">
        <v>0</v>
      </c>
      <c r="V96" s="318">
        <v>0</v>
      </c>
      <c r="W96" s="318">
        <v>0</v>
      </c>
      <c r="X96" s="318">
        <v>0</v>
      </c>
      <c r="Y96" s="318">
        <v>0</v>
      </c>
      <c r="Z96" s="318">
        <v>0</v>
      </c>
      <c r="AA96" s="318">
        <v>0</v>
      </c>
      <c r="AB96" s="318">
        <v>0</v>
      </c>
      <c r="AC96" s="318">
        <v>0</v>
      </c>
      <c r="AD96" s="318">
        <v>0</v>
      </c>
      <c r="AE96" s="318">
        <v>0</v>
      </c>
      <c r="AF96" s="318">
        <v>0</v>
      </c>
      <c r="AG96" s="318">
        <v>0</v>
      </c>
      <c r="AH96" s="318">
        <v>0</v>
      </c>
      <c r="AI96" s="318">
        <v>0</v>
      </c>
      <c r="AJ96" s="318">
        <v>0</v>
      </c>
      <c r="AK96" s="318">
        <v>0</v>
      </c>
      <c r="AL96" s="318">
        <v>0</v>
      </c>
      <c r="AM96" s="318">
        <v>0</v>
      </c>
      <c r="AN96" s="318">
        <v>0</v>
      </c>
      <c r="AO96" s="318">
        <v>0</v>
      </c>
      <c r="AP96" s="318">
        <v>0</v>
      </c>
      <c r="AQ96" s="318">
        <v>0</v>
      </c>
      <c r="AR96" s="318">
        <v>0</v>
      </c>
      <c r="AS96" s="318">
        <v>0</v>
      </c>
      <c r="AT96" s="318">
        <v>0</v>
      </c>
      <c r="AU96" s="318">
        <v>0</v>
      </c>
      <c r="AV96" s="318">
        <v>0</v>
      </c>
      <c r="AW96" s="318">
        <v>0</v>
      </c>
      <c r="AX96" s="318">
        <v>0</v>
      </c>
      <c r="AY96" s="318">
        <v>0</v>
      </c>
      <c r="AZ96" s="318">
        <v>0</v>
      </c>
      <c r="BA96" s="318">
        <v>0</v>
      </c>
      <c r="BB96" s="318">
        <v>0</v>
      </c>
      <c r="BC96" s="318">
        <v>0</v>
      </c>
      <c r="BD96" s="318">
        <v>0.90898863605866687</v>
      </c>
      <c r="BE96" s="318">
        <v>0.89871718991907601</v>
      </c>
      <c r="BF96" s="318">
        <v>0.81532407119670025</v>
      </c>
      <c r="BG96" s="318">
        <v>0.8369363073710645</v>
      </c>
      <c r="BH96" s="318">
        <v>0.71779590878362964</v>
      </c>
      <c r="BI96" s="318">
        <v>0.45348958827576358</v>
      </c>
      <c r="BJ96" s="318">
        <v>0.36459634014708503</v>
      </c>
      <c r="BK96" s="318">
        <v>0.27363467012175324</v>
      </c>
      <c r="BL96" s="318">
        <v>0.27931223741569805</v>
      </c>
      <c r="BM96" s="318">
        <v>2.5392888297776778E-2</v>
      </c>
      <c r="BN96" s="318">
        <v>7.1128952750025662E-2</v>
      </c>
      <c r="BO96" s="318">
        <v>4.8017705432635227E-2</v>
      </c>
      <c r="BP96" s="318">
        <v>3.9130139864839465E-2</v>
      </c>
      <c r="BQ96" s="318">
        <v>1.0489687163178553E-2</v>
      </c>
      <c r="BR96" s="318">
        <v>7.6380050569287584E-4</v>
      </c>
      <c r="BS96" s="318">
        <v>0</v>
      </c>
      <c r="BT96" s="318">
        <v>0</v>
      </c>
      <c r="BU96" s="318">
        <v>0</v>
      </c>
      <c r="BV96" s="318">
        <v>0</v>
      </c>
      <c r="BW96" s="318">
        <v>0</v>
      </c>
      <c r="BX96" s="219"/>
    </row>
    <row r="97" spans="1:76">
      <c r="A97" s="271"/>
      <c r="B97" s="38" t="s">
        <v>478</v>
      </c>
      <c r="C97" s="271"/>
      <c r="D97" s="318">
        <v>0</v>
      </c>
      <c r="E97" s="318">
        <v>0</v>
      </c>
      <c r="F97" s="318">
        <v>0</v>
      </c>
      <c r="G97" s="318">
        <v>0</v>
      </c>
      <c r="H97" s="318">
        <v>0</v>
      </c>
      <c r="I97" s="318">
        <v>0</v>
      </c>
      <c r="J97" s="318">
        <v>0</v>
      </c>
      <c r="K97" s="318">
        <v>0</v>
      </c>
      <c r="L97" s="318">
        <v>0</v>
      </c>
      <c r="M97" s="318">
        <v>0</v>
      </c>
      <c r="N97" s="318">
        <v>0</v>
      </c>
      <c r="O97" s="318">
        <v>0</v>
      </c>
      <c r="P97" s="318">
        <v>0</v>
      </c>
      <c r="Q97" s="318">
        <v>0</v>
      </c>
      <c r="R97" s="318">
        <v>0</v>
      </c>
      <c r="S97" s="318">
        <v>0</v>
      </c>
      <c r="T97" s="318">
        <v>0</v>
      </c>
      <c r="U97" s="318">
        <v>0</v>
      </c>
      <c r="V97" s="318">
        <v>0</v>
      </c>
      <c r="W97" s="318">
        <v>0</v>
      </c>
      <c r="X97" s="318">
        <v>0</v>
      </c>
      <c r="Y97" s="318">
        <v>0</v>
      </c>
      <c r="Z97" s="318">
        <v>0</v>
      </c>
      <c r="AA97" s="318">
        <v>0</v>
      </c>
      <c r="AB97" s="318">
        <v>0</v>
      </c>
      <c r="AC97" s="318">
        <v>0</v>
      </c>
      <c r="AD97" s="318">
        <v>0</v>
      </c>
      <c r="AE97" s="318">
        <v>0</v>
      </c>
      <c r="AF97" s="318">
        <v>0</v>
      </c>
      <c r="AG97" s="318">
        <v>0</v>
      </c>
      <c r="AH97" s="318">
        <v>0</v>
      </c>
      <c r="AI97" s="318">
        <v>0</v>
      </c>
      <c r="AJ97" s="318">
        <v>0</v>
      </c>
      <c r="AK97" s="318">
        <v>0</v>
      </c>
      <c r="AL97" s="318">
        <v>0</v>
      </c>
      <c r="AM97" s="318">
        <v>0</v>
      </c>
      <c r="AN97" s="318">
        <v>0</v>
      </c>
      <c r="AO97" s="318">
        <v>0</v>
      </c>
      <c r="AP97" s="318">
        <v>0</v>
      </c>
      <c r="AQ97" s="318">
        <v>0</v>
      </c>
      <c r="AR97" s="318">
        <v>0</v>
      </c>
      <c r="AS97" s="318">
        <v>0</v>
      </c>
      <c r="AT97" s="318">
        <v>0</v>
      </c>
      <c r="AU97" s="318">
        <v>0</v>
      </c>
      <c r="AV97" s="318">
        <v>0</v>
      </c>
      <c r="AW97" s="318">
        <v>0</v>
      </c>
      <c r="AX97" s="318">
        <v>0</v>
      </c>
      <c r="AY97" s="318">
        <v>0</v>
      </c>
      <c r="AZ97" s="318">
        <v>0</v>
      </c>
      <c r="BA97" s="318">
        <v>0</v>
      </c>
      <c r="BB97" s="318">
        <v>0</v>
      </c>
      <c r="BC97" s="318">
        <v>0</v>
      </c>
      <c r="BD97" s="318">
        <v>1.1547983123251375</v>
      </c>
      <c r="BE97" s="318">
        <v>1.3198506693032905</v>
      </c>
      <c r="BF97" s="318">
        <v>1.1502625993194286</v>
      </c>
      <c r="BG97" s="318">
        <v>1.2137676675557427</v>
      </c>
      <c r="BH97" s="318">
        <v>1.0868821770105659</v>
      </c>
      <c r="BI97" s="318">
        <v>0.92462724310102673</v>
      </c>
      <c r="BJ97" s="318">
        <v>0.73596191759892249</v>
      </c>
      <c r="BK97" s="318">
        <v>0.69055006896171434</v>
      </c>
      <c r="BL97" s="318">
        <v>0.57499945162059285</v>
      </c>
      <c r="BM97" s="318">
        <v>0.1893193447940186</v>
      </c>
      <c r="BN97" s="318">
        <v>5.6935829236271253E-2</v>
      </c>
      <c r="BO97" s="318">
        <v>4.55117069706601E-2</v>
      </c>
      <c r="BP97" s="318">
        <v>4.0656441182372223E-2</v>
      </c>
      <c r="BQ97" s="318">
        <v>0</v>
      </c>
      <c r="BR97" s="318">
        <v>0</v>
      </c>
      <c r="BS97" s="318">
        <v>0</v>
      </c>
      <c r="BT97" s="318">
        <v>0</v>
      </c>
      <c r="BU97" s="318">
        <v>0</v>
      </c>
      <c r="BV97" s="318">
        <v>0</v>
      </c>
      <c r="BW97" s="318">
        <v>0</v>
      </c>
      <c r="BX97" s="219"/>
    </row>
    <row r="98" spans="1:76">
      <c r="A98" s="271"/>
      <c r="B98" s="38" t="s">
        <v>477</v>
      </c>
      <c r="C98" s="271"/>
      <c r="D98" s="318">
        <v>0</v>
      </c>
      <c r="E98" s="318">
        <v>0</v>
      </c>
      <c r="F98" s="318">
        <v>0</v>
      </c>
      <c r="G98" s="318">
        <v>0</v>
      </c>
      <c r="H98" s="318">
        <v>0</v>
      </c>
      <c r="I98" s="318">
        <v>0</v>
      </c>
      <c r="J98" s="318">
        <v>0</v>
      </c>
      <c r="K98" s="318">
        <v>0</v>
      </c>
      <c r="L98" s="318">
        <v>0</v>
      </c>
      <c r="M98" s="318">
        <v>0</v>
      </c>
      <c r="N98" s="318">
        <v>0</v>
      </c>
      <c r="O98" s="318">
        <v>0</v>
      </c>
      <c r="P98" s="318">
        <v>0</v>
      </c>
      <c r="Q98" s="318">
        <v>0</v>
      </c>
      <c r="R98" s="318">
        <v>0</v>
      </c>
      <c r="S98" s="318">
        <v>0</v>
      </c>
      <c r="T98" s="318">
        <v>0</v>
      </c>
      <c r="U98" s="318">
        <v>0</v>
      </c>
      <c r="V98" s="318">
        <v>0</v>
      </c>
      <c r="W98" s="318">
        <v>0</v>
      </c>
      <c r="X98" s="318">
        <v>0</v>
      </c>
      <c r="Y98" s="318">
        <v>0</v>
      </c>
      <c r="Z98" s="318">
        <v>0</v>
      </c>
      <c r="AA98" s="318">
        <v>0</v>
      </c>
      <c r="AB98" s="318">
        <v>0</v>
      </c>
      <c r="AC98" s="318">
        <v>0</v>
      </c>
      <c r="AD98" s="318">
        <v>0</v>
      </c>
      <c r="AE98" s="318">
        <v>0</v>
      </c>
      <c r="AF98" s="318">
        <v>0</v>
      </c>
      <c r="AG98" s="318">
        <v>0</v>
      </c>
      <c r="AH98" s="318">
        <v>0</v>
      </c>
      <c r="AI98" s="318">
        <v>0</v>
      </c>
      <c r="AJ98" s="318">
        <v>0</v>
      </c>
      <c r="AK98" s="318">
        <v>0</v>
      </c>
      <c r="AL98" s="318">
        <v>0</v>
      </c>
      <c r="AM98" s="318">
        <v>0</v>
      </c>
      <c r="AN98" s="318">
        <v>0</v>
      </c>
      <c r="AO98" s="318">
        <v>0</v>
      </c>
      <c r="AP98" s="318">
        <v>0</v>
      </c>
      <c r="AQ98" s="318">
        <v>0</v>
      </c>
      <c r="AR98" s="318">
        <v>0</v>
      </c>
      <c r="AS98" s="318">
        <v>0</v>
      </c>
      <c r="AT98" s="318">
        <v>0</v>
      </c>
      <c r="AU98" s="318">
        <v>0</v>
      </c>
      <c r="AV98" s="318">
        <v>0</v>
      </c>
      <c r="AW98" s="318">
        <v>0</v>
      </c>
      <c r="AX98" s="318">
        <v>0</v>
      </c>
      <c r="AY98" s="318">
        <v>0</v>
      </c>
      <c r="AZ98" s="318">
        <v>0</v>
      </c>
      <c r="BA98" s="318">
        <v>0</v>
      </c>
      <c r="BB98" s="318">
        <v>0</v>
      </c>
      <c r="BC98" s="318">
        <v>0</v>
      </c>
      <c r="BD98" s="318">
        <v>42.5661992974537</v>
      </c>
      <c r="BE98" s="318">
        <v>43.45364315853503</v>
      </c>
      <c r="BF98" s="318">
        <v>44.301925164259004</v>
      </c>
      <c r="BG98" s="318">
        <v>45.918811350929296</v>
      </c>
      <c r="BH98" s="318">
        <v>47.358387622343102</v>
      </c>
      <c r="BI98" s="318">
        <v>49.608601092868938</v>
      </c>
      <c r="BJ98" s="318">
        <v>49.041843475428834</v>
      </c>
      <c r="BK98" s="318">
        <v>49.788331684070144</v>
      </c>
      <c r="BL98" s="318">
        <v>48.09447986573322</v>
      </c>
      <c r="BM98" s="318">
        <v>46.068693702471073</v>
      </c>
      <c r="BN98" s="318">
        <v>40.582987220652491</v>
      </c>
      <c r="BO98" s="318">
        <v>36.204360132577143</v>
      </c>
      <c r="BP98" s="318">
        <v>24.943606640679338</v>
      </c>
      <c r="BQ98" s="318">
        <v>9.4047618882132955</v>
      </c>
      <c r="BR98" s="318">
        <v>1.9912187047630072</v>
      </c>
      <c r="BS98" s="318">
        <v>0.14577770891224914</v>
      </c>
      <c r="BT98" s="318">
        <v>5.4287617644682463E-2</v>
      </c>
      <c r="BU98" s="318">
        <v>4.4016011900981422E-2</v>
      </c>
      <c r="BV98" s="318">
        <v>4.8065147882678232E-2</v>
      </c>
      <c r="BW98" s="318">
        <v>5.1793991932959457E-2</v>
      </c>
      <c r="BX98" s="219"/>
    </row>
    <row r="99" spans="1:76">
      <c r="A99" s="271"/>
      <c r="B99" s="92" t="s">
        <v>500</v>
      </c>
      <c r="C99" s="219"/>
      <c r="D99" s="318">
        <v>0</v>
      </c>
      <c r="E99" s="318">
        <v>0</v>
      </c>
      <c r="F99" s="318">
        <v>0</v>
      </c>
      <c r="G99" s="318">
        <v>0</v>
      </c>
      <c r="H99" s="318">
        <v>0</v>
      </c>
      <c r="I99" s="318">
        <v>0</v>
      </c>
      <c r="J99" s="318">
        <v>0</v>
      </c>
      <c r="K99" s="318">
        <v>0</v>
      </c>
      <c r="L99" s="318">
        <v>0</v>
      </c>
      <c r="M99" s="318">
        <v>0</v>
      </c>
      <c r="N99" s="318">
        <v>0</v>
      </c>
      <c r="O99" s="318">
        <v>0</v>
      </c>
      <c r="P99" s="318">
        <v>0</v>
      </c>
      <c r="Q99" s="318">
        <v>0</v>
      </c>
      <c r="R99" s="318">
        <v>0</v>
      </c>
      <c r="S99" s="318">
        <v>0</v>
      </c>
      <c r="T99" s="318">
        <v>0</v>
      </c>
      <c r="U99" s="318">
        <v>0</v>
      </c>
      <c r="V99" s="318">
        <v>0</v>
      </c>
      <c r="W99" s="318">
        <v>0</v>
      </c>
      <c r="X99" s="318">
        <v>0</v>
      </c>
      <c r="Y99" s="318">
        <v>0</v>
      </c>
      <c r="Z99" s="318">
        <v>0</v>
      </c>
      <c r="AA99" s="318">
        <v>0</v>
      </c>
      <c r="AB99" s="318">
        <v>0</v>
      </c>
      <c r="AC99" s="318">
        <v>0</v>
      </c>
      <c r="AD99" s="318">
        <v>0</v>
      </c>
      <c r="AE99" s="318">
        <v>0</v>
      </c>
      <c r="AF99" s="318">
        <v>0</v>
      </c>
      <c r="AG99" s="318">
        <v>0</v>
      </c>
      <c r="AH99" s="318">
        <v>0</v>
      </c>
      <c r="AI99" s="318">
        <v>0</v>
      </c>
      <c r="AJ99" s="318">
        <v>0</v>
      </c>
      <c r="AK99" s="318">
        <v>0</v>
      </c>
      <c r="AL99" s="318">
        <v>0</v>
      </c>
      <c r="AM99" s="318">
        <v>0</v>
      </c>
      <c r="AN99" s="318">
        <v>0</v>
      </c>
      <c r="AO99" s="318">
        <v>0</v>
      </c>
      <c r="AP99" s="318">
        <v>0</v>
      </c>
      <c r="AQ99" s="318">
        <v>0</v>
      </c>
      <c r="AR99" s="318">
        <v>0</v>
      </c>
      <c r="AS99" s="318">
        <v>0</v>
      </c>
      <c r="AT99" s="318">
        <v>0</v>
      </c>
      <c r="AU99" s="318">
        <v>0</v>
      </c>
      <c r="AV99" s="318">
        <v>0</v>
      </c>
      <c r="AW99" s="318">
        <v>0</v>
      </c>
      <c r="AX99" s="318">
        <v>0</v>
      </c>
      <c r="AY99" s="318">
        <v>0</v>
      </c>
      <c r="AZ99" s="318">
        <v>0</v>
      </c>
      <c r="BA99" s="318">
        <v>0</v>
      </c>
      <c r="BB99" s="318">
        <v>0</v>
      </c>
      <c r="BC99" s="318">
        <v>0</v>
      </c>
      <c r="BD99" s="318">
        <v>0</v>
      </c>
      <c r="BE99" s="318">
        <v>0</v>
      </c>
      <c r="BF99" s="318">
        <v>0</v>
      </c>
      <c r="BG99" s="318">
        <v>0</v>
      </c>
      <c r="BH99" s="318">
        <v>0</v>
      </c>
      <c r="BI99" s="318">
        <v>0</v>
      </c>
      <c r="BJ99" s="318">
        <v>0</v>
      </c>
      <c r="BK99" s="318">
        <v>0</v>
      </c>
      <c r="BL99" s="318">
        <v>0</v>
      </c>
      <c r="BM99" s="318">
        <v>0</v>
      </c>
      <c r="BN99" s="318">
        <v>0</v>
      </c>
      <c r="BO99" s="318">
        <v>0</v>
      </c>
      <c r="BP99" s="318">
        <v>0</v>
      </c>
      <c r="BQ99" s="318">
        <v>0</v>
      </c>
      <c r="BR99" s="318">
        <v>0</v>
      </c>
      <c r="BS99" s="318">
        <v>0</v>
      </c>
      <c r="BT99" s="318">
        <v>0</v>
      </c>
      <c r="BU99" s="318">
        <v>0</v>
      </c>
      <c r="BV99" s="318">
        <v>0</v>
      </c>
      <c r="BW99" s="318">
        <v>0</v>
      </c>
      <c r="BX99" s="219"/>
    </row>
    <row r="100" spans="1:76">
      <c r="A100" s="219"/>
      <c r="B100" s="92" t="s">
        <v>497</v>
      </c>
      <c r="C100" s="219"/>
      <c r="D100" s="318">
        <v>0</v>
      </c>
      <c r="E100" s="318">
        <v>0</v>
      </c>
      <c r="F100" s="318">
        <v>0</v>
      </c>
      <c r="G100" s="318">
        <v>0</v>
      </c>
      <c r="H100" s="318">
        <v>0</v>
      </c>
      <c r="I100" s="318">
        <v>0</v>
      </c>
      <c r="J100" s="318">
        <v>0</v>
      </c>
      <c r="K100" s="318">
        <v>0</v>
      </c>
      <c r="L100" s="318">
        <v>0</v>
      </c>
      <c r="M100" s="318">
        <v>0</v>
      </c>
      <c r="N100" s="318">
        <v>0</v>
      </c>
      <c r="O100" s="318">
        <v>0</v>
      </c>
      <c r="P100" s="318">
        <v>0</v>
      </c>
      <c r="Q100" s="318">
        <v>0</v>
      </c>
      <c r="R100" s="318">
        <v>0</v>
      </c>
      <c r="S100" s="318">
        <v>0</v>
      </c>
      <c r="T100" s="318">
        <v>0</v>
      </c>
      <c r="U100" s="318">
        <v>0</v>
      </c>
      <c r="V100" s="318">
        <v>0</v>
      </c>
      <c r="W100" s="318">
        <v>0</v>
      </c>
      <c r="X100" s="318">
        <v>0</v>
      </c>
      <c r="Y100" s="318">
        <v>0</v>
      </c>
      <c r="Z100" s="318">
        <v>0</v>
      </c>
      <c r="AA100" s="318">
        <v>0</v>
      </c>
      <c r="AB100" s="318">
        <v>0</v>
      </c>
      <c r="AC100" s="318">
        <v>0</v>
      </c>
      <c r="AD100" s="318">
        <v>0</v>
      </c>
      <c r="AE100" s="318">
        <v>0</v>
      </c>
      <c r="AF100" s="318">
        <v>0</v>
      </c>
      <c r="AG100" s="318">
        <v>0</v>
      </c>
      <c r="AH100" s="318">
        <v>0</v>
      </c>
      <c r="AI100" s="318">
        <v>0</v>
      </c>
      <c r="AJ100" s="318">
        <v>0</v>
      </c>
      <c r="AK100" s="318">
        <v>0</v>
      </c>
      <c r="AL100" s="318">
        <v>0</v>
      </c>
      <c r="AM100" s="318">
        <v>0</v>
      </c>
      <c r="AN100" s="318">
        <v>0</v>
      </c>
      <c r="AO100" s="318">
        <v>0</v>
      </c>
      <c r="AP100" s="318">
        <v>0</v>
      </c>
      <c r="AQ100" s="318">
        <v>0</v>
      </c>
      <c r="AR100" s="318">
        <v>0</v>
      </c>
      <c r="AS100" s="318">
        <v>0</v>
      </c>
      <c r="AT100" s="318">
        <v>0</v>
      </c>
      <c r="AU100" s="318">
        <v>0</v>
      </c>
      <c r="AV100" s="318">
        <v>0</v>
      </c>
      <c r="AW100" s="318">
        <v>0</v>
      </c>
      <c r="AX100" s="318">
        <v>0</v>
      </c>
      <c r="AY100" s="318">
        <v>0</v>
      </c>
      <c r="AZ100" s="318">
        <v>0</v>
      </c>
      <c r="BA100" s="318">
        <v>0</v>
      </c>
      <c r="BB100" s="318">
        <v>0</v>
      </c>
      <c r="BC100" s="318">
        <v>0</v>
      </c>
      <c r="BD100" s="318">
        <v>0</v>
      </c>
      <c r="BE100" s="318">
        <v>0</v>
      </c>
      <c r="BF100" s="318">
        <v>0</v>
      </c>
      <c r="BG100" s="318">
        <v>0</v>
      </c>
      <c r="BH100" s="318">
        <v>0</v>
      </c>
      <c r="BI100" s="318">
        <v>0</v>
      </c>
      <c r="BJ100" s="318">
        <v>0</v>
      </c>
      <c r="BK100" s="318">
        <v>0</v>
      </c>
      <c r="BL100" s="318">
        <v>9.1507367245004065E-2</v>
      </c>
      <c r="BM100" s="318">
        <v>0.80494710516618573</v>
      </c>
      <c r="BN100" s="318">
        <v>1.0717744651044938</v>
      </c>
      <c r="BO100" s="318">
        <v>2.6013297400688846</v>
      </c>
      <c r="BP100" s="318">
        <v>10.555111821704106</v>
      </c>
      <c r="BQ100" s="318">
        <v>21.812890033693485</v>
      </c>
      <c r="BR100" s="318">
        <v>26.142478169697565</v>
      </c>
      <c r="BS100" s="318">
        <v>28.310377450082076</v>
      </c>
      <c r="BT100" s="318">
        <v>28.981025240807625</v>
      </c>
      <c r="BU100" s="318">
        <v>28.469043825192838</v>
      </c>
      <c r="BV100" s="318">
        <v>28.003525750121849</v>
      </c>
      <c r="BW100" s="318">
        <v>28.061517932759962</v>
      </c>
      <c r="BX100" s="219"/>
    </row>
    <row r="101" spans="1:76" s="244" customFormat="1" ht="27" customHeight="1" thickBot="1">
      <c r="A101" s="245"/>
      <c r="B101" s="284" t="s">
        <v>476</v>
      </c>
      <c r="C101" s="248"/>
      <c r="D101" s="334">
        <v>0</v>
      </c>
      <c r="E101" s="334">
        <v>0</v>
      </c>
      <c r="F101" s="334">
        <v>0</v>
      </c>
      <c r="G101" s="334">
        <v>0</v>
      </c>
      <c r="H101" s="334">
        <v>0</v>
      </c>
      <c r="I101" s="334">
        <v>0</v>
      </c>
      <c r="J101" s="334">
        <v>0</v>
      </c>
      <c r="K101" s="334">
        <v>0</v>
      </c>
      <c r="L101" s="334">
        <v>0</v>
      </c>
      <c r="M101" s="334">
        <v>0</v>
      </c>
      <c r="N101" s="334">
        <v>0</v>
      </c>
      <c r="O101" s="334">
        <v>0</v>
      </c>
      <c r="P101" s="334">
        <v>0</v>
      </c>
      <c r="Q101" s="334">
        <v>0</v>
      </c>
      <c r="R101" s="334">
        <v>0</v>
      </c>
      <c r="S101" s="334">
        <v>0</v>
      </c>
      <c r="T101" s="334">
        <v>0</v>
      </c>
      <c r="U101" s="334">
        <v>0</v>
      </c>
      <c r="V101" s="334">
        <v>0</v>
      </c>
      <c r="W101" s="334">
        <v>0</v>
      </c>
      <c r="X101" s="334">
        <v>0</v>
      </c>
      <c r="Y101" s="334">
        <v>0</v>
      </c>
      <c r="Z101" s="334">
        <v>0</v>
      </c>
      <c r="AA101" s="334">
        <v>0</v>
      </c>
      <c r="AB101" s="334">
        <v>0</v>
      </c>
      <c r="AC101" s="334">
        <v>0</v>
      </c>
      <c r="AD101" s="334">
        <v>0</v>
      </c>
      <c r="AE101" s="334">
        <v>0</v>
      </c>
      <c r="AF101" s="334">
        <v>0</v>
      </c>
      <c r="AG101" s="334">
        <v>0</v>
      </c>
      <c r="AH101" s="334">
        <v>0</v>
      </c>
      <c r="AI101" s="334">
        <v>0</v>
      </c>
      <c r="AJ101" s="334">
        <v>0</v>
      </c>
      <c r="AK101" s="334">
        <v>0</v>
      </c>
      <c r="AL101" s="334">
        <v>0</v>
      </c>
      <c r="AM101" s="334">
        <v>0</v>
      </c>
      <c r="AN101" s="334">
        <v>0</v>
      </c>
      <c r="AO101" s="334">
        <v>0</v>
      </c>
      <c r="AP101" s="334">
        <v>0</v>
      </c>
      <c r="AQ101" s="334">
        <v>0</v>
      </c>
      <c r="AR101" s="334">
        <v>0</v>
      </c>
      <c r="AS101" s="334">
        <v>0</v>
      </c>
      <c r="AT101" s="334">
        <v>0</v>
      </c>
      <c r="AU101" s="334">
        <v>0</v>
      </c>
      <c r="AV101" s="334">
        <v>0</v>
      </c>
      <c r="AW101" s="334">
        <v>0</v>
      </c>
      <c r="AX101" s="334">
        <v>0</v>
      </c>
      <c r="AY101" s="334">
        <v>0</v>
      </c>
      <c r="AZ101" s="334">
        <v>0</v>
      </c>
      <c r="BA101" s="334">
        <v>0</v>
      </c>
      <c r="BB101" s="334">
        <v>0</v>
      </c>
      <c r="BC101" s="334">
        <v>0</v>
      </c>
      <c r="BD101" s="334">
        <v>3.1910021219303157</v>
      </c>
      <c r="BE101" s="334">
        <v>2.8676281057563964</v>
      </c>
      <c r="BF101" s="334">
        <v>2.2293002125966179</v>
      </c>
      <c r="BG101" s="334">
        <v>2.0836753649828683</v>
      </c>
      <c r="BH101" s="334">
        <v>2.095595462831445</v>
      </c>
      <c r="BI101" s="334">
        <v>2.0987376430079019</v>
      </c>
      <c r="BJ101" s="334">
        <v>2.2437733635419121</v>
      </c>
      <c r="BK101" s="334">
        <v>2.2507867572263542</v>
      </c>
      <c r="BL101" s="334">
        <v>2.2175865541346775</v>
      </c>
      <c r="BM101" s="334">
        <v>2.1926618633025692</v>
      </c>
      <c r="BN101" s="334">
        <v>1.9891617921387079</v>
      </c>
      <c r="BO101" s="334">
        <v>1.9702388458871596</v>
      </c>
      <c r="BP101" s="334">
        <v>1.9849895707956149</v>
      </c>
      <c r="BQ101" s="334">
        <v>1.4616829718628268</v>
      </c>
      <c r="BR101" s="334">
        <v>1.2392561107682247</v>
      </c>
      <c r="BS101" s="334">
        <v>0.83538193895711021</v>
      </c>
      <c r="BT101" s="334">
        <v>0.33322952580411197</v>
      </c>
      <c r="BU101" s="334">
        <v>0.18229205408410262</v>
      </c>
      <c r="BV101" s="334">
        <v>0.17459380062474297</v>
      </c>
      <c r="BW101" s="334">
        <v>0.16686178687491457</v>
      </c>
      <c r="BX101" s="245"/>
    </row>
    <row r="102" spans="1:76" ht="39.75" customHeight="1">
      <c r="A102" s="243"/>
      <c r="B102" s="281" t="s">
        <v>499</v>
      </c>
      <c r="C102" s="280"/>
      <c r="D102" s="333" t="s">
        <v>162</v>
      </c>
      <c r="E102" s="333" t="s">
        <v>161</v>
      </c>
      <c r="F102" s="333" t="s">
        <v>160</v>
      </c>
      <c r="G102" s="333" t="s">
        <v>159</v>
      </c>
      <c r="H102" s="333" t="s">
        <v>158</v>
      </c>
      <c r="I102" s="333" t="s">
        <v>157</v>
      </c>
      <c r="J102" s="333" t="s">
        <v>156</v>
      </c>
      <c r="K102" s="333" t="s">
        <v>155</v>
      </c>
      <c r="L102" s="333" t="s">
        <v>154</v>
      </c>
      <c r="M102" s="333" t="s">
        <v>153</v>
      </c>
      <c r="N102" s="333" t="s">
        <v>152</v>
      </c>
      <c r="O102" s="333" t="s">
        <v>151</v>
      </c>
      <c r="P102" s="333" t="s">
        <v>150</v>
      </c>
      <c r="Q102" s="333" t="s">
        <v>149</v>
      </c>
      <c r="R102" s="333" t="s">
        <v>148</v>
      </c>
      <c r="S102" s="333" t="s">
        <v>147</v>
      </c>
      <c r="T102" s="333" t="s">
        <v>146</v>
      </c>
      <c r="U102" s="333" t="s">
        <v>145</v>
      </c>
      <c r="V102" s="333" t="s">
        <v>144</v>
      </c>
      <c r="W102" s="333" t="s">
        <v>143</v>
      </c>
      <c r="X102" s="333" t="s">
        <v>142</v>
      </c>
      <c r="Y102" s="333" t="s">
        <v>141</v>
      </c>
      <c r="Z102" s="333" t="s">
        <v>140</v>
      </c>
      <c r="AA102" s="333" t="s">
        <v>139</v>
      </c>
      <c r="AB102" s="333" t="s">
        <v>138</v>
      </c>
      <c r="AC102" s="333" t="s">
        <v>137</v>
      </c>
      <c r="AD102" s="333" t="s">
        <v>136</v>
      </c>
      <c r="AE102" s="333" t="s">
        <v>135</v>
      </c>
      <c r="AF102" s="333" t="s">
        <v>134</v>
      </c>
      <c r="AG102" s="333" t="s">
        <v>133</v>
      </c>
      <c r="AH102" s="333" t="s">
        <v>132</v>
      </c>
      <c r="AI102" s="333" t="s">
        <v>131</v>
      </c>
      <c r="AJ102" s="333" t="s">
        <v>130</v>
      </c>
      <c r="AK102" s="333" t="s">
        <v>129</v>
      </c>
      <c r="AL102" s="333" t="s">
        <v>128</v>
      </c>
      <c r="AM102" s="333" t="s">
        <v>127</v>
      </c>
      <c r="AN102" s="333" t="s">
        <v>126</v>
      </c>
      <c r="AO102" s="333" t="s">
        <v>125</v>
      </c>
      <c r="AP102" s="333" t="s">
        <v>124</v>
      </c>
      <c r="AQ102" s="333" t="s">
        <v>123</v>
      </c>
      <c r="AR102" s="333" t="s">
        <v>122</v>
      </c>
      <c r="AS102" s="333" t="s">
        <v>121</v>
      </c>
      <c r="AT102" s="333" t="s">
        <v>120</v>
      </c>
      <c r="AU102" s="333" t="s">
        <v>119</v>
      </c>
      <c r="AV102" s="333" t="s">
        <v>118</v>
      </c>
      <c r="AW102" s="333" t="s">
        <v>117</v>
      </c>
      <c r="AX102" s="333" t="s">
        <v>116</v>
      </c>
      <c r="AY102" s="333" t="s">
        <v>115</v>
      </c>
      <c r="AZ102" s="333" t="s">
        <v>114</v>
      </c>
      <c r="BA102" s="333" t="s">
        <v>113</v>
      </c>
      <c r="BB102" s="333" t="s">
        <v>112</v>
      </c>
      <c r="BC102" s="333" t="s">
        <v>111</v>
      </c>
      <c r="BD102" s="333" t="s">
        <v>110</v>
      </c>
      <c r="BE102" s="333" t="s">
        <v>109</v>
      </c>
      <c r="BF102" s="333" t="s">
        <v>108</v>
      </c>
      <c r="BG102" s="333" t="s">
        <v>107</v>
      </c>
      <c r="BH102" s="333" t="s">
        <v>106</v>
      </c>
      <c r="BI102" s="333" t="s">
        <v>105</v>
      </c>
      <c r="BJ102" s="333" t="s">
        <v>104</v>
      </c>
      <c r="BK102" s="333" t="s">
        <v>103</v>
      </c>
      <c r="BL102" s="333" t="s">
        <v>102</v>
      </c>
      <c r="BM102" s="333" t="s">
        <v>101</v>
      </c>
      <c r="BN102" s="333" t="s">
        <v>100</v>
      </c>
      <c r="BO102" s="333" t="s">
        <v>99</v>
      </c>
      <c r="BP102" s="333" t="s">
        <v>98</v>
      </c>
      <c r="BQ102" s="333" t="s">
        <v>97</v>
      </c>
      <c r="BR102" s="333" t="s">
        <v>96</v>
      </c>
      <c r="BS102" s="333" t="s">
        <v>95</v>
      </c>
      <c r="BT102" s="333" t="s">
        <v>94</v>
      </c>
      <c r="BU102" s="332" t="s">
        <v>93</v>
      </c>
      <c r="BV102" s="332" t="s">
        <v>92</v>
      </c>
      <c r="BW102" s="332" t="s">
        <v>91</v>
      </c>
      <c r="BX102" s="219"/>
    </row>
    <row r="103" spans="1:76" s="275" customFormat="1" ht="30.75" customHeight="1">
      <c r="A103" s="274"/>
      <c r="B103" s="39" t="s">
        <v>498</v>
      </c>
      <c r="C103" s="35"/>
      <c r="D103" s="326" t="s">
        <v>412</v>
      </c>
      <c r="E103" s="326" t="s">
        <v>412</v>
      </c>
      <c r="F103" s="326" t="s">
        <v>412</v>
      </c>
      <c r="G103" s="326" t="s">
        <v>412</v>
      </c>
      <c r="H103" s="326" t="s">
        <v>412</v>
      </c>
      <c r="I103" s="326" t="s">
        <v>412</v>
      </c>
      <c r="J103" s="326" t="s">
        <v>412</v>
      </c>
      <c r="K103" s="326" t="s">
        <v>412</v>
      </c>
      <c r="L103" s="326" t="s">
        <v>412</v>
      </c>
      <c r="M103" s="326" t="s">
        <v>412</v>
      </c>
      <c r="N103" s="326" t="s">
        <v>412</v>
      </c>
      <c r="O103" s="326" t="s">
        <v>412</v>
      </c>
      <c r="P103" s="326" t="s">
        <v>412</v>
      </c>
      <c r="Q103" s="326" t="s">
        <v>412</v>
      </c>
      <c r="R103" s="326" t="s">
        <v>412</v>
      </c>
      <c r="S103" s="326" t="s">
        <v>412</v>
      </c>
      <c r="T103" s="326" t="s">
        <v>412</v>
      </c>
      <c r="U103" s="326" t="s">
        <v>412</v>
      </c>
      <c r="V103" s="326" t="s">
        <v>412</v>
      </c>
      <c r="W103" s="326" t="s">
        <v>412</v>
      </c>
      <c r="X103" s="326" t="s">
        <v>412</v>
      </c>
      <c r="Y103" s="326" t="s">
        <v>412</v>
      </c>
      <c r="Z103" s="326" t="s">
        <v>412</v>
      </c>
      <c r="AA103" s="326" t="s">
        <v>412</v>
      </c>
      <c r="AB103" s="326" t="s">
        <v>412</v>
      </c>
      <c r="AC103" s="326" t="s">
        <v>412</v>
      </c>
      <c r="AD103" s="326" t="s">
        <v>412</v>
      </c>
      <c r="AE103" s="326" t="s">
        <v>412</v>
      </c>
      <c r="AF103" s="326" t="s">
        <v>412</v>
      </c>
      <c r="AG103" s="326" t="s">
        <v>412</v>
      </c>
      <c r="AH103" s="326">
        <v>1253</v>
      </c>
      <c r="AI103" s="326">
        <v>1271</v>
      </c>
      <c r="AJ103" s="326">
        <v>1270</v>
      </c>
      <c r="AK103" s="326">
        <v>1340</v>
      </c>
      <c r="AL103" s="326">
        <v>1386</v>
      </c>
      <c r="AM103" s="326">
        <v>1331</v>
      </c>
      <c r="AN103" s="326">
        <v>1338</v>
      </c>
      <c r="AO103" s="326">
        <v>1408</v>
      </c>
      <c r="AP103" s="326">
        <v>1446</v>
      </c>
      <c r="AQ103" s="326">
        <v>1531</v>
      </c>
      <c r="AR103" s="326">
        <v>1661</v>
      </c>
      <c r="AS103" s="326">
        <v>1798</v>
      </c>
      <c r="AT103" s="326">
        <v>1959</v>
      </c>
      <c r="AU103" s="326">
        <v>2172</v>
      </c>
      <c r="AV103" s="326">
        <v>2409</v>
      </c>
      <c r="AW103" s="326">
        <v>2594</v>
      </c>
      <c r="AX103" s="326">
        <v>2766</v>
      </c>
      <c r="AY103" s="326">
        <v>2847</v>
      </c>
      <c r="AZ103" s="326">
        <v>2819</v>
      </c>
      <c r="BA103" s="326">
        <v>2813</v>
      </c>
      <c r="BB103" s="326">
        <v>2749</v>
      </c>
      <c r="BC103" s="357">
        <v>2731</v>
      </c>
      <c r="BD103" s="326">
        <v>2767</v>
      </c>
      <c r="BE103" s="326">
        <v>2796</v>
      </c>
      <c r="BF103" s="326">
        <v>2814</v>
      </c>
      <c r="BG103" s="326">
        <v>2819</v>
      </c>
      <c r="BH103" s="326">
        <v>2812</v>
      </c>
      <c r="BI103" s="326">
        <v>2763</v>
      </c>
      <c r="BJ103" s="326">
        <v>2719</v>
      </c>
      <c r="BK103" s="326">
        <v>2678</v>
      </c>
      <c r="BL103" s="326">
        <v>2719</v>
      </c>
      <c r="BM103" s="326">
        <v>2662</v>
      </c>
      <c r="BN103" s="326">
        <v>2636</v>
      </c>
      <c r="BO103" s="326">
        <v>2609</v>
      </c>
      <c r="BP103" s="326">
        <v>2540</v>
      </c>
      <c r="BQ103" s="326">
        <v>2486</v>
      </c>
      <c r="BR103" s="326">
        <v>2551</v>
      </c>
      <c r="BS103" s="326">
        <v>2550</v>
      </c>
      <c r="BT103" s="326">
        <v>2529</v>
      </c>
      <c r="BU103" s="326">
        <v>2494</v>
      </c>
      <c r="BV103" s="326">
        <v>2468</v>
      </c>
      <c r="BW103" s="326">
        <v>2482</v>
      </c>
      <c r="BX103" s="174"/>
    </row>
    <row r="104" spans="1:76">
      <c r="A104" s="361"/>
      <c r="B104" s="319" t="s">
        <v>337</v>
      </c>
      <c r="C104" s="271"/>
      <c r="D104" s="360" t="s">
        <v>412</v>
      </c>
      <c r="E104" s="360" t="s">
        <v>412</v>
      </c>
      <c r="F104" s="360" t="s">
        <v>412</v>
      </c>
      <c r="G104" s="360" t="s">
        <v>412</v>
      </c>
      <c r="H104" s="360" t="s">
        <v>412</v>
      </c>
      <c r="I104" s="360" t="s">
        <v>412</v>
      </c>
      <c r="J104" s="360" t="s">
        <v>412</v>
      </c>
      <c r="K104" s="360" t="s">
        <v>412</v>
      </c>
      <c r="L104" s="360" t="s">
        <v>412</v>
      </c>
      <c r="M104" s="360" t="s">
        <v>412</v>
      </c>
      <c r="N104" s="360" t="s">
        <v>412</v>
      </c>
      <c r="O104" s="360" t="s">
        <v>412</v>
      </c>
      <c r="P104" s="360" t="s">
        <v>412</v>
      </c>
      <c r="Q104" s="360" t="s">
        <v>412</v>
      </c>
      <c r="R104" s="360" t="s">
        <v>412</v>
      </c>
      <c r="S104" s="360" t="s">
        <v>412</v>
      </c>
      <c r="T104" s="360" t="s">
        <v>412</v>
      </c>
      <c r="U104" s="360" t="s">
        <v>412</v>
      </c>
      <c r="V104" s="360" t="s">
        <v>412</v>
      </c>
      <c r="W104" s="360" t="s">
        <v>412</v>
      </c>
      <c r="X104" s="360" t="s">
        <v>412</v>
      </c>
      <c r="Y104" s="360" t="s">
        <v>412</v>
      </c>
      <c r="Z104" s="360" t="s">
        <v>412</v>
      </c>
      <c r="AA104" s="360" t="s">
        <v>412</v>
      </c>
      <c r="AB104" s="360" t="s">
        <v>412</v>
      </c>
      <c r="AC104" s="360" t="s">
        <v>412</v>
      </c>
      <c r="AD104" s="360" t="s">
        <v>412</v>
      </c>
      <c r="AE104" s="360" t="s">
        <v>412</v>
      </c>
      <c r="AF104" s="360" t="s">
        <v>412</v>
      </c>
      <c r="AG104" s="360" t="s">
        <v>412</v>
      </c>
      <c r="AH104" s="318">
        <v>1204</v>
      </c>
      <c r="AI104" s="318">
        <v>1210</v>
      </c>
      <c r="AJ104" s="318">
        <v>1201</v>
      </c>
      <c r="AK104" s="318">
        <v>1265</v>
      </c>
      <c r="AL104" s="318">
        <v>1306</v>
      </c>
      <c r="AM104" s="318">
        <v>1244</v>
      </c>
      <c r="AN104" s="318">
        <v>1234</v>
      </c>
      <c r="AO104" s="318">
        <v>1285</v>
      </c>
      <c r="AP104" s="318">
        <v>1300</v>
      </c>
      <c r="AQ104" s="318">
        <v>1358</v>
      </c>
      <c r="AR104" s="318">
        <v>1460</v>
      </c>
      <c r="AS104" s="318">
        <v>1564</v>
      </c>
      <c r="AT104" s="318">
        <v>1691</v>
      </c>
      <c r="AU104" s="318">
        <v>1874</v>
      </c>
      <c r="AV104" s="318">
        <v>2085</v>
      </c>
      <c r="AW104" s="318">
        <v>2248</v>
      </c>
      <c r="AX104" s="318">
        <v>2411</v>
      </c>
      <c r="AY104" s="318">
        <v>2526</v>
      </c>
      <c r="AZ104" s="318">
        <v>2568</v>
      </c>
      <c r="BA104" s="318">
        <v>2624</v>
      </c>
      <c r="BB104" s="318">
        <v>2626</v>
      </c>
      <c r="BC104" s="364">
        <v>2664</v>
      </c>
      <c r="BD104" s="318">
        <v>2720</v>
      </c>
      <c r="BE104" s="318">
        <v>2753</v>
      </c>
      <c r="BF104" s="318">
        <v>2773</v>
      </c>
      <c r="BG104" s="318">
        <v>2778</v>
      </c>
      <c r="BH104" s="318">
        <v>2770</v>
      </c>
      <c r="BI104" s="318">
        <v>2721</v>
      </c>
      <c r="BJ104" s="318">
        <v>2677</v>
      </c>
      <c r="BK104" s="318">
        <v>2636</v>
      </c>
      <c r="BL104" s="318">
        <v>2678</v>
      </c>
      <c r="BM104" s="318">
        <v>2621</v>
      </c>
      <c r="BN104" s="318">
        <v>2597</v>
      </c>
      <c r="BO104" s="318">
        <v>2572</v>
      </c>
      <c r="BP104" s="318">
        <v>2506</v>
      </c>
      <c r="BQ104" s="318">
        <v>2454</v>
      </c>
      <c r="BR104" s="318">
        <v>2522</v>
      </c>
      <c r="BS104" s="318">
        <v>2523</v>
      </c>
      <c r="BT104" s="318">
        <v>2504</v>
      </c>
      <c r="BU104" s="318">
        <v>2470</v>
      </c>
      <c r="BV104" s="318">
        <v>2445</v>
      </c>
      <c r="BW104" s="318">
        <v>2459</v>
      </c>
      <c r="BX104" s="219"/>
    </row>
    <row r="105" spans="1:76">
      <c r="A105" s="361"/>
      <c r="B105" s="319" t="s">
        <v>338</v>
      </c>
      <c r="C105" s="271"/>
      <c r="D105" s="360" t="s">
        <v>412</v>
      </c>
      <c r="E105" s="360" t="s">
        <v>412</v>
      </c>
      <c r="F105" s="360" t="s">
        <v>412</v>
      </c>
      <c r="G105" s="360" t="s">
        <v>412</v>
      </c>
      <c r="H105" s="360" t="s">
        <v>412</v>
      </c>
      <c r="I105" s="360" t="s">
        <v>412</v>
      </c>
      <c r="J105" s="360" t="s">
        <v>412</v>
      </c>
      <c r="K105" s="360" t="s">
        <v>412</v>
      </c>
      <c r="L105" s="360" t="s">
        <v>412</v>
      </c>
      <c r="M105" s="360" t="s">
        <v>412</v>
      </c>
      <c r="N105" s="360" t="s">
        <v>412</v>
      </c>
      <c r="O105" s="360" t="s">
        <v>412</v>
      </c>
      <c r="P105" s="360" t="s">
        <v>412</v>
      </c>
      <c r="Q105" s="360" t="s">
        <v>412</v>
      </c>
      <c r="R105" s="360" t="s">
        <v>412</v>
      </c>
      <c r="S105" s="360" t="s">
        <v>412</v>
      </c>
      <c r="T105" s="360" t="s">
        <v>412</v>
      </c>
      <c r="U105" s="360" t="s">
        <v>412</v>
      </c>
      <c r="V105" s="360" t="s">
        <v>412</v>
      </c>
      <c r="W105" s="360" t="s">
        <v>412</v>
      </c>
      <c r="X105" s="360" t="s">
        <v>412</v>
      </c>
      <c r="Y105" s="360" t="s">
        <v>412</v>
      </c>
      <c r="Z105" s="360" t="s">
        <v>412</v>
      </c>
      <c r="AA105" s="360" t="s">
        <v>412</v>
      </c>
      <c r="AB105" s="360" t="s">
        <v>412</v>
      </c>
      <c r="AC105" s="360" t="s">
        <v>412</v>
      </c>
      <c r="AD105" s="360" t="s">
        <v>412</v>
      </c>
      <c r="AE105" s="360" t="s">
        <v>412</v>
      </c>
      <c r="AF105" s="360" t="s">
        <v>412</v>
      </c>
      <c r="AG105" s="360" t="s">
        <v>412</v>
      </c>
      <c r="AH105" s="318">
        <v>49</v>
      </c>
      <c r="AI105" s="318">
        <v>61</v>
      </c>
      <c r="AJ105" s="318">
        <v>68</v>
      </c>
      <c r="AK105" s="318">
        <v>75</v>
      </c>
      <c r="AL105" s="318">
        <v>80</v>
      </c>
      <c r="AM105" s="318">
        <v>88</v>
      </c>
      <c r="AN105" s="318">
        <v>104</v>
      </c>
      <c r="AO105" s="318">
        <v>123</v>
      </c>
      <c r="AP105" s="318">
        <v>146</v>
      </c>
      <c r="AQ105" s="318">
        <v>173</v>
      </c>
      <c r="AR105" s="318">
        <v>201</v>
      </c>
      <c r="AS105" s="318">
        <v>234</v>
      </c>
      <c r="AT105" s="318">
        <v>269</v>
      </c>
      <c r="AU105" s="318">
        <v>298</v>
      </c>
      <c r="AV105" s="318">
        <v>323</v>
      </c>
      <c r="AW105" s="318">
        <v>346</v>
      </c>
      <c r="AX105" s="318">
        <v>354</v>
      </c>
      <c r="AY105" s="318">
        <v>322</v>
      </c>
      <c r="AZ105" s="318">
        <v>250</v>
      </c>
      <c r="BA105" s="318">
        <v>189</v>
      </c>
      <c r="BB105" s="318">
        <v>123</v>
      </c>
      <c r="BC105" s="318">
        <v>67</v>
      </c>
      <c r="BD105" s="318">
        <v>47</v>
      </c>
      <c r="BE105" s="318">
        <v>43</v>
      </c>
      <c r="BF105" s="318">
        <v>41</v>
      </c>
      <c r="BG105" s="318">
        <v>41</v>
      </c>
      <c r="BH105" s="318">
        <v>42</v>
      </c>
      <c r="BI105" s="318">
        <v>42</v>
      </c>
      <c r="BJ105" s="318">
        <v>42</v>
      </c>
      <c r="BK105" s="318">
        <v>42</v>
      </c>
      <c r="BL105" s="318">
        <v>41</v>
      </c>
      <c r="BM105" s="318">
        <v>40</v>
      </c>
      <c r="BN105" s="318">
        <v>39</v>
      </c>
      <c r="BO105" s="318">
        <v>36</v>
      </c>
      <c r="BP105" s="318">
        <v>34</v>
      </c>
      <c r="BQ105" s="318">
        <v>31</v>
      </c>
      <c r="BR105" s="318">
        <v>29</v>
      </c>
      <c r="BS105" s="318">
        <v>27</v>
      </c>
      <c r="BT105" s="318">
        <v>25</v>
      </c>
      <c r="BU105" s="318">
        <v>24</v>
      </c>
      <c r="BV105" s="318">
        <v>23</v>
      </c>
      <c r="BW105" s="318">
        <v>22</v>
      </c>
      <c r="BX105" s="219"/>
    </row>
    <row r="106" spans="1:76" s="275" customFormat="1" ht="15.75">
      <c r="A106" s="361"/>
      <c r="B106" s="363"/>
      <c r="C106" s="277"/>
      <c r="D106" s="362"/>
      <c r="E106" s="362"/>
      <c r="F106" s="362"/>
      <c r="G106" s="362"/>
      <c r="H106" s="362"/>
      <c r="I106" s="362"/>
      <c r="J106" s="362"/>
      <c r="K106" s="362"/>
      <c r="L106" s="362"/>
      <c r="M106" s="362"/>
      <c r="N106" s="362"/>
      <c r="O106" s="362"/>
      <c r="P106" s="362"/>
      <c r="Q106" s="362"/>
      <c r="R106" s="362"/>
      <c r="S106" s="362"/>
      <c r="T106" s="362"/>
      <c r="U106" s="362"/>
      <c r="V106" s="362"/>
      <c r="W106" s="362"/>
      <c r="X106" s="362"/>
      <c r="Y106" s="362"/>
      <c r="Z106" s="362"/>
      <c r="AA106" s="362"/>
      <c r="AB106" s="362"/>
      <c r="AC106" s="362"/>
      <c r="AD106" s="362"/>
      <c r="AE106" s="362"/>
      <c r="AF106" s="362"/>
      <c r="AG106" s="362"/>
      <c r="AH106" s="318"/>
      <c r="AI106" s="318"/>
      <c r="AJ106" s="318"/>
      <c r="AK106" s="318"/>
      <c r="AL106" s="318"/>
      <c r="AM106" s="318"/>
      <c r="AN106" s="318"/>
      <c r="AO106" s="318"/>
      <c r="AP106" s="318"/>
      <c r="AQ106" s="318"/>
      <c r="AR106" s="318"/>
      <c r="AS106" s="318"/>
      <c r="AT106" s="318"/>
      <c r="AU106" s="318"/>
      <c r="AV106" s="318"/>
      <c r="AW106" s="318"/>
      <c r="AX106" s="318"/>
      <c r="AY106" s="318"/>
      <c r="AZ106" s="318"/>
      <c r="BA106" s="318"/>
      <c r="BB106" s="318"/>
      <c r="BC106" s="318"/>
      <c r="BD106" s="318"/>
      <c r="BE106" s="318"/>
      <c r="BF106" s="318"/>
      <c r="BG106" s="318"/>
      <c r="BH106" s="318"/>
      <c r="BI106" s="318"/>
      <c r="BJ106" s="318"/>
      <c r="BK106" s="318"/>
      <c r="BL106" s="318"/>
      <c r="BM106" s="318"/>
      <c r="BN106" s="318"/>
      <c r="BO106" s="318"/>
      <c r="BP106" s="318"/>
      <c r="BQ106" s="318"/>
      <c r="BR106" s="318"/>
      <c r="BS106" s="318"/>
      <c r="BT106" s="318"/>
      <c r="BU106" s="318"/>
      <c r="BV106" s="318"/>
      <c r="BW106" s="318"/>
      <c r="BX106" s="174"/>
    </row>
    <row r="107" spans="1:76" s="275" customFormat="1" ht="15.75">
      <c r="A107" s="277"/>
      <c r="B107" s="254" t="s">
        <v>246</v>
      </c>
      <c r="C107" s="277"/>
      <c r="D107" s="326">
        <v>0</v>
      </c>
      <c r="E107" s="326">
        <v>0</v>
      </c>
      <c r="F107" s="326">
        <v>0</v>
      </c>
      <c r="G107" s="326">
        <v>0</v>
      </c>
      <c r="H107" s="326">
        <v>0</v>
      </c>
      <c r="I107" s="326">
        <v>0</v>
      </c>
      <c r="J107" s="326">
        <v>0</v>
      </c>
      <c r="K107" s="326">
        <v>0</v>
      </c>
      <c r="L107" s="326">
        <v>0</v>
      </c>
      <c r="M107" s="326">
        <v>0</v>
      </c>
      <c r="N107" s="326">
        <v>0</v>
      </c>
      <c r="O107" s="326">
        <v>0</v>
      </c>
      <c r="P107" s="326">
        <v>0</v>
      </c>
      <c r="Q107" s="326">
        <v>0</v>
      </c>
      <c r="R107" s="326">
        <v>0</v>
      </c>
      <c r="S107" s="326">
        <v>0</v>
      </c>
      <c r="T107" s="326">
        <v>0</v>
      </c>
      <c r="U107" s="326">
        <v>0</v>
      </c>
      <c r="V107" s="326">
        <v>0</v>
      </c>
      <c r="W107" s="326">
        <v>0</v>
      </c>
      <c r="X107" s="326">
        <v>0</v>
      </c>
      <c r="Y107" s="326">
        <v>0</v>
      </c>
      <c r="Z107" s="326">
        <v>0</v>
      </c>
      <c r="AA107" s="326">
        <v>0</v>
      </c>
      <c r="AB107" s="326">
        <v>0</v>
      </c>
      <c r="AC107" s="326">
        <v>0</v>
      </c>
      <c r="AD107" s="326">
        <v>0</v>
      </c>
      <c r="AE107" s="326">
        <v>0</v>
      </c>
      <c r="AF107" s="326">
        <v>0</v>
      </c>
      <c r="AG107" s="326">
        <v>0</v>
      </c>
      <c r="AH107" s="326">
        <v>0</v>
      </c>
      <c r="AI107" s="326">
        <v>0</v>
      </c>
      <c r="AJ107" s="326">
        <v>0</v>
      </c>
      <c r="AK107" s="326">
        <v>0</v>
      </c>
      <c r="AL107" s="326">
        <v>0</v>
      </c>
      <c r="AM107" s="326">
        <v>0</v>
      </c>
      <c r="AN107" s="326">
        <v>0</v>
      </c>
      <c r="AO107" s="326">
        <v>0</v>
      </c>
      <c r="AP107" s="326">
        <v>0</v>
      </c>
      <c r="AQ107" s="326">
        <v>0</v>
      </c>
      <c r="AR107" s="326">
        <v>0</v>
      </c>
      <c r="AS107" s="326">
        <v>0</v>
      </c>
      <c r="AT107" s="326">
        <v>0</v>
      </c>
      <c r="AU107" s="326">
        <v>0</v>
      </c>
      <c r="AV107" s="326">
        <v>0</v>
      </c>
      <c r="AW107" s="326">
        <v>0</v>
      </c>
      <c r="AX107" s="326">
        <v>0</v>
      </c>
      <c r="AY107" s="326">
        <v>0</v>
      </c>
      <c r="AZ107" s="326">
        <v>0</v>
      </c>
      <c r="BA107" s="326">
        <v>0</v>
      </c>
      <c r="BB107" s="326">
        <v>0</v>
      </c>
      <c r="BC107" s="326">
        <v>0</v>
      </c>
      <c r="BD107" s="326">
        <v>0</v>
      </c>
      <c r="BE107" s="326">
        <v>0</v>
      </c>
      <c r="BF107" s="326">
        <v>0</v>
      </c>
      <c r="BG107" s="326">
        <v>0</v>
      </c>
      <c r="BH107" s="326">
        <v>0</v>
      </c>
      <c r="BI107" s="326">
        <v>0</v>
      </c>
      <c r="BJ107" s="326">
        <v>0</v>
      </c>
      <c r="BK107" s="326">
        <v>0</v>
      </c>
      <c r="BL107" s="326">
        <v>136</v>
      </c>
      <c r="BM107" s="326">
        <v>391</v>
      </c>
      <c r="BN107" s="326">
        <v>579</v>
      </c>
      <c r="BO107" s="326">
        <v>811</v>
      </c>
      <c r="BP107" s="326">
        <v>1365</v>
      </c>
      <c r="BQ107" s="326">
        <v>1921</v>
      </c>
      <c r="BR107" s="326">
        <v>2248</v>
      </c>
      <c r="BS107" s="326">
        <v>2370</v>
      </c>
      <c r="BT107" s="326">
        <v>2446</v>
      </c>
      <c r="BU107" s="326">
        <v>2441</v>
      </c>
      <c r="BV107" s="326">
        <v>2422</v>
      </c>
      <c r="BW107" s="326">
        <v>2441</v>
      </c>
      <c r="BX107" s="174"/>
    </row>
    <row r="108" spans="1:76">
      <c r="A108" s="271"/>
      <c r="B108" s="38" t="s">
        <v>497</v>
      </c>
      <c r="C108" s="271"/>
      <c r="D108" s="318">
        <v>0</v>
      </c>
      <c r="E108" s="318">
        <v>0</v>
      </c>
      <c r="F108" s="318">
        <v>0</v>
      </c>
      <c r="G108" s="318">
        <v>0</v>
      </c>
      <c r="H108" s="318">
        <v>0</v>
      </c>
      <c r="I108" s="318">
        <v>0</v>
      </c>
      <c r="J108" s="318">
        <v>0</v>
      </c>
      <c r="K108" s="318">
        <v>0</v>
      </c>
      <c r="L108" s="318">
        <v>0</v>
      </c>
      <c r="M108" s="318">
        <v>0</v>
      </c>
      <c r="N108" s="318">
        <v>0</v>
      </c>
      <c r="O108" s="318">
        <v>0</v>
      </c>
      <c r="P108" s="318">
        <v>0</v>
      </c>
      <c r="Q108" s="318">
        <v>0</v>
      </c>
      <c r="R108" s="318">
        <v>0</v>
      </c>
      <c r="S108" s="318">
        <v>0</v>
      </c>
      <c r="T108" s="318">
        <v>0</v>
      </c>
      <c r="U108" s="318">
        <v>0</v>
      </c>
      <c r="V108" s="318">
        <v>0</v>
      </c>
      <c r="W108" s="318">
        <v>0</v>
      </c>
      <c r="X108" s="318">
        <v>0</v>
      </c>
      <c r="Y108" s="318">
        <v>0</v>
      </c>
      <c r="Z108" s="318">
        <v>0</v>
      </c>
      <c r="AA108" s="318">
        <v>0</v>
      </c>
      <c r="AB108" s="318">
        <v>0</v>
      </c>
      <c r="AC108" s="318">
        <v>0</v>
      </c>
      <c r="AD108" s="318">
        <v>0</v>
      </c>
      <c r="AE108" s="318">
        <v>0</v>
      </c>
      <c r="AF108" s="318">
        <v>0</v>
      </c>
      <c r="AG108" s="318">
        <v>0</v>
      </c>
      <c r="AH108" s="318">
        <v>0</v>
      </c>
      <c r="AI108" s="318">
        <v>0</v>
      </c>
      <c r="AJ108" s="318">
        <v>0</v>
      </c>
      <c r="AK108" s="318">
        <v>0</v>
      </c>
      <c r="AL108" s="318">
        <v>0</v>
      </c>
      <c r="AM108" s="318">
        <v>0</v>
      </c>
      <c r="AN108" s="318">
        <v>0</v>
      </c>
      <c r="AO108" s="318">
        <v>0</v>
      </c>
      <c r="AP108" s="318">
        <v>0</v>
      </c>
      <c r="AQ108" s="318">
        <v>0</v>
      </c>
      <c r="AR108" s="318">
        <v>0</v>
      </c>
      <c r="AS108" s="318">
        <v>0</v>
      </c>
      <c r="AT108" s="318">
        <v>0</v>
      </c>
      <c r="AU108" s="318">
        <v>0</v>
      </c>
      <c r="AV108" s="318">
        <v>0</v>
      </c>
      <c r="AW108" s="318">
        <v>0</v>
      </c>
      <c r="AX108" s="318">
        <v>0</v>
      </c>
      <c r="AY108" s="318">
        <v>0</v>
      </c>
      <c r="AZ108" s="318">
        <v>0</v>
      </c>
      <c r="BA108" s="318">
        <v>0</v>
      </c>
      <c r="BB108" s="318">
        <v>0</v>
      </c>
      <c r="BC108" s="318">
        <v>0</v>
      </c>
      <c r="BD108" s="318">
        <v>0</v>
      </c>
      <c r="BE108" s="318">
        <v>0</v>
      </c>
      <c r="BF108" s="318">
        <v>0</v>
      </c>
      <c r="BG108" s="318">
        <v>0</v>
      </c>
      <c r="BH108" s="318">
        <v>0</v>
      </c>
      <c r="BI108" s="318">
        <v>0</v>
      </c>
      <c r="BJ108" s="318">
        <v>0</v>
      </c>
      <c r="BK108" s="318">
        <v>0</v>
      </c>
      <c r="BL108" s="318">
        <v>65</v>
      </c>
      <c r="BM108" s="318">
        <v>167</v>
      </c>
      <c r="BN108" s="318">
        <v>237</v>
      </c>
      <c r="BO108" s="318">
        <v>321</v>
      </c>
      <c r="BP108" s="318">
        <v>467</v>
      </c>
      <c r="BQ108" s="318">
        <v>673</v>
      </c>
      <c r="BR108" s="318">
        <v>753</v>
      </c>
      <c r="BS108" s="318">
        <v>825</v>
      </c>
      <c r="BT108" s="318">
        <v>891</v>
      </c>
      <c r="BU108" s="318">
        <v>897</v>
      </c>
      <c r="BV108" s="318">
        <v>879</v>
      </c>
      <c r="BW108" s="318">
        <v>866</v>
      </c>
      <c r="BX108" s="219"/>
    </row>
    <row r="109" spans="1:76">
      <c r="A109" s="271"/>
      <c r="B109" s="323" t="s">
        <v>495</v>
      </c>
      <c r="C109" s="271"/>
      <c r="D109" s="318">
        <v>0</v>
      </c>
      <c r="E109" s="318">
        <v>0</v>
      </c>
      <c r="F109" s="318">
        <v>0</v>
      </c>
      <c r="G109" s="318">
        <v>0</v>
      </c>
      <c r="H109" s="318">
        <v>0</v>
      </c>
      <c r="I109" s="318">
        <v>0</v>
      </c>
      <c r="J109" s="318">
        <v>0</v>
      </c>
      <c r="K109" s="318">
        <v>0</v>
      </c>
      <c r="L109" s="318">
        <v>0</v>
      </c>
      <c r="M109" s="318">
        <v>0</v>
      </c>
      <c r="N109" s="318">
        <v>0</v>
      </c>
      <c r="O109" s="318">
        <v>0</v>
      </c>
      <c r="P109" s="318">
        <v>0</v>
      </c>
      <c r="Q109" s="318">
        <v>0</v>
      </c>
      <c r="R109" s="318">
        <v>0</v>
      </c>
      <c r="S109" s="318">
        <v>0</v>
      </c>
      <c r="T109" s="318">
        <v>0</v>
      </c>
      <c r="U109" s="318">
        <v>0</v>
      </c>
      <c r="V109" s="318">
        <v>0</v>
      </c>
      <c r="W109" s="318">
        <v>0</v>
      </c>
      <c r="X109" s="318">
        <v>0</v>
      </c>
      <c r="Y109" s="318">
        <v>0</v>
      </c>
      <c r="Z109" s="318">
        <v>0</v>
      </c>
      <c r="AA109" s="318">
        <v>0</v>
      </c>
      <c r="AB109" s="318">
        <v>0</v>
      </c>
      <c r="AC109" s="318">
        <v>0</v>
      </c>
      <c r="AD109" s="318">
        <v>0</v>
      </c>
      <c r="AE109" s="318">
        <v>0</v>
      </c>
      <c r="AF109" s="318">
        <v>0</v>
      </c>
      <c r="AG109" s="318">
        <v>0</v>
      </c>
      <c r="AH109" s="318">
        <v>0</v>
      </c>
      <c r="AI109" s="318">
        <v>0</v>
      </c>
      <c r="AJ109" s="318">
        <v>0</v>
      </c>
      <c r="AK109" s="318">
        <v>0</v>
      </c>
      <c r="AL109" s="318">
        <v>0</v>
      </c>
      <c r="AM109" s="318">
        <v>0</v>
      </c>
      <c r="AN109" s="318">
        <v>0</v>
      </c>
      <c r="AO109" s="318">
        <v>0</v>
      </c>
      <c r="AP109" s="318">
        <v>0</v>
      </c>
      <c r="AQ109" s="318">
        <v>0</v>
      </c>
      <c r="AR109" s="318">
        <v>0</v>
      </c>
      <c r="AS109" s="318">
        <v>0</v>
      </c>
      <c r="AT109" s="318">
        <v>0</v>
      </c>
      <c r="AU109" s="318">
        <v>0</v>
      </c>
      <c r="AV109" s="318">
        <v>0</v>
      </c>
      <c r="AW109" s="318">
        <v>0</v>
      </c>
      <c r="AX109" s="318">
        <v>0</v>
      </c>
      <c r="AY109" s="318">
        <v>0</v>
      </c>
      <c r="AZ109" s="318">
        <v>0</v>
      </c>
      <c r="BA109" s="318">
        <v>0</v>
      </c>
      <c r="BB109" s="318">
        <v>0</v>
      </c>
      <c r="BC109" s="318">
        <v>0</v>
      </c>
      <c r="BD109" s="318">
        <v>0</v>
      </c>
      <c r="BE109" s="318">
        <v>0</v>
      </c>
      <c r="BF109" s="318">
        <v>0</v>
      </c>
      <c r="BG109" s="318">
        <v>0</v>
      </c>
      <c r="BH109" s="318">
        <v>0</v>
      </c>
      <c r="BI109" s="318">
        <v>0</v>
      </c>
      <c r="BJ109" s="318">
        <v>0</v>
      </c>
      <c r="BK109" s="318">
        <v>0</v>
      </c>
      <c r="BL109" s="318">
        <v>62</v>
      </c>
      <c r="BM109" s="318">
        <v>124</v>
      </c>
      <c r="BN109" s="318">
        <v>135</v>
      </c>
      <c r="BO109" s="318">
        <v>138</v>
      </c>
      <c r="BP109" s="318">
        <v>156</v>
      </c>
      <c r="BQ109" s="318">
        <v>132</v>
      </c>
      <c r="BR109" s="318">
        <v>117</v>
      </c>
      <c r="BS109" s="318">
        <v>74</v>
      </c>
      <c r="BT109" s="318">
        <v>43</v>
      </c>
      <c r="BU109" s="318">
        <v>37</v>
      </c>
      <c r="BV109" s="318">
        <v>37</v>
      </c>
      <c r="BW109" s="318">
        <v>37</v>
      </c>
      <c r="BX109" s="219"/>
    </row>
    <row r="110" spans="1:76">
      <c r="A110" s="271"/>
      <c r="B110" s="323" t="s">
        <v>494</v>
      </c>
      <c r="C110" s="271"/>
      <c r="D110" s="318">
        <v>0</v>
      </c>
      <c r="E110" s="318">
        <v>0</v>
      </c>
      <c r="F110" s="318">
        <v>0</v>
      </c>
      <c r="G110" s="318">
        <v>0</v>
      </c>
      <c r="H110" s="318">
        <v>0</v>
      </c>
      <c r="I110" s="318">
        <v>0</v>
      </c>
      <c r="J110" s="318">
        <v>0</v>
      </c>
      <c r="K110" s="318">
        <v>0</v>
      </c>
      <c r="L110" s="318">
        <v>0</v>
      </c>
      <c r="M110" s="318">
        <v>0</v>
      </c>
      <c r="N110" s="318">
        <v>0</v>
      </c>
      <c r="O110" s="318">
        <v>0</v>
      </c>
      <c r="P110" s="318">
        <v>0</v>
      </c>
      <c r="Q110" s="318">
        <v>0</v>
      </c>
      <c r="R110" s="318">
        <v>0</v>
      </c>
      <c r="S110" s="318">
        <v>0</v>
      </c>
      <c r="T110" s="318">
        <v>0</v>
      </c>
      <c r="U110" s="318">
        <v>0</v>
      </c>
      <c r="V110" s="318">
        <v>0</v>
      </c>
      <c r="W110" s="318">
        <v>0</v>
      </c>
      <c r="X110" s="318">
        <v>0</v>
      </c>
      <c r="Y110" s="318">
        <v>0</v>
      </c>
      <c r="Z110" s="318">
        <v>0</v>
      </c>
      <c r="AA110" s="318">
        <v>0</v>
      </c>
      <c r="AB110" s="318">
        <v>0</v>
      </c>
      <c r="AC110" s="318">
        <v>0</v>
      </c>
      <c r="AD110" s="318">
        <v>0</v>
      </c>
      <c r="AE110" s="318">
        <v>0</v>
      </c>
      <c r="AF110" s="318">
        <v>0</v>
      </c>
      <c r="AG110" s="318">
        <v>0</v>
      </c>
      <c r="AH110" s="318">
        <v>0</v>
      </c>
      <c r="AI110" s="318">
        <v>0</v>
      </c>
      <c r="AJ110" s="318">
        <v>0</v>
      </c>
      <c r="AK110" s="318">
        <v>0</v>
      </c>
      <c r="AL110" s="318">
        <v>0</v>
      </c>
      <c r="AM110" s="318">
        <v>0</v>
      </c>
      <c r="AN110" s="318">
        <v>0</v>
      </c>
      <c r="AO110" s="318">
        <v>0</v>
      </c>
      <c r="AP110" s="318">
        <v>0</v>
      </c>
      <c r="AQ110" s="318">
        <v>0</v>
      </c>
      <c r="AR110" s="318">
        <v>0</v>
      </c>
      <c r="AS110" s="318">
        <v>0</v>
      </c>
      <c r="AT110" s="318">
        <v>0</v>
      </c>
      <c r="AU110" s="318">
        <v>0</v>
      </c>
      <c r="AV110" s="318">
        <v>0</v>
      </c>
      <c r="AW110" s="318">
        <v>0</v>
      </c>
      <c r="AX110" s="318">
        <v>0</v>
      </c>
      <c r="AY110" s="318">
        <v>0</v>
      </c>
      <c r="AZ110" s="318">
        <v>0</v>
      </c>
      <c r="BA110" s="318">
        <v>0</v>
      </c>
      <c r="BB110" s="318">
        <v>0</v>
      </c>
      <c r="BC110" s="318">
        <v>0</v>
      </c>
      <c r="BD110" s="318">
        <v>0</v>
      </c>
      <c r="BE110" s="318">
        <v>0</v>
      </c>
      <c r="BF110" s="318">
        <v>0</v>
      </c>
      <c r="BG110" s="318">
        <v>0</v>
      </c>
      <c r="BH110" s="318">
        <v>0</v>
      </c>
      <c r="BI110" s="318">
        <v>0</v>
      </c>
      <c r="BJ110" s="318">
        <v>0</v>
      </c>
      <c r="BK110" s="318">
        <v>0</v>
      </c>
      <c r="BL110" s="318">
        <v>1</v>
      </c>
      <c r="BM110" s="318">
        <v>12</v>
      </c>
      <c r="BN110" s="318">
        <v>75</v>
      </c>
      <c r="BO110" s="318">
        <v>120</v>
      </c>
      <c r="BP110" s="318">
        <v>119</v>
      </c>
      <c r="BQ110" s="318">
        <v>113</v>
      </c>
      <c r="BR110" s="318">
        <v>34</v>
      </c>
      <c r="BS110" s="318">
        <v>18</v>
      </c>
      <c r="BT110" s="318">
        <v>22</v>
      </c>
      <c r="BU110" s="318">
        <v>25</v>
      </c>
      <c r="BV110" s="318">
        <v>25</v>
      </c>
      <c r="BW110" s="318">
        <v>26</v>
      </c>
      <c r="BX110" s="219"/>
    </row>
    <row r="111" spans="1:76">
      <c r="A111" s="271"/>
      <c r="B111" s="323" t="s">
        <v>493</v>
      </c>
      <c r="C111" s="271"/>
      <c r="D111" s="318">
        <v>0</v>
      </c>
      <c r="E111" s="318">
        <v>0</v>
      </c>
      <c r="F111" s="318">
        <v>0</v>
      </c>
      <c r="G111" s="318">
        <v>0</v>
      </c>
      <c r="H111" s="318">
        <v>0</v>
      </c>
      <c r="I111" s="318">
        <v>0</v>
      </c>
      <c r="J111" s="318">
        <v>0</v>
      </c>
      <c r="K111" s="318">
        <v>0</v>
      </c>
      <c r="L111" s="318">
        <v>0</v>
      </c>
      <c r="M111" s="318">
        <v>0</v>
      </c>
      <c r="N111" s="318">
        <v>0</v>
      </c>
      <c r="O111" s="318">
        <v>0</v>
      </c>
      <c r="P111" s="318">
        <v>0</v>
      </c>
      <c r="Q111" s="318">
        <v>0</v>
      </c>
      <c r="R111" s="318">
        <v>0</v>
      </c>
      <c r="S111" s="318">
        <v>0</v>
      </c>
      <c r="T111" s="318">
        <v>0</v>
      </c>
      <c r="U111" s="318">
        <v>0</v>
      </c>
      <c r="V111" s="318">
        <v>0</v>
      </c>
      <c r="W111" s="318">
        <v>0</v>
      </c>
      <c r="X111" s="318">
        <v>0</v>
      </c>
      <c r="Y111" s="318">
        <v>0</v>
      </c>
      <c r="Z111" s="318">
        <v>0</v>
      </c>
      <c r="AA111" s="318">
        <v>0</v>
      </c>
      <c r="AB111" s="318">
        <v>0</v>
      </c>
      <c r="AC111" s="318">
        <v>0</v>
      </c>
      <c r="AD111" s="318">
        <v>0</v>
      </c>
      <c r="AE111" s="318">
        <v>0</v>
      </c>
      <c r="AF111" s="318">
        <v>0</v>
      </c>
      <c r="AG111" s="318">
        <v>0</v>
      </c>
      <c r="AH111" s="318">
        <v>0</v>
      </c>
      <c r="AI111" s="318">
        <v>0</v>
      </c>
      <c r="AJ111" s="318">
        <v>0</v>
      </c>
      <c r="AK111" s="318">
        <v>0</v>
      </c>
      <c r="AL111" s="318">
        <v>0</v>
      </c>
      <c r="AM111" s="318">
        <v>0</v>
      </c>
      <c r="AN111" s="318">
        <v>0</v>
      </c>
      <c r="AO111" s="318">
        <v>0</v>
      </c>
      <c r="AP111" s="318">
        <v>0</v>
      </c>
      <c r="AQ111" s="318">
        <v>0</v>
      </c>
      <c r="AR111" s="318">
        <v>0</v>
      </c>
      <c r="AS111" s="318">
        <v>0</v>
      </c>
      <c r="AT111" s="318">
        <v>0</v>
      </c>
      <c r="AU111" s="318">
        <v>0</v>
      </c>
      <c r="AV111" s="318">
        <v>0</v>
      </c>
      <c r="AW111" s="318">
        <v>0</v>
      </c>
      <c r="AX111" s="318">
        <v>0</v>
      </c>
      <c r="AY111" s="318">
        <v>0</v>
      </c>
      <c r="AZ111" s="318">
        <v>0</v>
      </c>
      <c r="BA111" s="318">
        <v>0</v>
      </c>
      <c r="BB111" s="318">
        <v>0</v>
      </c>
      <c r="BC111" s="318">
        <v>0</v>
      </c>
      <c r="BD111" s="318">
        <v>0</v>
      </c>
      <c r="BE111" s="318">
        <v>0</v>
      </c>
      <c r="BF111" s="318">
        <v>0</v>
      </c>
      <c r="BG111" s="318">
        <v>0</v>
      </c>
      <c r="BH111" s="318">
        <v>0</v>
      </c>
      <c r="BI111" s="318">
        <v>0</v>
      </c>
      <c r="BJ111" s="318">
        <v>0</v>
      </c>
      <c r="BK111" s="318">
        <v>0</v>
      </c>
      <c r="BL111" s="318">
        <v>2</v>
      </c>
      <c r="BM111" s="318">
        <v>31</v>
      </c>
      <c r="BN111" s="318">
        <v>27</v>
      </c>
      <c r="BO111" s="318">
        <v>64</v>
      </c>
      <c r="BP111" s="318">
        <v>193</v>
      </c>
      <c r="BQ111" s="318">
        <v>428</v>
      </c>
      <c r="BR111" s="318">
        <v>603</v>
      </c>
      <c r="BS111" s="318">
        <v>733</v>
      </c>
      <c r="BT111" s="318">
        <v>826</v>
      </c>
      <c r="BU111" s="318">
        <v>835</v>
      </c>
      <c r="BV111" s="318">
        <v>817</v>
      </c>
      <c r="BW111" s="318">
        <v>803</v>
      </c>
      <c r="BX111" s="219"/>
    </row>
    <row r="112" spans="1:76" ht="26.1" customHeight="1">
      <c r="A112" s="271"/>
      <c r="B112" s="38" t="s">
        <v>496</v>
      </c>
      <c r="C112" s="271"/>
      <c r="D112" s="318">
        <v>0</v>
      </c>
      <c r="E112" s="318">
        <v>0</v>
      </c>
      <c r="F112" s="318">
        <v>0</v>
      </c>
      <c r="G112" s="318">
        <v>0</v>
      </c>
      <c r="H112" s="318">
        <v>0</v>
      </c>
      <c r="I112" s="318">
        <v>0</v>
      </c>
      <c r="J112" s="318">
        <v>0</v>
      </c>
      <c r="K112" s="318">
        <v>0</v>
      </c>
      <c r="L112" s="318">
        <v>0</v>
      </c>
      <c r="M112" s="318">
        <v>0</v>
      </c>
      <c r="N112" s="318">
        <v>0</v>
      </c>
      <c r="O112" s="318">
        <v>0</v>
      </c>
      <c r="P112" s="318">
        <v>0</v>
      </c>
      <c r="Q112" s="318">
        <v>0</v>
      </c>
      <c r="R112" s="318">
        <v>0</v>
      </c>
      <c r="S112" s="318">
        <v>0</v>
      </c>
      <c r="T112" s="318">
        <v>0</v>
      </c>
      <c r="U112" s="318">
        <v>0</v>
      </c>
      <c r="V112" s="318">
        <v>0</v>
      </c>
      <c r="W112" s="318">
        <v>0</v>
      </c>
      <c r="X112" s="318">
        <v>0</v>
      </c>
      <c r="Y112" s="318">
        <v>0</v>
      </c>
      <c r="Z112" s="318">
        <v>0</v>
      </c>
      <c r="AA112" s="318">
        <v>0</v>
      </c>
      <c r="AB112" s="318">
        <v>0</v>
      </c>
      <c r="AC112" s="318">
        <v>0</v>
      </c>
      <c r="AD112" s="318">
        <v>0</v>
      </c>
      <c r="AE112" s="318">
        <v>0</v>
      </c>
      <c r="AF112" s="318">
        <v>0</v>
      </c>
      <c r="AG112" s="318">
        <v>0</v>
      </c>
      <c r="AH112" s="318">
        <v>0</v>
      </c>
      <c r="AI112" s="318">
        <v>0</v>
      </c>
      <c r="AJ112" s="318">
        <v>0</v>
      </c>
      <c r="AK112" s="318">
        <v>0</v>
      </c>
      <c r="AL112" s="318">
        <v>0</v>
      </c>
      <c r="AM112" s="318">
        <v>0</v>
      </c>
      <c r="AN112" s="318">
        <v>0</v>
      </c>
      <c r="AO112" s="318">
        <v>0</v>
      </c>
      <c r="AP112" s="318">
        <v>0</v>
      </c>
      <c r="AQ112" s="318">
        <v>0</v>
      </c>
      <c r="AR112" s="318">
        <v>0</v>
      </c>
      <c r="AS112" s="318">
        <v>0</v>
      </c>
      <c r="AT112" s="318">
        <v>0</v>
      </c>
      <c r="AU112" s="318">
        <v>0</v>
      </c>
      <c r="AV112" s="318">
        <v>0</v>
      </c>
      <c r="AW112" s="318">
        <v>0</v>
      </c>
      <c r="AX112" s="318">
        <v>0</v>
      </c>
      <c r="AY112" s="318">
        <v>0</v>
      </c>
      <c r="AZ112" s="318">
        <v>0</v>
      </c>
      <c r="BA112" s="318">
        <v>0</v>
      </c>
      <c r="BB112" s="318">
        <v>0</v>
      </c>
      <c r="BC112" s="318">
        <v>0</v>
      </c>
      <c r="BD112" s="318">
        <v>0</v>
      </c>
      <c r="BE112" s="318">
        <v>0</v>
      </c>
      <c r="BF112" s="318">
        <v>0</v>
      </c>
      <c r="BG112" s="318">
        <v>0</v>
      </c>
      <c r="BH112" s="318">
        <v>0</v>
      </c>
      <c r="BI112" s="318">
        <v>0</v>
      </c>
      <c r="BJ112" s="318">
        <v>0</v>
      </c>
      <c r="BK112" s="318">
        <v>0</v>
      </c>
      <c r="BL112" s="318">
        <v>56</v>
      </c>
      <c r="BM112" s="318">
        <v>168</v>
      </c>
      <c r="BN112" s="318">
        <v>275</v>
      </c>
      <c r="BO112" s="318">
        <v>424</v>
      </c>
      <c r="BP112" s="318">
        <v>784</v>
      </c>
      <c r="BQ112" s="318">
        <v>1117</v>
      </c>
      <c r="BR112" s="318">
        <v>1343</v>
      </c>
      <c r="BS112" s="318">
        <v>1378</v>
      </c>
      <c r="BT112" s="318">
        <v>1375</v>
      </c>
      <c r="BU112" s="318">
        <v>1354</v>
      </c>
      <c r="BV112" s="318">
        <v>1346</v>
      </c>
      <c r="BW112" s="318">
        <v>1371</v>
      </c>
      <c r="BX112" s="219"/>
    </row>
    <row r="113" spans="1:76">
      <c r="A113" s="271"/>
      <c r="B113" s="323" t="s">
        <v>495</v>
      </c>
      <c r="C113" s="271"/>
      <c r="D113" s="318">
        <v>0</v>
      </c>
      <c r="E113" s="318">
        <v>0</v>
      </c>
      <c r="F113" s="318">
        <v>0</v>
      </c>
      <c r="G113" s="318">
        <v>0</v>
      </c>
      <c r="H113" s="318">
        <v>0</v>
      </c>
      <c r="I113" s="318">
        <v>0</v>
      </c>
      <c r="J113" s="318">
        <v>0</v>
      </c>
      <c r="K113" s="318">
        <v>0</v>
      </c>
      <c r="L113" s="318">
        <v>0</v>
      </c>
      <c r="M113" s="318">
        <v>0</v>
      </c>
      <c r="N113" s="318">
        <v>0</v>
      </c>
      <c r="O113" s="318">
        <v>0</v>
      </c>
      <c r="P113" s="318">
        <v>0</v>
      </c>
      <c r="Q113" s="318">
        <v>0</v>
      </c>
      <c r="R113" s="318">
        <v>0</v>
      </c>
      <c r="S113" s="318">
        <v>0</v>
      </c>
      <c r="T113" s="318">
        <v>0</v>
      </c>
      <c r="U113" s="318">
        <v>0</v>
      </c>
      <c r="V113" s="318">
        <v>0</v>
      </c>
      <c r="W113" s="318">
        <v>0</v>
      </c>
      <c r="X113" s="318">
        <v>0</v>
      </c>
      <c r="Y113" s="318">
        <v>0</v>
      </c>
      <c r="Z113" s="318">
        <v>0</v>
      </c>
      <c r="AA113" s="318">
        <v>0</v>
      </c>
      <c r="AB113" s="318">
        <v>0</v>
      </c>
      <c r="AC113" s="318">
        <v>0</v>
      </c>
      <c r="AD113" s="318">
        <v>0</v>
      </c>
      <c r="AE113" s="318">
        <v>0</v>
      </c>
      <c r="AF113" s="318">
        <v>0</v>
      </c>
      <c r="AG113" s="318">
        <v>0</v>
      </c>
      <c r="AH113" s="318">
        <v>0</v>
      </c>
      <c r="AI113" s="318">
        <v>0</v>
      </c>
      <c r="AJ113" s="318">
        <v>0</v>
      </c>
      <c r="AK113" s="318">
        <v>0</v>
      </c>
      <c r="AL113" s="318">
        <v>0</v>
      </c>
      <c r="AM113" s="318">
        <v>0</v>
      </c>
      <c r="AN113" s="318">
        <v>0</v>
      </c>
      <c r="AO113" s="318">
        <v>0</v>
      </c>
      <c r="AP113" s="318">
        <v>0</v>
      </c>
      <c r="AQ113" s="318">
        <v>0</v>
      </c>
      <c r="AR113" s="318">
        <v>0</v>
      </c>
      <c r="AS113" s="318">
        <v>0</v>
      </c>
      <c r="AT113" s="318">
        <v>0</v>
      </c>
      <c r="AU113" s="318">
        <v>0</v>
      </c>
      <c r="AV113" s="318">
        <v>0</v>
      </c>
      <c r="AW113" s="318">
        <v>0</v>
      </c>
      <c r="AX113" s="318">
        <v>0</v>
      </c>
      <c r="AY113" s="318">
        <v>0</v>
      </c>
      <c r="AZ113" s="318">
        <v>0</v>
      </c>
      <c r="BA113" s="318">
        <v>0</v>
      </c>
      <c r="BB113" s="318">
        <v>0</v>
      </c>
      <c r="BC113" s="318">
        <v>0</v>
      </c>
      <c r="BD113" s="318">
        <v>0</v>
      </c>
      <c r="BE113" s="318">
        <v>0</v>
      </c>
      <c r="BF113" s="318">
        <v>0</v>
      </c>
      <c r="BG113" s="318">
        <v>0</v>
      </c>
      <c r="BH113" s="318">
        <v>0</v>
      </c>
      <c r="BI113" s="318">
        <v>0</v>
      </c>
      <c r="BJ113" s="318">
        <v>0</v>
      </c>
      <c r="BK113" s="318">
        <v>0</v>
      </c>
      <c r="BL113" s="318">
        <v>53</v>
      </c>
      <c r="BM113" s="318">
        <v>132</v>
      </c>
      <c r="BN113" s="318">
        <v>181</v>
      </c>
      <c r="BO113" s="318">
        <v>226</v>
      </c>
      <c r="BP113" s="318">
        <v>313</v>
      </c>
      <c r="BQ113" s="318">
        <v>354</v>
      </c>
      <c r="BR113" s="318">
        <v>396</v>
      </c>
      <c r="BS113" s="318">
        <v>260</v>
      </c>
      <c r="BT113" s="318">
        <v>151</v>
      </c>
      <c r="BU113" s="318">
        <v>132</v>
      </c>
      <c r="BV113" s="318">
        <v>132</v>
      </c>
      <c r="BW113" s="318">
        <v>133</v>
      </c>
      <c r="BX113" s="219"/>
    </row>
    <row r="114" spans="1:76">
      <c r="A114" s="271"/>
      <c r="B114" s="323" t="s">
        <v>494</v>
      </c>
      <c r="C114" s="271"/>
      <c r="D114" s="318">
        <v>0</v>
      </c>
      <c r="E114" s="318">
        <v>0</v>
      </c>
      <c r="F114" s="318">
        <v>0</v>
      </c>
      <c r="G114" s="318">
        <v>0</v>
      </c>
      <c r="H114" s="318">
        <v>0</v>
      </c>
      <c r="I114" s="318">
        <v>0</v>
      </c>
      <c r="J114" s="318">
        <v>0</v>
      </c>
      <c r="K114" s="318">
        <v>0</v>
      </c>
      <c r="L114" s="318">
        <v>0</v>
      </c>
      <c r="M114" s="318">
        <v>0</v>
      </c>
      <c r="N114" s="318">
        <v>0</v>
      </c>
      <c r="O114" s="318">
        <v>0</v>
      </c>
      <c r="P114" s="318">
        <v>0</v>
      </c>
      <c r="Q114" s="318">
        <v>0</v>
      </c>
      <c r="R114" s="318">
        <v>0</v>
      </c>
      <c r="S114" s="318">
        <v>0</v>
      </c>
      <c r="T114" s="318">
        <v>0</v>
      </c>
      <c r="U114" s="318">
        <v>0</v>
      </c>
      <c r="V114" s="318">
        <v>0</v>
      </c>
      <c r="W114" s="318">
        <v>0</v>
      </c>
      <c r="X114" s="318">
        <v>0</v>
      </c>
      <c r="Y114" s="318">
        <v>0</v>
      </c>
      <c r="Z114" s="318">
        <v>0</v>
      </c>
      <c r="AA114" s="318">
        <v>0</v>
      </c>
      <c r="AB114" s="318">
        <v>0</v>
      </c>
      <c r="AC114" s="318">
        <v>0</v>
      </c>
      <c r="AD114" s="318">
        <v>0</v>
      </c>
      <c r="AE114" s="318">
        <v>0</v>
      </c>
      <c r="AF114" s="318">
        <v>0</v>
      </c>
      <c r="AG114" s="318">
        <v>0</v>
      </c>
      <c r="AH114" s="318">
        <v>0</v>
      </c>
      <c r="AI114" s="318">
        <v>0</v>
      </c>
      <c r="AJ114" s="318">
        <v>0</v>
      </c>
      <c r="AK114" s="318">
        <v>0</v>
      </c>
      <c r="AL114" s="318">
        <v>0</v>
      </c>
      <c r="AM114" s="318">
        <v>0</v>
      </c>
      <c r="AN114" s="318">
        <v>0</v>
      </c>
      <c r="AO114" s="318">
        <v>0</v>
      </c>
      <c r="AP114" s="318">
        <v>0</v>
      </c>
      <c r="AQ114" s="318">
        <v>0</v>
      </c>
      <c r="AR114" s="318">
        <v>0</v>
      </c>
      <c r="AS114" s="318">
        <v>0</v>
      </c>
      <c r="AT114" s="318">
        <v>0</v>
      </c>
      <c r="AU114" s="318">
        <v>0</v>
      </c>
      <c r="AV114" s="318">
        <v>0</v>
      </c>
      <c r="AW114" s="318">
        <v>0</v>
      </c>
      <c r="AX114" s="318">
        <v>0</v>
      </c>
      <c r="AY114" s="318">
        <v>0</v>
      </c>
      <c r="AZ114" s="318">
        <v>0</v>
      </c>
      <c r="BA114" s="318">
        <v>0</v>
      </c>
      <c r="BB114" s="318">
        <v>0</v>
      </c>
      <c r="BC114" s="318">
        <v>0</v>
      </c>
      <c r="BD114" s="318">
        <v>0</v>
      </c>
      <c r="BE114" s="318">
        <v>0</v>
      </c>
      <c r="BF114" s="318">
        <v>0</v>
      </c>
      <c r="BG114" s="318">
        <v>0</v>
      </c>
      <c r="BH114" s="318">
        <v>0</v>
      </c>
      <c r="BI114" s="318">
        <v>0</v>
      </c>
      <c r="BJ114" s="318">
        <v>0</v>
      </c>
      <c r="BK114" s="318">
        <v>0</v>
      </c>
      <c r="BL114" s="318">
        <v>0</v>
      </c>
      <c r="BM114" s="318">
        <v>8</v>
      </c>
      <c r="BN114" s="318">
        <v>71</v>
      </c>
      <c r="BO114" s="318">
        <v>132</v>
      </c>
      <c r="BP114" s="318">
        <v>285</v>
      </c>
      <c r="BQ114" s="318">
        <v>395</v>
      </c>
      <c r="BR114" s="318">
        <v>414</v>
      </c>
      <c r="BS114" s="318">
        <v>470</v>
      </c>
      <c r="BT114" s="318">
        <v>543</v>
      </c>
      <c r="BU114" s="318">
        <v>530</v>
      </c>
      <c r="BV114" s="318">
        <v>505</v>
      </c>
      <c r="BW114" s="318">
        <v>511</v>
      </c>
      <c r="BX114" s="219"/>
    </row>
    <row r="115" spans="1:76">
      <c r="A115" s="271"/>
      <c r="B115" s="323" t="s">
        <v>493</v>
      </c>
      <c r="C115" s="271"/>
      <c r="D115" s="318">
        <v>0</v>
      </c>
      <c r="E115" s="318">
        <v>0</v>
      </c>
      <c r="F115" s="318">
        <v>0</v>
      </c>
      <c r="G115" s="318">
        <v>0</v>
      </c>
      <c r="H115" s="318">
        <v>0</v>
      </c>
      <c r="I115" s="318">
        <v>0</v>
      </c>
      <c r="J115" s="318">
        <v>0</v>
      </c>
      <c r="K115" s="318">
        <v>0</v>
      </c>
      <c r="L115" s="318">
        <v>0</v>
      </c>
      <c r="M115" s="318">
        <v>0</v>
      </c>
      <c r="N115" s="318">
        <v>0</v>
      </c>
      <c r="O115" s="318">
        <v>0</v>
      </c>
      <c r="P115" s="318">
        <v>0</v>
      </c>
      <c r="Q115" s="318">
        <v>0</v>
      </c>
      <c r="R115" s="318">
        <v>0</v>
      </c>
      <c r="S115" s="318">
        <v>0</v>
      </c>
      <c r="T115" s="318">
        <v>0</v>
      </c>
      <c r="U115" s="318">
        <v>0</v>
      </c>
      <c r="V115" s="318">
        <v>0</v>
      </c>
      <c r="W115" s="318">
        <v>0</v>
      </c>
      <c r="X115" s="318">
        <v>0</v>
      </c>
      <c r="Y115" s="318">
        <v>0</v>
      </c>
      <c r="Z115" s="318">
        <v>0</v>
      </c>
      <c r="AA115" s="318">
        <v>0</v>
      </c>
      <c r="AB115" s="318">
        <v>0</v>
      </c>
      <c r="AC115" s="318">
        <v>0</v>
      </c>
      <c r="AD115" s="318">
        <v>0</v>
      </c>
      <c r="AE115" s="318">
        <v>0</v>
      </c>
      <c r="AF115" s="318">
        <v>0</v>
      </c>
      <c r="AG115" s="318">
        <v>0</v>
      </c>
      <c r="AH115" s="318">
        <v>0</v>
      </c>
      <c r="AI115" s="318">
        <v>0</v>
      </c>
      <c r="AJ115" s="318">
        <v>0</v>
      </c>
      <c r="AK115" s="318">
        <v>0</v>
      </c>
      <c r="AL115" s="318">
        <v>0</v>
      </c>
      <c r="AM115" s="318">
        <v>0</v>
      </c>
      <c r="AN115" s="318">
        <v>0</v>
      </c>
      <c r="AO115" s="318">
        <v>0</v>
      </c>
      <c r="AP115" s="318">
        <v>0</v>
      </c>
      <c r="AQ115" s="318">
        <v>0</v>
      </c>
      <c r="AR115" s="318">
        <v>0</v>
      </c>
      <c r="AS115" s="318">
        <v>0</v>
      </c>
      <c r="AT115" s="318">
        <v>0</v>
      </c>
      <c r="AU115" s="318">
        <v>0</v>
      </c>
      <c r="AV115" s="318">
        <v>0</v>
      </c>
      <c r="AW115" s="318">
        <v>0</v>
      </c>
      <c r="AX115" s="318">
        <v>0</v>
      </c>
      <c r="AY115" s="318">
        <v>0</v>
      </c>
      <c r="AZ115" s="318">
        <v>0</v>
      </c>
      <c r="BA115" s="318">
        <v>0</v>
      </c>
      <c r="BB115" s="318">
        <v>0</v>
      </c>
      <c r="BC115" s="318">
        <v>0</v>
      </c>
      <c r="BD115" s="318">
        <v>0</v>
      </c>
      <c r="BE115" s="318">
        <v>0</v>
      </c>
      <c r="BF115" s="318">
        <v>0</v>
      </c>
      <c r="BG115" s="318">
        <v>0</v>
      </c>
      <c r="BH115" s="318">
        <v>0</v>
      </c>
      <c r="BI115" s="318">
        <v>0</v>
      </c>
      <c r="BJ115" s="318">
        <v>0</v>
      </c>
      <c r="BK115" s="318">
        <v>0</v>
      </c>
      <c r="BL115" s="318">
        <v>2</v>
      </c>
      <c r="BM115" s="318">
        <v>28</v>
      </c>
      <c r="BN115" s="318">
        <v>23</v>
      </c>
      <c r="BO115" s="318">
        <v>66</v>
      </c>
      <c r="BP115" s="318">
        <v>186</v>
      </c>
      <c r="BQ115" s="318">
        <v>368</v>
      </c>
      <c r="BR115" s="318">
        <v>533</v>
      </c>
      <c r="BS115" s="318">
        <v>648</v>
      </c>
      <c r="BT115" s="318">
        <v>681</v>
      </c>
      <c r="BU115" s="318">
        <v>692</v>
      </c>
      <c r="BV115" s="318">
        <v>708</v>
      </c>
      <c r="BW115" s="318">
        <v>727</v>
      </c>
      <c r="BX115" s="219"/>
    </row>
    <row r="116" spans="1:76" ht="26.1" customHeight="1">
      <c r="A116" s="271"/>
      <c r="B116" s="38" t="s">
        <v>492</v>
      </c>
      <c r="C116" s="271"/>
      <c r="D116" s="318">
        <v>0</v>
      </c>
      <c r="E116" s="318">
        <v>0</v>
      </c>
      <c r="F116" s="318">
        <v>0</v>
      </c>
      <c r="G116" s="318">
        <v>0</v>
      </c>
      <c r="H116" s="318">
        <v>0</v>
      </c>
      <c r="I116" s="318">
        <v>0</v>
      </c>
      <c r="J116" s="318">
        <v>0</v>
      </c>
      <c r="K116" s="318">
        <v>0</v>
      </c>
      <c r="L116" s="318">
        <v>0</v>
      </c>
      <c r="M116" s="318">
        <v>0</v>
      </c>
      <c r="N116" s="318">
        <v>0</v>
      </c>
      <c r="O116" s="318">
        <v>0</v>
      </c>
      <c r="P116" s="318">
        <v>0</v>
      </c>
      <c r="Q116" s="318">
        <v>0</v>
      </c>
      <c r="R116" s="318">
        <v>0</v>
      </c>
      <c r="S116" s="318">
        <v>0</v>
      </c>
      <c r="T116" s="318">
        <v>0</v>
      </c>
      <c r="U116" s="318">
        <v>0</v>
      </c>
      <c r="V116" s="318">
        <v>0</v>
      </c>
      <c r="W116" s="318">
        <v>0</v>
      </c>
      <c r="X116" s="318">
        <v>0</v>
      </c>
      <c r="Y116" s="318">
        <v>0</v>
      </c>
      <c r="Z116" s="318">
        <v>0</v>
      </c>
      <c r="AA116" s="318">
        <v>0</v>
      </c>
      <c r="AB116" s="318">
        <v>0</v>
      </c>
      <c r="AC116" s="318">
        <v>0</v>
      </c>
      <c r="AD116" s="318">
        <v>0</v>
      </c>
      <c r="AE116" s="318">
        <v>0</v>
      </c>
      <c r="AF116" s="318">
        <v>0</v>
      </c>
      <c r="AG116" s="318">
        <v>0</v>
      </c>
      <c r="AH116" s="318">
        <v>0</v>
      </c>
      <c r="AI116" s="318">
        <v>0</v>
      </c>
      <c r="AJ116" s="318">
        <v>0</v>
      </c>
      <c r="AK116" s="318">
        <v>0</v>
      </c>
      <c r="AL116" s="318">
        <v>0</v>
      </c>
      <c r="AM116" s="318">
        <v>0</v>
      </c>
      <c r="AN116" s="318">
        <v>0</v>
      </c>
      <c r="AO116" s="318">
        <v>0</v>
      </c>
      <c r="AP116" s="318">
        <v>0</v>
      </c>
      <c r="AQ116" s="318">
        <v>0</v>
      </c>
      <c r="AR116" s="318">
        <v>0</v>
      </c>
      <c r="AS116" s="318">
        <v>0</v>
      </c>
      <c r="AT116" s="318">
        <v>0</v>
      </c>
      <c r="AU116" s="318">
        <v>0</v>
      </c>
      <c r="AV116" s="318">
        <v>0</v>
      </c>
      <c r="AW116" s="318">
        <v>0</v>
      </c>
      <c r="AX116" s="318">
        <v>0</v>
      </c>
      <c r="AY116" s="318">
        <v>0</v>
      </c>
      <c r="AZ116" s="318">
        <v>0</v>
      </c>
      <c r="BA116" s="318">
        <v>0</v>
      </c>
      <c r="BB116" s="318">
        <v>0</v>
      </c>
      <c r="BC116" s="318">
        <v>0</v>
      </c>
      <c r="BD116" s="318">
        <v>0</v>
      </c>
      <c r="BE116" s="318">
        <v>0</v>
      </c>
      <c r="BF116" s="318">
        <v>0</v>
      </c>
      <c r="BG116" s="318">
        <v>0</v>
      </c>
      <c r="BH116" s="318">
        <v>0</v>
      </c>
      <c r="BI116" s="318">
        <v>0</v>
      </c>
      <c r="BJ116" s="318">
        <v>0</v>
      </c>
      <c r="BK116" s="318">
        <v>0</v>
      </c>
      <c r="BL116" s="318">
        <v>16</v>
      </c>
      <c r="BM116" s="318">
        <v>56</v>
      </c>
      <c r="BN116" s="318">
        <v>67</v>
      </c>
      <c r="BO116" s="318">
        <v>65</v>
      </c>
      <c r="BP116" s="318">
        <v>114</v>
      </c>
      <c r="BQ116" s="318">
        <v>131</v>
      </c>
      <c r="BR116" s="318">
        <v>151</v>
      </c>
      <c r="BS116" s="318">
        <v>168</v>
      </c>
      <c r="BT116" s="318">
        <v>180</v>
      </c>
      <c r="BU116" s="318">
        <v>190</v>
      </c>
      <c r="BV116" s="318">
        <v>198</v>
      </c>
      <c r="BW116" s="318">
        <v>204</v>
      </c>
      <c r="BX116" s="219"/>
    </row>
    <row r="117" spans="1:76" ht="26.1" customHeight="1">
      <c r="A117" s="271"/>
      <c r="B117" s="88" t="s">
        <v>491</v>
      </c>
      <c r="C117" s="271"/>
      <c r="D117" s="318">
        <v>0</v>
      </c>
      <c r="E117" s="318">
        <v>0</v>
      </c>
      <c r="F117" s="318">
        <v>0</v>
      </c>
      <c r="G117" s="318">
        <v>0</v>
      </c>
      <c r="H117" s="318">
        <v>0</v>
      </c>
      <c r="I117" s="318">
        <v>0</v>
      </c>
      <c r="J117" s="318">
        <v>0</v>
      </c>
      <c r="K117" s="318">
        <v>0</v>
      </c>
      <c r="L117" s="318">
        <v>0</v>
      </c>
      <c r="M117" s="318">
        <v>0</v>
      </c>
      <c r="N117" s="318">
        <v>0</v>
      </c>
      <c r="O117" s="318">
        <v>0</v>
      </c>
      <c r="P117" s="318">
        <v>0</v>
      </c>
      <c r="Q117" s="318">
        <v>0</v>
      </c>
      <c r="R117" s="318">
        <v>0</v>
      </c>
      <c r="S117" s="318">
        <v>0</v>
      </c>
      <c r="T117" s="318">
        <v>0</v>
      </c>
      <c r="U117" s="318">
        <v>0</v>
      </c>
      <c r="V117" s="318">
        <v>0</v>
      </c>
      <c r="W117" s="318">
        <v>0</v>
      </c>
      <c r="X117" s="318">
        <v>0</v>
      </c>
      <c r="Y117" s="318">
        <v>0</v>
      </c>
      <c r="Z117" s="318">
        <v>0</v>
      </c>
      <c r="AA117" s="318">
        <v>0</v>
      </c>
      <c r="AB117" s="318">
        <v>0</v>
      </c>
      <c r="AC117" s="318">
        <v>0</v>
      </c>
      <c r="AD117" s="318">
        <v>0</v>
      </c>
      <c r="AE117" s="318">
        <v>0</v>
      </c>
      <c r="AF117" s="318">
        <v>0</v>
      </c>
      <c r="AG117" s="318">
        <v>0</v>
      </c>
      <c r="AH117" s="318">
        <v>0</v>
      </c>
      <c r="AI117" s="318">
        <v>0</v>
      </c>
      <c r="AJ117" s="318">
        <v>0</v>
      </c>
      <c r="AK117" s="318">
        <v>0</v>
      </c>
      <c r="AL117" s="318">
        <v>0</v>
      </c>
      <c r="AM117" s="318">
        <v>0</v>
      </c>
      <c r="AN117" s="318">
        <v>0</v>
      </c>
      <c r="AO117" s="318">
        <v>0</v>
      </c>
      <c r="AP117" s="318">
        <v>0</v>
      </c>
      <c r="AQ117" s="318">
        <v>0</v>
      </c>
      <c r="AR117" s="318">
        <v>0</v>
      </c>
      <c r="AS117" s="318">
        <v>0</v>
      </c>
      <c r="AT117" s="318">
        <v>0</v>
      </c>
      <c r="AU117" s="318">
        <v>0</v>
      </c>
      <c r="AV117" s="318">
        <v>0</v>
      </c>
      <c r="AW117" s="318">
        <v>0</v>
      </c>
      <c r="AX117" s="318">
        <v>0</v>
      </c>
      <c r="AY117" s="318">
        <v>0</v>
      </c>
      <c r="AZ117" s="318">
        <v>0</v>
      </c>
      <c r="BA117" s="318">
        <v>0</v>
      </c>
      <c r="BB117" s="318">
        <v>0</v>
      </c>
      <c r="BC117" s="318">
        <v>0</v>
      </c>
      <c r="BD117" s="318">
        <v>0</v>
      </c>
      <c r="BE117" s="318">
        <v>0</v>
      </c>
      <c r="BF117" s="318">
        <v>0</v>
      </c>
      <c r="BG117" s="318">
        <v>0</v>
      </c>
      <c r="BH117" s="318">
        <v>0</v>
      </c>
      <c r="BI117" s="318">
        <v>0</v>
      </c>
      <c r="BJ117" s="318">
        <v>0</v>
      </c>
      <c r="BK117" s="318">
        <v>0</v>
      </c>
      <c r="BL117" s="318">
        <v>59</v>
      </c>
      <c r="BM117" s="318">
        <v>145</v>
      </c>
      <c r="BN117" s="318">
        <v>199</v>
      </c>
      <c r="BO117" s="318">
        <v>262</v>
      </c>
      <c r="BP117" s="318">
        <v>364</v>
      </c>
      <c r="BQ117" s="318">
        <v>493</v>
      </c>
      <c r="BR117" s="318">
        <v>508</v>
      </c>
      <c r="BS117" s="318">
        <v>511</v>
      </c>
      <c r="BT117" s="318">
        <v>523</v>
      </c>
      <c r="BU117" s="318">
        <v>522</v>
      </c>
      <c r="BV117" s="318">
        <v>510</v>
      </c>
      <c r="BW117" s="318">
        <v>502</v>
      </c>
      <c r="BX117" s="219"/>
    </row>
    <row r="118" spans="1:76">
      <c r="A118" s="271"/>
      <c r="B118" s="88" t="s">
        <v>490</v>
      </c>
      <c r="C118" s="271"/>
      <c r="D118" s="318">
        <v>0</v>
      </c>
      <c r="E118" s="318">
        <v>0</v>
      </c>
      <c r="F118" s="318">
        <v>0</v>
      </c>
      <c r="G118" s="318">
        <v>0</v>
      </c>
      <c r="H118" s="318">
        <v>0</v>
      </c>
      <c r="I118" s="318">
        <v>0</v>
      </c>
      <c r="J118" s="318">
        <v>0</v>
      </c>
      <c r="K118" s="318">
        <v>0</v>
      </c>
      <c r="L118" s="318">
        <v>0</v>
      </c>
      <c r="M118" s="318">
        <v>0</v>
      </c>
      <c r="N118" s="318">
        <v>0</v>
      </c>
      <c r="O118" s="318">
        <v>0</v>
      </c>
      <c r="P118" s="318">
        <v>0</v>
      </c>
      <c r="Q118" s="318">
        <v>0</v>
      </c>
      <c r="R118" s="318">
        <v>0</v>
      </c>
      <c r="S118" s="318">
        <v>0</v>
      </c>
      <c r="T118" s="318">
        <v>0</v>
      </c>
      <c r="U118" s="318">
        <v>0</v>
      </c>
      <c r="V118" s="318">
        <v>0</v>
      </c>
      <c r="W118" s="318">
        <v>0</v>
      </c>
      <c r="X118" s="318">
        <v>0</v>
      </c>
      <c r="Y118" s="318">
        <v>0</v>
      </c>
      <c r="Z118" s="318">
        <v>0</v>
      </c>
      <c r="AA118" s="318">
        <v>0</v>
      </c>
      <c r="AB118" s="318">
        <v>0</v>
      </c>
      <c r="AC118" s="318">
        <v>0</v>
      </c>
      <c r="AD118" s="318">
        <v>0</v>
      </c>
      <c r="AE118" s="318">
        <v>0</v>
      </c>
      <c r="AF118" s="318">
        <v>0</v>
      </c>
      <c r="AG118" s="318">
        <v>0</v>
      </c>
      <c r="AH118" s="318">
        <v>0</v>
      </c>
      <c r="AI118" s="318">
        <v>0</v>
      </c>
      <c r="AJ118" s="318">
        <v>0</v>
      </c>
      <c r="AK118" s="318">
        <v>0</v>
      </c>
      <c r="AL118" s="318">
        <v>0</v>
      </c>
      <c r="AM118" s="318">
        <v>0</v>
      </c>
      <c r="AN118" s="318">
        <v>0</v>
      </c>
      <c r="AO118" s="318">
        <v>0</v>
      </c>
      <c r="AP118" s="318">
        <v>0</v>
      </c>
      <c r="AQ118" s="318">
        <v>0</v>
      </c>
      <c r="AR118" s="318">
        <v>0</v>
      </c>
      <c r="AS118" s="318">
        <v>0</v>
      </c>
      <c r="AT118" s="318">
        <v>0</v>
      </c>
      <c r="AU118" s="318">
        <v>0</v>
      </c>
      <c r="AV118" s="318">
        <v>0</v>
      </c>
      <c r="AW118" s="318">
        <v>0</v>
      </c>
      <c r="AX118" s="318">
        <v>0</v>
      </c>
      <c r="AY118" s="318">
        <v>0</v>
      </c>
      <c r="AZ118" s="318">
        <v>0</v>
      </c>
      <c r="BA118" s="318">
        <v>0</v>
      </c>
      <c r="BB118" s="318">
        <v>0</v>
      </c>
      <c r="BC118" s="318">
        <v>0</v>
      </c>
      <c r="BD118" s="318">
        <v>0</v>
      </c>
      <c r="BE118" s="318">
        <v>0</v>
      </c>
      <c r="BF118" s="318">
        <v>0</v>
      </c>
      <c r="BG118" s="318">
        <v>0</v>
      </c>
      <c r="BH118" s="318">
        <v>0</v>
      </c>
      <c r="BI118" s="318">
        <v>0</v>
      </c>
      <c r="BJ118" s="318">
        <v>0</v>
      </c>
      <c r="BK118" s="318">
        <v>0</v>
      </c>
      <c r="BL118" s="318">
        <v>6</v>
      </c>
      <c r="BM118" s="318">
        <v>22</v>
      </c>
      <c r="BN118" s="318">
        <v>38</v>
      </c>
      <c r="BO118" s="318">
        <v>59</v>
      </c>
      <c r="BP118" s="318">
        <v>103</v>
      </c>
      <c r="BQ118" s="318">
        <v>180</v>
      </c>
      <c r="BR118" s="318">
        <v>246</v>
      </c>
      <c r="BS118" s="318">
        <v>313</v>
      </c>
      <c r="BT118" s="318">
        <v>368</v>
      </c>
      <c r="BU118" s="318">
        <v>375</v>
      </c>
      <c r="BV118" s="318">
        <v>369</v>
      </c>
      <c r="BW118" s="318">
        <v>364</v>
      </c>
      <c r="BX118" s="219"/>
    </row>
    <row r="119" spans="1:76">
      <c r="A119" s="271"/>
      <c r="B119" s="88" t="s">
        <v>489</v>
      </c>
      <c r="C119" s="271"/>
      <c r="D119" s="318">
        <v>0</v>
      </c>
      <c r="E119" s="318">
        <v>0</v>
      </c>
      <c r="F119" s="318">
        <v>0</v>
      </c>
      <c r="G119" s="318">
        <v>0</v>
      </c>
      <c r="H119" s="318">
        <v>0</v>
      </c>
      <c r="I119" s="318">
        <v>0</v>
      </c>
      <c r="J119" s="318">
        <v>0</v>
      </c>
      <c r="K119" s="318">
        <v>0</v>
      </c>
      <c r="L119" s="318">
        <v>0</v>
      </c>
      <c r="M119" s="318">
        <v>0</v>
      </c>
      <c r="N119" s="318">
        <v>0</v>
      </c>
      <c r="O119" s="318">
        <v>0</v>
      </c>
      <c r="P119" s="318">
        <v>0</v>
      </c>
      <c r="Q119" s="318">
        <v>0</v>
      </c>
      <c r="R119" s="318">
        <v>0</v>
      </c>
      <c r="S119" s="318">
        <v>0</v>
      </c>
      <c r="T119" s="318">
        <v>0</v>
      </c>
      <c r="U119" s="318">
        <v>0</v>
      </c>
      <c r="V119" s="318">
        <v>0</v>
      </c>
      <c r="W119" s="318">
        <v>0</v>
      </c>
      <c r="X119" s="318">
        <v>0</v>
      </c>
      <c r="Y119" s="318">
        <v>0</v>
      </c>
      <c r="Z119" s="318">
        <v>0</v>
      </c>
      <c r="AA119" s="318">
        <v>0</v>
      </c>
      <c r="AB119" s="318">
        <v>0</v>
      </c>
      <c r="AC119" s="318">
        <v>0</v>
      </c>
      <c r="AD119" s="318">
        <v>0</v>
      </c>
      <c r="AE119" s="318">
        <v>0</v>
      </c>
      <c r="AF119" s="318">
        <v>0</v>
      </c>
      <c r="AG119" s="318">
        <v>0</v>
      </c>
      <c r="AH119" s="318">
        <v>0</v>
      </c>
      <c r="AI119" s="318">
        <v>0</v>
      </c>
      <c r="AJ119" s="318">
        <v>0</v>
      </c>
      <c r="AK119" s="318">
        <v>0</v>
      </c>
      <c r="AL119" s="318">
        <v>0</v>
      </c>
      <c r="AM119" s="318">
        <v>0</v>
      </c>
      <c r="AN119" s="318">
        <v>0</v>
      </c>
      <c r="AO119" s="318">
        <v>0</v>
      </c>
      <c r="AP119" s="318">
        <v>0</v>
      </c>
      <c r="AQ119" s="318">
        <v>0</v>
      </c>
      <c r="AR119" s="318">
        <v>0</v>
      </c>
      <c r="AS119" s="318">
        <v>0</v>
      </c>
      <c r="AT119" s="318">
        <v>0</v>
      </c>
      <c r="AU119" s="318">
        <v>0</v>
      </c>
      <c r="AV119" s="318">
        <v>0</v>
      </c>
      <c r="AW119" s="318">
        <v>0</v>
      </c>
      <c r="AX119" s="318">
        <v>0</v>
      </c>
      <c r="AY119" s="318">
        <v>0</v>
      </c>
      <c r="AZ119" s="318">
        <v>0</v>
      </c>
      <c r="BA119" s="318">
        <v>0</v>
      </c>
      <c r="BB119" s="318">
        <v>0</v>
      </c>
      <c r="BC119" s="318">
        <v>0</v>
      </c>
      <c r="BD119" s="318">
        <v>0</v>
      </c>
      <c r="BE119" s="318">
        <v>0</v>
      </c>
      <c r="BF119" s="318">
        <v>0</v>
      </c>
      <c r="BG119" s="318">
        <v>0</v>
      </c>
      <c r="BH119" s="318">
        <v>0</v>
      </c>
      <c r="BI119" s="318">
        <v>0</v>
      </c>
      <c r="BJ119" s="318">
        <v>0</v>
      </c>
      <c r="BK119" s="318">
        <v>0</v>
      </c>
      <c r="BL119" s="318">
        <v>56</v>
      </c>
      <c r="BM119" s="318">
        <v>168</v>
      </c>
      <c r="BN119" s="318">
        <v>275</v>
      </c>
      <c r="BO119" s="318">
        <v>424</v>
      </c>
      <c r="BP119" s="318">
        <v>784</v>
      </c>
      <c r="BQ119" s="318">
        <v>1117</v>
      </c>
      <c r="BR119" s="318">
        <v>1343</v>
      </c>
      <c r="BS119" s="318">
        <v>1378</v>
      </c>
      <c r="BT119" s="318">
        <v>1375</v>
      </c>
      <c r="BU119" s="318">
        <v>1354</v>
      </c>
      <c r="BV119" s="318">
        <v>1346</v>
      </c>
      <c r="BW119" s="318">
        <v>1371</v>
      </c>
      <c r="BX119" s="219"/>
    </row>
    <row r="120" spans="1:76" s="275" customFormat="1" ht="26.1" customHeight="1">
      <c r="A120" s="174"/>
      <c r="B120" s="311" t="s">
        <v>238</v>
      </c>
      <c r="C120" s="277"/>
      <c r="D120" s="362" t="s">
        <v>412</v>
      </c>
      <c r="E120" s="362" t="s">
        <v>412</v>
      </c>
      <c r="F120" s="362" t="s">
        <v>412</v>
      </c>
      <c r="G120" s="362" t="s">
        <v>412</v>
      </c>
      <c r="H120" s="362" t="s">
        <v>412</v>
      </c>
      <c r="I120" s="362" t="s">
        <v>412</v>
      </c>
      <c r="J120" s="362" t="s">
        <v>412</v>
      </c>
      <c r="K120" s="362" t="s">
        <v>412</v>
      </c>
      <c r="L120" s="362" t="s">
        <v>412</v>
      </c>
      <c r="M120" s="362" t="s">
        <v>412</v>
      </c>
      <c r="N120" s="362" t="s">
        <v>412</v>
      </c>
      <c r="O120" s="362" t="s">
        <v>412</v>
      </c>
      <c r="P120" s="362" t="s">
        <v>412</v>
      </c>
      <c r="Q120" s="362" t="s">
        <v>412</v>
      </c>
      <c r="R120" s="362" t="s">
        <v>412</v>
      </c>
      <c r="S120" s="362" t="s">
        <v>412</v>
      </c>
      <c r="T120" s="362" t="s">
        <v>412</v>
      </c>
      <c r="U120" s="362" t="s">
        <v>412</v>
      </c>
      <c r="V120" s="362" t="s">
        <v>412</v>
      </c>
      <c r="W120" s="362" t="s">
        <v>412</v>
      </c>
      <c r="X120" s="362" t="s">
        <v>412</v>
      </c>
      <c r="Y120" s="362" t="s">
        <v>412</v>
      </c>
      <c r="Z120" s="362" t="s">
        <v>412</v>
      </c>
      <c r="AA120" s="362" t="s">
        <v>412</v>
      </c>
      <c r="AB120" s="362" t="s">
        <v>412</v>
      </c>
      <c r="AC120" s="362" t="s">
        <v>412</v>
      </c>
      <c r="AD120" s="362" t="s">
        <v>412</v>
      </c>
      <c r="AE120" s="362" t="s">
        <v>412</v>
      </c>
      <c r="AF120" s="362" t="s">
        <v>412</v>
      </c>
      <c r="AG120" s="362" t="s">
        <v>412</v>
      </c>
      <c r="AH120" s="326">
        <v>0</v>
      </c>
      <c r="AI120" s="326">
        <v>0</v>
      </c>
      <c r="AJ120" s="326">
        <v>0</v>
      </c>
      <c r="AK120" s="326">
        <v>0</v>
      </c>
      <c r="AL120" s="326">
        <v>0</v>
      </c>
      <c r="AM120" s="326">
        <v>0</v>
      </c>
      <c r="AN120" s="326">
        <v>0</v>
      </c>
      <c r="AO120" s="326">
        <v>0</v>
      </c>
      <c r="AP120" s="326">
        <v>0</v>
      </c>
      <c r="AQ120" s="326">
        <v>0</v>
      </c>
      <c r="AR120" s="326">
        <v>0</v>
      </c>
      <c r="AS120" s="326">
        <v>0</v>
      </c>
      <c r="AT120" s="326">
        <v>0</v>
      </c>
      <c r="AU120" s="326">
        <v>0</v>
      </c>
      <c r="AV120" s="326">
        <v>0</v>
      </c>
      <c r="AW120" s="326">
        <v>0</v>
      </c>
      <c r="AX120" s="326">
        <v>0</v>
      </c>
      <c r="AY120" s="326">
        <v>2490</v>
      </c>
      <c r="AZ120" s="326">
        <v>2455</v>
      </c>
      <c r="BA120" s="326">
        <v>2437</v>
      </c>
      <c r="BB120" s="326">
        <v>2371</v>
      </c>
      <c r="BC120" s="326">
        <v>2354</v>
      </c>
      <c r="BD120" s="326">
        <v>2391</v>
      </c>
      <c r="BE120" s="326">
        <v>2430</v>
      </c>
      <c r="BF120" s="326">
        <v>2483</v>
      </c>
      <c r="BG120" s="326">
        <v>2504</v>
      </c>
      <c r="BH120" s="326">
        <v>2510</v>
      </c>
      <c r="BI120" s="326">
        <v>2475</v>
      </c>
      <c r="BJ120" s="326">
        <v>2443</v>
      </c>
      <c r="BK120" s="326">
        <v>2415</v>
      </c>
      <c r="BL120" s="326">
        <v>2332</v>
      </c>
      <c r="BM120" s="326">
        <v>2031</v>
      </c>
      <c r="BN120" s="326">
        <v>1827</v>
      </c>
      <c r="BO120" s="326">
        <v>1577</v>
      </c>
      <c r="BP120" s="326">
        <v>965</v>
      </c>
      <c r="BQ120" s="326">
        <v>366</v>
      </c>
      <c r="BR120" s="326">
        <v>137</v>
      </c>
      <c r="BS120" s="326">
        <v>69</v>
      </c>
      <c r="BT120" s="326">
        <v>41</v>
      </c>
      <c r="BU120" s="326">
        <v>29</v>
      </c>
      <c r="BV120" s="326">
        <v>23</v>
      </c>
      <c r="BW120" s="326">
        <v>18</v>
      </c>
      <c r="BX120" s="174"/>
    </row>
    <row r="121" spans="1:76">
      <c r="A121" s="219"/>
      <c r="B121" s="319" t="s">
        <v>337</v>
      </c>
      <c r="C121" s="271"/>
      <c r="D121" s="318">
        <v>0</v>
      </c>
      <c r="E121" s="318">
        <v>0</v>
      </c>
      <c r="F121" s="318">
        <v>0</v>
      </c>
      <c r="G121" s="318">
        <v>0</v>
      </c>
      <c r="H121" s="318">
        <v>0</v>
      </c>
      <c r="I121" s="318">
        <v>0</v>
      </c>
      <c r="J121" s="318">
        <v>0</v>
      </c>
      <c r="K121" s="318">
        <v>0</v>
      </c>
      <c r="L121" s="318">
        <v>0</v>
      </c>
      <c r="M121" s="318">
        <v>0</v>
      </c>
      <c r="N121" s="318">
        <v>0</v>
      </c>
      <c r="O121" s="318">
        <v>0</v>
      </c>
      <c r="P121" s="318">
        <v>0</v>
      </c>
      <c r="Q121" s="318">
        <v>0</v>
      </c>
      <c r="R121" s="318">
        <v>0</v>
      </c>
      <c r="S121" s="318">
        <v>0</v>
      </c>
      <c r="T121" s="318">
        <v>0</v>
      </c>
      <c r="U121" s="318">
        <v>0</v>
      </c>
      <c r="V121" s="318">
        <v>0</v>
      </c>
      <c r="W121" s="318">
        <v>0</v>
      </c>
      <c r="X121" s="318">
        <v>0</v>
      </c>
      <c r="Y121" s="318">
        <v>0</v>
      </c>
      <c r="Z121" s="318">
        <v>0</v>
      </c>
      <c r="AA121" s="318">
        <v>0</v>
      </c>
      <c r="AB121" s="318">
        <v>0</v>
      </c>
      <c r="AC121" s="318">
        <v>0</v>
      </c>
      <c r="AD121" s="318">
        <v>0</v>
      </c>
      <c r="AE121" s="318">
        <v>0</v>
      </c>
      <c r="AF121" s="318">
        <v>0</v>
      </c>
      <c r="AG121" s="318">
        <v>0</v>
      </c>
      <c r="AH121" s="318">
        <v>0</v>
      </c>
      <c r="AI121" s="318">
        <v>0</v>
      </c>
      <c r="AJ121" s="318">
        <v>0</v>
      </c>
      <c r="AK121" s="318">
        <v>0</v>
      </c>
      <c r="AL121" s="318">
        <v>0</v>
      </c>
      <c r="AM121" s="318">
        <v>0</v>
      </c>
      <c r="AN121" s="318">
        <v>0</v>
      </c>
      <c r="AO121" s="318">
        <v>0</v>
      </c>
      <c r="AP121" s="318">
        <v>0</v>
      </c>
      <c r="AQ121" s="318">
        <v>0</v>
      </c>
      <c r="AR121" s="318">
        <v>0</v>
      </c>
      <c r="AS121" s="318">
        <v>0</v>
      </c>
      <c r="AT121" s="318">
        <v>0</v>
      </c>
      <c r="AU121" s="318">
        <v>0</v>
      </c>
      <c r="AV121" s="318">
        <v>0</v>
      </c>
      <c r="AW121" s="318">
        <v>0</v>
      </c>
      <c r="AX121" s="318">
        <v>0</v>
      </c>
      <c r="AY121" s="318">
        <v>2218</v>
      </c>
      <c r="AZ121" s="318">
        <v>2240</v>
      </c>
      <c r="BA121" s="318">
        <v>2285</v>
      </c>
      <c r="BB121" s="318">
        <v>2288</v>
      </c>
      <c r="BC121" s="318">
        <v>2328</v>
      </c>
      <c r="BD121" s="318">
        <v>2384</v>
      </c>
      <c r="BE121" s="318">
        <v>2427</v>
      </c>
      <c r="BF121" s="318">
        <v>2483</v>
      </c>
      <c r="BG121" s="318">
        <v>2504</v>
      </c>
      <c r="BH121" s="318">
        <v>2510</v>
      </c>
      <c r="BI121" s="318">
        <v>2475</v>
      </c>
      <c r="BJ121" s="318">
        <v>2443</v>
      </c>
      <c r="BK121" s="318">
        <v>2415</v>
      </c>
      <c r="BL121" s="318">
        <v>2332</v>
      </c>
      <c r="BM121" s="318">
        <v>2031</v>
      </c>
      <c r="BN121" s="318">
        <v>1827</v>
      </c>
      <c r="BO121" s="318">
        <v>1577</v>
      </c>
      <c r="BP121" s="318">
        <v>965</v>
      </c>
      <c r="BQ121" s="318">
        <v>366</v>
      </c>
      <c r="BR121" s="318">
        <v>137</v>
      </c>
      <c r="BS121" s="318">
        <v>69</v>
      </c>
      <c r="BT121" s="318">
        <v>41</v>
      </c>
      <c r="BU121" s="318">
        <v>29</v>
      </c>
      <c r="BV121" s="318">
        <v>23</v>
      </c>
      <c r="BW121" s="318">
        <v>18</v>
      </c>
      <c r="BX121" s="219"/>
    </row>
    <row r="122" spans="1:76">
      <c r="A122" s="219"/>
      <c r="B122" s="319" t="s">
        <v>338</v>
      </c>
      <c r="C122" s="271"/>
      <c r="D122" s="360" t="s">
        <v>412</v>
      </c>
      <c r="E122" s="360" t="s">
        <v>412</v>
      </c>
      <c r="F122" s="360" t="s">
        <v>412</v>
      </c>
      <c r="G122" s="360" t="s">
        <v>412</v>
      </c>
      <c r="H122" s="360" t="s">
        <v>412</v>
      </c>
      <c r="I122" s="360" t="s">
        <v>412</v>
      </c>
      <c r="J122" s="360" t="s">
        <v>412</v>
      </c>
      <c r="K122" s="360" t="s">
        <v>412</v>
      </c>
      <c r="L122" s="360" t="s">
        <v>412</v>
      </c>
      <c r="M122" s="360" t="s">
        <v>412</v>
      </c>
      <c r="N122" s="360" t="s">
        <v>412</v>
      </c>
      <c r="O122" s="360" t="s">
        <v>412</v>
      </c>
      <c r="P122" s="360" t="s">
        <v>412</v>
      </c>
      <c r="Q122" s="360" t="s">
        <v>412</v>
      </c>
      <c r="R122" s="360" t="s">
        <v>412</v>
      </c>
      <c r="S122" s="360" t="s">
        <v>412</v>
      </c>
      <c r="T122" s="360" t="s">
        <v>412</v>
      </c>
      <c r="U122" s="360" t="s">
        <v>412</v>
      </c>
      <c r="V122" s="360" t="s">
        <v>412</v>
      </c>
      <c r="W122" s="360" t="s">
        <v>412</v>
      </c>
      <c r="X122" s="360" t="s">
        <v>412</v>
      </c>
      <c r="Y122" s="360" t="s">
        <v>412</v>
      </c>
      <c r="Z122" s="360" t="s">
        <v>412</v>
      </c>
      <c r="AA122" s="360" t="s">
        <v>412</v>
      </c>
      <c r="AB122" s="360" t="s">
        <v>412</v>
      </c>
      <c r="AC122" s="360" t="s">
        <v>412</v>
      </c>
      <c r="AD122" s="360" t="s">
        <v>412</v>
      </c>
      <c r="AE122" s="360" t="s">
        <v>412</v>
      </c>
      <c r="AF122" s="360" t="s">
        <v>412</v>
      </c>
      <c r="AG122" s="360" t="s">
        <v>412</v>
      </c>
      <c r="AH122" s="318">
        <v>0</v>
      </c>
      <c r="AI122" s="318">
        <v>0</v>
      </c>
      <c r="AJ122" s="318">
        <v>0</v>
      </c>
      <c r="AK122" s="318">
        <v>0</v>
      </c>
      <c r="AL122" s="318">
        <v>0</v>
      </c>
      <c r="AM122" s="318">
        <v>0</v>
      </c>
      <c r="AN122" s="318">
        <v>0</v>
      </c>
      <c r="AO122" s="318">
        <v>0</v>
      </c>
      <c r="AP122" s="318">
        <v>0</v>
      </c>
      <c r="AQ122" s="318">
        <v>0</v>
      </c>
      <c r="AR122" s="318">
        <v>0</v>
      </c>
      <c r="AS122" s="318">
        <v>0</v>
      </c>
      <c r="AT122" s="318">
        <v>0</v>
      </c>
      <c r="AU122" s="318">
        <v>0</v>
      </c>
      <c r="AV122" s="318">
        <v>0</v>
      </c>
      <c r="AW122" s="318">
        <v>0</v>
      </c>
      <c r="AX122" s="318">
        <v>0</v>
      </c>
      <c r="AY122" s="318">
        <v>272</v>
      </c>
      <c r="AZ122" s="318">
        <v>215</v>
      </c>
      <c r="BA122" s="318">
        <v>152</v>
      </c>
      <c r="BB122" s="318">
        <v>83</v>
      </c>
      <c r="BC122" s="318">
        <v>26</v>
      </c>
      <c r="BD122" s="318">
        <v>7</v>
      </c>
      <c r="BE122" s="318">
        <v>2</v>
      </c>
      <c r="BF122" s="318">
        <v>0</v>
      </c>
      <c r="BG122" s="318">
        <v>0</v>
      </c>
      <c r="BH122" s="318">
        <v>0</v>
      </c>
      <c r="BI122" s="318">
        <v>0</v>
      </c>
      <c r="BJ122" s="318">
        <v>0</v>
      </c>
      <c r="BK122" s="318">
        <v>0</v>
      </c>
      <c r="BL122" s="318">
        <v>0</v>
      </c>
      <c r="BM122" s="318">
        <v>0</v>
      </c>
      <c r="BN122" s="318">
        <v>0</v>
      </c>
      <c r="BO122" s="318">
        <v>0</v>
      </c>
      <c r="BP122" s="318">
        <v>0</v>
      </c>
      <c r="BQ122" s="318">
        <v>0</v>
      </c>
      <c r="BR122" s="318">
        <v>0</v>
      </c>
      <c r="BS122" s="318">
        <v>0</v>
      </c>
      <c r="BT122" s="318">
        <v>0</v>
      </c>
      <c r="BU122" s="318">
        <v>0</v>
      </c>
      <c r="BV122" s="318">
        <v>0</v>
      </c>
      <c r="BW122" s="318">
        <v>0</v>
      </c>
      <c r="BX122" s="219"/>
    </row>
    <row r="123" spans="1:76" ht="25.5" customHeight="1">
      <c r="A123" s="271"/>
      <c r="B123" s="38" t="s">
        <v>479</v>
      </c>
      <c r="C123" s="271"/>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v>0</v>
      </c>
      <c r="BB123" s="318">
        <v>0</v>
      </c>
      <c r="BC123" s="318">
        <v>0</v>
      </c>
      <c r="BD123" s="318">
        <v>115</v>
      </c>
      <c r="BE123" s="318">
        <v>111</v>
      </c>
      <c r="BF123" s="318">
        <v>123</v>
      </c>
      <c r="BG123" s="318">
        <v>108</v>
      </c>
      <c r="BH123" s="318">
        <v>100</v>
      </c>
      <c r="BI123" s="318">
        <v>94</v>
      </c>
      <c r="BJ123" s="318">
        <v>91</v>
      </c>
      <c r="BK123" s="318">
        <v>91</v>
      </c>
      <c r="BL123" s="318">
        <v>72</v>
      </c>
      <c r="BM123" s="318">
        <v>7</v>
      </c>
      <c r="BN123" s="318">
        <v>5</v>
      </c>
      <c r="BO123" s="318">
        <v>2</v>
      </c>
      <c r="BP123" s="318">
        <v>1</v>
      </c>
      <c r="BQ123" s="318">
        <v>1</v>
      </c>
      <c r="BR123" s="318">
        <v>0</v>
      </c>
      <c r="BS123" s="318">
        <v>0</v>
      </c>
      <c r="BT123" s="318">
        <v>0</v>
      </c>
      <c r="BU123" s="318">
        <v>0</v>
      </c>
      <c r="BV123" s="318">
        <v>0</v>
      </c>
      <c r="BW123" s="318">
        <v>0</v>
      </c>
      <c r="BX123" s="219"/>
    </row>
    <row r="124" spans="1:76">
      <c r="A124" s="271"/>
      <c r="B124" s="38" t="s">
        <v>478</v>
      </c>
      <c r="C124" s="271"/>
      <c r="D124" s="318">
        <v>0</v>
      </c>
      <c r="E124" s="318">
        <v>0</v>
      </c>
      <c r="F124" s="318">
        <v>0</v>
      </c>
      <c r="G124" s="318">
        <v>0</v>
      </c>
      <c r="H124" s="318">
        <v>0</v>
      </c>
      <c r="I124" s="318">
        <v>0</v>
      </c>
      <c r="J124" s="318">
        <v>0</v>
      </c>
      <c r="K124" s="318">
        <v>0</v>
      </c>
      <c r="L124" s="318">
        <v>0</v>
      </c>
      <c r="M124" s="318">
        <v>0</v>
      </c>
      <c r="N124" s="318">
        <v>0</v>
      </c>
      <c r="O124" s="318">
        <v>0</v>
      </c>
      <c r="P124" s="318">
        <v>0</v>
      </c>
      <c r="Q124" s="318">
        <v>0</v>
      </c>
      <c r="R124" s="318">
        <v>0</v>
      </c>
      <c r="S124" s="318">
        <v>0</v>
      </c>
      <c r="T124" s="318">
        <v>0</v>
      </c>
      <c r="U124" s="318">
        <v>0</v>
      </c>
      <c r="V124" s="318">
        <v>0</v>
      </c>
      <c r="W124" s="318">
        <v>0</v>
      </c>
      <c r="X124" s="318">
        <v>0</v>
      </c>
      <c r="Y124" s="318">
        <v>0</v>
      </c>
      <c r="Z124" s="318">
        <v>0</v>
      </c>
      <c r="AA124" s="318">
        <v>0</v>
      </c>
      <c r="AB124" s="318">
        <v>0</v>
      </c>
      <c r="AC124" s="318">
        <v>0</v>
      </c>
      <c r="AD124" s="318">
        <v>0</v>
      </c>
      <c r="AE124" s="318">
        <v>0</v>
      </c>
      <c r="AF124" s="318">
        <v>0</v>
      </c>
      <c r="AG124" s="318">
        <v>0</v>
      </c>
      <c r="AH124" s="318">
        <v>0</v>
      </c>
      <c r="AI124" s="318">
        <v>0</v>
      </c>
      <c r="AJ124" s="318">
        <v>0</v>
      </c>
      <c r="AK124" s="318">
        <v>0</v>
      </c>
      <c r="AL124" s="318">
        <v>0</v>
      </c>
      <c r="AM124" s="318">
        <v>0</v>
      </c>
      <c r="AN124" s="318">
        <v>0</v>
      </c>
      <c r="AO124" s="318">
        <v>0</v>
      </c>
      <c r="AP124" s="318">
        <v>0</v>
      </c>
      <c r="AQ124" s="318">
        <v>0</v>
      </c>
      <c r="AR124" s="318">
        <v>0</v>
      </c>
      <c r="AS124" s="318">
        <v>0</v>
      </c>
      <c r="AT124" s="318">
        <v>0</v>
      </c>
      <c r="AU124" s="318">
        <v>0</v>
      </c>
      <c r="AV124" s="318">
        <v>0</v>
      </c>
      <c r="AW124" s="318">
        <v>0</v>
      </c>
      <c r="AX124" s="318">
        <v>0</v>
      </c>
      <c r="AY124" s="318">
        <v>0</v>
      </c>
      <c r="AZ124" s="318">
        <v>0</v>
      </c>
      <c r="BA124" s="318">
        <v>0</v>
      </c>
      <c r="BB124" s="318">
        <v>0</v>
      </c>
      <c r="BC124" s="318">
        <v>0</v>
      </c>
      <c r="BD124" s="318">
        <v>115</v>
      </c>
      <c r="BE124" s="318">
        <v>117</v>
      </c>
      <c r="BF124" s="318">
        <v>123</v>
      </c>
      <c r="BG124" s="318">
        <v>113</v>
      </c>
      <c r="BH124" s="318">
        <v>109</v>
      </c>
      <c r="BI124" s="318">
        <v>98</v>
      </c>
      <c r="BJ124" s="318">
        <v>92</v>
      </c>
      <c r="BK124" s="318">
        <v>92</v>
      </c>
      <c r="BL124" s="318">
        <v>82</v>
      </c>
      <c r="BM124" s="318">
        <v>23</v>
      </c>
      <c r="BN124" s="318">
        <v>4</v>
      </c>
      <c r="BO124" s="318">
        <v>3</v>
      </c>
      <c r="BP124" s="318">
        <v>1</v>
      </c>
      <c r="BQ124" s="318">
        <v>0</v>
      </c>
      <c r="BR124" s="318">
        <v>0</v>
      </c>
      <c r="BS124" s="318">
        <v>0</v>
      </c>
      <c r="BT124" s="318">
        <v>0</v>
      </c>
      <c r="BU124" s="318">
        <v>0</v>
      </c>
      <c r="BV124" s="318">
        <v>0</v>
      </c>
      <c r="BW124" s="318">
        <v>0</v>
      </c>
      <c r="BX124" s="219"/>
    </row>
    <row r="125" spans="1:76">
      <c r="A125" s="271"/>
      <c r="B125" s="38" t="s">
        <v>477</v>
      </c>
      <c r="C125" s="271"/>
      <c r="D125" s="318">
        <v>0</v>
      </c>
      <c r="E125" s="318">
        <v>0</v>
      </c>
      <c r="F125" s="318">
        <v>0</v>
      </c>
      <c r="G125" s="318">
        <v>0</v>
      </c>
      <c r="H125" s="318">
        <v>0</v>
      </c>
      <c r="I125" s="318">
        <v>0</v>
      </c>
      <c r="J125" s="318">
        <v>0</v>
      </c>
      <c r="K125" s="318">
        <v>0</v>
      </c>
      <c r="L125" s="318">
        <v>0</v>
      </c>
      <c r="M125" s="318">
        <v>0</v>
      </c>
      <c r="N125" s="318">
        <v>0</v>
      </c>
      <c r="O125" s="318">
        <v>0</v>
      </c>
      <c r="P125" s="318">
        <v>0</v>
      </c>
      <c r="Q125" s="318">
        <v>0</v>
      </c>
      <c r="R125" s="318">
        <v>0</v>
      </c>
      <c r="S125" s="318">
        <v>0</v>
      </c>
      <c r="T125" s="318">
        <v>0</v>
      </c>
      <c r="U125" s="318">
        <v>0</v>
      </c>
      <c r="V125" s="318">
        <v>0</v>
      </c>
      <c r="W125" s="318">
        <v>0</v>
      </c>
      <c r="X125" s="318">
        <v>0</v>
      </c>
      <c r="Y125" s="318">
        <v>0</v>
      </c>
      <c r="Z125" s="318">
        <v>0</v>
      </c>
      <c r="AA125" s="318">
        <v>0</v>
      </c>
      <c r="AB125" s="318">
        <v>0</v>
      </c>
      <c r="AC125" s="318">
        <v>0</v>
      </c>
      <c r="AD125" s="318">
        <v>0</v>
      </c>
      <c r="AE125" s="318">
        <v>0</v>
      </c>
      <c r="AF125" s="318">
        <v>0</v>
      </c>
      <c r="AG125" s="318">
        <v>0</v>
      </c>
      <c r="AH125" s="318">
        <v>0</v>
      </c>
      <c r="AI125" s="318">
        <v>0</v>
      </c>
      <c r="AJ125" s="318">
        <v>0</v>
      </c>
      <c r="AK125" s="318">
        <v>0</v>
      </c>
      <c r="AL125" s="318">
        <v>0</v>
      </c>
      <c r="AM125" s="318">
        <v>0</v>
      </c>
      <c r="AN125" s="318">
        <v>0</v>
      </c>
      <c r="AO125" s="318">
        <v>0</v>
      </c>
      <c r="AP125" s="318">
        <v>0</v>
      </c>
      <c r="AQ125" s="318">
        <v>0</v>
      </c>
      <c r="AR125" s="318">
        <v>0</v>
      </c>
      <c r="AS125" s="318">
        <v>0</v>
      </c>
      <c r="AT125" s="318">
        <v>0</v>
      </c>
      <c r="AU125" s="318">
        <v>0</v>
      </c>
      <c r="AV125" s="318">
        <v>0</v>
      </c>
      <c r="AW125" s="318">
        <v>0</v>
      </c>
      <c r="AX125" s="318">
        <v>0</v>
      </c>
      <c r="AY125" s="318">
        <v>0</v>
      </c>
      <c r="AZ125" s="318">
        <v>0</v>
      </c>
      <c r="BA125" s="318">
        <v>0</v>
      </c>
      <c r="BB125" s="318">
        <v>0</v>
      </c>
      <c r="BC125" s="318">
        <v>0</v>
      </c>
      <c r="BD125" s="318">
        <v>1343</v>
      </c>
      <c r="BE125" s="318">
        <v>1344</v>
      </c>
      <c r="BF125" s="318">
        <v>1340</v>
      </c>
      <c r="BG125" s="318">
        <v>1349</v>
      </c>
      <c r="BH125" s="318">
        <v>1334</v>
      </c>
      <c r="BI125" s="318">
        <v>1308</v>
      </c>
      <c r="BJ125" s="318">
        <v>1273</v>
      </c>
      <c r="BK125" s="318">
        <v>1230</v>
      </c>
      <c r="BL125" s="318">
        <v>1191</v>
      </c>
      <c r="BM125" s="318">
        <v>1146</v>
      </c>
      <c r="BN125" s="318">
        <v>1045</v>
      </c>
      <c r="BO125" s="318">
        <v>904</v>
      </c>
      <c r="BP125" s="318">
        <v>564</v>
      </c>
      <c r="BQ125" s="318">
        <v>192</v>
      </c>
      <c r="BR125" s="318">
        <v>38</v>
      </c>
      <c r="BS125" s="318">
        <v>1</v>
      </c>
      <c r="BT125" s="318">
        <v>0</v>
      </c>
      <c r="BU125" s="318">
        <v>0</v>
      </c>
      <c r="BV125" s="318">
        <v>0</v>
      </c>
      <c r="BW125" s="318">
        <v>0</v>
      </c>
      <c r="BX125" s="219"/>
    </row>
    <row r="126" spans="1:76">
      <c r="A126" s="271"/>
      <c r="B126" s="38" t="s">
        <v>488</v>
      </c>
      <c r="C126" s="271"/>
      <c r="D126" s="318">
        <v>0</v>
      </c>
      <c r="E126" s="318">
        <v>0</v>
      </c>
      <c r="F126" s="318">
        <v>0</v>
      </c>
      <c r="G126" s="318">
        <v>0</v>
      </c>
      <c r="H126" s="318">
        <v>0</v>
      </c>
      <c r="I126" s="318">
        <v>0</v>
      </c>
      <c r="J126" s="318">
        <v>0</v>
      </c>
      <c r="K126" s="318">
        <v>0</v>
      </c>
      <c r="L126" s="318">
        <v>0</v>
      </c>
      <c r="M126" s="318">
        <v>0</v>
      </c>
      <c r="N126" s="318">
        <v>0</v>
      </c>
      <c r="O126" s="318">
        <v>0</v>
      </c>
      <c r="P126" s="318">
        <v>0</v>
      </c>
      <c r="Q126" s="318">
        <v>0</v>
      </c>
      <c r="R126" s="318">
        <v>0</v>
      </c>
      <c r="S126" s="318">
        <v>0</v>
      </c>
      <c r="T126" s="318">
        <v>0</v>
      </c>
      <c r="U126" s="318">
        <v>0</v>
      </c>
      <c r="V126" s="318">
        <v>0</v>
      </c>
      <c r="W126" s="318">
        <v>0</v>
      </c>
      <c r="X126" s="318">
        <v>0</v>
      </c>
      <c r="Y126" s="318">
        <v>0</v>
      </c>
      <c r="Z126" s="318">
        <v>0</v>
      </c>
      <c r="AA126" s="318">
        <v>0</v>
      </c>
      <c r="AB126" s="318">
        <v>0</v>
      </c>
      <c r="AC126" s="318">
        <v>0</v>
      </c>
      <c r="AD126" s="318">
        <v>0</v>
      </c>
      <c r="AE126" s="318">
        <v>0</v>
      </c>
      <c r="AF126" s="318">
        <v>0</v>
      </c>
      <c r="AG126" s="318">
        <v>0</v>
      </c>
      <c r="AH126" s="318">
        <v>0</v>
      </c>
      <c r="AI126" s="318">
        <v>0</v>
      </c>
      <c r="AJ126" s="318">
        <v>0</v>
      </c>
      <c r="AK126" s="318">
        <v>0</v>
      </c>
      <c r="AL126" s="318">
        <v>0</v>
      </c>
      <c r="AM126" s="318">
        <v>0</v>
      </c>
      <c r="AN126" s="318">
        <v>0</v>
      </c>
      <c r="AO126" s="318">
        <v>0</v>
      </c>
      <c r="AP126" s="318">
        <v>0</v>
      </c>
      <c r="AQ126" s="318">
        <v>0</v>
      </c>
      <c r="AR126" s="318">
        <v>0</v>
      </c>
      <c r="AS126" s="318">
        <v>0</v>
      </c>
      <c r="AT126" s="318">
        <v>0</v>
      </c>
      <c r="AU126" s="318">
        <v>0</v>
      </c>
      <c r="AV126" s="318">
        <v>0</v>
      </c>
      <c r="AW126" s="318">
        <v>0</v>
      </c>
      <c r="AX126" s="318">
        <v>0</v>
      </c>
      <c r="AY126" s="318">
        <v>1899</v>
      </c>
      <c r="AZ126" s="318">
        <v>1832</v>
      </c>
      <c r="BA126" s="318">
        <v>1765</v>
      </c>
      <c r="BB126" s="318">
        <v>1660</v>
      </c>
      <c r="BC126" s="318">
        <v>1595</v>
      </c>
      <c r="BD126" s="318">
        <v>1580</v>
      </c>
      <c r="BE126" s="318">
        <v>1574</v>
      </c>
      <c r="BF126" s="318">
        <v>1586</v>
      </c>
      <c r="BG126" s="318">
        <v>1570</v>
      </c>
      <c r="BH126" s="318">
        <v>1543</v>
      </c>
      <c r="BI126" s="318">
        <v>1500</v>
      </c>
      <c r="BJ126" s="318">
        <v>1456</v>
      </c>
      <c r="BK126" s="318">
        <v>1413</v>
      </c>
      <c r="BL126" s="318">
        <v>1346</v>
      </c>
      <c r="BM126" s="318">
        <v>1177</v>
      </c>
      <c r="BN126" s="318">
        <v>1054</v>
      </c>
      <c r="BO126" s="318">
        <v>909</v>
      </c>
      <c r="BP126" s="318">
        <v>566</v>
      </c>
      <c r="BQ126" s="318">
        <v>192</v>
      </c>
      <c r="BR126" s="318">
        <v>39</v>
      </c>
      <c r="BS126" s="318">
        <v>1</v>
      </c>
      <c r="BT126" s="318">
        <v>0</v>
      </c>
      <c r="BU126" s="318">
        <v>0</v>
      </c>
      <c r="BV126" s="318">
        <v>0</v>
      </c>
      <c r="BW126" s="318">
        <v>0</v>
      </c>
      <c r="BX126" s="219"/>
    </row>
    <row r="127" spans="1:76">
      <c r="A127" s="271"/>
      <c r="B127" s="323" t="s">
        <v>337</v>
      </c>
      <c r="C127" s="271"/>
      <c r="D127" s="318">
        <v>0</v>
      </c>
      <c r="E127" s="318">
        <v>0</v>
      </c>
      <c r="F127" s="318">
        <v>0</v>
      </c>
      <c r="G127" s="318">
        <v>0</v>
      </c>
      <c r="H127" s="318">
        <v>0</v>
      </c>
      <c r="I127" s="318">
        <v>0</v>
      </c>
      <c r="J127" s="318">
        <v>0</v>
      </c>
      <c r="K127" s="318">
        <v>0</v>
      </c>
      <c r="L127" s="318">
        <v>0</v>
      </c>
      <c r="M127" s="318">
        <v>0</v>
      </c>
      <c r="N127" s="318">
        <v>0</v>
      </c>
      <c r="O127" s="318">
        <v>0</v>
      </c>
      <c r="P127" s="318">
        <v>0</v>
      </c>
      <c r="Q127" s="318">
        <v>0</v>
      </c>
      <c r="R127" s="318">
        <v>0</v>
      </c>
      <c r="S127" s="318">
        <v>0</v>
      </c>
      <c r="T127" s="318">
        <v>0</v>
      </c>
      <c r="U127" s="318">
        <v>0</v>
      </c>
      <c r="V127" s="318">
        <v>0</v>
      </c>
      <c r="W127" s="318">
        <v>0</v>
      </c>
      <c r="X127" s="318">
        <v>0</v>
      </c>
      <c r="Y127" s="318">
        <v>0</v>
      </c>
      <c r="Z127" s="318">
        <v>0</v>
      </c>
      <c r="AA127" s="318">
        <v>0</v>
      </c>
      <c r="AB127" s="318">
        <v>0</v>
      </c>
      <c r="AC127" s="318">
        <v>0</v>
      </c>
      <c r="AD127" s="318">
        <v>0</v>
      </c>
      <c r="AE127" s="318">
        <v>0</v>
      </c>
      <c r="AF127" s="318">
        <v>0</v>
      </c>
      <c r="AG127" s="318">
        <v>0</v>
      </c>
      <c r="AH127" s="318">
        <v>0</v>
      </c>
      <c r="AI127" s="318">
        <v>0</v>
      </c>
      <c r="AJ127" s="318">
        <v>0</v>
      </c>
      <c r="AK127" s="318">
        <v>0</v>
      </c>
      <c r="AL127" s="318">
        <v>0</v>
      </c>
      <c r="AM127" s="318">
        <v>0</v>
      </c>
      <c r="AN127" s="318">
        <v>0</v>
      </c>
      <c r="AO127" s="318">
        <v>0</v>
      </c>
      <c r="AP127" s="318">
        <v>0</v>
      </c>
      <c r="AQ127" s="318">
        <v>0</v>
      </c>
      <c r="AR127" s="318">
        <v>0</v>
      </c>
      <c r="AS127" s="318">
        <v>0</v>
      </c>
      <c r="AT127" s="318">
        <v>0</v>
      </c>
      <c r="AU127" s="318">
        <v>0</v>
      </c>
      <c r="AV127" s="318">
        <v>0</v>
      </c>
      <c r="AW127" s="318">
        <v>0</v>
      </c>
      <c r="AX127" s="318">
        <v>0</v>
      </c>
      <c r="AY127" s="318">
        <v>1634</v>
      </c>
      <c r="AZ127" s="318">
        <v>1622</v>
      </c>
      <c r="BA127" s="318">
        <v>1618</v>
      </c>
      <c r="BB127" s="318">
        <v>1581</v>
      </c>
      <c r="BC127" s="318">
        <v>1569</v>
      </c>
      <c r="BD127" s="318">
        <v>1573</v>
      </c>
      <c r="BE127" s="318">
        <v>1572</v>
      </c>
      <c r="BF127" s="318">
        <v>1586</v>
      </c>
      <c r="BG127" s="318">
        <v>1570</v>
      </c>
      <c r="BH127" s="318">
        <v>1543</v>
      </c>
      <c r="BI127" s="318">
        <v>1500</v>
      </c>
      <c r="BJ127" s="318">
        <v>1456</v>
      </c>
      <c r="BK127" s="318">
        <v>1413</v>
      </c>
      <c r="BL127" s="318">
        <v>1346</v>
      </c>
      <c r="BM127" s="318">
        <v>1177</v>
      </c>
      <c r="BN127" s="318">
        <v>1054</v>
      </c>
      <c r="BO127" s="318">
        <v>909</v>
      </c>
      <c r="BP127" s="318">
        <v>566</v>
      </c>
      <c r="BQ127" s="318">
        <v>192</v>
      </c>
      <c r="BR127" s="318">
        <v>39</v>
      </c>
      <c r="BS127" s="318">
        <v>1</v>
      </c>
      <c r="BT127" s="318">
        <v>0</v>
      </c>
      <c r="BU127" s="318">
        <v>0</v>
      </c>
      <c r="BV127" s="318">
        <v>0</v>
      </c>
      <c r="BW127" s="318">
        <v>0</v>
      </c>
      <c r="BX127" s="219"/>
    </row>
    <row r="128" spans="1:76">
      <c r="A128" s="271"/>
      <c r="B128" s="323" t="s">
        <v>338</v>
      </c>
      <c r="C128" s="271"/>
      <c r="D128" s="318">
        <v>0</v>
      </c>
      <c r="E128" s="318">
        <v>0</v>
      </c>
      <c r="F128" s="318">
        <v>0</v>
      </c>
      <c r="G128" s="318">
        <v>0</v>
      </c>
      <c r="H128" s="318">
        <v>0</v>
      </c>
      <c r="I128" s="318">
        <v>0</v>
      </c>
      <c r="J128" s="318">
        <v>0</v>
      </c>
      <c r="K128" s="318">
        <v>0</v>
      </c>
      <c r="L128" s="318">
        <v>0</v>
      </c>
      <c r="M128" s="318">
        <v>0</v>
      </c>
      <c r="N128" s="318">
        <v>0</v>
      </c>
      <c r="O128" s="318">
        <v>0</v>
      </c>
      <c r="P128" s="318">
        <v>0</v>
      </c>
      <c r="Q128" s="318">
        <v>0</v>
      </c>
      <c r="R128" s="318">
        <v>0</v>
      </c>
      <c r="S128" s="318">
        <v>0</v>
      </c>
      <c r="T128" s="318">
        <v>0</v>
      </c>
      <c r="U128" s="318">
        <v>0</v>
      </c>
      <c r="V128" s="318">
        <v>0</v>
      </c>
      <c r="W128" s="318">
        <v>0</v>
      </c>
      <c r="X128" s="318">
        <v>0</v>
      </c>
      <c r="Y128" s="318">
        <v>0</v>
      </c>
      <c r="Z128" s="318">
        <v>0</v>
      </c>
      <c r="AA128" s="318">
        <v>0</v>
      </c>
      <c r="AB128" s="318">
        <v>0</v>
      </c>
      <c r="AC128" s="318">
        <v>0</v>
      </c>
      <c r="AD128" s="318">
        <v>0</v>
      </c>
      <c r="AE128" s="318">
        <v>0</v>
      </c>
      <c r="AF128" s="318">
        <v>0</v>
      </c>
      <c r="AG128" s="318">
        <v>0</v>
      </c>
      <c r="AH128" s="318">
        <v>0</v>
      </c>
      <c r="AI128" s="318">
        <v>0</v>
      </c>
      <c r="AJ128" s="318">
        <v>0</v>
      </c>
      <c r="AK128" s="318">
        <v>0</v>
      </c>
      <c r="AL128" s="318">
        <v>0</v>
      </c>
      <c r="AM128" s="318">
        <v>0</v>
      </c>
      <c r="AN128" s="318">
        <v>0</v>
      </c>
      <c r="AO128" s="318">
        <v>0</v>
      </c>
      <c r="AP128" s="318">
        <v>0</v>
      </c>
      <c r="AQ128" s="318">
        <v>0</v>
      </c>
      <c r="AR128" s="318">
        <v>0</v>
      </c>
      <c r="AS128" s="318">
        <v>0</v>
      </c>
      <c r="AT128" s="318">
        <v>0</v>
      </c>
      <c r="AU128" s="318">
        <v>0</v>
      </c>
      <c r="AV128" s="318">
        <v>0</v>
      </c>
      <c r="AW128" s="318">
        <v>0</v>
      </c>
      <c r="AX128" s="318">
        <v>0</v>
      </c>
      <c r="AY128" s="318">
        <v>266</v>
      </c>
      <c r="AZ128" s="318">
        <v>210</v>
      </c>
      <c r="BA128" s="318">
        <v>148</v>
      </c>
      <c r="BB128" s="318">
        <v>78</v>
      </c>
      <c r="BC128" s="318">
        <v>26</v>
      </c>
      <c r="BD128" s="318">
        <v>7</v>
      </c>
      <c r="BE128" s="318">
        <v>2</v>
      </c>
      <c r="BF128" s="318">
        <v>0</v>
      </c>
      <c r="BG128" s="318">
        <v>0</v>
      </c>
      <c r="BH128" s="318">
        <v>0</v>
      </c>
      <c r="BI128" s="318">
        <v>0</v>
      </c>
      <c r="BJ128" s="318">
        <v>0</v>
      </c>
      <c r="BK128" s="318">
        <v>0</v>
      </c>
      <c r="BL128" s="318">
        <v>0</v>
      </c>
      <c r="BM128" s="318">
        <v>0</v>
      </c>
      <c r="BN128" s="318">
        <v>0</v>
      </c>
      <c r="BO128" s="318">
        <v>0</v>
      </c>
      <c r="BP128" s="318">
        <v>0</v>
      </c>
      <c r="BQ128" s="318">
        <v>0</v>
      </c>
      <c r="BR128" s="318">
        <v>0</v>
      </c>
      <c r="BS128" s="318">
        <v>0</v>
      </c>
      <c r="BT128" s="318">
        <v>0</v>
      </c>
      <c r="BU128" s="318">
        <v>0</v>
      </c>
      <c r="BV128" s="318">
        <v>0</v>
      </c>
      <c r="BW128" s="318">
        <v>0</v>
      </c>
      <c r="BX128" s="219"/>
    </row>
    <row r="129" spans="1:76" ht="24.75" customHeight="1">
      <c r="A129" s="271"/>
      <c r="B129" s="38" t="s">
        <v>487</v>
      </c>
      <c r="C129" s="271"/>
      <c r="D129" s="318">
        <v>0</v>
      </c>
      <c r="E129" s="318">
        <v>0</v>
      </c>
      <c r="F129" s="318">
        <v>0</v>
      </c>
      <c r="G129" s="318">
        <v>0</v>
      </c>
      <c r="H129" s="318">
        <v>0</v>
      </c>
      <c r="I129" s="318">
        <v>0</v>
      </c>
      <c r="J129" s="318">
        <v>0</v>
      </c>
      <c r="K129" s="318">
        <v>0</v>
      </c>
      <c r="L129" s="318">
        <v>0</v>
      </c>
      <c r="M129" s="318">
        <v>0</v>
      </c>
      <c r="N129" s="318">
        <v>0</v>
      </c>
      <c r="O129" s="318">
        <v>0</v>
      </c>
      <c r="P129" s="318">
        <v>0</v>
      </c>
      <c r="Q129" s="318">
        <v>0</v>
      </c>
      <c r="R129" s="318">
        <v>0</v>
      </c>
      <c r="S129" s="318">
        <v>0</v>
      </c>
      <c r="T129" s="318">
        <v>0</v>
      </c>
      <c r="U129" s="318">
        <v>0</v>
      </c>
      <c r="V129" s="318">
        <v>0</v>
      </c>
      <c r="W129" s="318">
        <v>0</v>
      </c>
      <c r="X129" s="318">
        <v>0</v>
      </c>
      <c r="Y129" s="318">
        <v>0</v>
      </c>
      <c r="Z129" s="318">
        <v>0</v>
      </c>
      <c r="AA129" s="318">
        <v>0</v>
      </c>
      <c r="AB129" s="318">
        <v>0</v>
      </c>
      <c r="AC129" s="318">
        <v>0</v>
      </c>
      <c r="AD129" s="318">
        <v>0</v>
      </c>
      <c r="AE129" s="318">
        <v>0</v>
      </c>
      <c r="AF129" s="318">
        <v>0</v>
      </c>
      <c r="AG129" s="318">
        <v>0</v>
      </c>
      <c r="AH129" s="318">
        <v>0</v>
      </c>
      <c r="AI129" s="318">
        <v>0</v>
      </c>
      <c r="AJ129" s="318">
        <v>0</v>
      </c>
      <c r="AK129" s="318">
        <v>0</v>
      </c>
      <c r="AL129" s="318">
        <v>0</v>
      </c>
      <c r="AM129" s="318">
        <v>0</v>
      </c>
      <c r="AN129" s="318">
        <v>0</v>
      </c>
      <c r="AO129" s="318">
        <v>0</v>
      </c>
      <c r="AP129" s="318">
        <v>0</v>
      </c>
      <c r="AQ129" s="318">
        <v>0</v>
      </c>
      <c r="AR129" s="318">
        <v>0</v>
      </c>
      <c r="AS129" s="318">
        <v>0</v>
      </c>
      <c r="AT129" s="318">
        <v>0</v>
      </c>
      <c r="AU129" s="318">
        <v>0</v>
      </c>
      <c r="AV129" s="318">
        <v>0</v>
      </c>
      <c r="AW129" s="318">
        <v>0</v>
      </c>
      <c r="AX129" s="318">
        <v>0</v>
      </c>
      <c r="AY129" s="318">
        <v>590</v>
      </c>
      <c r="AZ129" s="318">
        <v>623</v>
      </c>
      <c r="BA129" s="318">
        <v>671</v>
      </c>
      <c r="BB129" s="318">
        <v>712</v>
      </c>
      <c r="BC129" s="318">
        <v>759</v>
      </c>
      <c r="BD129" s="318">
        <v>811</v>
      </c>
      <c r="BE129" s="318">
        <v>856</v>
      </c>
      <c r="BF129" s="318">
        <v>898</v>
      </c>
      <c r="BG129" s="318">
        <v>934</v>
      </c>
      <c r="BH129" s="318">
        <v>967</v>
      </c>
      <c r="BI129" s="318">
        <v>975</v>
      </c>
      <c r="BJ129" s="318">
        <v>987</v>
      </c>
      <c r="BK129" s="318">
        <v>1002</v>
      </c>
      <c r="BL129" s="318">
        <v>986</v>
      </c>
      <c r="BM129" s="318">
        <v>854</v>
      </c>
      <c r="BN129" s="318">
        <v>773</v>
      </c>
      <c r="BO129" s="318">
        <v>668</v>
      </c>
      <c r="BP129" s="318">
        <v>399</v>
      </c>
      <c r="BQ129" s="318">
        <v>174</v>
      </c>
      <c r="BR129" s="318">
        <v>98</v>
      </c>
      <c r="BS129" s="318">
        <v>68</v>
      </c>
      <c r="BT129" s="318">
        <v>41</v>
      </c>
      <c r="BU129" s="318">
        <v>29</v>
      </c>
      <c r="BV129" s="318">
        <v>23</v>
      </c>
      <c r="BW129" s="318">
        <v>18</v>
      </c>
      <c r="BX129" s="219"/>
    </row>
    <row r="130" spans="1:76">
      <c r="A130" s="271"/>
      <c r="B130" s="323" t="s">
        <v>337</v>
      </c>
      <c r="C130" s="271"/>
      <c r="D130" s="318">
        <v>0</v>
      </c>
      <c r="E130" s="318">
        <v>0</v>
      </c>
      <c r="F130" s="318">
        <v>0</v>
      </c>
      <c r="G130" s="318">
        <v>0</v>
      </c>
      <c r="H130" s="318">
        <v>0</v>
      </c>
      <c r="I130" s="318">
        <v>0</v>
      </c>
      <c r="J130" s="318">
        <v>0</v>
      </c>
      <c r="K130" s="318">
        <v>0</v>
      </c>
      <c r="L130" s="318">
        <v>0</v>
      </c>
      <c r="M130" s="318">
        <v>0</v>
      </c>
      <c r="N130" s="318">
        <v>0</v>
      </c>
      <c r="O130" s="318">
        <v>0</v>
      </c>
      <c r="P130" s="318">
        <v>0</v>
      </c>
      <c r="Q130" s="318">
        <v>0</v>
      </c>
      <c r="R130" s="318">
        <v>0</v>
      </c>
      <c r="S130" s="318">
        <v>0</v>
      </c>
      <c r="T130" s="318">
        <v>0</v>
      </c>
      <c r="U130" s="318">
        <v>0</v>
      </c>
      <c r="V130" s="318">
        <v>0</v>
      </c>
      <c r="W130" s="318">
        <v>0</v>
      </c>
      <c r="X130" s="318">
        <v>0</v>
      </c>
      <c r="Y130" s="318">
        <v>0</v>
      </c>
      <c r="Z130" s="318">
        <v>0</v>
      </c>
      <c r="AA130" s="318">
        <v>0</v>
      </c>
      <c r="AB130" s="318">
        <v>0</v>
      </c>
      <c r="AC130" s="318">
        <v>0</v>
      </c>
      <c r="AD130" s="318">
        <v>0</v>
      </c>
      <c r="AE130" s="318">
        <v>0</v>
      </c>
      <c r="AF130" s="318">
        <v>0</v>
      </c>
      <c r="AG130" s="318">
        <v>0</v>
      </c>
      <c r="AH130" s="318">
        <v>0</v>
      </c>
      <c r="AI130" s="318">
        <v>0</v>
      </c>
      <c r="AJ130" s="318">
        <v>0</v>
      </c>
      <c r="AK130" s="318">
        <v>0</v>
      </c>
      <c r="AL130" s="318">
        <v>0</v>
      </c>
      <c r="AM130" s="318">
        <v>0</v>
      </c>
      <c r="AN130" s="318">
        <v>0</v>
      </c>
      <c r="AO130" s="318">
        <v>0</v>
      </c>
      <c r="AP130" s="318">
        <v>0</v>
      </c>
      <c r="AQ130" s="318">
        <v>0</v>
      </c>
      <c r="AR130" s="318">
        <v>0</v>
      </c>
      <c r="AS130" s="318">
        <v>0</v>
      </c>
      <c r="AT130" s="318">
        <v>0</v>
      </c>
      <c r="AU130" s="318">
        <v>0</v>
      </c>
      <c r="AV130" s="318">
        <v>0</v>
      </c>
      <c r="AW130" s="318">
        <v>0</v>
      </c>
      <c r="AX130" s="318">
        <v>0</v>
      </c>
      <c r="AY130" s="318">
        <v>584</v>
      </c>
      <c r="AZ130" s="318">
        <v>618</v>
      </c>
      <c r="BA130" s="318">
        <v>667</v>
      </c>
      <c r="BB130" s="318">
        <v>707</v>
      </c>
      <c r="BC130" s="318">
        <v>759</v>
      </c>
      <c r="BD130" s="318">
        <v>811</v>
      </c>
      <c r="BE130" s="318">
        <v>856</v>
      </c>
      <c r="BF130" s="318">
        <v>898</v>
      </c>
      <c r="BG130" s="318">
        <v>934</v>
      </c>
      <c r="BH130" s="318">
        <v>967</v>
      </c>
      <c r="BI130" s="318">
        <v>975</v>
      </c>
      <c r="BJ130" s="318">
        <v>987</v>
      </c>
      <c r="BK130" s="318">
        <v>1002</v>
      </c>
      <c r="BL130" s="318">
        <v>986</v>
      </c>
      <c r="BM130" s="318">
        <v>854</v>
      </c>
      <c r="BN130" s="318">
        <v>773</v>
      </c>
      <c r="BO130" s="318">
        <v>668</v>
      </c>
      <c r="BP130" s="318">
        <v>399</v>
      </c>
      <c r="BQ130" s="318">
        <v>174</v>
      </c>
      <c r="BR130" s="318">
        <v>98</v>
      </c>
      <c r="BS130" s="318">
        <v>68</v>
      </c>
      <c r="BT130" s="318">
        <v>41</v>
      </c>
      <c r="BU130" s="318">
        <v>29</v>
      </c>
      <c r="BV130" s="318">
        <v>23</v>
      </c>
      <c r="BW130" s="318">
        <v>18</v>
      </c>
      <c r="BX130" s="219"/>
    </row>
    <row r="131" spans="1:76">
      <c r="A131" s="271"/>
      <c r="B131" s="323" t="s">
        <v>338</v>
      </c>
      <c r="C131" s="271"/>
      <c r="D131" s="318">
        <v>0</v>
      </c>
      <c r="E131" s="318">
        <v>0</v>
      </c>
      <c r="F131" s="318">
        <v>0</v>
      </c>
      <c r="G131" s="318">
        <v>0</v>
      </c>
      <c r="H131" s="318">
        <v>0</v>
      </c>
      <c r="I131" s="318">
        <v>0</v>
      </c>
      <c r="J131" s="318">
        <v>0</v>
      </c>
      <c r="K131" s="318">
        <v>0</v>
      </c>
      <c r="L131" s="318">
        <v>0</v>
      </c>
      <c r="M131" s="318">
        <v>0</v>
      </c>
      <c r="N131" s="318">
        <v>0</v>
      </c>
      <c r="O131" s="318">
        <v>0</v>
      </c>
      <c r="P131" s="318">
        <v>0</v>
      </c>
      <c r="Q131" s="318">
        <v>0</v>
      </c>
      <c r="R131" s="318">
        <v>0</v>
      </c>
      <c r="S131" s="318">
        <v>0</v>
      </c>
      <c r="T131" s="318">
        <v>0</v>
      </c>
      <c r="U131" s="318">
        <v>0</v>
      </c>
      <c r="V131" s="318">
        <v>0</v>
      </c>
      <c r="W131" s="318">
        <v>0</v>
      </c>
      <c r="X131" s="318">
        <v>0</v>
      </c>
      <c r="Y131" s="318">
        <v>0</v>
      </c>
      <c r="Z131" s="318">
        <v>0</v>
      </c>
      <c r="AA131" s="318">
        <v>0</v>
      </c>
      <c r="AB131" s="318">
        <v>0</v>
      </c>
      <c r="AC131" s="318">
        <v>0</v>
      </c>
      <c r="AD131" s="318">
        <v>0</v>
      </c>
      <c r="AE131" s="318">
        <v>0</v>
      </c>
      <c r="AF131" s="318">
        <v>0</v>
      </c>
      <c r="AG131" s="318">
        <v>0</v>
      </c>
      <c r="AH131" s="318">
        <v>0</v>
      </c>
      <c r="AI131" s="318">
        <v>0</v>
      </c>
      <c r="AJ131" s="318">
        <v>0</v>
      </c>
      <c r="AK131" s="318">
        <v>0</v>
      </c>
      <c r="AL131" s="318">
        <v>0</v>
      </c>
      <c r="AM131" s="318">
        <v>0</v>
      </c>
      <c r="AN131" s="318">
        <v>0</v>
      </c>
      <c r="AO131" s="318">
        <v>0</v>
      </c>
      <c r="AP131" s="318">
        <v>0</v>
      </c>
      <c r="AQ131" s="318">
        <v>0</v>
      </c>
      <c r="AR131" s="318">
        <v>0</v>
      </c>
      <c r="AS131" s="318">
        <v>0</v>
      </c>
      <c r="AT131" s="318">
        <v>0</v>
      </c>
      <c r="AU131" s="318">
        <v>0</v>
      </c>
      <c r="AV131" s="318">
        <v>0</v>
      </c>
      <c r="AW131" s="318">
        <v>0</v>
      </c>
      <c r="AX131" s="318">
        <v>0</v>
      </c>
      <c r="AY131" s="318">
        <v>6</v>
      </c>
      <c r="AZ131" s="318">
        <v>5</v>
      </c>
      <c r="BA131" s="318">
        <v>4</v>
      </c>
      <c r="BB131" s="318">
        <v>5</v>
      </c>
      <c r="BC131" s="318">
        <v>0</v>
      </c>
      <c r="BD131" s="318">
        <v>0</v>
      </c>
      <c r="BE131" s="318">
        <v>0</v>
      </c>
      <c r="BF131" s="318">
        <v>0</v>
      </c>
      <c r="BG131" s="318">
        <v>0</v>
      </c>
      <c r="BH131" s="318">
        <v>0</v>
      </c>
      <c r="BI131" s="318">
        <v>0</v>
      </c>
      <c r="BJ131" s="318">
        <v>0</v>
      </c>
      <c r="BK131" s="318">
        <v>0</v>
      </c>
      <c r="BL131" s="318">
        <v>0</v>
      </c>
      <c r="BM131" s="318">
        <v>0</v>
      </c>
      <c r="BN131" s="318">
        <v>0</v>
      </c>
      <c r="BO131" s="318">
        <v>0</v>
      </c>
      <c r="BP131" s="318">
        <v>0</v>
      </c>
      <c r="BQ131" s="318">
        <v>0</v>
      </c>
      <c r="BR131" s="318">
        <v>0</v>
      </c>
      <c r="BS131" s="318">
        <v>0</v>
      </c>
      <c r="BT131" s="318">
        <v>0</v>
      </c>
      <c r="BU131" s="318">
        <v>0</v>
      </c>
      <c r="BV131" s="318">
        <v>0</v>
      </c>
      <c r="BW131" s="318">
        <v>0</v>
      </c>
      <c r="BX131" s="219"/>
    </row>
    <row r="132" spans="1:76" s="275" customFormat="1" ht="26.1" customHeight="1">
      <c r="A132" s="274"/>
      <c r="B132" s="254" t="s">
        <v>236</v>
      </c>
      <c r="C132" s="277"/>
      <c r="D132" s="362" t="s">
        <v>412</v>
      </c>
      <c r="E132" s="362" t="s">
        <v>412</v>
      </c>
      <c r="F132" s="362" t="s">
        <v>412</v>
      </c>
      <c r="G132" s="362" t="s">
        <v>412</v>
      </c>
      <c r="H132" s="362" t="s">
        <v>412</v>
      </c>
      <c r="I132" s="362" t="s">
        <v>412</v>
      </c>
      <c r="J132" s="362" t="s">
        <v>412</v>
      </c>
      <c r="K132" s="362" t="s">
        <v>412</v>
      </c>
      <c r="L132" s="362" t="s">
        <v>412</v>
      </c>
      <c r="M132" s="362" t="s">
        <v>412</v>
      </c>
      <c r="N132" s="362" t="s">
        <v>412</v>
      </c>
      <c r="O132" s="362" t="s">
        <v>412</v>
      </c>
      <c r="P132" s="362" t="s">
        <v>412</v>
      </c>
      <c r="Q132" s="362" t="s">
        <v>412</v>
      </c>
      <c r="R132" s="362" t="s">
        <v>412</v>
      </c>
      <c r="S132" s="362" t="s">
        <v>412</v>
      </c>
      <c r="T132" s="362" t="s">
        <v>412</v>
      </c>
      <c r="U132" s="362" t="s">
        <v>412</v>
      </c>
      <c r="V132" s="362" t="s">
        <v>412</v>
      </c>
      <c r="W132" s="362" t="s">
        <v>412</v>
      </c>
      <c r="X132" s="362" t="s">
        <v>412</v>
      </c>
      <c r="Y132" s="362" t="s">
        <v>412</v>
      </c>
      <c r="Z132" s="362" t="s">
        <v>412</v>
      </c>
      <c r="AA132" s="362" t="s">
        <v>412</v>
      </c>
      <c r="AB132" s="362" t="s">
        <v>412</v>
      </c>
      <c r="AC132" s="362" t="s">
        <v>412</v>
      </c>
      <c r="AD132" s="362" t="s">
        <v>412</v>
      </c>
      <c r="AE132" s="362" t="s">
        <v>412</v>
      </c>
      <c r="AF132" s="362" t="s">
        <v>412</v>
      </c>
      <c r="AG132" s="362" t="s">
        <v>412</v>
      </c>
      <c r="AH132" s="326">
        <v>586</v>
      </c>
      <c r="AI132" s="326">
        <v>613</v>
      </c>
      <c r="AJ132" s="326">
        <v>643</v>
      </c>
      <c r="AK132" s="326">
        <v>710</v>
      </c>
      <c r="AL132" s="326">
        <v>754</v>
      </c>
      <c r="AM132" s="326">
        <v>796</v>
      </c>
      <c r="AN132" s="326">
        <v>861</v>
      </c>
      <c r="AO132" s="326">
        <v>921</v>
      </c>
      <c r="AP132" s="326">
        <v>974</v>
      </c>
      <c r="AQ132" s="326">
        <v>1067</v>
      </c>
      <c r="AR132" s="326">
        <v>1178</v>
      </c>
      <c r="AS132" s="326">
        <v>1300</v>
      </c>
      <c r="AT132" s="326">
        <v>1441</v>
      </c>
      <c r="AU132" s="326">
        <v>1623</v>
      </c>
      <c r="AV132" s="326">
        <v>1826</v>
      </c>
      <c r="AW132" s="326">
        <v>1990</v>
      </c>
      <c r="AX132" s="326">
        <v>2142</v>
      </c>
      <c r="AY132" s="326">
        <v>0</v>
      </c>
      <c r="AZ132" s="326">
        <v>0</v>
      </c>
      <c r="BA132" s="326">
        <v>0</v>
      </c>
      <c r="BB132" s="326">
        <v>0</v>
      </c>
      <c r="BC132" s="326">
        <v>0</v>
      </c>
      <c r="BD132" s="326">
        <v>0</v>
      </c>
      <c r="BE132" s="326">
        <v>0</v>
      </c>
      <c r="BF132" s="326">
        <v>0</v>
      </c>
      <c r="BG132" s="326">
        <v>0</v>
      </c>
      <c r="BH132" s="326">
        <v>0</v>
      </c>
      <c r="BI132" s="326">
        <v>0</v>
      </c>
      <c r="BJ132" s="326">
        <v>0</v>
      </c>
      <c r="BK132" s="326">
        <v>0</v>
      </c>
      <c r="BL132" s="326">
        <v>0</v>
      </c>
      <c r="BM132" s="326">
        <v>0</v>
      </c>
      <c r="BN132" s="326">
        <v>0</v>
      </c>
      <c r="BO132" s="326">
        <v>0</v>
      </c>
      <c r="BP132" s="326">
        <v>0</v>
      </c>
      <c r="BQ132" s="326">
        <v>0</v>
      </c>
      <c r="BR132" s="326">
        <v>0</v>
      </c>
      <c r="BS132" s="326">
        <v>0</v>
      </c>
      <c r="BT132" s="326">
        <v>0</v>
      </c>
      <c r="BU132" s="326">
        <v>0</v>
      </c>
      <c r="BV132" s="326">
        <v>0</v>
      </c>
      <c r="BW132" s="326">
        <v>0</v>
      </c>
      <c r="BX132" s="174"/>
    </row>
    <row r="133" spans="1:76">
      <c r="A133" s="361"/>
      <c r="B133" s="319" t="s">
        <v>337</v>
      </c>
      <c r="C133" s="271"/>
      <c r="D133" s="360" t="s">
        <v>412</v>
      </c>
      <c r="E133" s="360" t="s">
        <v>412</v>
      </c>
      <c r="F133" s="360" t="s">
        <v>412</v>
      </c>
      <c r="G133" s="360" t="s">
        <v>412</v>
      </c>
      <c r="H133" s="360" t="s">
        <v>412</v>
      </c>
      <c r="I133" s="360" t="s">
        <v>412</v>
      </c>
      <c r="J133" s="360" t="s">
        <v>412</v>
      </c>
      <c r="K133" s="360" t="s">
        <v>412</v>
      </c>
      <c r="L133" s="360" t="s">
        <v>412</v>
      </c>
      <c r="M133" s="360" t="s">
        <v>412</v>
      </c>
      <c r="N133" s="360" t="s">
        <v>412</v>
      </c>
      <c r="O133" s="360" t="s">
        <v>412</v>
      </c>
      <c r="P133" s="360" t="s">
        <v>412</v>
      </c>
      <c r="Q133" s="360" t="s">
        <v>412</v>
      </c>
      <c r="R133" s="360" t="s">
        <v>412</v>
      </c>
      <c r="S133" s="360" t="s">
        <v>412</v>
      </c>
      <c r="T133" s="360" t="s">
        <v>412</v>
      </c>
      <c r="U133" s="360" t="s">
        <v>412</v>
      </c>
      <c r="V133" s="360" t="s">
        <v>412</v>
      </c>
      <c r="W133" s="360" t="s">
        <v>412</v>
      </c>
      <c r="X133" s="360" t="s">
        <v>412</v>
      </c>
      <c r="Y133" s="360" t="s">
        <v>412</v>
      </c>
      <c r="Z133" s="360" t="s">
        <v>412</v>
      </c>
      <c r="AA133" s="360" t="s">
        <v>412</v>
      </c>
      <c r="AB133" s="360" t="s">
        <v>412</v>
      </c>
      <c r="AC133" s="360" t="s">
        <v>412</v>
      </c>
      <c r="AD133" s="360" t="s">
        <v>412</v>
      </c>
      <c r="AE133" s="360" t="s">
        <v>412</v>
      </c>
      <c r="AF133" s="360" t="s">
        <v>412</v>
      </c>
      <c r="AG133" s="360" t="s">
        <v>412</v>
      </c>
      <c r="AH133" s="318">
        <v>545</v>
      </c>
      <c r="AI133" s="318">
        <v>565</v>
      </c>
      <c r="AJ133" s="318">
        <v>591</v>
      </c>
      <c r="AK133" s="318">
        <v>654</v>
      </c>
      <c r="AL133" s="318">
        <v>694</v>
      </c>
      <c r="AM133" s="318">
        <v>730</v>
      </c>
      <c r="AN133" s="318">
        <v>782</v>
      </c>
      <c r="AO133" s="318">
        <v>826</v>
      </c>
      <c r="AP133" s="318">
        <v>857</v>
      </c>
      <c r="AQ133" s="318">
        <v>926</v>
      </c>
      <c r="AR133" s="318">
        <v>1012</v>
      </c>
      <c r="AS133" s="318">
        <v>1105</v>
      </c>
      <c r="AT133" s="318">
        <v>1214</v>
      </c>
      <c r="AU133" s="318">
        <v>1366</v>
      </c>
      <c r="AV133" s="318">
        <v>1547</v>
      </c>
      <c r="AW133" s="318">
        <v>1694</v>
      </c>
      <c r="AX133" s="318">
        <v>1838</v>
      </c>
      <c r="AY133" s="318">
        <v>0</v>
      </c>
      <c r="AZ133" s="318">
        <v>0</v>
      </c>
      <c r="BA133" s="318">
        <v>0</v>
      </c>
      <c r="BB133" s="318">
        <v>0</v>
      </c>
      <c r="BC133" s="318">
        <v>0</v>
      </c>
      <c r="BD133" s="318">
        <v>0</v>
      </c>
      <c r="BE133" s="318">
        <v>0</v>
      </c>
      <c r="BF133" s="318">
        <v>0</v>
      </c>
      <c r="BG133" s="318">
        <v>0</v>
      </c>
      <c r="BH133" s="318">
        <v>0</v>
      </c>
      <c r="BI133" s="318">
        <v>0</v>
      </c>
      <c r="BJ133" s="318">
        <v>0</v>
      </c>
      <c r="BK133" s="318">
        <v>0</v>
      </c>
      <c r="BL133" s="318">
        <v>0</v>
      </c>
      <c r="BM133" s="318">
        <v>0</v>
      </c>
      <c r="BN133" s="318">
        <v>0</v>
      </c>
      <c r="BO133" s="318">
        <v>0</v>
      </c>
      <c r="BP133" s="318">
        <v>0</v>
      </c>
      <c r="BQ133" s="318">
        <v>0</v>
      </c>
      <c r="BR133" s="318">
        <v>0</v>
      </c>
      <c r="BS133" s="318">
        <v>0</v>
      </c>
      <c r="BT133" s="318">
        <v>0</v>
      </c>
      <c r="BU133" s="318">
        <v>0</v>
      </c>
      <c r="BV133" s="318">
        <v>0</v>
      </c>
      <c r="BW133" s="318">
        <v>0</v>
      </c>
      <c r="BX133" s="219"/>
    </row>
    <row r="134" spans="1:76">
      <c r="A134" s="361"/>
      <c r="B134" s="319" t="s">
        <v>338</v>
      </c>
      <c r="C134" s="271"/>
      <c r="D134" s="360" t="s">
        <v>412</v>
      </c>
      <c r="E134" s="360" t="s">
        <v>412</v>
      </c>
      <c r="F134" s="360" t="s">
        <v>412</v>
      </c>
      <c r="G134" s="360" t="s">
        <v>412</v>
      </c>
      <c r="H134" s="360" t="s">
        <v>412</v>
      </c>
      <c r="I134" s="360" t="s">
        <v>412</v>
      </c>
      <c r="J134" s="360" t="s">
        <v>412</v>
      </c>
      <c r="K134" s="360" t="s">
        <v>412</v>
      </c>
      <c r="L134" s="360" t="s">
        <v>412</v>
      </c>
      <c r="M134" s="360" t="s">
        <v>412</v>
      </c>
      <c r="N134" s="360" t="s">
        <v>412</v>
      </c>
      <c r="O134" s="360" t="s">
        <v>412</v>
      </c>
      <c r="P134" s="360" t="s">
        <v>412</v>
      </c>
      <c r="Q134" s="360" t="s">
        <v>412</v>
      </c>
      <c r="R134" s="360" t="s">
        <v>412</v>
      </c>
      <c r="S134" s="360" t="s">
        <v>412</v>
      </c>
      <c r="T134" s="360" t="s">
        <v>412</v>
      </c>
      <c r="U134" s="360" t="s">
        <v>412</v>
      </c>
      <c r="V134" s="360" t="s">
        <v>412</v>
      </c>
      <c r="W134" s="360" t="s">
        <v>412</v>
      </c>
      <c r="X134" s="360" t="s">
        <v>412</v>
      </c>
      <c r="Y134" s="360" t="s">
        <v>412</v>
      </c>
      <c r="Z134" s="360" t="s">
        <v>412</v>
      </c>
      <c r="AA134" s="360" t="s">
        <v>412</v>
      </c>
      <c r="AB134" s="360" t="s">
        <v>412</v>
      </c>
      <c r="AC134" s="360" t="s">
        <v>412</v>
      </c>
      <c r="AD134" s="360" t="s">
        <v>412</v>
      </c>
      <c r="AE134" s="360" t="s">
        <v>412</v>
      </c>
      <c r="AF134" s="360" t="s">
        <v>412</v>
      </c>
      <c r="AG134" s="360" t="s">
        <v>412</v>
      </c>
      <c r="AH134" s="318">
        <v>40</v>
      </c>
      <c r="AI134" s="318">
        <v>48</v>
      </c>
      <c r="AJ134" s="318">
        <v>52</v>
      </c>
      <c r="AK134" s="318">
        <v>56</v>
      </c>
      <c r="AL134" s="318">
        <v>60</v>
      </c>
      <c r="AM134" s="318">
        <v>66</v>
      </c>
      <c r="AN134" s="318">
        <v>79</v>
      </c>
      <c r="AO134" s="318">
        <v>95</v>
      </c>
      <c r="AP134" s="318">
        <v>117</v>
      </c>
      <c r="AQ134" s="318">
        <v>142</v>
      </c>
      <c r="AR134" s="318">
        <v>166</v>
      </c>
      <c r="AS134" s="318">
        <v>195</v>
      </c>
      <c r="AT134" s="318">
        <v>228</v>
      </c>
      <c r="AU134" s="318">
        <v>257</v>
      </c>
      <c r="AV134" s="318">
        <v>279</v>
      </c>
      <c r="AW134" s="318">
        <v>297</v>
      </c>
      <c r="AX134" s="318">
        <v>305</v>
      </c>
      <c r="AY134" s="318">
        <v>0</v>
      </c>
      <c r="AZ134" s="318">
        <v>0</v>
      </c>
      <c r="BA134" s="318">
        <v>0</v>
      </c>
      <c r="BB134" s="318">
        <v>0</v>
      </c>
      <c r="BC134" s="318">
        <v>0</v>
      </c>
      <c r="BD134" s="318">
        <v>0</v>
      </c>
      <c r="BE134" s="318">
        <v>0</v>
      </c>
      <c r="BF134" s="318">
        <v>0</v>
      </c>
      <c r="BG134" s="318">
        <v>0</v>
      </c>
      <c r="BH134" s="318">
        <v>0</v>
      </c>
      <c r="BI134" s="318">
        <v>0</v>
      </c>
      <c r="BJ134" s="318">
        <v>0</v>
      </c>
      <c r="BK134" s="318">
        <v>0</v>
      </c>
      <c r="BL134" s="318">
        <v>0</v>
      </c>
      <c r="BM134" s="318">
        <v>0</v>
      </c>
      <c r="BN134" s="318">
        <v>0</v>
      </c>
      <c r="BO134" s="318">
        <v>0</v>
      </c>
      <c r="BP134" s="318">
        <v>0</v>
      </c>
      <c r="BQ134" s="318">
        <v>0</v>
      </c>
      <c r="BR134" s="318">
        <v>0</v>
      </c>
      <c r="BS134" s="318">
        <v>0</v>
      </c>
      <c r="BT134" s="318">
        <v>0</v>
      </c>
      <c r="BU134" s="318">
        <v>0</v>
      </c>
      <c r="BV134" s="318">
        <v>0</v>
      </c>
      <c r="BW134" s="318">
        <v>0</v>
      </c>
      <c r="BX134" s="219"/>
    </row>
    <row r="135" spans="1:76" ht="25.5" customHeight="1">
      <c r="A135" s="271"/>
      <c r="B135" s="38" t="s">
        <v>486</v>
      </c>
      <c r="C135" s="271"/>
      <c r="D135" s="318">
        <v>0</v>
      </c>
      <c r="E135" s="318">
        <v>0</v>
      </c>
      <c r="F135" s="318">
        <v>0</v>
      </c>
      <c r="G135" s="318">
        <v>0</v>
      </c>
      <c r="H135" s="318">
        <v>0</v>
      </c>
      <c r="I135" s="318">
        <v>0</v>
      </c>
      <c r="J135" s="318">
        <v>0</v>
      </c>
      <c r="K135" s="318">
        <v>0</v>
      </c>
      <c r="L135" s="318">
        <v>0</v>
      </c>
      <c r="M135" s="318">
        <v>0</v>
      </c>
      <c r="N135" s="318">
        <v>0</v>
      </c>
      <c r="O135" s="318">
        <v>0</v>
      </c>
      <c r="P135" s="318">
        <v>0</v>
      </c>
      <c r="Q135" s="318">
        <v>0</v>
      </c>
      <c r="R135" s="318">
        <v>0</v>
      </c>
      <c r="S135" s="318">
        <v>0</v>
      </c>
      <c r="T135" s="318">
        <v>0</v>
      </c>
      <c r="U135" s="318">
        <v>0</v>
      </c>
      <c r="V135" s="318">
        <v>0</v>
      </c>
      <c r="W135" s="318">
        <v>0</v>
      </c>
      <c r="X135" s="318">
        <v>0</v>
      </c>
      <c r="Y135" s="318">
        <v>0</v>
      </c>
      <c r="Z135" s="318">
        <v>0</v>
      </c>
      <c r="AA135" s="318">
        <v>0</v>
      </c>
      <c r="AB135" s="318">
        <v>0</v>
      </c>
      <c r="AC135" s="318">
        <v>0</v>
      </c>
      <c r="AD135" s="318">
        <v>0</v>
      </c>
      <c r="AE135" s="318">
        <v>0</v>
      </c>
      <c r="AF135" s="318">
        <v>0</v>
      </c>
      <c r="AG135" s="318">
        <v>0</v>
      </c>
      <c r="AH135" s="318">
        <v>0</v>
      </c>
      <c r="AI135" s="318">
        <v>0</v>
      </c>
      <c r="AJ135" s="318">
        <v>0</v>
      </c>
      <c r="AK135" s="318">
        <v>0</v>
      </c>
      <c r="AL135" s="318">
        <v>0</v>
      </c>
      <c r="AM135" s="318">
        <v>0</v>
      </c>
      <c r="AN135" s="318">
        <v>813</v>
      </c>
      <c r="AO135" s="318">
        <v>864</v>
      </c>
      <c r="AP135" s="318">
        <v>900</v>
      </c>
      <c r="AQ135" s="318">
        <v>964</v>
      </c>
      <c r="AR135" s="318">
        <v>1030</v>
      </c>
      <c r="AS135" s="318">
        <v>1099</v>
      </c>
      <c r="AT135" s="318">
        <v>1181</v>
      </c>
      <c r="AU135" s="318">
        <v>1303</v>
      </c>
      <c r="AV135" s="318">
        <v>1439</v>
      </c>
      <c r="AW135" s="318">
        <v>1540</v>
      </c>
      <c r="AX135" s="318">
        <v>1624</v>
      </c>
      <c r="AY135" s="318">
        <v>0</v>
      </c>
      <c r="AZ135" s="318">
        <v>0</v>
      </c>
      <c r="BA135" s="318">
        <v>0</v>
      </c>
      <c r="BB135" s="318">
        <v>0</v>
      </c>
      <c r="BC135" s="318">
        <v>0</v>
      </c>
      <c r="BD135" s="318">
        <v>0</v>
      </c>
      <c r="BE135" s="318">
        <v>0</v>
      </c>
      <c r="BF135" s="318">
        <v>0</v>
      </c>
      <c r="BG135" s="318">
        <v>0</v>
      </c>
      <c r="BH135" s="318">
        <v>0</v>
      </c>
      <c r="BI135" s="318">
        <v>0</v>
      </c>
      <c r="BJ135" s="318">
        <v>0</v>
      </c>
      <c r="BK135" s="318">
        <v>0</v>
      </c>
      <c r="BL135" s="318">
        <v>0</v>
      </c>
      <c r="BM135" s="318">
        <v>0</v>
      </c>
      <c r="BN135" s="318">
        <v>0</v>
      </c>
      <c r="BO135" s="318">
        <v>0</v>
      </c>
      <c r="BP135" s="318">
        <v>0</v>
      </c>
      <c r="BQ135" s="318">
        <v>0</v>
      </c>
      <c r="BR135" s="318">
        <v>0</v>
      </c>
      <c r="BS135" s="318">
        <v>0</v>
      </c>
      <c r="BT135" s="318">
        <v>0</v>
      </c>
      <c r="BU135" s="318">
        <v>0</v>
      </c>
      <c r="BV135" s="318">
        <v>0</v>
      </c>
      <c r="BW135" s="318">
        <v>0</v>
      </c>
      <c r="BX135" s="219"/>
    </row>
    <row r="136" spans="1:76">
      <c r="A136" s="271"/>
      <c r="B136" s="323" t="s">
        <v>337</v>
      </c>
      <c r="C136" s="271"/>
      <c r="D136" s="318">
        <v>0</v>
      </c>
      <c r="E136" s="318">
        <v>0</v>
      </c>
      <c r="F136" s="318">
        <v>0</v>
      </c>
      <c r="G136" s="318">
        <v>0</v>
      </c>
      <c r="H136" s="318">
        <v>0</v>
      </c>
      <c r="I136" s="318">
        <v>0</v>
      </c>
      <c r="J136" s="318">
        <v>0</v>
      </c>
      <c r="K136" s="318">
        <v>0</v>
      </c>
      <c r="L136" s="318">
        <v>0</v>
      </c>
      <c r="M136" s="318">
        <v>0</v>
      </c>
      <c r="N136" s="318">
        <v>0</v>
      </c>
      <c r="O136" s="318">
        <v>0</v>
      </c>
      <c r="P136" s="318">
        <v>0</v>
      </c>
      <c r="Q136" s="318">
        <v>0</v>
      </c>
      <c r="R136" s="318">
        <v>0</v>
      </c>
      <c r="S136" s="318">
        <v>0</v>
      </c>
      <c r="T136" s="318">
        <v>0</v>
      </c>
      <c r="U136" s="318">
        <v>0</v>
      </c>
      <c r="V136" s="318">
        <v>0</v>
      </c>
      <c r="W136" s="318">
        <v>0</v>
      </c>
      <c r="X136" s="318">
        <v>0</v>
      </c>
      <c r="Y136" s="318">
        <v>0</v>
      </c>
      <c r="Z136" s="318">
        <v>0</v>
      </c>
      <c r="AA136" s="318">
        <v>0</v>
      </c>
      <c r="AB136" s="318">
        <v>0</v>
      </c>
      <c r="AC136" s="318">
        <v>0</v>
      </c>
      <c r="AD136" s="318">
        <v>0</v>
      </c>
      <c r="AE136" s="318">
        <v>0</v>
      </c>
      <c r="AF136" s="318">
        <v>0</v>
      </c>
      <c r="AG136" s="318">
        <v>0</v>
      </c>
      <c r="AH136" s="318">
        <v>0</v>
      </c>
      <c r="AI136" s="318">
        <v>0</v>
      </c>
      <c r="AJ136" s="318">
        <v>0</v>
      </c>
      <c r="AK136" s="318">
        <v>0</v>
      </c>
      <c r="AL136" s="318">
        <v>0</v>
      </c>
      <c r="AM136" s="318">
        <v>0</v>
      </c>
      <c r="AN136" s="318">
        <v>734</v>
      </c>
      <c r="AO136" s="318">
        <v>768</v>
      </c>
      <c r="AP136" s="318">
        <v>782</v>
      </c>
      <c r="AQ136" s="318">
        <v>823</v>
      </c>
      <c r="AR136" s="318">
        <v>864</v>
      </c>
      <c r="AS136" s="318">
        <v>904</v>
      </c>
      <c r="AT136" s="318">
        <v>955</v>
      </c>
      <c r="AU136" s="318">
        <v>1048</v>
      </c>
      <c r="AV136" s="318">
        <v>1164</v>
      </c>
      <c r="AW136" s="318">
        <v>1249</v>
      </c>
      <c r="AX136" s="318">
        <v>1325</v>
      </c>
      <c r="AY136" s="318">
        <v>0</v>
      </c>
      <c r="AZ136" s="318">
        <v>0</v>
      </c>
      <c r="BA136" s="318">
        <v>0</v>
      </c>
      <c r="BB136" s="318">
        <v>0</v>
      </c>
      <c r="BC136" s="318">
        <v>0</v>
      </c>
      <c r="BD136" s="318">
        <v>0</v>
      </c>
      <c r="BE136" s="318">
        <v>0</v>
      </c>
      <c r="BF136" s="318">
        <v>0</v>
      </c>
      <c r="BG136" s="318">
        <v>0</v>
      </c>
      <c r="BH136" s="318">
        <v>0</v>
      </c>
      <c r="BI136" s="318">
        <v>0</v>
      </c>
      <c r="BJ136" s="318">
        <v>0</v>
      </c>
      <c r="BK136" s="318">
        <v>0</v>
      </c>
      <c r="BL136" s="318">
        <v>0</v>
      </c>
      <c r="BM136" s="318">
        <v>0</v>
      </c>
      <c r="BN136" s="318">
        <v>0</v>
      </c>
      <c r="BO136" s="318">
        <v>0</v>
      </c>
      <c r="BP136" s="318">
        <v>0</v>
      </c>
      <c r="BQ136" s="318">
        <v>0</v>
      </c>
      <c r="BR136" s="318">
        <v>0</v>
      </c>
      <c r="BS136" s="318">
        <v>0</v>
      </c>
      <c r="BT136" s="318">
        <v>0</v>
      </c>
      <c r="BU136" s="318">
        <v>0</v>
      </c>
      <c r="BV136" s="318">
        <v>0</v>
      </c>
      <c r="BW136" s="318">
        <v>0</v>
      </c>
      <c r="BX136" s="219"/>
    </row>
    <row r="137" spans="1:76">
      <c r="A137" s="271"/>
      <c r="B137" s="323" t="s">
        <v>338</v>
      </c>
      <c r="C137" s="271"/>
      <c r="D137" s="318">
        <v>0</v>
      </c>
      <c r="E137" s="318">
        <v>0</v>
      </c>
      <c r="F137" s="318">
        <v>0</v>
      </c>
      <c r="G137" s="318">
        <v>0</v>
      </c>
      <c r="H137" s="318">
        <v>0</v>
      </c>
      <c r="I137" s="318">
        <v>0</v>
      </c>
      <c r="J137" s="318">
        <v>0</v>
      </c>
      <c r="K137" s="318">
        <v>0</v>
      </c>
      <c r="L137" s="318">
        <v>0</v>
      </c>
      <c r="M137" s="318">
        <v>0</v>
      </c>
      <c r="N137" s="318">
        <v>0</v>
      </c>
      <c r="O137" s="318">
        <v>0</v>
      </c>
      <c r="P137" s="318">
        <v>0</v>
      </c>
      <c r="Q137" s="318">
        <v>0</v>
      </c>
      <c r="R137" s="318">
        <v>0</v>
      </c>
      <c r="S137" s="318">
        <v>0</v>
      </c>
      <c r="T137" s="318">
        <v>0</v>
      </c>
      <c r="U137" s="318">
        <v>0</v>
      </c>
      <c r="V137" s="318">
        <v>0</v>
      </c>
      <c r="W137" s="318">
        <v>0</v>
      </c>
      <c r="X137" s="318">
        <v>0</v>
      </c>
      <c r="Y137" s="318">
        <v>0</v>
      </c>
      <c r="Z137" s="318">
        <v>0</v>
      </c>
      <c r="AA137" s="318">
        <v>0</v>
      </c>
      <c r="AB137" s="318">
        <v>0</v>
      </c>
      <c r="AC137" s="318">
        <v>0</v>
      </c>
      <c r="AD137" s="318">
        <v>0</v>
      </c>
      <c r="AE137" s="318">
        <v>0</v>
      </c>
      <c r="AF137" s="318">
        <v>0</v>
      </c>
      <c r="AG137" s="318">
        <v>0</v>
      </c>
      <c r="AH137" s="318">
        <v>0</v>
      </c>
      <c r="AI137" s="318">
        <v>0</v>
      </c>
      <c r="AJ137" s="318">
        <v>0</v>
      </c>
      <c r="AK137" s="318">
        <v>0</v>
      </c>
      <c r="AL137" s="318">
        <v>0</v>
      </c>
      <c r="AM137" s="318">
        <v>0</v>
      </c>
      <c r="AN137" s="318">
        <v>79</v>
      </c>
      <c r="AO137" s="318">
        <v>96</v>
      </c>
      <c r="AP137" s="318">
        <v>118</v>
      </c>
      <c r="AQ137" s="318">
        <v>141</v>
      </c>
      <c r="AR137" s="318">
        <v>166</v>
      </c>
      <c r="AS137" s="318">
        <v>195</v>
      </c>
      <c r="AT137" s="318">
        <v>226</v>
      </c>
      <c r="AU137" s="318">
        <v>255</v>
      </c>
      <c r="AV137" s="318">
        <v>275</v>
      </c>
      <c r="AW137" s="318">
        <v>291</v>
      </c>
      <c r="AX137" s="318">
        <v>299</v>
      </c>
      <c r="AY137" s="318">
        <v>0</v>
      </c>
      <c r="AZ137" s="318">
        <v>0</v>
      </c>
      <c r="BA137" s="318">
        <v>0</v>
      </c>
      <c r="BB137" s="318">
        <v>0</v>
      </c>
      <c r="BC137" s="318">
        <v>0</v>
      </c>
      <c r="BD137" s="318">
        <v>0</v>
      </c>
      <c r="BE137" s="318">
        <v>0</v>
      </c>
      <c r="BF137" s="318">
        <v>0</v>
      </c>
      <c r="BG137" s="318">
        <v>0</v>
      </c>
      <c r="BH137" s="318">
        <v>0</v>
      </c>
      <c r="BI137" s="318">
        <v>0</v>
      </c>
      <c r="BJ137" s="318">
        <v>0</v>
      </c>
      <c r="BK137" s="318">
        <v>0</v>
      </c>
      <c r="BL137" s="318">
        <v>0</v>
      </c>
      <c r="BM137" s="318">
        <v>0</v>
      </c>
      <c r="BN137" s="318">
        <v>0</v>
      </c>
      <c r="BO137" s="318">
        <v>0</v>
      </c>
      <c r="BP137" s="318">
        <v>0</v>
      </c>
      <c r="BQ137" s="318">
        <v>0</v>
      </c>
      <c r="BR137" s="318">
        <v>0</v>
      </c>
      <c r="BS137" s="318">
        <v>0</v>
      </c>
      <c r="BT137" s="318">
        <v>0</v>
      </c>
      <c r="BU137" s="318">
        <v>0</v>
      </c>
      <c r="BV137" s="318">
        <v>0</v>
      </c>
      <c r="BW137" s="318">
        <v>0</v>
      </c>
      <c r="BX137" s="219"/>
    </row>
    <row r="138" spans="1:76" ht="24.75" customHeight="1">
      <c r="A138" s="219"/>
      <c r="B138" s="38" t="s">
        <v>485</v>
      </c>
      <c r="C138" s="271"/>
      <c r="D138" s="318">
        <v>0</v>
      </c>
      <c r="E138" s="318">
        <v>0</v>
      </c>
      <c r="F138" s="318">
        <v>0</v>
      </c>
      <c r="G138" s="318">
        <v>0</v>
      </c>
      <c r="H138" s="318">
        <v>0</v>
      </c>
      <c r="I138" s="318">
        <v>0</v>
      </c>
      <c r="J138" s="318">
        <v>0</v>
      </c>
      <c r="K138" s="318">
        <v>0</v>
      </c>
      <c r="L138" s="318">
        <v>0</v>
      </c>
      <c r="M138" s="318">
        <v>0</v>
      </c>
      <c r="N138" s="318">
        <v>0</v>
      </c>
      <c r="O138" s="318">
        <v>0</v>
      </c>
      <c r="P138" s="318">
        <v>0</v>
      </c>
      <c r="Q138" s="318">
        <v>0</v>
      </c>
      <c r="R138" s="318">
        <v>0</v>
      </c>
      <c r="S138" s="318">
        <v>0</v>
      </c>
      <c r="T138" s="318">
        <v>0</v>
      </c>
      <c r="U138" s="318">
        <v>0</v>
      </c>
      <c r="V138" s="318">
        <v>0</v>
      </c>
      <c r="W138" s="318">
        <v>0</v>
      </c>
      <c r="X138" s="318">
        <v>0</v>
      </c>
      <c r="Y138" s="318">
        <v>0</v>
      </c>
      <c r="Z138" s="318">
        <v>0</v>
      </c>
      <c r="AA138" s="318">
        <v>0</v>
      </c>
      <c r="AB138" s="318">
        <v>0</v>
      </c>
      <c r="AC138" s="318">
        <v>0</v>
      </c>
      <c r="AD138" s="318">
        <v>0</v>
      </c>
      <c r="AE138" s="318">
        <v>0</v>
      </c>
      <c r="AF138" s="318">
        <v>0</v>
      </c>
      <c r="AG138" s="318">
        <v>0</v>
      </c>
      <c r="AH138" s="318">
        <v>0</v>
      </c>
      <c r="AI138" s="318">
        <v>0</v>
      </c>
      <c r="AJ138" s="318">
        <v>0</v>
      </c>
      <c r="AK138" s="318">
        <v>0</v>
      </c>
      <c r="AL138" s="318">
        <v>0</v>
      </c>
      <c r="AM138" s="318">
        <v>0</v>
      </c>
      <c r="AN138" s="318">
        <v>48</v>
      </c>
      <c r="AO138" s="318">
        <v>57</v>
      </c>
      <c r="AP138" s="318">
        <v>74</v>
      </c>
      <c r="AQ138" s="318">
        <v>103</v>
      </c>
      <c r="AR138" s="318">
        <v>148</v>
      </c>
      <c r="AS138" s="318">
        <v>201</v>
      </c>
      <c r="AT138" s="318">
        <v>260</v>
      </c>
      <c r="AU138" s="318">
        <v>320</v>
      </c>
      <c r="AV138" s="318">
        <v>387</v>
      </c>
      <c r="AW138" s="318">
        <v>450</v>
      </c>
      <c r="AX138" s="318">
        <v>518</v>
      </c>
      <c r="AY138" s="318">
        <v>0</v>
      </c>
      <c r="AZ138" s="318">
        <v>0</v>
      </c>
      <c r="BA138" s="318">
        <v>0</v>
      </c>
      <c r="BB138" s="318">
        <v>0</v>
      </c>
      <c r="BC138" s="318">
        <v>0</v>
      </c>
      <c r="BD138" s="318">
        <v>0</v>
      </c>
      <c r="BE138" s="318">
        <v>0</v>
      </c>
      <c r="BF138" s="318">
        <v>0</v>
      </c>
      <c r="BG138" s="318">
        <v>0</v>
      </c>
      <c r="BH138" s="318">
        <v>0</v>
      </c>
      <c r="BI138" s="318">
        <v>0</v>
      </c>
      <c r="BJ138" s="318">
        <v>0</v>
      </c>
      <c r="BK138" s="318">
        <v>0</v>
      </c>
      <c r="BL138" s="318">
        <v>0</v>
      </c>
      <c r="BM138" s="318">
        <v>0</v>
      </c>
      <c r="BN138" s="318">
        <v>0</v>
      </c>
      <c r="BO138" s="318">
        <v>0</v>
      </c>
      <c r="BP138" s="318">
        <v>0</v>
      </c>
      <c r="BQ138" s="318">
        <v>0</v>
      </c>
      <c r="BR138" s="318">
        <v>0</v>
      </c>
      <c r="BS138" s="318">
        <v>0</v>
      </c>
      <c r="BT138" s="318">
        <v>0</v>
      </c>
      <c r="BU138" s="318">
        <v>0</v>
      </c>
      <c r="BV138" s="318">
        <v>0</v>
      </c>
      <c r="BW138" s="318">
        <v>0</v>
      </c>
      <c r="BX138" s="219"/>
    </row>
    <row r="139" spans="1:76">
      <c r="A139" s="219"/>
      <c r="B139" s="323" t="s">
        <v>337</v>
      </c>
      <c r="C139" s="271"/>
      <c r="D139" s="318">
        <v>0</v>
      </c>
      <c r="E139" s="318">
        <v>0</v>
      </c>
      <c r="F139" s="318">
        <v>0</v>
      </c>
      <c r="G139" s="318">
        <v>0</v>
      </c>
      <c r="H139" s="318">
        <v>0</v>
      </c>
      <c r="I139" s="318">
        <v>0</v>
      </c>
      <c r="J139" s="318">
        <v>0</v>
      </c>
      <c r="K139" s="318">
        <v>0</v>
      </c>
      <c r="L139" s="318">
        <v>0</v>
      </c>
      <c r="M139" s="318">
        <v>0</v>
      </c>
      <c r="N139" s="318">
        <v>0</v>
      </c>
      <c r="O139" s="318">
        <v>0</v>
      </c>
      <c r="P139" s="318">
        <v>0</v>
      </c>
      <c r="Q139" s="318">
        <v>0</v>
      </c>
      <c r="R139" s="318">
        <v>0</v>
      </c>
      <c r="S139" s="318">
        <v>0</v>
      </c>
      <c r="T139" s="318">
        <v>0</v>
      </c>
      <c r="U139" s="318">
        <v>0</v>
      </c>
      <c r="V139" s="318">
        <v>0</v>
      </c>
      <c r="W139" s="318">
        <v>0</v>
      </c>
      <c r="X139" s="318">
        <v>0</v>
      </c>
      <c r="Y139" s="318">
        <v>0</v>
      </c>
      <c r="Z139" s="318">
        <v>0</v>
      </c>
      <c r="AA139" s="318">
        <v>0</v>
      </c>
      <c r="AB139" s="318">
        <v>0</v>
      </c>
      <c r="AC139" s="318">
        <v>0</v>
      </c>
      <c r="AD139" s="318">
        <v>0</v>
      </c>
      <c r="AE139" s="318">
        <v>0</v>
      </c>
      <c r="AF139" s="318">
        <v>0</v>
      </c>
      <c r="AG139" s="318">
        <v>0</v>
      </c>
      <c r="AH139" s="318">
        <v>0</v>
      </c>
      <c r="AI139" s="318">
        <v>0</v>
      </c>
      <c r="AJ139" s="318">
        <v>0</v>
      </c>
      <c r="AK139" s="318">
        <v>0</v>
      </c>
      <c r="AL139" s="318">
        <v>0</v>
      </c>
      <c r="AM139" s="318">
        <v>0</v>
      </c>
      <c r="AN139" s="318">
        <v>46</v>
      </c>
      <c r="AO139" s="318">
        <v>57</v>
      </c>
      <c r="AP139" s="318">
        <v>74</v>
      </c>
      <c r="AQ139" s="318">
        <v>101</v>
      </c>
      <c r="AR139" s="318">
        <v>146</v>
      </c>
      <c r="AS139" s="318">
        <v>199</v>
      </c>
      <c r="AT139" s="318">
        <v>257</v>
      </c>
      <c r="AU139" s="318">
        <v>316</v>
      </c>
      <c r="AV139" s="318">
        <v>382</v>
      </c>
      <c r="AW139" s="318">
        <v>442</v>
      </c>
      <c r="AX139" s="318">
        <v>511</v>
      </c>
      <c r="AY139" s="318">
        <v>0</v>
      </c>
      <c r="AZ139" s="318">
        <v>0</v>
      </c>
      <c r="BA139" s="318">
        <v>0</v>
      </c>
      <c r="BB139" s="318">
        <v>0</v>
      </c>
      <c r="BC139" s="318">
        <v>0</v>
      </c>
      <c r="BD139" s="318">
        <v>0</v>
      </c>
      <c r="BE139" s="318">
        <v>0</v>
      </c>
      <c r="BF139" s="318">
        <v>0</v>
      </c>
      <c r="BG139" s="318">
        <v>0</v>
      </c>
      <c r="BH139" s="318">
        <v>0</v>
      </c>
      <c r="BI139" s="318">
        <v>0</v>
      </c>
      <c r="BJ139" s="318">
        <v>0</v>
      </c>
      <c r="BK139" s="318">
        <v>0</v>
      </c>
      <c r="BL139" s="318">
        <v>0</v>
      </c>
      <c r="BM139" s="318">
        <v>0</v>
      </c>
      <c r="BN139" s="318">
        <v>0</v>
      </c>
      <c r="BO139" s="318">
        <v>0</v>
      </c>
      <c r="BP139" s="318">
        <v>0</v>
      </c>
      <c r="BQ139" s="318">
        <v>0</v>
      </c>
      <c r="BR139" s="318">
        <v>0</v>
      </c>
      <c r="BS139" s="318">
        <v>0</v>
      </c>
      <c r="BT139" s="318">
        <v>0</v>
      </c>
      <c r="BU139" s="318">
        <v>0</v>
      </c>
      <c r="BV139" s="318">
        <v>0</v>
      </c>
      <c r="BW139" s="318">
        <v>0</v>
      </c>
      <c r="BX139" s="219"/>
    </row>
    <row r="140" spans="1:76">
      <c r="A140" s="219"/>
      <c r="B140" s="323" t="s">
        <v>338</v>
      </c>
      <c r="C140" s="271"/>
      <c r="D140" s="318">
        <v>0</v>
      </c>
      <c r="E140" s="318">
        <v>0</v>
      </c>
      <c r="F140" s="318">
        <v>0</v>
      </c>
      <c r="G140" s="318">
        <v>0</v>
      </c>
      <c r="H140" s="318">
        <v>0</v>
      </c>
      <c r="I140" s="318">
        <v>0</v>
      </c>
      <c r="J140" s="318">
        <v>0</v>
      </c>
      <c r="K140" s="318">
        <v>0</v>
      </c>
      <c r="L140" s="318">
        <v>0</v>
      </c>
      <c r="M140" s="318">
        <v>0</v>
      </c>
      <c r="N140" s="318">
        <v>0</v>
      </c>
      <c r="O140" s="318">
        <v>0</v>
      </c>
      <c r="P140" s="318">
        <v>0</v>
      </c>
      <c r="Q140" s="318">
        <v>0</v>
      </c>
      <c r="R140" s="318">
        <v>0</v>
      </c>
      <c r="S140" s="318">
        <v>0</v>
      </c>
      <c r="T140" s="318">
        <v>0</v>
      </c>
      <c r="U140" s="318">
        <v>0</v>
      </c>
      <c r="V140" s="318">
        <v>0</v>
      </c>
      <c r="W140" s="318">
        <v>0</v>
      </c>
      <c r="X140" s="318">
        <v>0</v>
      </c>
      <c r="Y140" s="318">
        <v>0</v>
      </c>
      <c r="Z140" s="318">
        <v>0</v>
      </c>
      <c r="AA140" s="318">
        <v>0</v>
      </c>
      <c r="AB140" s="318">
        <v>0</v>
      </c>
      <c r="AC140" s="318">
        <v>0</v>
      </c>
      <c r="AD140" s="318">
        <v>0</v>
      </c>
      <c r="AE140" s="318">
        <v>0</v>
      </c>
      <c r="AF140" s="318">
        <v>0</v>
      </c>
      <c r="AG140" s="318">
        <v>0</v>
      </c>
      <c r="AH140" s="318">
        <v>0</v>
      </c>
      <c r="AI140" s="318">
        <v>0</v>
      </c>
      <c r="AJ140" s="318">
        <v>0</v>
      </c>
      <c r="AK140" s="318">
        <v>0</v>
      </c>
      <c r="AL140" s="318">
        <v>0</v>
      </c>
      <c r="AM140" s="318">
        <v>0</v>
      </c>
      <c r="AN140" s="318">
        <v>2</v>
      </c>
      <c r="AO140" s="318">
        <v>0</v>
      </c>
      <c r="AP140" s="318">
        <v>0</v>
      </c>
      <c r="AQ140" s="318">
        <v>2</v>
      </c>
      <c r="AR140" s="318">
        <v>2</v>
      </c>
      <c r="AS140" s="318">
        <v>2</v>
      </c>
      <c r="AT140" s="318">
        <v>3</v>
      </c>
      <c r="AU140" s="318">
        <v>4</v>
      </c>
      <c r="AV140" s="318">
        <v>5</v>
      </c>
      <c r="AW140" s="318">
        <v>8</v>
      </c>
      <c r="AX140" s="318">
        <v>7</v>
      </c>
      <c r="AY140" s="318">
        <v>0</v>
      </c>
      <c r="AZ140" s="318">
        <v>0</v>
      </c>
      <c r="BA140" s="318">
        <v>0</v>
      </c>
      <c r="BB140" s="318">
        <v>0</v>
      </c>
      <c r="BC140" s="318">
        <v>0</v>
      </c>
      <c r="BD140" s="318">
        <v>0</v>
      </c>
      <c r="BE140" s="318">
        <v>0</v>
      </c>
      <c r="BF140" s="318">
        <v>0</v>
      </c>
      <c r="BG140" s="318">
        <v>0</v>
      </c>
      <c r="BH140" s="318">
        <v>0</v>
      </c>
      <c r="BI140" s="318">
        <v>0</v>
      </c>
      <c r="BJ140" s="318">
        <v>0</v>
      </c>
      <c r="BK140" s="318">
        <v>0</v>
      </c>
      <c r="BL140" s="318">
        <v>0</v>
      </c>
      <c r="BM140" s="318">
        <v>0</v>
      </c>
      <c r="BN140" s="318">
        <v>0</v>
      </c>
      <c r="BO140" s="318">
        <v>0</v>
      </c>
      <c r="BP140" s="318">
        <v>0</v>
      </c>
      <c r="BQ140" s="318">
        <v>0</v>
      </c>
      <c r="BR140" s="318">
        <v>0</v>
      </c>
      <c r="BS140" s="318">
        <v>0</v>
      </c>
      <c r="BT140" s="318">
        <v>0</v>
      </c>
      <c r="BU140" s="318">
        <v>0</v>
      </c>
      <c r="BV140" s="318">
        <v>0</v>
      </c>
      <c r="BW140" s="318">
        <v>0</v>
      </c>
      <c r="BX140" s="219"/>
    </row>
    <row r="141" spans="1:76" s="275" customFormat="1" ht="26.1" customHeight="1">
      <c r="A141" s="174"/>
      <c r="B141" s="311" t="s">
        <v>217</v>
      </c>
      <c r="C141" s="277"/>
      <c r="D141" s="326">
        <v>0</v>
      </c>
      <c r="E141" s="326">
        <v>0</v>
      </c>
      <c r="F141" s="326">
        <v>0</v>
      </c>
      <c r="G141" s="326">
        <v>0</v>
      </c>
      <c r="H141" s="326">
        <v>0</v>
      </c>
      <c r="I141" s="326">
        <v>0</v>
      </c>
      <c r="J141" s="326">
        <v>0</v>
      </c>
      <c r="K141" s="326">
        <v>0</v>
      </c>
      <c r="L141" s="326">
        <v>0</v>
      </c>
      <c r="M141" s="326">
        <v>0</v>
      </c>
      <c r="N141" s="326">
        <v>0</v>
      </c>
      <c r="O141" s="326">
        <v>0</v>
      </c>
      <c r="P141" s="326">
        <v>0</v>
      </c>
      <c r="Q141" s="326">
        <v>0</v>
      </c>
      <c r="R141" s="326">
        <v>0</v>
      </c>
      <c r="S141" s="326">
        <v>0</v>
      </c>
      <c r="T141" s="326">
        <v>0</v>
      </c>
      <c r="U141" s="326">
        <v>0</v>
      </c>
      <c r="V141" s="326">
        <v>0</v>
      </c>
      <c r="W141" s="326">
        <v>0</v>
      </c>
      <c r="X141" s="326">
        <v>0</v>
      </c>
      <c r="Y141" s="326">
        <v>0</v>
      </c>
      <c r="Z141" s="326">
        <v>0</v>
      </c>
      <c r="AA141" s="326">
        <v>0</v>
      </c>
      <c r="AB141" s="326">
        <v>0</v>
      </c>
      <c r="AC141" s="326">
        <v>0</v>
      </c>
      <c r="AD141" s="326">
        <v>0</v>
      </c>
      <c r="AE141" s="326">
        <v>0</v>
      </c>
      <c r="AF141" s="326">
        <v>0</v>
      </c>
      <c r="AG141" s="326">
        <v>0</v>
      </c>
      <c r="AH141" s="326">
        <v>552</v>
      </c>
      <c r="AI141" s="326">
        <v>506</v>
      </c>
      <c r="AJ141" s="326">
        <v>449</v>
      </c>
      <c r="AK141" s="326">
        <v>444</v>
      </c>
      <c r="AL141" s="326">
        <v>437</v>
      </c>
      <c r="AM141" s="326">
        <v>327</v>
      </c>
      <c r="AN141" s="326">
        <v>242</v>
      </c>
      <c r="AO141" s="326">
        <v>233</v>
      </c>
      <c r="AP141" s="326">
        <v>215</v>
      </c>
      <c r="AQ141" s="326">
        <v>206</v>
      </c>
      <c r="AR141" s="326">
        <v>217</v>
      </c>
      <c r="AS141" s="326">
        <v>222</v>
      </c>
      <c r="AT141" s="326">
        <v>232</v>
      </c>
      <c r="AU141" s="326">
        <v>253</v>
      </c>
      <c r="AV141" s="326">
        <v>276</v>
      </c>
      <c r="AW141" s="326">
        <v>283</v>
      </c>
      <c r="AX141" s="326">
        <v>286</v>
      </c>
      <c r="AY141" s="326">
        <v>0</v>
      </c>
      <c r="AZ141" s="326">
        <v>0</v>
      </c>
      <c r="BA141" s="326">
        <v>0</v>
      </c>
      <c r="BB141" s="326">
        <v>0</v>
      </c>
      <c r="BC141" s="326">
        <v>0</v>
      </c>
      <c r="BD141" s="326">
        <v>0</v>
      </c>
      <c r="BE141" s="326">
        <v>0</v>
      </c>
      <c r="BF141" s="326">
        <v>0</v>
      </c>
      <c r="BG141" s="326">
        <v>0</v>
      </c>
      <c r="BH141" s="326">
        <v>0</v>
      </c>
      <c r="BI141" s="326">
        <v>0</v>
      </c>
      <c r="BJ141" s="326">
        <v>0</v>
      </c>
      <c r="BK141" s="326">
        <v>0</v>
      </c>
      <c r="BL141" s="326">
        <v>0</v>
      </c>
      <c r="BM141" s="326">
        <v>0</v>
      </c>
      <c r="BN141" s="326">
        <v>0</v>
      </c>
      <c r="BO141" s="326">
        <v>0</v>
      </c>
      <c r="BP141" s="326">
        <v>0</v>
      </c>
      <c r="BQ141" s="326">
        <v>0</v>
      </c>
      <c r="BR141" s="326">
        <v>0</v>
      </c>
      <c r="BS141" s="326">
        <v>0</v>
      </c>
      <c r="BT141" s="326">
        <v>0</v>
      </c>
      <c r="BU141" s="326">
        <v>0</v>
      </c>
      <c r="BV141" s="326">
        <v>0</v>
      </c>
      <c r="BW141" s="326">
        <v>0</v>
      </c>
      <c r="BX141" s="174"/>
    </row>
    <row r="142" spans="1:76">
      <c r="A142" s="219"/>
      <c r="B142" s="319" t="s">
        <v>337</v>
      </c>
      <c r="C142" s="271"/>
      <c r="D142" s="318">
        <v>0</v>
      </c>
      <c r="E142" s="318">
        <v>0</v>
      </c>
      <c r="F142" s="318">
        <v>0</v>
      </c>
      <c r="G142" s="318">
        <v>0</v>
      </c>
      <c r="H142" s="318">
        <v>0</v>
      </c>
      <c r="I142" s="318">
        <v>0</v>
      </c>
      <c r="J142" s="318">
        <v>0</v>
      </c>
      <c r="K142" s="318">
        <v>0</v>
      </c>
      <c r="L142" s="318">
        <v>0</v>
      </c>
      <c r="M142" s="318">
        <v>0</v>
      </c>
      <c r="N142" s="318">
        <v>0</v>
      </c>
      <c r="O142" s="318">
        <v>0</v>
      </c>
      <c r="P142" s="318">
        <v>0</v>
      </c>
      <c r="Q142" s="318">
        <v>0</v>
      </c>
      <c r="R142" s="318">
        <v>0</v>
      </c>
      <c r="S142" s="318">
        <v>0</v>
      </c>
      <c r="T142" s="318">
        <v>0</v>
      </c>
      <c r="U142" s="318">
        <v>0</v>
      </c>
      <c r="V142" s="318">
        <v>0</v>
      </c>
      <c r="W142" s="318">
        <v>0</v>
      </c>
      <c r="X142" s="318">
        <v>0</v>
      </c>
      <c r="Y142" s="318">
        <v>0</v>
      </c>
      <c r="Z142" s="318">
        <v>0</v>
      </c>
      <c r="AA142" s="318">
        <v>0</v>
      </c>
      <c r="AB142" s="318">
        <v>0</v>
      </c>
      <c r="AC142" s="318">
        <v>0</v>
      </c>
      <c r="AD142" s="318">
        <v>0</v>
      </c>
      <c r="AE142" s="318">
        <v>0</v>
      </c>
      <c r="AF142" s="318">
        <v>0</v>
      </c>
      <c r="AG142" s="318">
        <v>0</v>
      </c>
      <c r="AH142" s="318">
        <v>549</v>
      </c>
      <c r="AI142" s="318">
        <v>503</v>
      </c>
      <c r="AJ142" s="318">
        <v>446</v>
      </c>
      <c r="AK142" s="318">
        <v>442</v>
      </c>
      <c r="AL142" s="318">
        <v>435</v>
      </c>
      <c r="AM142" s="318">
        <v>325</v>
      </c>
      <c r="AN142" s="318">
        <v>240</v>
      </c>
      <c r="AO142" s="318">
        <v>232</v>
      </c>
      <c r="AP142" s="318">
        <v>215</v>
      </c>
      <c r="AQ142" s="318">
        <v>205</v>
      </c>
      <c r="AR142" s="318">
        <v>215</v>
      </c>
      <c r="AS142" s="318">
        <v>220</v>
      </c>
      <c r="AT142" s="318">
        <v>230</v>
      </c>
      <c r="AU142" s="318">
        <v>252</v>
      </c>
      <c r="AV142" s="318">
        <v>274</v>
      </c>
      <c r="AW142" s="318">
        <v>281</v>
      </c>
      <c r="AX142" s="318">
        <v>285</v>
      </c>
      <c r="AY142" s="318">
        <v>0</v>
      </c>
      <c r="AZ142" s="318">
        <v>0</v>
      </c>
      <c r="BA142" s="318">
        <v>0</v>
      </c>
      <c r="BB142" s="318">
        <v>0</v>
      </c>
      <c r="BC142" s="318">
        <v>0</v>
      </c>
      <c r="BD142" s="318">
        <v>0</v>
      </c>
      <c r="BE142" s="318">
        <v>0</v>
      </c>
      <c r="BF142" s="318">
        <v>0</v>
      </c>
      <c r="BG142" s="318">
        <v>0</v>
      </c>
      <c r="BH142" s="318">
        <v>0</v>
      </c>
      <c r="BI142" s="318">
        <v>0</v>
      </c>
      <c r="BJ142" s="318">
        <v>0</v>
      </c>
      <c r="BK142" s="318">
        <v>0</v>
      </c>
      <c r="BL142" s="318">
        <v>0</v>
      </c>
      <c r="BM142" s="318">
        <v>0</v>
      </c>
      <c r="BN142" s="318">
        <v>0</v>
      </c>
      <c r="BO142" s="318">
        <v>0</v>
      </c>
      <c r="BP142" s="318">
        <v>0</v>
      </c>
      <c r="BQ142" s="318">
        <v>0</v>
      </c>
      <c r="BR142" s="318">
        <v>0</v>
      </c>
      <c r="BS142" s="318">
        <v>0</v>
      </c>
      <c r="BT142" s="318">
        <v>0</v>
      </c>
      <c r="BU142" s="318">
        <v>0</v>
      </c>
      <c r="BV142" s="318">
        <v>0</v>
      </c>
      <c r="BW142" s="318">
        <v>0</v>
      </c>
      <c r="BX142" s="219"/>
    </row>
    <row r="143" spans="1:76">
      <c r="A143" s="219"/>
      <c r="B143" s="319" t="s">
        <v>338</v>
      </c>
      <c r="C143" s="271"/>
      <c r="D143" s="318">
        <v>0</v>
      </c>
      <c r="E143" s="318">
        <v>0</v>
      </c>
      <c r="F143" s="318">
        <v>0</v>
      </c>
      <c r="G143" s="318">
        <v>0</v>
      </c>
      <c r="H143" s="318">
        <v>0</v>
      </c>
      <c r="I143" s="318">
        <v>0</v>
      </c>
      <c r="J143" s="318">
        <v>0</v>
      </c>
      <c r="K143" s="318">
        <v>0</v>
      </c>
      <c r="L143" s="318">
        <v>0</v>
      </c>
      <c r="M143" s="318">
        <v>0</v>
      </c>
      <c r="N143" s="318">
        <v>0</v>
      </c>
      <c r="O143" s="318">
        <v>0</v>
      </c>
      <c r="P143" s="318">
        <v>0</v>
      </c>
      <c r="Q143" s="318">
        <v>0</v>
      </c>
      <c r="R143" s="318">
        <v>0</v>
      </c>
      <c r="S143" s="318">
        <v>0</v>
      </c>
      <c r="T143" s="318">
        <v>0</v>
      </c>
      <c r="U143" s="318">
        <v>0</v>
      </c>
      <c r="V143" s="318">
        <v>0</v>
      </c>
      <c r="W143" s="318">
        <v>0</v>
      </c>
      <c r="X143" s="318">
        <v>0</v>
      </c>
      <c r="Y143" s="318">
        <v>0</v>
      </c>
      <c r="Z143" s="318">
        <v>0</v>
      </c>
      <c r="AA143" s="318">
        <v>0</v>
      </c>
      <c r="AB143" s="318">
        <v>0</v>
      </c>
      <c r="AC143" s="318">
        <v>0</v>
      </c>
      <c r="AD143" s="318">
        <v>0</v>
      </c>
      <c r="AE143" s="318">
        <v>0</v>
      </c>
      <c r="AF143" s="318">
        <v>0</v>
      </c>
      <c r="AG143" s="318">
        <v>0</v>
      </c>
      <c r="AH143" s="318">
        <v>3</v>
      </c>
      <c r="AI143" s="318">
        <v>3</v>
      </c>
      <c r="AJ143" s="318">
        <v>3</v>
      </c>
      <c r="AK143" s="318">
        <v>2</v>
      </c>
      <c r="AL143" s="318">
        <v>2</v>
      </c>
      <c r="AM143" s="318">
        <v>2</v>
      </c>
      <c r="AN143" s="318">
        <v>2</v>
      </c>
      <c r="AO143" s="318">
        <v>1</v>
      </c>
      <c r="AP143" s="318">
        <v>1</v>
      </c>
      <c r="AQ143" s="318">
        <v>1</v>
      </c>
      <c r="AR143" s="318">
        <v>2</v>
      </c>
      <c r="AS143" s="318">
        <v>2</v>
      </c>
      <c r="AT143" s="318">
        <v>2</v>
      </c>
      <c r="AU143" s="318">
        <v>2</v>
      </c>
      <c r="AV143" s="318">
        <v>2</v>
      </c>
      <c r="AW143" s="318">
        <v>2</v>
      </c>
      <c r="AX143" s="318">
        <v>1</v>
      </c>
      <c r="AY143" s="318">
        <v>0</v>
      </c>
      <c r="AZ143" s="318">
        <v>0</v>
      </c>
      <c r="BA143" s="318">
        <v>0</v>
      </c>
      <c r="BB143" s="318">
        <v>0</v>
      </c>
      <c r="BC143" s="318">
        <v>0</v>
      </c>
      <c r="BD143" s="318">
        <v>0</v>
      </c>
      <c r="BE143" s="318">
        <v>0</v>
      </c>
      <c r="BF143" s="318">
        <v>0</v>
      </c>
      <c r="BG143" s="318">
        <v>0</v>
      </c>
      <c r="BH143" s="318">
        <v>0</v>
      </c>
      <c r="BI143" s="318">
        <v>0</v>
      </c>
      <c r="BJ143" s="318">
        <v>0</v>
      </c>
      <c r="BK143" s="318">
        <v>0</v>
      </c>
      <c r="BL143" s="318">
        <v>0</v>
      </c>
      <c r="BM143" s="318">
        <v>0</v>
      </c>
      <c r="BN143" s="318">
        <v>0</v>
      </c>
      <c r="BO143" s="318">
        <v>0</v>
      </c>
      <c r="BP143" s="318">
        <v>0</v>
      </c>
      <c r="BQ143" s="318">
        <v>0</v>
      </c>
      <c r="BR143" s="318">
        <v>0</v>
      </c>
      <c r="BS143" s="318">
        <v>0</v>
      </c>
      <c r="BT143" s="318">
        <v>0</v>
      </c>
      <c r="BU143" s="318">
        <v>0</v>
      </c>
      <c r="BV143" s="318">
        <v>0</v>
      </c>
      <c r="BW143" s="318">
        <v>0</v>
      </c>
      <c r="BX143" s="219"/>
    </row>
    <row r="144" spans="1:76" s="275" customFormat="1" ht="27.75" customHeight="1">
      <c r="A144" s="277"/>
      <c r="B144" s="254" t="s">
        <v>484</v>
      </c>
      <c r="C144" s="277"/>
      <c r="D144" s="326">
        <v>0</v>
      </c>
      <c r="E144" s="326">
        <v>0</v>
      </c>
      <c r="F144" s="326">
        <v>0</v>
      </c>
      <c r="G144" s="326">
        <v>0</v>
      </c>
      <c r="H144" s="326">
        <v>0</v>
      </c>
      <c r="I144" s="326">
        <v>0</v>
      </c>
      <c r="J144" s="326">
        <v>0</v>
      </c>
      <c r="K144" s="326">
        <v>0</v>
      </c>
      <c r="L144" s="326">
        <v>0</v>
      </c>
      <c r="M144" s="326">
        <v>0</v>
      </c>
      <c r="N144" s="326">
        <v>0</v>
      </c>
      <c r="O144" s="326">
        <v>0</v>
      </c>
      <c r="P144" s="326">
        <v>0</v>
      </c>
      <c r="Q144" s="326">
        <v>0</v>
      </c>
      <c r="R144" s="326">
        <v>0</v>
      </c>
      <c r="S144" s="326">
        <v>0</v>
      </c>
      <c r="T144" s="326">
        <v>0</v>
      </c>
      <c r="U144" s="326">
        <v>0</v>
      </c>
      <c r="V144" s="326">
        <v>0</v>
      </c>
      <c r="W144" s="326">
        <v>0</v>
      </c>
      <c r="X144" s="326">
        <v>0</v>
      </c>
      <c r="Y144" s="326">
        <v>0</v>
      </c>
      <c r="Z144" s="326">
        <v>0</v>
      </c>
      <c r="AA144" s="326">
        <v>0</v>
      </c>
      <c r="AB144" s="326">
        <v>0</v>
      </c>
      <c r="AC144" s="326">
        <v>0</v>
      </c>
      <c r="AD144" s="326">
        <v>0</v>
      </c>
      <c r="AE144" s="326">
        <v>0</v>
      </c>
      <c r="AF144" s="326">
        <v>103</v>
      </c>
      <c r="AG144" s="326">
        <v>107</v>
      </c>
      <c r="AH144" s="326">
        <v>116</v>
      </c>
      <c r="AI144" s="326">
        <v>153</v>
      </c>
      <c r="AJ144" s="326">
        <v>178</v>
      </c>
      <c r="AK144" s="326">
        <v>186</v>
      </c>
      <c r="AL144" s="326">
        <v>196</v>
      </c>
      <c r="AM144" s="326">
        <v>209</v>
      </c>
      <c r="AN144" s="326">
        <v>236</v>
      </c>
      <c r="AO144" s="326">
        <v>254</v>
      </c>
      <c r="AP144" s="326">
        <v>257</v>
      </c>
      <c r="AQ144" s="326">
        <v>258</v>
      </c>
      <c r="AR144" s="326">
        <v>267</v>
      </c>
      <c r="AS144" s="326">
        <v>277</v>
      </c>
      <c r="AT144" s="326">
        <v>286</v>
      </c>
      <c r="AU144" s="326">
        <v>296</v>
      </c>
      <c r="AV144" s="326">
        <v>307</v>
      </c>
      <c r="AW144" s="326">
        <v>321</v>
      </c>
      <c r="AX144" s="326">
        <v>337</v>
      </c>
      <c r="AY144" s="326">
        <v>358</v>
      </c>
      <c r="AZ144" s="326">
        <v>364</v>
      </c>
      <c r="BA144" s="326">
        <v>376</v>
      </c>
      <c r="BB144" s="326">
        <v>378</v>
      </c>
      <c r="BC144" s="326">
        <v>377</v>
      </c>
      <c r="BD144" s="326">
        <v>376</v>
      </c>
      <c r="BE144" s="326">
        <v>367</v>
      </c>
      <c r="BF144" s="326">
        <v>331</v>
      </c>
      <c r="BG144" s="326">
        <v>315</v>
      </c>
      <c r="BH144" s="326">
        <v>301</v>
      </c>
      <c r="BI144" s="326">
        <v>288</v>
      </c>
      <c r="BJ144" s="326">
        <v>275</v>
      </c>
      <c r="BK144" s="326">
        <v>263</v>
      </c>
      <c r="BL144" s="326">
        <v>251</v>
      </c>
      <c r="BM144" s="326">
        <v>240</v>
      </c>
      <c r="BN144" s="326">
        <v>230</v>
      </c>
      <c r="BO144" s="326">
        <v>220</v>
      </c>
      <c r="BP144" s="326">
        <v>211</v>
      </c>
      <c r="BQ144" s="326">
        <v>198</v>
      </c>
      <c r="BR144" s="326">
        <v>166</v>
      </c>
      <c r="BS144" s="326">
        <v>110</v>
      </c>
      <c r="BT144" s="326">
        <v>42</v>
      </c>
      <c r="BU144" s="326">
        <v>24</v>
      </c>
      <c r="BV144" s="326">
        <v>23</v>
      </c>
      <c r="BW144" s="326">
        <v>22</v>
      </c>
      <c r="BX144" s="174"/>
    </row>
    <row r="145" spans="1:76">
      <c r="A145" s="271"/>
      <c r="B145" s="319" t="s">
        <v>337</v>
      </c>
      <c r="C145" s="271"/>
      <c r="D145" s="318">
        <v>0</v>
      </c>
      <c r="E145" s="318">
        <v>0</v>
      </c>
      <c r="F145" s="318">
        <v>0</v>
      </c>
      <c r="G145" s="318">
        <v>0</v>
      </c>
      <c r="H145" s="318">
        <v>0</v>
      </c>
      <c r="I145" s="318">
        <v>0</v>
      </c>
      <c r="J145" s="318">
        <v>0</v>
      </c>
      <c r="K145" s="318">
        <v>0</v>
      </c>
      <c r="L145" s="318">
        <v>0</v>
      </c>
      <c r="M145" s="318">
        <v>0</v>
      </c>
      <c r="N145" s="318">
        <v>0</v>
      </c>
      <c r="O145" s="318">
        <v>0</v>
      </c>
      <c r="P145" s="318">
        <v>0</v>
      </c>
      <c r="Q145" s="318">
        <v>0</v>
      </c>
      <c r="R145" s="318">
        <v>0</v>
      </c>
      <c r="S145" s="318">
        <v>0</v>
      </c>
      <c r="T145" s="318">
        <v>0</v>
      </c>
      <c r="U145" s="318">
        <v>0</v>
      </c>
      <c r="V145" s="318">
        <v>0</v>
      </c>
      <c r="W145" s="318">
        <v>0</v>
      </c>
      <c r="X145" s="318">
        <v>0</v>
      </c>
      <c r="Y145" s="318">
        <v>0</v>
      </c>
      <c r="Z145" s="318">
        <v>0</v>
      </c>
      <c r="AA145" s="318">
        <v>0</v>
      </c>
      <c r="AB145" s="318">
        <v>0</v>
      </c>
      <c r="AC145" s="318">
        <v>0</v>
      </c>
      <c r="AD145" s="318">
        <v>0</v>
      </c>
      <c r="AE145" s="318">
        <v>0</v>
      </c>
      <c r="AF145" s="318">
        <v>100</v>
      </c>
      <c r="AG145" s="318">
        <v>103</v>
      </c>
      <c r="AH145" s="318">
        <v>110</v>
      </c>
      <c r="AI145" s="318">
        <v>143</v>
      </c>
      <c r="AJ145" s="318">
        <v>164</v>
      </c>
      <c r="AK145" s="318">
        <v>169</v>
      </c>
      <c r="AL145" s="318">
        <v>177</v>
      </c>
      <c r="AM145" s="318">
        <v>188</v>
      </c>
      <c r="AN145" s="318">
        <v>212</v>
      </c>
      <c r="AO145" s="318">
        <v>227</v>
      </c>
      <c r="AP145" s="318">
        <v>228</v>
      </c>
      <c r="AQ145" s="318">
        <v>228</v>
      </c>
      <c r="AR145" s="318">
        <v>233</v>
      </c>
      <c r="AS145" s="318">
        <v>240</v>
      </c>
      <c r="AT145" s="318">
        <v>247</v>
      </c>
      <c r="AU145" s="318">
        <v>257</v>
      </c>
      <c r="AV145" s="318">
        <v>265</v>
      </c>
      <c r="AW145" s="318">
        <v>273</v>
      </c>
      <c r="AX145" s="318">
        <v>289</v>
      </c>
      <c r="AY145" s="318">
        <v>308</v>
      </c>
      <c r="AZ145" s="318">
        <v>328</v>
      </c>
      <c r="BA145" s="318">
        <v>339</v>
      </c>
      <c r="BB145" s="318">
        <v>338</v>
      </c>
      <c r="BC145" s="318">
        <v>337</v>
      </c>
      <c r="BD145" s="318">
        <v>336</v>
      </c>
      <c r="BE145" s="318">
        <v>326</v>
      </c>
      <c r="BF145" s="318">
        <v>289</v>
      </c>
      <c r="BG145" s="318">
        <v>274</v>
      </c>
      <c r="BH145" s="318">
        <v>260</v>
      </c>
      <c r="BI145" s="318">
        <v>246</v>
      </c>
      <c r="BJ145" s="318">
        <v>234</v>
      </c>
      <c r="BK145" s="318">
        <v>221</v>
      </c>
      <c r="BL145" s="318">
        <v>210</v>
      </c>
      <c r="BM145" s="318">
        <v>200</v>
      </c>
      <c r="BN145" s="318">
        <v>191</v>
      </c>
      <c r="BO145" s="318">
        <v>184</v>
      </c>
      <c r="BP145" s="318">
        <v>177</v>
      </c>
      <c r="BQ145" s="318">
        <v>167</v>
      </c>
      <c r="BR145" s="318">
        <v>137</v>
      </c>
      <c r="BS145" s="318">
        <v>83</v>
      </c>
      <c r="BT145" s="318">
        <v>17</v>
      </c>
      <c r="BU145" s="318">
        <v>0</v>
      </c>
      <c r="BV145" s="318">
        <v>0</v>
      </c>
      <c r="BW145" s="318">
        <v>0</v>
      </c>
      <c r="BX145" s="219"/>
    </row>
    <row r="146" spans="1:76">
      <c r="A146" s="271"/>
      <c r="B146" s="319" t="s">
        <v>338</v>
      </c>
      <c r="C146" s="271"/>
      <c r="D146" s="318">
        <v>0</v>
      </c>
      <c r="E146" s="318">
        <v>0</v>
      </c>
      <c r="F146" s="318">
        <v>0</v>
      </c>
      <c r="G146" s="318">
        <v>0</v>
      </c>
      <c r="H146" s="318">
        <v>0</v>
      </c>
      <c r="I146" s="318">
        <v>0</v>
      </c>
      <c r="J146" s="318">
        <v>0</v>
      </c>
      <c r="K146" s="318">
        <v>0</v>
      </c>
      <c r="L146" s="318">
        <v>0</v>
      </c>
      <c r="M146" s="318">
        <v>0</v>
      </c>
      <c r="N146" s="318">
        <v>0</v>
      </c>
      <c r="O146" s="318">
        <v>0</v>
      </c>
      <c r="P146" s="318">
        <v>0</v>
      </c>
      <c r="Q146" s="318">
        <v>0</v>
      </c>
      <c r="R146" s="318">
        <v>0</v>
      </c>
      <c r="S146" s="318">
        <v>0</v>
      </c>
      <c r="T146" s="318">
        <v>0</v>
      </c>
      <c r="U146" s="318">
        <v>0</v>
      </c>
      <c r="V146" s="318">
        <v>0</v>
      </c>
      <c r="W146" s="318">
        <v>0</v>
      </c>
      <c r="X146" s="318">
        <v>0</v>
      </c>
      <c r="Y146" s="318">
        <v>0</v>
      </c>
      <c r="Z146" s="318">
        <v>0</v>
      </c>
      <c r="AA146" s="318">
        <v>0</v>
      </c>
      <c r="AB146" s="318">
        <v>0</v>
      </c>
      <c r="AC146" s="318">
        <v>0</v>
      </c>
      <c r="AD146" s="318">
        <v>0</v>
      </c>
      <c r="AE146" s="318">
        <v>0</v>
      </c>
      <c r="AF146" s="318">
        <v>3</v>
      </c>
      <c r="AG146" s="318">
        <v>4</v>
      </c>
      <c r="AH146" s="318">
        <v>6</v>
      </c>
      <c r="AI146" s="318">
        <v>10</v>
      </c>
      <c r="AJ146" s="318">
        <v>14</v>
      </c>
      <c r="AK146" s="318">
        <v>17</v>
      </c>
      <c r="AL146" s="318">
        <v>19</v>
      </c>
      <c r="AM146" s="318">
        <v>21</v>
      </c>
      <c r="AN146" s="318">
        <v>24</v>
      </c>
      <c r="AO146" s="318">
        <v>27</v>
      </c>
      <c r="AP146" s="318">
        <v>29</v>
      </c>
      <c r="AQ146" s="318">
        <v>31</v>
      </c>
      <c r="AR146" s="318">
        <v>34</v>
      </c>
      <c r="AS146" s="318">
        <v>37</v>
      </c>
      <c r="AT146" s="318">
        <v>39</v>
      </c>
      <c r="AU146" s="318">
        <v>40</v>
      </c>
      <c r="AV146" s="318">
        <v>43</v>
      </c>
      <c r="AW146" s="318">
        <v>48</v>
      </c>
      <c r="AX146" s="318">
        <v>49</v>
      </c>
      <c r="AY146" s="318">
        <v>50</v>
      </c>
      <c r="AZ146" s="318">
        <v>36</v>
      </c>
      <c r="BA146" s="318">
        <v>37</v>
      </c>
      <c r="BB146" s="318">
        <v>39</v>
      </c>
      <c r="BC146" s="318">
        <v>40</v>
      </c>
      <c r="BD146" s="318">
        <v>41</v>
      </c>
      <c r="BE146" s="318">
        <v>41</v>
      </c>
      <c r="BF146" s="318">
        <v>41</v>
      </c>
      <c r="BG146" s="318">
        <v>41</v>
      </c>
      <c r="BH146" s="318">
        <v>42</v>
      </c>
      <c r="BI146" s="318">
        <v>42</v>
      </c>
      <c r="BJ146" s="318">
        <v>42</v>
      </c>
      <c r="BK146" s="318">
        <v>42</v>
      </c>
      <c r="BL146" s="318">
        <v>41</v>
      </c>
      <c r="BM146" s="318">
        <v>40</v>
      </c>
      <c r="BN146" s="318">
        <v>39</v>
      </c>
      <c r="BO146" s="318">
        <v>36</v>
      </c>
      <c r="BP146" s="318">
        <v>34</v>
      </c>
      <c r="BQ146" s="318">
        <v>31</v>
      </c>
      <c r="BR146" s="318">
        <v>29</v>
      </c>
      <c r="BS146" s="318">
        <v>27</v>
      </c>
      <c r="BT146" s="318">
        <v>25</v>
      </c>
      <c r="BU146" s="318">
        <v>24</v>
      </c>
      <c r="BV146" s="318">
        <v>23</v>
      </c>
      <c r="BW146" s="318">
        <v>22</v>
      </c>
      <c r="BX146" s="219"/>
    </row>
    <row r="147" spans="1:76">
      <c r="A147" s="219"/>
      <c r="B147" s="359"/>
      <c r="C147" s="271"/>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8"/>
      <c r="AL147" s="358"/>
      <c r="AM147" s="358"/>
      <c r="AN147" s="358"/>
      <c r="AO147" s="358"/>
      <c r="AP147" s="358"/>
      <c r="AQ147" s="358"/>
      <c r="AR147" s="358"/>
      <c r="AS147" s="358"/>
      <c r="AT147" s="358"/>
      <c r="AU147" s="358"/>
      <c r="AV147" s="358"/>
      <c r="AW147" s="358"/>
      <c r="AX147" s="358"/>
      <c r="AY147" s="358"/>
      <c r="AZ147" s="358"/>
      <c r="BA147" s="358"/>
      <c r="BB147" s="358"/>
      <c r="BC147" s="358"/>
      <c r="BD147" s="358"/>
      <c r="BE147" s="358"/>
      <c r="BF147" s="358"/>
      <c r="BG147" s="358"/>
      <c r="BH147" s="358"/>
      <c r="BI147" s="358"/>
      <c r="BJ147" s="358"/>
      <c r="BK147" s="358"/>
      <c r="BL147" s="358"/>
      <c r="BM147" s="358"/>
      <c r="BN147" s="358"/>
      <c r="BO147" s="358"/>
      <c r="BP147" s="358"/>
      <c r="BQ147" s="358"/>
      <c r="BR147" s="358"/>
      <c r="BS147" s="358"/>
      <c r="BT147" s="358"/>
      <c r="BU147" s="358"/>
      <c r="BV147" s="358"/>
      <c r="BW147" s="358"/>
      <c r="BX147" s="219"/>
    </row>
    <row r="148" spans="1:76" ht="15.75">
      <c r="A148" s="219"/>
      <c r="B148" s="338" t="s">
        <v>483</v>
      </c>
      <c r="C148" s="271"/>
      <c r="D148" s="326">
        <f t="shared" ref="D148:AI148" si="28">D149</f>
        <v>0</v>
      </c>
      <c r="E148" s="326">
        <f t="shared" si="28"/>
        <v>0</v>
      </c>
      <c r="F148" s="326">
        <f t="shared" si="28"/>
        <v>0</v>
      </c>
      <c r="G148" s="326">
        <f t="shared" si="28"/>
        <v>0</v>
      </c>
      <c r="H148" s="326">
        <f t="shared" si="28"/>
        <v>0</v>
      </c>
      <c r="I148" s="326">
        <f t="shared" si="28"/>
        <v>0</v>
      </c>
      <c r="J148" s="326">
        <f t="shared" si="28"/>
        <v>0</v>
      </c>
      <c r="K148" s="326">
        <f t="shared" si="28"/>
        <v>0</v>
      </c>
      <c r="L148" s="326">
        <f t="shared" si="28"/>
        <v>0</v>
      </c>
      <c r="M148" s="326">
        <f t="shared" si="28"/>
        <v>0</v>
      </c>
      <c r="N148" s="326">
        <f t="shared" si="28"/>
        <v>0</v>
      </c>
      <c r="O148" s="326">
        <f t="shared" si="28"/>
        <v>0</v>
      </c>
      <c r="P148" s="326">
        <f t="shared" si="28"/>
        <v>0</v>
      </c>
      <c r="Q148" s="326">
        <f t="shared" si="28"/>
        <v>0</v>
      </c>
      <c r="R148" s="326">
        <f t="shared" si="28"/>
        <v>0</v>
      </c>
      <c r="S148" s="326">
        <f t="shared" si="28"/>
        <v>0</v>
      </c>
      <c r="T148" s="326">
        <f t="shared" si="28"/>
        <v>0</v>
      </c>
      <c r="U148" s="326">
        <f t="shared" si="28"/>
        <v>0</v>
      </c>
      <c r="V148" s="326">
        <f t="shared" si="28"/>
        <v>0</v>
      </c>
      <c r="W148" s="326">
        <f t="shared" si="28"/>
        <v>0</v>
      </c>
      <c r="X148" s="326">
        <f t="shared" si="28"/>
        <v>0</v>
      </c>
      <c r="Y148" s="326">
        <f t="shared" si="28"/>
        <v>0</v>
      </c>
      <c r="Z148" s="326">
        <f t="shared" si="28"/>
        <v>0</v>
      </c>
      <c r="AA148" s="326">
        <f t="shared" si="28"/>
        <v>0</v>
      </c>
      <c r="AB148" s="326">
        <f t="shared" si="28"/>
        <v>0</v>
      </c>
      <c r="AC148" s="326">
        <f t="shared" si="28"/>
        <v>0</v>
      </c>
      <c r="AD148" s="326">
        <f t="shared" si="28"/>
        <v>0</v>
      </c>
      <c r="AE148" s="326">
        <f t="shared" si="28"/>
        <v>0</v>
      </c>
      <c r="AF148" s="326">
        <f t="shared" si="28"/>
        <v>0</v>
      </c>
      <c r="AG148" s="326">
        <f t="shared" si="28"/>
        <v>0</v>
      </c>
      <c r="AH148" s="326">
        <f t="shared" si="28"/>
        <v>0</v>
      </c>
      <c r="AI148" s="326">
        <f t="shared" si="28"/>
        <v>207</v>
      </c>
      <c r="AJ148" s="326">
        <f t="shared" ref="AJ148:BC148" si="29">AJ149</f>
        <v>205</v>
      </c>
      <c r="AK148" s="326">
        <f t="shared" si="29"/>
        <v>221</v>
      </c>
      <c r="AL148" s="326">
        <f t="shared" si="29"/>
        <v>240</v>
      </c>
      <c r="AM148" s="326">
        <f t="shared" si="29"/>
        <v>241</v>
      </c>
      <c r="AN148" s="326">
        <f t="shared" si="29"/>
        <v>273</v>
      </c>
      <c r="AO148" s="326">
        <f t="shared" si="29"/>
        <v>301</v>
      </c>
      <c r="AP148" s="326">
        <f t="shared" si="29"/>
        <v>327</v>
      </c>
      <c r="AQ148" s="326">
        <f t="shared" si="29"/>
        <v>352</v>
      </c>
      <c r="AR148" s="326">
        <f t="shared" si="29"/>
        <v>247</v>
      </c>
      <c r="AS148" s="326">
        <f t="shared" si="29"/>
        <v>290</v>
      </c>
      <c r="AT148" s="326">
        <f t="shared" si="29"/>
        <v>330</v>
      </c>
      <c r="AU148" s="326">
        <f t="shared" si="29"/>
        <v>375</v>
      </c>
      <c r="AV148" s="326">
        <f t="shared" si="29"/>
        <v>425</v>
      </c>
      <c r="AW148" s="326">
        <f t="shared" si="29"/>
        <v>527</v>
      </c>
      <c r="AX148" s="326">
        <f t="shared" si="29"/>
        <v>618</v>
      </c>
      <c r="AY148" s="326">
        <f t="shared" si="29"/>
        <v>739</v>
      </c>
      <c r="AZ148" s="326">
        <f t="shared" si="29"/>
        <v>786</v>
      </c>
      <c r="BA148" s="326">
        <f t="shared" si="29"/>
        <v>849</v>
      </c>
      <c r="BB148" s="326">
        <f t="shared" si="29"/>
        <v>898</v>
      </c>
      <c r="BC148" s="357">
        <f t="shared" si="29"/>
        <v>932</v>
      </c>
      <c r="BD148" s="326">
        <f t="shared" ref="BD148:BW148" si="30">BD150</f>
        <v>1268</v>
      </c>
      <c r="BE148" s="326">
        <f t="shared" si="30"/>
        <v>1322</v>
      </c>
      <c r="BF148" s="326">
        <f t="shared" si="30"/>
        <v>1345</v>
      </c>
      <c r="BG148" s="326">
        <f t="shared" si="30"/>
        <v>1297</v>
      </c>
      <c r="BH148" s="326">
        <f t="shared" si="30"/>
        <v>1213</v>
      </c>
      <c r="BI148" s="326">
        <f t="shared" si="30"/>
        <v>1198</v>
      </c>
      <c r="BJ148" s="326">
        <f t="shared" si="30"/>
        <v>1196</v>
      </c>
      <c r="BK148" s="326">
        <f t="shared" si="30"/>
        <v>1196</v>
      </c>
      <c r="BL148" s="326">
        <f t="shared" si="30"/>
        <v>1176</v>
      </c>
      <c r="BM148" s="326">
        <f t="shared" si="30"/>
        <v>1055</v>
      </c>
      <c r="BN148" s="326">
        <f t="shared" si="30"/>
        <v>969</v>
      </c>
      <c r="BO148" s="326">
        <f t="shared" si="30"/>
        <v>847</v>
      </c>
      <c r="BP148" s="326">
        <f t="shared" si="30"/>
        <v>530</v>
      </c>
      <c r="BQ148" s="326">
        <f t="shared" si="30"/>
        <v>252</v>
      </c>
      <c r="BR148" s="326">
        <f t="shared" si="30"/>
        <v>148</v>
      </c>
      <c r="BS148" s="326">
        <f t="shared" si="30"/>
        <v>86</v>
      </c>
      <c r="BT148" s="326">
        <f t="shared" si="30"/>
        <v>18</v>
      </c>
      <c r="BU148" s="326">
        <f t="shared" si="30"/>
        <v>0</v>
      </c>
      <c r="BV148" s="326">
        <f t="shared" si="30"/>
        <v>0</v>
      </c>
      <c r="BW148" s="326">
        <f t="shared" si="30"/>
        <v>0</v>
      </c>
      <c r="BX148" s="219"/>
    </row>
    <row r="149" spans="1:76">
      <c r="A149" s="219"/>
      <c r="B149" s="322" t="s">
        <v>482</v>
      </c>
      <c r="C149" s="271"/>
      <c r="D149" s="318">
        <v>0</v>
      </c>
      <c r="E149" s="318">
        <v>0</v>
      </c>
      <c r="F149" s="318">
        <v>0</v>
      </c>
      <c r="G149" s="318">
        <v>0</v>
      </c>
      <c r="H149" s="318">
        <v>0</v>
      </c>
      <c r="I149" s="318">
        <v>0</v>
      </c>
      <c r="J149" s="318">
        <v>0</v>
      </c>
      <c r="K149" s="318">
        <v>0</v>
      </c>
      <c r="L149" s="318">
        <v>0</v>
      </c>
      <c r="M149" s="318">
        <v>0</v>
      </c>
      <c r="N149" s="318">
        <v>0</v>
      </c>
      <c r="O149" s="318">
        <v>0</v>
      </c>
      <c r="P149" s="318">
        <v>0</v>
      </c>
      <c r="Q149" s="318">
        <v>0</v>
      </c>
      <c r="R149" s="318">
        <v>0</v>
      </c>
      <c r="S149" s="318">
        <v>0</v>
      </c>
      <c r="T149" s="318">
        <v>0</v>
      </c>
      <c r="U149" s="318">
        <v>0</v>
      </c>
      <c r="V149" s="318">
        <v>0</v>
      </c>
      <c r="W149" s="318">
        <v>0</v>
      </c>
      <c r="X149" s="318">
        <v>0</v>
      </c>
      <c r="Y149" s="318">
        <v>0</v>
      </c>
      <c r="Z149" s="318">
        <v>0</v>
      </c>
      <c r="AA149" s="318">
        <v>0</v>
      </c>
      <c r="AB149" s="318">
        <v>0</v>
      </c>
      <c r="AC149" s="318">
        <v>0</v>
      </c>
      <c r="AD149" s="318">
        <v>0</v>
      </c>
      <c r="AE149" s="318">
        <v>0</v>
      </c>
      <c r="AF149" s="318">
        <v>0</v>
      </c>
      <c r="AG149" s="318">
        <v>0</v>
      </c>
      <c r="AH149" s="318">
        <v>0</v>
      </c>
      <c r="AI149" s="318">
        <v>207</v>
      </c>
      <c r="AJ149" s="318">
        <v>205</v>
      </c>
      <c r="AK149" s="318">
        <v>221</v>
      </c>
      <c r="AL149" s="318">
        <v>240</v>
      </c>
      <c r="AM149" s="318">
        <v>241</v>
      </c>
      <c r="AN149" s="318">
        <v>273</v>
      </c>
      <c r="AO149" s="318">
        <v>301</v>
      </c>
      <c r="AP149" s="318">
        <v>327</v>
      </c>
      <c r="AQ149" s="318">
        <v>352</v>
      </c>
      <c r="AR149" s="318">
        <v>247</v>
      </c>
      <c r="AS149" s="318">
        <v>290</v>
      </c>
      <c r="AT149" s="318">
        <v>330</v>
      </c>
      <c r="AU149" s="318">
        <v>375</v>
      </c>
      <c r="AV149" s="318">
        <v>425</v>
      </c>
      <c r="AW149" s="318">
        <v>527</v>
      </c>
      <c r="AX149" s="318">
        <v>618</v>
      </c>
      <c r="AY149" s="318">
        <v>739</v>
      </c>
      <c r="AZ149" s="318">
        <v>786</v>
      </c>
      <c r="BA149" s="318">
        <v>849</v>
      </c>
      <c r="BB149" s="318">
        <v>898</v>
      </c>
      <c r="BC149" s="318">
        <v>932</v>
      </c>
      <c r="BD149" s="318">
        <v>994</v>
      </c>
      <c r="BE149" s="318">
        <v>1048</v>
      </c>
      <c r="BF149" s="318">
        <v>1091</v>
      </c>
      <c r="BG149" s="318">
        <v>1121</v>
      </c>
      <c r="BH149" s="318">
        <v>1137</v>
      </c>
      <c r="BI149" s="318">
        <v>1139</v>
      </c>
      <c r="BJ149" s="318">
        <v>1142</v>
      </c>
      <c r="BK149" s="318">
        <v>1133</v>
      </c>
      <c r="BL149" s="318">
        <v>1128</v>
      </c>
      <c r="BM149" s="318">
        <v>1099</v>
      </c>
      <c r="BN149" s="318">
        <v>0</v>
      </c>
      <c r="BO149" s="318">
        <v>0</v>
      </c>
      <c r="BP149" s="318">
        <v>0</v>
      </c>
      <c r="BQ149" s="318">
        <v>0</v>
      </c>
      <c r="BR149" s="318">
        <v>0</v>
      </c>
      <c r="BS149" s="318">
        <v>0</v>
      </c>
      <c r="BT149" s="318">
        <v>0</v>
      </c>
      <c r="BU149" s="318">
        <v>0</v>
      </c>
      <c r="BV149" s="318">
        <v>0</v>
      </c>
      <c r="BW149" s="318">
        <v>0</v>
      </c>
      <c r="BX149" s="219"/>
    </row>
    <row r="150" spans="1:76" ht="32.25" customHeight="1">
      <c r="A150" s="219"/>
      <c r="B150" s="356" t="s">
        <v>481</v>
      </c>
      <c r="C150" s="271"/>
      <c r="D150" s="318">
        <v>0</v>
      </c>
      <c r="E150" s="318">
        <v>0</v>
      </c>
      <c r="F150" s="318">
        <v>0</v>
      </c>
      <c r="G150" s="318">
        <v>0</v>
      </c>
      <c r="H150" s="318">
        <v>0</v>
      </c>
      <c r="I150" s="318">
        <v>0</v>
      </c>
      <c r="J150" s="318">
        <v>0</v>
      </c>
      <c r="K150" s="318">
        <v>0</v>
      </c>
      <c r="L150" s="318">
        <v>0</v>
      </c>
      <c r="M150" s="318">
        <v>0</v>
      </c>
      <c r="N150" s="318">
        <v>0</v>
      </c>
      <c r="O150" s="318">
        <v>0</v>
      </c>
      <c r="P150" s="318">
        <v>0</v>
      </c>
      <c r="Q150" s="318">
        <v>0</v>
      </c>
      <c r="R150" s="318">
        <v>0</v>
      </c>
      <c r="S150" s="318">
        <v>0</v>
      </c>
      <c r="T150" s="318">
        <v>0</v>
      </c>
      <c r="U150" s="318">
        <v>0</v>
      </c>
      <c r="V150" s="318">
        <v>0</v>
      </c>
      <c r="W150" s="318">
        <v>0</v>
      </c>
      <c r="X150" s="318">
        <v>0</v>
      </c>
      <c r="Y150" s="318">
        <v>0</v>
      </c>
      <c r="Z150" s="318">
        <v>0</v>
      </c>
      <c r="AA150" s="318">
        <v>0</v>
      </c>
      <c r="AB150" s="318">
        <v>0</v>
      </c>
      <c r="AC150" s="318">
        <v>0</v>
      </c>
      <c r="AD150" s="318">
        <v>0</v>
      </c>
      <c r="AE150" s="318">
        <v>0</v>
      </c>
      <c r="AF150" s="318">
        <v>0</v>
      </c>
      <c r="AG150" s="318">
        <v>0</v>
      </c>
      <c r="AH150" s="318">
        <v>0</v>
      </c>
      <c r="AI150" s="318">
        <v>0</v>
      </c>
      <c r="AJ150" s="318">
        <v>0</v>
      </c>
      <c r="AK150" s="318">
        <v>0</v>
      </c>
      <c r="AL150" s="318">
        <v>0</v>
      </c>
      <c r="AM150" s="318">
        <v>0</v>
      </c>
      <c r="AN150" s="318">
        <v>0</v>
      </c>
      <c r="AO150" s="318">
        <v>0</v>
      </c>
      <c r="AP150" s="318">
        <v>0</v>
      </c>
      <c r="AQ150" s="318">
        <v>0</v>
      </c>
      <c r="AR150" s="318">
        <v>0</v>
      </c>
      <c r="AS150" s="318">
        <v>0</v>
      </c>
      <c r="AT150" s="318">
        <v>0</v>
      </c>
      <c r="AU150" s="318">
        <v>0</v>
      </c>
      <c r="AV150" s="318">
        <v>0</v>
      </c>
      <c r="AW150" s="318">
        <v>0</v>
      </c>
      <c r="AX150" s="318">
        <v>0</v>
      </c>
      <c r="AY150" s="318">
        <v>0</v>
      </c>
      <c r="AZ150" s="318">
        <v>0</v>
      </c>
      <c r="BA150" s="318">
        <v>0</v>
      </c>
      <c r="BB150" s="318">
        <v>0</v>
      </c>
      <c r="BC150" s="318">
        <v>0</v>
      </c>
      <c r="BD150" s="318">
        <v>1268</v>
      </c>
      <c r="BE150" s="318">
        <v>1322</v>
      </c>
      <c r="BF150" s="318">
        <v>1345</v>
      </c>
      <c r="BG150" s="318">
        <v>1297</v>
      </c>
      <c r="BH150" s="318">
        <v>1213</v>
      </c>
      <c r="BI150" s="318">
        <v>1198</v>
      </c>
      <c r="BJ150" s="318">
        <v>1196</v>
      </c>
      <c r="BK150" s="318">
        <v>1196</v>
      </c>
      <c r="BL150" s="318">
        <v>1176</v>
      </c>
      <c r="BM150" s="318">
        <v>1055</v>
      </c>
      <c r="BN150" s="318">
        <v>969</v>
      </c>
      <c r="BO150" s="318">
        <v>847</v>
      </c>
      <c r="BP150" s="318">
        <v>530</v>
      </c>
      <c r="BQ150" s="318">
        <v>252</v>
      </c>
      <c r="BR150" s="318">
        <v>148</v>
      </c>
      <c r="BS150" s="318">
        <v>86</v>
      </c>
      <c r="BT150" s="318">
        <v>18</v>
      </c>
      <c r="BU150" s="318">
        <v>0</v>
      </c>
      <c r="BV150" s="318">
        <v>0</v>
      </c>
      <c r="BW150" s="318">
        <v>0</v>
      </c>
      <c r="BX150" s="219"/>
    </row>
    <row r="151" spans="1:76" s="275" customFormat="1" ht="27.75" customHeight="1">
      <c r="A151" s="277"/>
      <c r="B151" s="169" t="s">
        <v>480</v>
      </c>
      <c r="C151" s="277"/>
      <c r="D151" s="326">
        <v>0</v>
      </c>
      <c r="E151" s="326">
        <v>0</v>
      </c>
      <c r="F151" s="326">
        <v>0</v>
      </c>
      <c r="G151" s="326">
        <v>0</v>
      </c>
      <c r="H151" s="326">
        <v>0</v>
      </c>
      <c r="I151" s="326">
        <v>0</v>
      </c>
      <c r="J151" s="326">
        <v>0</v>
      </c>
      <c r="K151" s="326">
        <v>0</v>
      </c>
      <c r="L151" s="326">
        <v>0</v>
      </c>
      <c r="M151" s="326">
        <v>0</v>
      </c>
      <c r="N151" s="326">
        <v>0</v>
      </c>
      <c r="O151" s="326">
        <v>0</v>
      </c>
      <c r="P151" s="326">
        <v>0</v>
      </c>
      <c r="Q151" s="326">
        <v>0</v>
      </c>
      <c r="R151" s="326">
        <v>0</v>
      </c>
      <c r="S151" s="326">
        <v>0</v>
      </c>
      <c r="T151" s="326">
        <v>0</v>
      </c>
      <c r="U151" s="326">
        <v>0</v>
      </c>
      <c r="V151" s="326">
        <v>0</v>
      </c>
      <c r="W151" s="326">
        <v>0</v>
      </c>
      <c r="X151" s="326">
        <v>0</v>
      </c>
      <c r="Y151" s="326">
        <v>0</v>
      </c>
      <c r="Z151" s="326">
        <v>0</v>
      </c>
      <c r="AA151" s="326">
        <v>0</v>
      </c>
      <c r="AB151" s="326">
        <v>0</v>
      </c>
      <c r="AC151" s="326">
        <v>0</v>
      </c>
      <c r="AD151" s="326">
        <v>0</v>
      </c>
      <c r="AE151" s="326">
        <v>0</v>
      </c>
      <c r="AF151" s="326">
        <v>0</v>
      </c>
      <c r="AG151" s="326">
        <v>0</v>
      </c>
      <c r="AH151" s="326">
        <v>0</v>
      </c>
      <c r="AI151" s="326">
        <v>0</v>
      </c>
      <c r="AJ151" s="326">
        <v>0</v>
      </c>
      <c r="AK151" s="326">
        <v>0</v>
      </c>
      <c r="AL151" s="326">
        <v>0</v>
      </c>
      <c r="AM151" s="326">
        <v>0</v>
      </c>
      <c r="AN151" s="326">
        <v>0</v>
      </c>
      <c r="AO151" s="326">
        <v>0</v>
      </c>
      <c r="AP151" s="326">
        <v>0</v>
      </c>
      <c r="AQ151" s="326">
        <v>0</v>
      </c>
      <c r="AR151" s="326">
        <v>0</v>
      </c>
      <c r="AS151" s="326">
        <v>0</v>
      </c>
      <c r="AT151" s="326">
        <v>0</v>
      </c>
      <c r="AU151" s="326">
        <v>0</v>
      </c>
      <c r="AV151" s="326">
        <v>0</v>
      </c>
      <c r="AW151" s="326">
        <v>0</v>
      </c>
      <c r="AX151" s="326">
        <v>0</v>
      </c>
      <c r="AY151" s="326">
        <v>0</v>
      </c>
      <c r="AZ151" s="326">
        <v>0</v>
      </c>
      <c r="BA151" s="326">
        <v>0</v>
      </c>
      <c r="BB151" s="326">
        <v>0</v>
      </c>
      <c r="BC151" s="326">
        <v>0</v>
      </c>
      <c r="BD151" s="326">
        <v>10</v>
      </c>
      <c r="BE151" s="326">
        <v>10</v>
      </c>
      <c r="BF151" s="326">
        <v>11</v>
      </c>
      <c r="BG151" s="326">
        <v>11</v>
      </c>
      <c r="BH151" s="326">
        <v>11</v>
      </c>
      <c r="BI151" s="326">
        <v>11</v>
      </c>
      <c r="BJ151" s="326">
        <v>11</v>
      </c>
      <c r="BK151" s="326">
        <v>11</v>
      </c>
      <c r="BL151" s="326">
        <v>11</v>
      </c>
      <c r="BM151" s="326">
        <v>10</v>
      </c>
      <c r="BN151" s="326">
        <v>9</v>
      </c>
      <c r="BO151" s="326">
        <v>9</v>
      </c>
      <c r="BP151" s="326">
        <v>8</v>
      </c>
      <c r="BQ151" s="326">
        <v>7</v>
      </c>
      <c r="BR151" s="326">
        <v>5</v>
      </c>
      <c r="BS151" s="326">
        <v>5</v>
      </c>
      <c r="BT151" s="326">
        <v>5</v>
      </c>
      <c r="BU151" s="326">
        <v>5</v>
      </c>
      <c r="BV151" s="326">
        <v>5</v>
      </c>
      <c r="BW151" s="326">
        <v>5</v>
      </c>
      <c r="BX151" s="174"/>
    </row>
    <row r="152" spans="1:76">
      <c r="A152" s="271"/>
      <c r="B152" s="38" t="s">
        <v>479</v>
      </c>
      <c r="C152" s="271"/>
      <c r="D152" s="318">
        <v>0</v>
      </c>
      <c r="E152" s="318">
        <v>0</v>
      </c>
      <c r="F152" s="318">
        <v>0</v>
      </c>
      <c r="G152" s="318">
        <v>0</v>
      </c>
      <c r="H152" s="318">
        <v>0</v>
      </c>
      <c r="I152" s="318">
        <v>0</v>
      </c>
      <c r="J152" s="318">
        <v>0</v>
      </c>
      <c r="K152" s="318">
        <v>0</v>
      </c>
      <c r="L152" s="318">
        <v>0</v>
      </c>
      <c r="M152" s="318">
        <v>0</v>
      </c>
      <c r="N152" s="318">
        <v>0</v>
      </c>
      <c r="O152" s="318">
        <v>0</v>
      </c>
      <c r="P152" s="318">
        <v>0</v>
      </c>
      <c r="Q152" s="318">
        <v>0</v>
      </c>
      <c r="R152" s="318">
        <v>0</v>
      </c>
      <c r="S152" s="318">
        <v>0</v>
      </c>
      <c r="T152" s="318">
        <v>0</v>
      </c>
      <c r="U152" s="318">
        <v>0</v>
      </c>
      <c r="V152" s="318">
        <v>0</v>
      </c>
      <c r="W152" s="318">
        <v>0</v>
      </c>
      <c r="X152" s="318">
        <v>0</v>
      </c>
      <c r="Y152" s="318">
        <v>0</v>
      </c>
      <c r="Z152" s="318">
        <v>0</v>
      </c>
      <c r="AA152" s="318">
        <v>0</v>
      </c>
      <c r="AB152" s="318">
        <v>0</v>
      </c>
      <c r="AC152" s="318">
        <v>0</v>
      </c>
      <c r="AD152" s="318">
        <v>0</v>
      </c>
      <c r="AE152" s="318">
        <v>0</v>
      </c>
      <c r="AF152" s="318">
        <v>0</v>
      </c>
      <c r="AG152" s="318">
        <v>0</v>
      </c>
      <c r="AH152" s="318">
        <v>0</v>
      </c>
      <c r="AI152" s="318">
        <v>0</v>
      </c>
      <c r="AJ152" s="318">
        <v>0</v>
      </c>
      <c r="AK152" s="318">
        <v>0</v>
      </c>
      <c r="AL152" s="318">
        <v>0</v>
      </c>
      <c r="AM152" s="318">
        <v>0</v>
      </c>
      <c r="AN152" s="318">
        <v>0</v>
      </c>
      <c r="AO152" s="318">
        <v>0</v>
      </c>
      <c r="AP152" s="318">
        <v>0</v>
      </c>
      <c r="AQ152" s="318">
        <v>0</v>
      </c>
      <c r="AR152" s="318">
        <v>0</v>
      </c>
      <c r="AS152" s="318">
        <v>0</v>
      </c>
      <c r="AT152" s="318">
        <v>0</v>
      </c>
      <c r="AU152" s="318">
        <v>0</v>
      </c>
      <c r="AV152" s="318">
        <v>0</v>
      </c>
      <c r="AW152" s="318">
        <v>0</v>
      </c>
      <c r="AX152" s="318">
        <v>0</v>
      </c>
      <c r="AY152" s="318">
        <v>0</v>
      </c>
      <c r="AZ152" s="318">
        <v>0</v>
      </c>
      <c r="BA152" s="318">
        <v>0</v>
      </c>
      <c r="BB152" s="318">
        <v>0</v>
      </c>
      <c r="BC152" s="318">
        <v>0</v>
      </c>
      <c r="BD152" s="318">
        <v>0</v>
      </c>
      <c r="BE152" s="318">
        <v>0</v>
      </c>
      <c r="BF152" s="318">
        <v>0</v>
      </c>
      <c r="BG152" s="318">
        <v>0</v>
      </c>
      <c r="BH152" s="318">
        <v>0</v>
      </c>
      <c r="BI152" s="318">
        <v>0</v>
      </c>
      <c r="BJ152" s="318">
        <v>0</v>
      </c>
      <c r="BK152" s="318">
        <v>0</v>
      </c>
      <c r="BL152" s="318">
        <v>0</v>
      </c>
      <c r="BM152" s="318">
        <v>0</v>
      </c>
      <c r="BN152" s="318">
        <v>0</v>
      </c>
      <c r="BO152" s="318">
        <v>0</v>
      </c>
      <c r="BP152" s="318">
        <v>0</v>
      </c>
      <c r="BQ152" s="318">
        <v>0</v>
      </c>
      <c r="BR152" s="318">
        <v>0</v>
      </c>
      <c r="BS152" s="318">
        <v>0</v>
      </c>
      <c r="BT152" s="318">
        <v>0</v>
      </c>
      <c r="BU152" s="318">
        <v>0</v>
      </c>
      <c r="BV152" s="318">
        <v>0</v>
      </c>
      <c r="BW152" s="318">
        <v>0</v>
      </c>
      <c r="BX152" s="219"/>
    </row>
    <row r="153" spans="1:76">
      <c r="A153" s="271"/>
      <c r="B153" s="38" t="s">
        <v>478</v>
      </c>
      <c r="C153" s="271"/>
      <c r="D153" s="318">
        <v>0</v>
      </c>
      <c r="E153" s="318">
        <v>0</v>
      </c>
      <c r="F153" s="318">
        <v>0</v>
      </c>
      <c r="G153" s="318">
        <v>0</v>
      </c>
      <c r="H153" s="318">
        <v>0</v>
      </c>
      <c r="I153" s="318">
        <v>0</v>
      </c>
      <c r="J153" s="318">
        <v>0</v>
      </c>
      <c r="K153" s="318">
        <v>0</v>
      </c>
      <c r="L153" s="318">
        <v>0</v>
      </c>
      <c r="M153" s="318">
        <v>0</v>
      </c>
      <c r="N153" s="318">
        <v>0</v>
      </c>
      <c r="O153" s="318">
        <v>0</v>
      </c>
      <c r="P153" s="318">
        <v>0</v>
      </c>
      <c r="Q153" s="318">
        <v>0</v>
      </c>
      <c r="R153" s="318">
        <v>0</v>
      </c>
      <c r="S153" s="318">
        <v>0</v>
      </c>
      <c r="T153" s="318">
        <v>0</v>
      </c>
      <c r="U153" s="318">
        <v>0</v>
      </c>
      <c r="V153" s="318">
        <v>0</v>
      </c>
      <c r="W153" s="318">
        <v>0</v>
      </c>
      <c r="X153" s="318">
        <v>0</v>
      </c>
      <c r="Y153" s="318">
        <v>0</v>
      </c>
      <c r="Z153" s="318">
        <v>0</v>
      </c>
      <c r="AA153" s="318">
        <v>0</v>
      </c>
      <c r="AB153" s="318">
        <v>0</v>
      </c>
      <c r="AC153" s="318">
        <v>0</v>
      </c>
      <c r="AD153" s="318">
        <v>0</v>
      </c>
      <c r="AE153" s="318">
        <v>0</v>
      </c>
      <c r="AF153" s="318">
        <v>0</v>
      </c>
      <c r="AG153" s="318">
        <v>0</v>
      </c>
      <c r="AH153" s="318">
        <v>0</v>
      </c>
      <c r="AI153" s="318">
        <v>0</v>
      </c>
      <c r="AJ153" s="318">
        <v>0</v>
      </c>
      <c r="AK153" s="318">
        <v>0</v>
      </c>
      <c r="AL153" s="318">
        <v>0</v>
      </c>
      <c r="AM153" s="318">
        <v>0</v>
      </c>
      <c r="AN153" s="318">
        <v>0</v>
      </c>
      <c r="AO153" s="318">
        <v>0</v>
      </c>
      <c r="AP153" s="318">
        <v>0</v>
      </c>
      <c r="AQ153" s="318">
        <v>0</v>
      </c>
      <c r="AR153" s="318">
        <v>0</v>
      </c>
      <c r="AS153" s="318">
        <v>0</v>
      </c>
      <c r="AT153" s="318">
        <v>0</v>
      </c>
      <c r="AU153" s="318">
        <v>0</v>
      </c>
      <c r="AV153" s="318">
        <v>0</v>
      </c>
      <c r="AW153" s="318">
        <v>0</v>
      </c>
      <c r="AX153" s="318">
        <v>0</v>
      </c>
      <c r="AY153" s="318">
        <v>0</v>
      </c>
      <c r="AZ153" s="318">
        <v>0</v>
      </c>
      <c r="BA153" s="318">
        <v>0</v>
      </c>
      <c r="BB153" s="318">
        <v>0</v>
      </c>
      <c r="BC153" s="318">
        <v>0</v>
      </c>
      <c r="BD153" s="318">
        <v>0</v>
      </c>
      <c r="BE153" s="318">
        <v>0</v>
      </c>
      <c r="BF153" s="318">
        <v>0</v>
      </c>
      <c r="BG153" s="318">
        <v>0</v>
      </c>
      <c r="BH153" s="318">
        <v>0</v>
      </c>
      <c r="BI153" s="318">
        <v>0</v>
      </c>
      <c r="BJ153" s="318">
        <v>0</v>
      </c>
      <c r="BK153" s="318">
        <v>0</v>
      </c>
      <c r="BL153" s="318">
        <v>0</v>
      </c>
      <c r="BM153" s="318">
        <v>0</v>
      </c>
      <c r="BN153" s="318">
        <v>0</v>
      </c>
      <c r="BO153" s="318">
        <v>0</v>
      </c>
      <c r="BP153" s="318">
        <v>0</v>
      </c>
      <c r="BQ153" s="318">
        <v>0</v>
      </c>
      <c r="BR153" s="318">
        <v>0</v>
      </c>
      <c r="BS153" s="318">
        <v>0</v>
      </c>
      <c r="BT153" s="318">
        <v>0</v>
      </c>
      <c r="BU153" s="318">
        <v>0</v>
      </c>
      <c r="BV153" s="318">
        <v>0</v>
      </c>
      <c r="BW153" s="318">
        <v>0</v>
      </c>
      <c r="BX153" s="219"/>
    </row>
    <row r="154" spans="1:76">
      <c r="A154" s="271"/>
      <c r="B154" s="38" t="s">
        <v>477</v>
      </c>
      <c r="C154" s="271"/>
      <c r="D154" s="318">
        <v>0</v>
      </c>
      <c r="E154" s="318">
        <v>0</v>
      </c>
      <c r="F154" s="318">
        <v>0</v>
      </c>
      <c r="G154" s="318">
        <v>0</v>
      </c>
      <c r="H154" s="318">
        <v>0</v>
      </c>
      <c r="I154" s="318">
        <v>0</v>
      </c>
      <c r="J154" s="318">
        <v>0</v>
      </c>
      <c r="K154" s="318">
        <v>0</v>
      </c>
      <c r="L154" s="318">
        <v>0</v>
      </c>
      <c r="M154" s="318">
        <v>0</v>
      </c>
      <c r="N154" s="318">
        <v>0</v>
      </c>
      <c r="O154" s="318">
        <v>0</v>
      </c>
      <c r="P154" s="318">
        <v>0</v>
      </c>
      <c r="Q154" s="318">
        <v>0</v>
      </c>
      <c r="R154" s="318">
        <v>0</v>
      </c>
      <c r="S154" s="318">
        <v>0</v>
      </c>
      <c r="T154" s="318">
        <v>0</v>
      </c>
      <c r="U154" s="318">
        <v>0</v>
      </c>
      <c r="V154" s="318">
        <v>0</v>
      </c>
      <c r="W154" s="318">
        <v>0</v>
      </c>
      <c r="X154" s="318">
        <v>0</v>
      </c>
      <c r="Y154" s="318">
        <v>0</v>
      </c>
      <c r="Z154" s="318">
        <v>0</v>
      </c>
      <c r="AA154" s="318">
        <v>0</v>
      </c>
      <c r="AB154" s="318">
        <v>0</v>
      </c>
      <c r="AC154" s="318">
        <v>0</v>
      </c>
      <c r="AD154" s="318">
        <v>0</v>
      </c>
      <c r="AE154" s="318">
        <v>0</v>
      </c>
      <c r="AF154" s="318">
        <v>0</v>
      </c>
      <c r="AG154" s="318">
        <v>0</v>
      </c>
      <c r="AH154" s="318">
        <v>0</v>
      </c>
      <c r="AI154" s="318">
        <v>0</v>
      </c>
      <c r="AJ154" s="318">
        <v>0</v>
      </c>
      <c r="AK154" s="318">
        <v>0</v>
      </c>
      <c r="AL154" s="318">
        <v>0</v>
      </c>
      <c r="AM154" s="318">
        <v>0</v>
      </c>
      <c r="AN154" s="318">
        <v>0</v>
      </c>
      <c r="AO154" s="318">
        <v>0</v>
      </c>
      <c r="AP154" s="318">
        <v>0</v>
      </c>
      <c r="AQ154" s="318">
        <v>0</v>
      </c>
      <c r="AR154" s="318">
        <v>0</v>
      </c>
      <c r="AS154" s="318">
        <v>0</v>
      </c>
      <c r="AT154" s="318">
        <v>0</v>
      </c>
      <c r="AU154" s="318">
        <v>0</v>
      </c>
      <c r="AV154" s="318">
        <v>0</v>
      </c>
      <c r="AW154" s="318">
        <v>0</v>
      </c>
      <c r="AX154" s="318">
        <v>0</v>
      </c>
      <c r="AY154" s="318">
        <v>0</v>
      </c>
      <c r="AZ154" s="318">
        <v>0</v>
      </c>
      <c r="BA154" s="318">
        <v>0</v>
      </c>
      <c r="BB154" s="318">
        <v>0</v>
      </c>
      <c r="BC154" s="318">
        <v>0</v>
      </c>
      <c r="BD154" s="318">
        <v>9</v>
      </c>
      <c r="BE154" s="318">
        <v>9</v>
      </c>
      <c r="BF154" s="318">
        <v>9</v>
      </c>
      <c r="BG154" s="318">
        <v>10</v>
      </c>
      <c r="BH154" s="318">
        <v>10</v>
      </c>
      <c r="BI154" s="318">
        <v>10</v>
      </c>
      <c r="BJ154" s="318">
        <v>10</v>
      </c>
      <c r="BK154" s="318">
        <v>10</v>
      </c>
      <c r="BL154" s="318">
        <v>10</v>
      </c>
      <c r="BM154" s="318">
        <v>9</v>
      </c>
      <c r="BN154" s="318">
        <v>9</v>
      </c>
      <c r="BO154" s="318">
        <v>8</v>
      </c>
      <c r="BP154" s="318">
        <v>5</v>
      </c>
      <c r="BQ154" s="318">
        <v>2</v>
      </c>
      <c r="BR154" s="318">
        <v>0</v>
      </c>
      <c r="BS154" s="318">
        <v>0</v>
      </c>
      <c r="BT154" s="318">
        <v>0</v>
      </c>
      <c r="BU154" s="318">
        <v>0</v>
      </c>
      <c r="BV154" s="318">
        <v>0</v>
      </c>
      <c r="BW154" s="318">
        <v>0</v>
      </c>
      <c r="BX154" s="219"/>
    </row>
    <row r="155" spans="1:76">
      <c r="A155" s="219"/>
      <c r="B155" s="92" t="s">
        <v>246</v>
      </c>
      <c r="C155" s="271"/>
      <c r="D155" s="318">
        <v>0</v>
      </c>
      <c r="E155" s="318">
        <v>0</v>
      </c>
      <c r="F155" s="318">
        <v>0</v>
      </c>
      <c r="G155" s="318">
        <v>0</v>
      </c>
      <c r="H155" s="318">
        <v>0</v>
      </c>
      <c r="I155" s="318">
        <v>0</v>
      </c>
      <c r="J155" s="318">
        <v>0</v>
      </c>
      <c r="K155" s="318">
        <v>0</v>
      </c>
      <c r="L155" s="318">
        <v>0</v>
      </c>
      <c r="M155" s="318">
        <v>0</v>
      </c>
      <c r="N155" s="318">
        <v>0</v>
      </c>
      <c r="O155" s="318">
        <v>0</v>
      </c>
      <c r="P155" s="318">
        <v>0</v>
      </c>
      <c r="Q155" s="318">
        <v>0</v>
      </c>
      <c r="R155" s="318">
        <v>0</v>
      </c>
      <c r="S155" s="318">
        <v>0</v>
      </c>
      <c r="T155" s="318">
        <v>0</v>
      </c>
      <c r="U155" s="318">
        <v>0</v>
      </c>
      <c r="V155" s="318">
        <v>0</v>
      </c>
      <c r="W155" s="318">
        <v>0</v>
      </c>
      <c r="X155" s="318">
        <v>0</v>
      </c>
      <c r="Y155" s="318">
        <v>0</v>
      </c>
      <c r="Z155" s="318">
        <v>0</v>
      </c>
      <c r="AA155" s="318">
        <v>0</v>
      </c>
      <c r="AB155" s="318">
        <v>0</v>
      </c>
      <c r="AC155" s="318">
        <v>0</v>
      </c>
      <c r="AD155" s="318">
        <v>0</v>
      </c>
      <c r="AE155" s="318">
        <v>0</v>
      </c>
      <c r="AF155" s="318">
        <v>0</v>
      </c>
      <c r="AG155" s="318">
        <v>0</v>
      </c>
      <c r="AH155" s="318">
        <v>0</v>
      </c>
      <c r="AI155" s="318">
        <v>0</v>
      </c>
      <c r="AJ155" s="318">
        <v>0</v>
      </c>
      <c r="AK155" s="318">
        <v>0</v>
      </c>
      <c r="AL155" s="318">
        <v>0</v>
      </c>
      <c r="AM155" s="318">
        <v>0</v>
      </c>
      <c r="AN155" s="318">
        <v>0</v>
      </c>
      <c r="AO155" s="318">
        <v>0</v>
      </c>
      <c r="AP155" s="318">
        <v>0</v>
      </c>
      <c r="AQ155" s="318">
        <v>0</v>
      </c>
      <c r="AR155" s="318">
        <v>0</v>
      </c>
      <c r="AS155" s="318">
        <v>0</v>
      </c>
      <c r="AT155" s="318">
        <v>0</v>
      </c>
      <c r="AU155" s="318">
        <v>0</v>
      </c>
      <c r="AV155" s="318">
        <v>0</v>
      </c>
      <c r="AW155" s="318">
        <v>0</v>
      </c>
      <c r="AX155" s="318">
        <v>0</v>
      </c>
      <c r="AY155" s="318">
        <v>0</v>
      </c>
      <c r="AZ155" s="318">
        <v>0</v>
      </c>
      <c r="BA155" s="318">
        <v>0</v>
      </c>
      <c r="BB155" s="318">
        <v>0</v>
      </c>
      <c r="BC155" s="318">
        <v>0</v>
      </c>
      <c r="BD155" s="318">
        <v>0</v>
      </c>
      <c r="BE155" s="318">
        <v>0</v>
      </c>
      <c r="BF155" s="318">
        <v>0</v>
      </c>
      <c r="BG155" s="318">
        <v>0</v>
      </c>
      <c r="BH155" s="318">
        <v>0</v>
      </c>
      <c r="BI155" s="318">
        <v>0</v>
      </c>
      <c r="BJ155" s="318">
        <v>0</v>
      </c>
      <c r="BK155" s="318">
        <v>0</v>
      </c>
      <c r="BL155" s="318">
        <v>0</v>
      </c>
      <c r="BM155" s="318">
        <v>0</v>
      </c>
      <c r="BN155" s="318">
        <v>0</v>
      </c>
      <c r="BO155" s="318">
        <v>1</v>
      </c>
      <c r="BP155" s="318">
        <v>2</v>
      </c>
      <c r="BQ155" s="318">
        <v>5</v>
      </c>
      <c r="BR155" s="318">
        <v>5</v>
      </c>
      <c r="BS155" s="318">
        <v>5</v>
      </c>
      <c r="BT155" s="318">
        <v>5</v>
      </c>
      <c r="BU155" s="318">
        <v>5</v>
      </c>
      <c r="BV155" s="318">
        <v>5</v>
      </c>
      <c r="BW155" s="318">
        <v>5</v>
      </c>
      <c r="BX155" s="219"/>
    </row>
    <row r="156" spans="1:76">
      <c r="A156" s="219"/>
      <c r="B156" s="92" t="s">
        <v>476</v>
      </c>
      <c r="C156" s="219"/>
      <c r="D156" s="355">
        <v>0</v>
      </c>
      <c r="E156" s="355">
        <v>0</v>
      </c>
      <c r="F156" s="355">
        <v>0</v>
      </c>
      <c r="G156" s="355">
        <v>0</v>
      </c>
      <c r="H156" s="355">
        <v>0</v>
      </c>
      <c r="I156" s="355">
        <v>0</v>
      </c>
      <c r="J156" s="355">
        <v>0</v>
      </c>
      <c r="K156" s="355">
        <v>0</v>
      </c>
      <c r="L156" s="355">
        <v>0</v>
      </c>
      <c r="M156" s="355">
        <v>0</v>
      </c>
      <c r="N156" s="355">
        <v>0</v>
      </c>
      <c r="O156" s="355">
        <v>0</v>
      </c>
      <c r="P156" s="355">
        <v>0</v>
      </c>
      <c r="Q156" s="355">
        <v>0</v>
      </c>
      <c r="R156" s="355">
        <v>0</v>
      </c>
      <c r="S156" s="355">
        <v>0</v>
      </c>
      <c r="T156" s="355">
        <v>0</v>
      </c>
      <c r="U156" s="355">
        <v>0</v>
      </c>
      <c r="V156" s="355">
        <v>0</v>
      </c>
      <c r="W156" s="355">
        <v>0</v>
      </c>
      <c r="X156" s="355">
        <v>0</v>
      </c>
      <c r="Y156" s="355">
        <v>0</v>
      </c>
      <c r="Z156" s="355">
        <v>0</v>
      </c>
      <c r="AA156" s="355">
        <v>0</v>
      </c>
      <c r="AB156" s="355">
        <v>0</v>
      </c>
      <c r="AC156" s="355">
        <v>0</v>
      </c>
      <c r="AD156" s="355">
        <v>0</v>
      </c>
      <c r="AE156" s="355">
        <v>0</v>
      </c>
      <c r="AF156" s="355">
        <v>0</v>
      </c>
      <c r="AG156" s="355">
        <v>0</v>
      </c>
      <c r="AH156" s="355">
        <v>0</v>
      </c>
      <c r="AI156" s="355">
        <v>0</v>
      </c>
      <c r="AJ156" s="355">
        <v>0</v>
      </c>
      <c r="AK156" s="355">
        <v>0</v>
      </c>
      <c r="AL156" s="355">
        <v>0</v>
      </c>
      <c r="AM156" s="355">
        <v>0</v>
      </c>
      <c r="AN156" s="355">
        <v>0</v>
      </c>
      <c r="AO156" s="355">
        <v>0</v>
      </c>
      <c r="AP156" s="355">
        <v>0</v>
      </c>
      <c r="AQ156" s="355">
        <v>0</v>
      </c>
      <c r="AR156" s="355">
        <v>0</v>
      </c>
      <c r="AS156" s="355">
        <v>0</v>
      </c>
      <c r="AT156" s="355">
        <v>0</v>
      </c>
      <c r="AU156" s="355">
        <v>0</v>
      </c>
      <c r="AV156" s="355">
        <v>0</v>
      </c>
      <c r="AW156" s="355">
        <v>0</v>
      </c>
      <c r="AX156" s="355">
        <v>0</v>
      </c>
      <c r="AY156" s="355">
        <v>0</v>
      </c>
      <c r="AZ156" s="355">
        <v>0</v>
      </c>
      <c r="BA156" s="355">
        <v>0</v>
      </c>
      <c r="BB156" s="355">
        <v>0</v>
      </c>
      <c r="BC156" s="355">
        <v>0</v>
      </c>
      <c r="BD156" s="355">
        <v>1</v>
      </c>
      <c r="BE156" s="355">
        <v>1</v>
      </c>
      <c r="BF156" s="355">
        <v>1</v>
      </c>
      <c r="BG156" s="355">
        <v>1</v>
      </c>
      <c r="BH156" s="355">
        <v>1</v>
      </c>
      <c r="BI156" s="355">
        <v>1</v>
      </c>
      <c r="BJ156" s="355">
        <v>1</v>
      </c>
      <c r="BK156" s="355">
        <v>1</v>
      </c>
      <c r="BL156" s="355">
        <v>1</v>
      </c>
      <c r="BM156" s="355">
        <v>1</v>
      </c>
      <c r="BN156" s="355">
        <v>0</v>
      </c>
      <c r="BO156" s="355">
        <v>0</v>
      </c>
      <c r="BP156" s="355">
        <v>0</v>
      </c>
      <c r="BQ156" s="355">
        <v>0</v>
      </c>
      <c r="BR156" s="355">
        <v>0</v>
      </c>
      <c r="BS156" s="355">
        <v>0</v>
      </c>
      <c r="BT156" s="355">
        <v>0</v>
      </c>
      <c r="BU156" s="355">
        <v>0</v>
      </c>
      <c r="BV156" s="355">
        <v>0</v>
      </c>
      <c r="BW156" s="355">
        <v>0</v>
      </c>
      <c r="BX156" s="219"/>
    </row>
    <row r="157" spans="1:76" ht="48" customHeight="1" thickBot="1">
      <c r="A157" s="439"/>
      <c r="B157" s="440"/>
      <c r="C157" s="440"/>
      <c r="D157" s="354"/>
      <c r="E157" s="354"/>
      <c r="F157" s="354"/>
      <c r="G157" s="354"/>
      <c r="H157" s="354"/>
      <c r="I157" s="354"/>
      <c r="J157" s="354"/>
      <c r="K157" s="354"/>
      <c r="L157" s="354"/>
      <c r="M157" s="354"/>
      <c r="N157" s="354"/>
      <c r="O157" s="354"/>
      <c r="P157" s="354"/>
      <c r="Q157" s="354"/>
      <c r="R157" s="354"/>
      <c r="S157" s="354"/>
      <c r="T157" s="354"/>
      <c r="U157" s="354"/>
      <c r="V157" s="354"/>
      <c r="W157" s="354"/>
      <c r="X157" s="354"/>
      <c r="Y157" s="354"/>
      <c r="Z157" s="354"/>
      <c r="AA157" s="354"/>
      <c r="AB157" s="354"/>
      <c r="AC157" s="354"/>
      <c r="AD157" s="354"/>
      <c r="AE157" s="354"/>
      <c r="AF157" s="354"/>
      <c r="AG157" s="354"/>
      <c r="AH157" s="354"/>
      <c r="AI157" s="354"/>
      <c r="AJ157" s="354"/>
      <c r="AK157" s="354"/>
      <c r="AL157" s="354"/>
      <c r="AM157" s="354"/>
      <c r="AN157" s="354"/>
      <c r="AO157" s="354"/>
      <c r="AP157" s="354"/>
      <c r="AQ157" s="354"/>
      <c r="AR157" s="354"/>
      <c r="AS157" s="354"/>
      <c r="AT157" s="354"/>
      <c r="AU157" s="354"/>
      <c r="AV157" s="354"/>
      <c r="AW157" s="354"/>
      <c r="AX157" s="354"/>
      <c r="AY157" s="354"/>
      <c r="AZ157" s="354"/>
      <c r="BA157" s="354"/>
      <c r="BB157" s="354"/>
      <c r="BC157" s="354"/>
      <c r="BD157" s="354"/>
      <c r="BE157" s="354"/>
      <c r="BF157" s="354"/>
      <c r="BG157" s="354"/>
      <c r="BH157" s="354"/>
      <c r="BI157" s="354"/>
      <c r="BJ157" s="354"/>
      <c r="BK157" s="354"/>
      <c r="BL157" s="354"/>
      <c r="BM157" s="354"/>
      <c r="BN157" s="354"/>
      <c r="BO157" s="354"/>
      <c r="BP157" s="354"/>
      <c r="BQ157" s="354"/>
      <c r="BR157" s="354"/>
      <c r="BS157" s="354"/>
      <c r="BT157" s="354"/>
      <c r="BU157" s="354"/>
      <c r="BV157" s="354"/>
      <c r="BW157" s="354"/>
      <c r="BX157" s="219"/>
    </row>
    <row r="158" spans="1:76" ht="56.25" customHeight="1">
      <c r="A158" s="437" t="s">
        <v>475</v>
      </c>
      <c r="B158" s="438"/>
      <c r="C158" s="438"/>
      <c r="D158" s="353"/>
      <c r="E158" s="353"/>
      <c r="F158" s="353"/>
      <c r="G158" s="353"/>
      <c r="H158" s="353"/>
      <c r="I158" s="353"/>
      <c r="J158" s="353"/>
      <c r="K158" s="353"/>
      <c r="L158" s="353"/>
      <c r="M158" s="353"/>
      <c r="N158" s="353"/>
      <c r="O158" s="353"/>
      <c r="P158" s="353"/>
      <c r="Q158" s="353"/>
      <c r="R158" s="353"/>
      <c r="S158" s="353"/>
      <c r="T158" s="353"/>
      <c r="U158" s="353"/>
      <c r="V158" s="353"/>
      <c r="W158" s="353"/>
      <c r="X158" s="353"/>
      <c r="Y158" s="353"/>
      <c r="Z158" s="353"/>
      <c r="AA158" s="353"/>
      <c r="AB158" s="353"/>
      <c r="AC158" s="353"/>
      <c r="AD158" s="353"/>
      <c r="AE158" s="353"/>
      <c r="AF158" s="353"/>
      <c r="AG158" s="353"/>
      <c r="AH158" s="353"/>
      <c r="AI158" s="353"/>
      <c r="AJ158" s="353"/>
      <c r="AK158" s="353"/>
      <c r="AL158" s="353"/>
      <c r="AM158" s="353"/>
      <c r="AN158" s="353"/>
      <c r="AO158" s="353"/>
      <c r="AP158" s="353"/>
      <c r="AQ158" s="353"/>
      <c r="AR158" s="353"/>
      <c r="AS158" s="353"/>
      <c r="AT158" s="353"/>
      <c r="AU158" s="353"/>
      <c r="AV158" s="353"/>
      <c r="AW158" s="353"/>
      <c r="AX158" s="353"/>
      <c r="AY158" s="353"/>
      <c r="AZ158" s="353"/>
      <c r="BA158" s="353"/>
      <c r="BB158" s="353"/>
      <c r="BC158" s="353"/>
      <c r="BD158" s="353"/>
      <c r="BE158" s="353"/>
      <c r="BF158" s="353"/>
      <c r="BG158" s="353"/>
      <c r="BH158" s="353"/>
      <c r="BI158" s="353"/>
      <c r="BJ158" s="353"/>
      <c r="BK158" s="353"/>
      <c r="BL158" s="353"/>
      <c r="BM158" s="353"/>
      <c r="BN158" s="353"/>
      <c r="BO158" s="353"/>
      <c r="BP158" s="353"/>
      <c r="BQ158" s="353"/>
      <c r="BR158" s="353"/>
      <c r="BS158" s="353"/>
      <c r="BT158" s="353"/>
      <c r="BU158" s="353"/>
      <c r="BV158" s="353"/>
      <c r="BW158" s="353"/>
      <c r="BX158" s="219"/>
    </row>
  </sheetData>
  <mergeCells count="5">
    <mergeCell ref="A2:A3"/>
    <mergeCell ref="A52:A53"/>
    <mergeCell ref="B2:B3"/>
    <mergeCell ref="A158:C158"/>
    <mergeCell ref="A157:C157"/>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6"/>
  <sheetViews>
    <sheetView zoomScale="85" zoomScaleNormal="85" workbookViewId="0">
      <pane xSplit="3" ySplit="3" topLeftCell="BN4" activePane="bottomRight" state="frozen"/>
      <selection pane="topRight"/>
      <selection pane="bottomLeft"/>
      <selection pane="bottomRight" activeCell="A2" sqref="A2:A3"/>
    </sheetView>
  </sheetViews>
  <sheetFormatPr defaultColWidth="9.140625" defaultRowHeight="15"/>
  <cols>
    <col min="1" max="1" width="20.7109375" style="218" customWidth="1"/>
    <col min="2" max="2" width="75.7109375" style="218" customWidth="1"/>
    <col min="3" max="3" width="25.7109375" style="218" customWidth="1"/>
    <col min="4" max="75" width="12.7109375" style="216" customWidth="1"/>
    <col min="76" max="76" width="12.7109375" style="215" customWidth="1"/>
    <col min="77" max="16384" width="9.140625" style="215"/>
  </cols>
  <sheetData>
    <row r="1" spans="1:76" s="265" customFormat="1" ht="24.95" customHeight="1" thickBot="1">
      <c r="A1" s="27" t="s">
        <v>79</v>
      </c>
      <c r="B1" s="27"/>
      <c r="C1" s="270"/>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7"/>
      <c r="BW1" s="267"/>
      <c r="BX1" s="266"/>
    </row>
    <row r="2" spans="1:76" ht="15.75">
      <c r="A2" s="419" t="str">
        <f>'Benefit summary table'!A2</f>
        <v>Budget 2015</v>
      </c>
      <c r="B2" s="419" t="s">
        <v>533</v>
      </c>
      <c r="C2" s="348"/>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33"/>
      <c r="B3" s="433"/>
      <c r="C3" s="28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4" customHeight="1">
      <c r="A4" s="288"/>
      <c r="B4" s="254" t="s">
        <v>81</v>
      </c>
      <c r="C4" s="35"/>
      <c r="D4" s="276">
        <v>62.5</v>
      </c>
      <c r="E4" s="276">
        <v>75.2</v>
      </c>
      <c r="F4" s="276">
        <v>84.5</v>
      </c>
      <c r="G4" s="276">
        <v>94.6</v>
      </c>
      <c r="H4" s="276">
        <v>118.6</v>
      </c>
      <c r="I4" s="276">
        <v>120.3</v>
      </c>
      <c r="J4" s="276">
        <v>125.4</v>
      </c>
      <c r="K4" s="276">
        <v>114.1</v>
      </c>
      <c r="L4" s="276">
        <v>121.3</v>
      </c>
      <c r="M4" s="276">
        <v>119.6</v>
      </c>
      <c r="N4" s="276">
        <v>131.80000000000001</v>
      </c>
      <c r="O4" s="276">
        <v>158.5</v>
      </c>
      <c r="P4" s="276">
        <v>179.5</v>
      </c>
      <c r="Q4" s="276">
        <v>171.1</v>
      </c>
      <c r="R4" s="276">
        <v>199.8</v>
      </c>
      <c r="S4" s="276">
        <v>217.4</v>
      </c>
      <c r="T4" s="276">
        <v>223.3</v>
      </c>
      <c r="U4" s="276">
        <v>245.9</v>
      </c>
      <c r="V4" s="276">
        <v>297.5</v>
      </c>
      <c r="W4" s="276">
        <v>385.7</v>
      </c>
      <c r="X4" s="276">
        <v>428.9</v>
      </c>
      <c r="Y4" s="276">
        <v>470.7</v>
      </c>
      <c r="Z4" s="276">
        <v>523.79999999999995</v>
      </c>
      <c r="AA4" s="276">
        <v>641.4</v>
      </c>
      <c r="AB4" s="276">
        <v>703.5</v>
      </c>
      <c r="AC4" s="276">
        <v>703.7</v>
      </c>
      <c r="AD4" s="276">
        <v>959.4</v>
      </c>
      <c r="AE4" s="276">
        <v>1308.2</v>
      </c>
      <c r="AF4" s="276">
        <v>1715.3</v>
      </c>
      <c r="AG4" s="276">
        <v>1431</v>
      </c>
      <c r="AH4" s="276">
        <f t="shared" ref="AH4:BB4" si="0">SUM(AH23:AH28)</f>
        <v>1561</v>
      </c>
      <c r="AI4" s="276">
        <f t="shared" si="0"/>
        <v>1675</v>
      </c>
      <c r="AJ4" s="276">
        <f t="shared" si="0"/>
        <v>2165</v>
      </c>
      <c r="AK4" s="276">
        <f t="shared" si="0"/>
        <v>3245.05</v>
      </c>
      <c r="AL4" s="276">
        <f t="shared" si="0"/>
        <v>4612</v>
      </c>
      <c r="AM4" s="276">
        <f t="shared" si="0"/>
        <v>5592</v>
      </c>
      <c r="AN4" s="276">
        <f t="shared" si="0"/>
        <v>6470</v>
      </c>
      <c r="AO4" s="276">
        <f t="shared" si="0"/>
        <v>7446</v>
      </c>
      <c r="AP4" s="276">
        <f t="shared" si="0"/>
        <v>7965</v>
      </c>
      <c r="AQ4" s="276">
        <f t="shared" si="0"/>
        <v>7956</v>
      </c>
      <c r="AR4" s="276">
        <f t="shared" si="0"/>
        <v>7581.9769999999999</v>
      </c>
      <c r="AS4" s="276">
        <f t="shared" si="0"/>
        <v>7675.058</v>
      </c>
      <c r="AT4" s="276">
        <f t="shared" si="0"/>
        <v>8895.1850000000013</v>
      </c>
      <c r="AU4" s="276">
        <f t="shared" si="0"/>
        <v>11646.02289951173</v>
      </c>
      <c r="AV4" s="276">
        <f t="shared" si="0"/>
        <v>14789.988000000001</v>
      </c>
      <c r="AW4" s="276">
        <f t="shared" si="0"/>
        <v>16109.623</v>
      </c>
      <c r="AX4" s="276">
        <f t="shared" si="0"/>
        <v>16387.047999999999</v>
      </c>
      <c r="AY4" s="276">
        <f t="shared" si="0"/>
        <v>16692.532999999999</v>
      </c>
      <c r="AZ4" s="276">
        <f t="shared" si="0"/>
        <v>14444.695</v>
      </c>
      <c r="BA4" s="276">
        <f t="shared" si="0"/>
        <v>11965.317000000001</v>
      </c>
      <c r="BB4" s="276">
        <f t="shared" si="0"/>
        <v>11790.689999999999</v>
      </c>
      <c r="BC4" s="276">
        <f>SUM(BC24:BC28)</f>
        <v>12082.322</v>
      </c>
      <c r="BD4" s="276">
        <f t="shared" ref="BD4:BW4" si="1">SUM(BD6:BD9)</f>
        <v>13121.226999999999</v>
      </c>
      <c r="BE4" s="276">
        <f t="shared" si="1"/>
        <v>14100.907119412172</v>
      </c>
      <c r="BF4" s="276">
        <f t="shared" si="1"/>
        <v>14237.3147109526</v>
      </c>
      <c r="BG4" s="276">
        <f t="shared" si="1"/>
        <v>12859.01825241993</v>
      </c>
      <c r="BH4" s="276">
        <f t="shared" si="1"/>
        <v>10028.913</v>
      </c>
      <c r="BI4" s="276">
        <f t="shared" si="1"/>
        <v>9149.9960046050001</v>
      </c>
      <c r="BJ4" s="276">
        <f t="shared" si="1"/>
        <v>8838.7708489100005</v>
      </c>
      <c r="BK4" s="276">
        <f t="shared" si="1"/>
        <v>9027.9858692587677</v>
      </c>
      <c r="BL4" s="276">
        <f t="shared" si="1"/>
        <v>8684.733409389999</v>
      </c>
      <c r="BM4" s="276">
        <f t="shared" si="1"/>
        <v>8373.7599778200001</v>
      </c>
      <c r="BN4" s="276">
        <f t="shared" si="1"/>
        <v>7856.3960060182071</v>
      </c>
      <c r="BO4" s="276">
        <f t="shared" si="1"/>
        <v>6997.2154423999991</v>
      </c>
      <c r="BP4" s="276">
        <f t="shared" si="1"/>
        <v>5308.918879060001</v>
      </c>
      <c r="BQ4" s="276">
        <f t="shared" si="1"/>
        <v>3582.8260193500005</v>
      </c>
      <c r="BR4" s="276">
        <f t="shared" si="1"/>
        <v>2933.5229683327998</v>
      </c>
      <c r="BS4" s="276">
        <f t="shared" si="1"/>
        <v>2812.8910736291336</v>
      </c>
      <c r="BT4" s="276">
        <f t="shared" si="1"/>
        <v>2633.6461379824736</v>
      </c>
      <c r="BU4" s="276">
        <f t="shared" si="1"/>
        <v>2635.5299848496134</v>
      </c>
      <c r="BV4" s="276">
        <f t="shared" si="1"/>
        <v>2747.6670191346225</v>
      </c>
      <c r="BW4" s="276">
        <f t="shared" si="1"/>
        <v>2831.0856280285543</v>
      </c>
      <c r="BX4" s="174"/>
    </row>
    <row r="5" spans="1:76" s="97" customFormat="1" ht="24.75" customHeight="1">
      <c r="A5" s="30"/>
      <c r="B5" s="38" t="s">
        <v>521</v>
      </c>
      <c r="C5" s="30"/>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90"/>
      <c r="BD5" s="273"/>
      <c r="BE5" s="273"/>
      <c r="BF5" s="273"/>
      <c r="BG5" s="273"/>
      <c r="BH5" s="273"/>
      <c r="BI5" s="273"/>
      <c r="BJ5" s="273"/>
      <c r="BK5" s="273"/>
      <c r="BL5" s="273"/>
      <c r="BM5" s="273"/>
      <c r="BN5" s="273"/>
      <c r="BO5" s="273"/>
      <c r="BP5" s="273"/>
      <c r="BQ5" s="273"/>
      <c r="BR5" s="273"/>
      <c r="BS5" s="273"/>
      <c r="BT5" s="273"/>
      <c r="BU5" s="273"/>
      <c r="BV5" s="273"/>
      <c r="BW5" s="273"/>
      <c r="BX5" s="33"/>
    </row>
    <row r="6" spans="1:76" s="97" customFormat="1">
      <c r="A6" s="361"/>
      <c r="B6" s="323" t="s">
        <v>520</v>
      </c>
      <c r="C6" s="319"/>
      <c r="D6" s="273">
        <v>0</v>
      </c>
      <c r="E6" s="273">
        <v>0</v>
      </c>
      <c r="F6" s="273">
        <v>0</v>
      </c>
      <c r="G6" s="273">
        <v>0</v>
      </c>
      <c r="H6" s="273">
        <v>0</v>
      </c>
      <c r="I6" s="273">
        <v>0</v>
      </c>
      <c r="J6" s="273">
        <v>0</v>
      </c>
      <c r="K6" s="273">
        <v>0</v>
      </c>
      <c r="L6" s="273">
        <v>0</v>
      </c>
      <c r="M6" s="273">
        <v>0</v>
      </c>
      <c r="N6" s="273">
        <v>0</v>
      </c>
      <c r="O6" s="273">
        <v>0</v>
      </c>
      <c r="P6" s="273">
        <v>0</v>
      </c>
      <c r="Q6" s="273">
        <v>0</v>
      </c>
      <c r="R6" s="273">
        <v>0</v>
      </c>
      <c r="S6" s="273">
        <v>0</v>
      </c>
      <c r="T6" s="273">
        <v>0</v>
      </c>
      <c r="U6" s="273">
        <v>0</v>
      </c>
      <c r="V6" s="273">
        <v>0</v>
      </c>
      <c r="W6" s="273">
        <v>0</v>
      </c>
      <c r="X6" s="273">
        <v>0</v>
      </c>
      <c r="Y6" s="273">
        <v>0</v>
      </c>
      <c r="Z6" s="273">
        <v>0</v>
      </c>
      <c r="AA6" s="273">
        <v>0</v>
      </c>
      <c r="AB6" s="273">
        <v>0</v>
      </c>
      <c r="AC6" s="273">
        <v>0</v>
      </c>
      <c r="AD6" s="273">
        <v>0</v>
      </c>
      <c r="AE6" s="273">
        <v>0</v>
      </c>
      <c r="AF6" s="273">
        <v>0</v>
      </c>
      <c r="AG6" s="273">
        <v>0</v>
      </c>
      <c r="AH6" s="273">
        <v>0</v>
      </c>
      <c r="AI6" s="273">
        <v>0</v>
      </c>
      <c r="AJ6" s="273">
        <v>0</v>
      </c>
      <c r="AK6" s="273">
        <v>0</v>
      </c>
      <c r="AL6" s="273">
        <v>0</v>
      </c>
      <c r="AM6" s="273">
        <v>0</v>
      </c>
      <c r="AN6" s="273">
        <v>0</v>
      </c>
      <c r="AO6" s="273">
        <v>0</v>
      </c>
      <c r="AP6" s="273">
        <v>0</v>
      </c>
      <c r="AQ6" s="273">
        <v>0</v>
      </c>
      <c r="AR6" s="273">
        <v>0</v>
      </c>
      <c r="AS6" s="273">
        <v>0</v>
      </c>
      <c r="AT6" s="273">
        <v>0</v>
      </c>
      <c r="AU6" s="273">
        <v>0</v>
      </c>
      <c r="AV6" s="273">
        <v>0</v>
      </c>
      <c r="AW6" s="273">
        <v>0</v>
      </c>
      <c r="AX6" s="273">
        <v>0</v>
      </c>
      <c r="AY6" s="273">
        <v>0</v>
      </c>
      <c r="AZ6" s="273">
        <v>0</v>
      </c>
      <c r="BA6" s="273">
        <v>0</v>
      </c>
      <c r="BB6" s="273">
        <v>0</v>
      </c>
      <c r="BC6" s="290">
        <v>0</v>
      </c>
      <c r="BD6" s="273">
        <v>4621.4050478363251</v>
      </c>
      <c r="BE6" s="273">
        <v>5052.9140045040276</v>
      </c>
      <c r="BF6" s="273">
        <v>5038.3999390028666</v>
      </c>
      <c r="BG6" s="273">
        <v>5050.6973474168963</v>
      </c>
      <c r="BH6" s="273">
        <v>4716.6390675993789</v>
      </c>
      <c r="BI6" s="273">
        <v>4532.1900443650775</v>
      </c>
      <c r="BJ6" s="273">
        <v>4574.2510630700235</v>
      </c>
      <c r="BK6" s="273">
        <v>5056.8584049752199</v>
      </c>
      <c r="BL6" s="273">
        <v>5098.7516794821649</v>
      </c>
      <c r="BM6" s="273">
        <v>4984.9200626353177</v>
      </c>
      <c r="BN6" s="273">
        <v>4635.0118573493246</v>
      </c>
      <c r="BO6" s="273">
        <v>4084.9333820494735</v>
      </c>
      <c r="BP6" s="273">
        <v>2514.296406705746</v>
      </c>
      <c r="BQ6" s="273">
        <v>995.09117951016935</v>
      </c>
      <c r="BR6" s="273">
        <v>394.86160640139838</v>
      </c>
      <c r="BS6" s="273">
        <v>221.18492365655254</v>
      </c>
      <c r="BT6" s="273">
        <v>48.971107848610977</v>
      </c>
      <c r="BU6" s="273">
        <v>-0.43864823674574499</v>
      </c>
      <c r="BV6" s="273">
        <v>-0.3004897202382984</v>
      </c>
      <c r="BW6" s="273">
        <v>0</v>
      </c>
      <c r="BX6" s="33"/>
    </row>
    <row r="7" spans="1:76" s="97" customFormat="1">
      <c r="A7" s="30"/>
      <c r="B7" s="88" t="s">
        <v>519</v>
      </c>
      <c r="C7" s="38"/>
      <c r="D7" s="273">
        <v>0</v>
      </c>
      <c r="E7" s="273">
        <v>0</v>
      </c>
      <c r="F7" s="273">
        <v>0</v>
      </c>
      <c r="G7" s="273">
        <v>0</v>
      </c>
      <c r="H7" s="273">
        <v>0</v>
      </c>
      <c r="I7" s="273">
        <v>0</v>
      </c>
      <c r="J7" s="273">
        <v>0</v>
      </c>
      <c r="K7" s="273">
        <v>0</v>
      </c>
      <c r="L7" s="273">
        <v>0</v>
      </c>
      <c r="M7" s="273">
        <v>0</v>
      </c>
      <c r="N7" s="273">
        <v>0</v>
      </c>
      <c r="O7" s="273">
        <v>0</v>
      </c>
      <c r="P7" s="273">
        <v>0</v>
      </c>
      <c r="Q7" s="273">
        <v>0</v>
      </c>
      <c r="R7" s="273">
        <v>0</v>
      </c>
      <c r="S7" s="273">
        <v>0</v>
      </c>
      <c r="T7" s="273">
        <v>0</v>
      </c>
      <c r="U7" s="273">
        <v>0</v>
      </c>
      <c r="V7" s="273">
        <v>0</v>
      </c>
      <c r="W7" s="273">
        <v>0</v>
      </c>
      <c r="X7" s="273">
        <v>0</v>
      </c>
      <c r="Y7" s="273">
        <v>0</v>
      </c>
      <c r="Z7" s="273">
        <v>0</v>
      </c>
      <c r="AA7" s="273">
        <v>0</v>
      </c>
      <c r="AB7" s="273">
        <v>0</v>
      </c>
      <c r="AC7" s="273">
        <v>0</v>
      </c>
      <c r="AD7" s="273">
        <v>0</v>
      </c>
      <c r="AE7" s="273">
        <v>0</v>
      </c>
      <c r="AF7" s="273">
        <v>0</v>
      </c>
      <c r="AG7" s="273">
        <v>0</v>
      </c>
      <c r="AH7" s="273">
        <v>0</v>
      </c>
      <c r="AI7" s="273">
        <v>0</v>
      </c>
      <c r="AJ7" s="273">
        <v>0</v>
      </c>
      <c r="AK7" s="273">
        <v>0</v>
      </c>
      <c r="AL7" s="273">
        <v>0</v>
      </c>
      <c r="AM7" s="273">
        <v>0</v>
      </c>
      <c r="AN7" s="273">
        <v>0</v>
      </c>
      <c r="AO7" s="273">
        <v>0</v>
      </c>
      <c r="AP7" s="273">
        <v>0</v>
      </c>
      <c r="AQ7" s="273">
        <v>0</v>
      </c>
      <c r="AR7" s="273">
        <v>0</v>
      </c>
      <c r="AS7" s="273">
        <v>0</v>
      </c>
      <c r="AT7" s="273">
        <v>0</v>
      </c>
      <c r="AU7" s="273">
        <v>0</v>
      </c>
      <c r="AV7" s="273">
        <v>0</v>
      </c>
      <c r="AW7" s="273">
        <v>0</v>
      </c>
      <c r="AX7" s="273">
        <v>0</v>
      </c>
      <c r="AY7" s="273">
        <v>0</v>
      </c>
      <c r="AZ7" s="273">
        <v>0</v>
      </c>
      <c r="BA7" s="273">
        <v>0</v>
      </c>
      <c r="BB7" s="273">
        <v>0</v>
      </c>
      <c r="BC7" s="290">
        <v>0</v>
      </c>
      <c r="BD7" s="273">
        <v>4443.8717844644088</v>
      </c>
      <c r="BE7" s="273">
        <v>4623.1189933269143</v>
      </c>
      <c r="BF7" s="273">
        <v>4787.3978654276079</v>
      </c>
      <c r="BG7" s="273">
        <v>4887.6085699017249</v>
      </c>
      <c r="BH7" s="273">
        <v>4596.7527005283919</v>
      </c>
      <c r="BI7" s="273">
        <v>3943.0085425279776</v>
      </c>
      <c r="BJ7" s="273">
        <v>3604.4662883198689</v>
      </c>
      <c r="BK7" s="273">
        <v>3385.7518830201843</v>
      </c>
      <c r="BL7" s="273">
        <v>3061.3235328641586</v>
      </c>
      <c r="BM7" s="273">
        <v>2842.3252079987501</v>
      </c>
      <c r="BN7" s="273">
        <v>2586.2728269605445</v>
      </c>
      <c r="BO7" s="273">
        <v>2263.4606812055576</v>
      </c>
      <c r="BP7" s="273">
        <v>2085.1020623717477</v>
      </c>
      <c r="BQ7" s="273">
        <v>1854.0650250978513</v>
      </c>
      <c r="BR7" s="273">
        <v>1806.9424083340612</v>
      </c>
      <c r="BS7" s="273">
        <v>1818.2366554860869</v>
      </c>
      <c r="BT7" s="273">
        <v>1798.8368206285193</v>
      </c>
      <c r="BU7" s="273">
        <v>1792.8445359389341</v>
      </c>
      <c r="BV7" s="273">
        <v>1834.0127912948628</v>
      </c>
      <c r="BW7" s="273">
        <v>1857.4582298171131</v>
      </c>
      <c r="BX7" s="33"/>
    </row>
    <row r="8" spans="1:76" s="97" customFormat="1">
      <c r="A8" s="30"/>
      <c r="B8" s="323" t="s">
        <v>431</v>
      </c>
      <c r="C8" s="319"/>
      <c r="D8" s="273">
        <v>0</v>
      </c>
      <c r="E8" s="273">
        <v>0</v>
      </c>
      <c r="F8" s="273">
        <v>0</v>
      </c>
      <c r="G8" s="273">
        <v>0</v>
      </c>
      <c r="H8" s="273">
        <v>0</v>
      </c>
      <c r="I8" s="273">
        <v>0</v>
      </c>
      <c r="J8" s="273">
        <v>0</v>
      </c>
      <c r="K8" s="273">
        <v>0</v>
      </c>
      <c r="L8" s="273">
        <v>0</v>
      </c>
      <c r="M8" s="273">
        <v>0</v>
      </c>
      <c r="N8" s="273">
        <v>0</v>
      </c>
      <c r="O8" s="273">
        <v>0</v>
      </c>
      <c r="P8" s="273">
        <v>0</v>
      </c>
      <c r="Q8" s="273">
        <v>0</v>
      </c>
      <c r="R8" s="273">
        <v>0</v>
      </c>
      <c r="S8" s="273">
        <v>0</v>
      </c>
      <c r="T8" s="273">
        <v>0</v>
      </c>
      <c r="U8" s="273">
        <v>0</v>
      </c>
      <c r="V8" s="273">
        <v>0</v>
      </c>
      <c r="W8" s="273">
        <v>0</v>
      </c>
      <c r="X8" s="273">
        <v>0</v>
      </c>
      <c r="Y8" s="273">
        <v>0</v>
      </c>
      <c r="Z8" s="273">
        <v>0</v>
      </c>
      <c r="AA8" s="273">
        <v>0</v>
      </c>
      <c r="AB8" s="273">
        <v>0</v>
      </c>
      <c r="AC8" s="273">
        <v>0</v>
      </c>
      <c r="AD8" s="273">
        <v>0</v>
      </c>
      <c r="AE8" s="273">
        <v>0</v>
      </c>
      <c r="AF8" s="273">
        <v>0</v>
      </c>
      <c r="AG8" s="273">
        <v>0</v>
      </c>
      <c r="AH8" s="273">
        <v>0</v>
      </c>
      <c r="AI8" s="273">
        <v>0</v>
      </c>
      <c r="AJ8" s="273">
        <v>0</v>
      </c>
      <c r="AK8" s="273">
        <v>0</v>
      </c>
      <c r="AL8" s="273">
        <v>0</v>
      </c>
      <c r="AM8" s="273">
        <v>0</v>
      </c>
      <c r="AN8" s="273">
        <v>0</v>
      </c>
      <c r="AO8" s="273">
        <v>0</v>
      </c>
      <c r="AP8" s="273">
        <v>0</v>
      </c>
      <c r="AQ8" s="273">
        <v>0</v>
      </c>
      <c r="AR8" s="273">
        <v>0</v>
      </c>
      <c r="AS8" s="273">
        <v>0</v>
      </c>
      <c r="AT8" s="273">
        <v>0</v>
      </c>
      <c r="AU8" s="273">
        <v>0</v>
      </c>
      <c r="AV8" s="273">
        <v>0</v>
      </c>
      <c r="AW8" s="273">
        <v>0</v>
      </c>
      <c r="AX8" s="273">
        <v>0</v>
      </c>
      <c r="AY8" s="273">
        <v>0</v>
      </c>
      <c r="AZ8" s="273">
        <v>0</v>
      </c>
      <c r="BA8" s="273">
        <v>0</v>
      </c>
      <c r="BB8" s="273">
        <v>0</v>
      </c>
      <c r="BC8" s="290">
        <v>0</v>
      </c>
      <c r="BD8" s="273">
        <v>252.8506024179687</v>
      </c>
      <c r="BE8" s="273">
        <v>334.41491264418875</v>
      </c>
      <c r="BF8" s="273">
        <v>376.31615316717199</v>
      </c>
      <c r="BG8" s="273">
        <v>377.57849637345873</v>
      </c>
      <c r="BH8" s="273">
        <v>328.26976673374355</v>
      </c>
      <c r="BI8" s="273">
        <v>296.30574154435226</v>
      </c>
      <c r="BJ8" s="273">
        <v>290.48548701729464</v>
      </c>
      <c r="BK8" s="273">
        <v>283.72187865289749</v>
      </c>
      <c r="BL8" s="273">
        <v>276.94990169243857</v>
      </c>
      <c r="BM8" s="273">
        <v>304.28514955817326</v>
      </c>
      <c r="BN8" s="273">
        <v>388.24454173128282</v>
      </c>
      <c r="BO8" s="273">
        <v>429.1073502182719</v>
      </c>
      <c r="BP8" s="273">
        <v>507.93489670869923</v>
      </c>
      <c r="BQ8" s="273">
        <v>557.09067134317763</v>
      </c>
      <c r="BR8" s="273">
        <v>568.43736147943014</v>
      </c>
      <c r="BS8" s="273">
        <v>627.7723189900646</v>
      </c>
      <c r="BT8" s="273">
        <v>656.18439343751106</v>
      </c>
      <c r="BU8" s="273">
        <v>710.36401761892137</v>
      </c>
      <c r="BV8" s="273">
        <v>769.35235977736136</v>
      </c>
      <c r="BW8" s="273">
        <v>824.27980005540587</v>
      </c>
      <c r="BX8" s="33"/>
    </row>
    <row r="9" spans="1:76" s="97" customFormat="1">
      <c r="A9" s="30"/>
      <c r="B9" s="323" t="s">
        <v>518</v>
      </c>
      <c r="C9" s="319"/>
      <c r="D9" s="273">
        <v>0</v>
      </c>
      <c r="E9" s="273">
        <v>0</v>
      </c>
      <c r="F9" s="273">
        <v>0</v>
      </c>
      <c r="G9" s="273">
        <v>0</v>
      </c>
      <c r="H9" s="273">
        <v>0</v>
      </c>
      <c r="I9" s="273">
        <v>0</v>
      </c>
      <c r="J9" s="273">
        <v>0</v>
      </c>
      <c r="K9" s="273">
        <v>0</v>
      </c>
      <c r="L9" s="273">
        <v>0</v>
      </c>
      <c r="M9" s="273">
        <v>0</v>
      </c>
      <c r="N9" s="273">
        <v>0</v>
      </c>
      <c r="O9" s="273">
        <v>0</v>
      </c>
      <c r="P9" s="273">
        <v>0</v>
      </c>
      <c r="Q9" s="273">
        <v>0</v>
      </c>
      <c r="R9" s="273">
        <v>0</v>
      </c>
      <c r="S9" s="273">
        <v>0</v>
      </c>
      <c r="T9" s="273">
        <v>0</v>
      </c>
      <c r="U9" s="273">
        <v>0</v>
      </c>
      <c r="V9" s="273">
        <v>0</v>
      </c>
      <c r="W9" s="273">
        <v>0</v>
      </c>
      <c r="X9" s="273">
        <v>0</v>
      </c>
      <c r="Y9" s="273">
        <v>0</v>
      </c>
      <c r="Z9" s="273">
        <v>0</v>
      </c>
      <c r="AA9" s="273">
        <v>0</v>
      </c>
      <c r="AB9" s="273">
        <v>0</v>
      </c>
      <c r="AC9" s="273">
        <v>0</v>
      </c>
      <c r="AD9" s="273">
        <v>0</v>
      </c>
      <c r="AE9" s="273">
        <v>0</v>
      </c>
      <c r="AF9" s="273">
        <v>0</v>
      </c>
      <c r="AG9" s="273">
        <v>0</v>
      </c>
      <c r="AH9" s="273">
        <v>0</v>
      </c>
      <c r="AI9" s="273">
        <v>0</v>
      </c>
      <c r="AJ9" s="273">
        <v>0</v>
      </c>
      <c r="AK9" s="273">
        <v>0</v>
      </c>
      <c r="AL9" s="273">
        <v>0</v>
      </c>
      <c r="AM9" s="273">
        <v>0</v>
      </c>
      <c r="AN9" s="273">
        <v>0</v>
      </c>
      <c r="AO9" s="273">
        <v>0</v>
      </c>
      <c r="AP9" s="273">
        <v>0</v>
      </c>
      <c r="AQ9" s="273">
        <v>0</v>
      </c>
      <c r="AR9" s="273">
        <v>0</v>
      </c>
      <c r="AS9" s="273">
        <v>0</v>
      </c>
      <c r="AT9" s="273">
        <v>0</v>
      </c>
      <c r="AU9" s="273">
        <v>0</v>
      </c>
      <c r="AV9" s="273">
        <v>0</v>
      </c>
      <c r="AW9" s="273">
        <v>0</v>
      </c>
      <c r="AX9" s="273">
        <v>0</v>
      </c>
      <c r="AY9" s="273">
        <v>0</v>
      </c>
      <c r="AZ9" s="273">
        <v>0</v>
      </c>
      <c r="BA9" s="273">
        <v>0</v>
      </c>
      <c r="BB9" s="273">
        <v>0</v>
      </c>
      <c r="BC9" s="290">
        <v>0</v>
      </c>
      <c r="BD9" s="273">
        <v>3803.0995652812981</v>
      </c>
      <c r="BE9" s="273">
        <v>4090.4592089370417</v>
      </c>
      <c r="BF9" s="273">
        <v>4035.2007533549531</v>
      </c>
      <c r="BG9" s="273">
        <v>2543.1338387278502</v>
      </c>
      <c r="BH9" s="273">
        <v>387.25146513848631</v>
      </c>
      <c r="BI9" s="273">
        <v>378.49167616759223</v>
      </c>
      <c r="BJ9" s="273">
        <v>369.56801050281319</v>
      </c>
      <c r="BK9" s="273">
        <v>301.65370261046604</v>
      </c>
      <c r="BL9" s="273">
        <v>247.70829535123684</v>
      </c>
      <c r="BM9" s="273">
        <v>242.22955762775757</v>
      </c>
      <c r="BN9" s="273">
        <v>246.86677997705561</v>
      </c>
      <c r="BO9" s="273">
        <v>219.71402892669659</v>
      </c>
      <c r="BP9" s="273">
        <v>201.58551327380809</v>
      </c>
      <c r="BQ9" s="273">
        <v>176.57914339880205</v>
      </c>
      <c r="BR9" s="273">
        <v>163.28159211791001</v>
      </c>
      <c r="BS9" s="273">
        <v>145.69717549642954</v>
      </c>
      <c r="BT9" s="273">
        <v>129.65381606783231</v>
      </c>
      <c r="BU9" s="273">
        <v>132.76007952850409</v>
      </c>
      <c r="BV9" s="273">
        <v>144.60235778263694</v>
      </c>
      <c r="BW9" s="273">
        <v>149.3475981560355</v>
      </c>
      <c r="BX9" s="33"/>
    </row>
    <row r="10" spans="1:76" s="97" customFormat="1" ht="24.75" customHeight="1">
      <c r="A10" s="30"/>
      <c r="B10" s="88" t="s">
        <v>529</v>
      </c>
      <c r="C10" s="38"/>
      <c r="D10" s="273">
        <f t="shared" ref="D10:AI10" si="2">SUM(D11:D14)</f>
        <v>0</v>
      </c>
      <c r="E10" s="273">
        <f t="shared" si="2"/>
        <v>0</v>
      </c>
      <c r="F10" s="273">
        <f t="shared" si="2"/>
        <v>0</v>
      </c>
      <c r="G10" s="273">
        <f t="shared" si="2"/>
        <v>0</v>
      </c>
      <c r="H10" s="273">
        <f t="shared" si="2"/>
        <v>0</v>
      </c>
      <c r="I10" s="273">
        <f t="shared" si="2"/>
        <v>0</v>
      </c>
      <c r="J10" s="273">
        <f t="shared" si="2"/>
        <v>0</v>
      </c>
      <c r="K10" s="273">
        <f t="shared" si="2"/>
        <v>0</v>
      </c>
      <c r="L10" s="273">
        <f t="shared" si="2"/>
        <v>0</v>
      </c>
      <c r="M10" s="273">
        <f t="shared" si="2"/>
        <v>0</v>
      </c>
      <c r="N10" s="273">
        <f t="shared" si="2"/>
        <v>0</v>
      </c>
      <c r="O10" s="273">
        <f t="shared" si="2"/>
        <v>0</v>
      </c>
      <c r="P10" s="273">
        <f t="shared" si="2"/>
        <v>0</v>
      </c>
      <c r="Q10" s="273">
        <f t="shared" si="2"/>
        <v>0</v>
      </c>
      <c r="R10" s="273">
        <f t="shared" si="2"/>
        <v>0</v>
      </c>
      <c r="S10" s="273">
        <f t="shared" si="2"/>
        <v>0</v>
      </c>
      <c r="T10" s="273">
        <f t="shared" si="2"/>
        <v>0</v>
      </c>
      <c r="U10" s="273">
        <f t="shared" si="2"/>
        <v>0</v>
      </c>
      <c r="V10" s="273">
        <f t="shared" si="2"/>
        <v>0</v>
      </c>
      <c r="W10" s="273">
        <f t="shared" si="2"/>
        <v>0</v>
      </c>
      <c r="X10" s="273">
        <f t="shared" si="2"/>
        <v>0</v>
      </c>
      <c r="Y10" s="273">
        <f t="shared" si="2"/>
        <v>0</v>
      </c>
      <c r="Z10" s="273">
        <f t="shared" si="2"/>
        <v>0</v>
      </c>
      <c r="AA10" s="273">
        <f t="shared" si="2"/>
        <v>0</v>
      </c>
      <c r="AB10" s="273">
        <f t="shared" si="2"/>
        <v>0</v>
      </c>
      <c r="AC10" s="273">
        <f t="shared" si="2"/>
        <v>0</v>
      </c>
      <c r="AD10" s="273">
        <f t="shared" si="2"/>
        <v>0</v>
      </c>
      <c r="AE10" s="273">
        <f t="shared" si="2"/>
        <v>0</v>
      </c>
      <c r="AF10" s="273">
        <f t="shared" si="2"/>
        <v>0</v>
      </c>
      <c r="AG10" s="273">
        <f t="shared" si="2"/>
        <v>0</v>
      </c>
      <c r="AH10" s="273">
        <f t="shared" si="2"/>
        <v>0</v>
      </c>
      <c r="AI10" s="273">
        <f t="shared" si="2"/>
        <v>0</v>
      </c>
      <c r="AJ10" s="273">
        <f t="shared" ref="AJ10:BO10" si="3">SUM(AJ11:AJ14)</f>
        <v>0</v>
      </c>
      <c r="AK10" s="273">
        <f t="shared" si="3"/>
        <v>0</v>
      </c>
      <c r="AL10" s="273">
        <f t="shared" si="3"/>
        <v>0</v>
      </c>
      <c r="AM10" s="273">
        <f t="shared" si="3"/>
        <v>0</v>
      </c>
      <c r="AN10" s="273">
        <f t="shared" si="3"/>
        <v>0</v>
      </c>
      <c r="AO10" s="273">
        <f t="shared" si="3"/>
        <v>0</v>
      </c>
      <c r="AP10" s="273">
        <f t="shared" si="3"/>
        <v>0</v>
      </c>
      <c r="AQ10" s="273">
        <f t="shared" si="3"/>
        <v>0</v>
      </c>
      <c r="AR10" s="273">
        <f t="shared" si="3"/>
        <v>0</v>
      </c>
      <c r="AS10" s="273">
        <f t="shared" si="3"/>
        <v>0</v>
      </c>
      <c r="AT10" s="273">
        <f t="shared" si="3"/>
        <v>0</v>
      </c>
      <c r="AU10" s="273">
        <f t="shared" si="3"/>
        <v>0</v>
      </c>
      <c r="AV10" s="273">
        <f t="shared" si="3"/>
        <v>0</v>
      </c>
      <c r="AW10" s="273">
        <f t="shared" si="3"/>
        <v>0</v>
      </c>
      <c r="AX10" s="273">
        <f t="shared" si="3"/>
        <v>0</v>
      </c>
      <c r="AY10" s="273">
        <f t="shared" si="3"/>
        <v>0</v>
      </c>
      <c r="AZ10" s="273">
        <f t="shared" si="3"/>
        <v>0</v>
      </c>
      <c r="BA10" s="273">
        <f t="shared" si="3"/>
        <v>0</v>
      </c>
      <c r="BB10" s="273">
        <f t="shared" si="3"/>
        <v>0</v>
      </c>
      <c r="BC10" s="290">
        <f t="shared" si="3"/>
        <v>0</v>
      </c>
      <c r="BD10" s="273">
        <f t="shared" si="3"/>
        <v>0</v>
      </c>
      <c r="BE10" s="273">
        <f t="shared" si="3"/>
        <v>0</v>
      </c>
      <c r="BF10" s="273">
        <f t="shared" si="3"/>
        <v>0</v>
      </c>
      <c r="BG10" s="273">
        <f t="shared" si="3"/>
        <v>0</v>
      </c>
      <c r="BH10" s="273">
        <f t="shared" si="3"/>
        <v>3278</v>
      </c>
      <c r="BI10" s="273">
        <f t="shared" si="3"/>
        <v>2526</v>
      </c>
      <c r="BJ10" s="273">
        <f t="shared" si="3"/>
        <v>2050</v>
      </c>
      <c r="BK10" s="273">
        <f t="shared" si="3"/>
        <v>1737.5119804834528</v>
      </c>
      <c r="BL10" s="273">
        <f t="shared" si="3"/>
        <v>1455.6900798477316</v>
      </c>
      <c r="BM10" s="273">
        <f t="shared" si="3"/>
        <v>876.97242974579706</v>
      </c>
      <c r="BN10" s="273">
        <f t="shared" si="3"/>
        <v>633.219714059539</v>
      </c>
      <c r="BO10" s="273">
        <f t="shared" si="3"/>
        <v>451.05771460709826</v>
      </c>
      <c r="BP10" s="273">
        <f t="shared" ref="BP10:BW10" si="4">SUM(BP11:BP14)</f>
        <v>292.27523465753882</v>
      </c>
      <c r="BQ10" s="273">
        <f t="shared" si="4"/>
        <v>172.17469324246858</v>
      </c>
      <c r="BR10" s="273">
        <f t="shared" si="4"/>
        <v>121.33469970972095</v>
      </c>
      <c r="BS10" s="273">
        <f t="shared" si="4"/>
        <v>91.060306652508046</v>
      </c>
      <c r="BT10" s="273">
        <f t="shared" si="4"/>
        <v>70.777991485328599</v>
      </c>
      <c r="BU10" s="273">
        <f t="shared" si="4"/>
        <v>55.411142775136156</v>
      </c>
      <c r="BV10" s="273">
        <f t="shared" si="4"/>
        <v>44.016869660347488</v>
      </c>
      <c r="BW10" s="273">
        <f t="shared" si="4"/>
        <v>35.135079946609913</v>
      </c>
      <c r="BX10" s="33"/>
    </row>
    <row r="11" spans="1:76" s="97" customFormat="1">
      <c r="A11" s="30"/>
      <c r="B11" s="339" t="s">
        <v>520</v>
      </c>
      <c r="C11" s="323"/>
      <c r="D11" s="273">
        <v>0</v>
      </c>
      <c r="E11" s="273">
        <v>0</v>
      </c>
      <c r="F11" s="273">
        <v>0</v>
      </c>
      <c r="G11" s="273">
        <v>0</v>
      </c>
      <c r="H11" s="273">
        <v>0</v>
      </c>
      <c r="I11" s="273">
        <v>0</v>
      </c>
      <c r="J11" s="273">
        <v>0</v>
      </c>
      <c r="K11" s="273">
        <v>0</v>
      </c>
      <c r="L11" s="273">
        <v>0</v>
      </c>
      <c r="M11" s="273">
        <v>0</v>
      </c>
      <c r="N11" s="273">
        <v>0</v>
      </c>
      <c r="O11" s="273">
        <v>0</v>
      </c>
      <c r="P11" s="273">
        <v>0</v>
      </c>
      <c r="Q11" s="273">
        <v>0</v>
      </c>
      <c r="R11" s="273">
        <v>0</v>
      </c>
      <c r="S11" s="273">
        <v>0</v>
      </c>
      <c r="T11" s="273">
        <v>0</v>
      </c>
      <c r="U11" s="273">
        <v>0</v>
      </c>
      <c r="V11" s="273">
        <v>0</v>
      </c>
      <c r="W11" s="273">
        <v>0</v>
      </c>
      <c r="X11" s="273">
        <v>0</v>
      </c>
      <c r="Y11" s="273">
        <v>0</v>
      </c>
      <c r="Z11" s="273">
        <v>0</v>
      </c>
      <c r="AA11" s="273">
        <v>0</v>
      </c>
      <c r="AB11" s="273">
        <v>0</v>
      </c>
      <c r="AC11" s="273">
        <v>0</v>
      </c>
      <c r="AD11" s="273">
        <v>0</v>
      </c>
      <c r="AE11" s="273">
        <v>0</v>
      </c>
      <c r="AF11" s="273">
        <v>0</v>
      </c>
      <c r="AG11" s="273">
        <v>0</v>
      </c>
      <c r="AH11" s="273">
        <v>0</v>
      </c>
      <c r="AI11" s="273">
        <v>0</v>
      </c>
      <c r="AJ11" s="273">
        <v>0</v>
      </c>
      <c r="AK11" s="273">
        <v>0</v>
      </c>
      <c r="AL11" s="273">
        <v>0</v>
      </c>
      <c r="AM11" s="273">
        <v>0</v>
      </c>
      <c r="AN11" s="273">
        <v>0</v>
      </c>
      <c r="AO11" s="273">
        <v>0</v>
      </c>
      <c r="AP11" s="273">
        <v>0</v>
      </c>
      <c r="AQ11" s="273">
        <v>0</v>
      </c>
      <c r="AR11" s="273">
        <v>0</v>
      </c>
      <c r="AS11" s="273">
        <v>0</v>
      </c>
      <c r="AT11" s="273">
        <v>0</v>
      </c>
      <c r="AU11" s="273">
        <v>0</v>
      </c>
      <c r="AV11" s="273">
        <v>0</v>
      </c>
      <c r="AW11" s="273">
        <v>0</v>
      </c>
      <c r="AX11" s="273">
        <v>0</v>
      </c>
      <c r="AY11" s="273">
        <v>0</v>
      </c>
      <c r="AZ11" s="273">
        <v>0</v>
      </c>
      <c r="BA11" s="273">
        <v>0</v>
      </c>
      <c r="BB11" s="273">
        <v>0</v>
      </c>
      <c r="BC11" s="290">
        <v>0</v>
      </c>
      <c r="BD11" s="273" t="s">
        <v>412</v>
      </c>
      <c r="BE11" s="273" t="s">
        <v>412</v>
      </c>
      <c r="BF11" s="273" t="s">
        <v>412</v>
      </c>
      <c r="BG11" s="273" t="s">
        <v>412</v>
      </c>
      <c r="BH11" s="273">
        <v>762.85481436764269</v>
      </c>
      <c r="BI11" s="273">
        <v>581.84828131173447</v>
      </c>
      <c r="BJ11" s="273">
        <v>473.61722956436608</v>
      </c>
      <c r="BK11" s="273">
        <v>413.95084160102698</v>
      </c>
      <c r="BL11" s="273">
        <v>361.9907599972754</v>
      </c>
      <c r="BM11" s="273">
        <v>257.46548854574922</v>
      </c>
      <c r="BN11" s="273">
        <v>205.60454345030763</v>
      </c>
      <c r="BO11" s="273">
        <v>154.90300893745626</v>
      </c>
      <c r="BP11" s="273">
        <v>76.267852899601877</v>
      </c>
      <c r="BQ11" s="273">
        <v>20.56193343208226</v>
      </c>
      <c r="BR11" s="273">
        <v>6.2379190423990245</v>
      </c>
      <c r="BS11" s="273">
        <v>2.3500417753457103</v>
      </c>
      <c r="BT11" s="273">
        <v>0.3781227342031766</v>
      </c>
      <c r="BU11" s="273">
        <v>0</v>
      </c>
      <c r="BV11" s="273">
        <v>0</v>
      </c>
      <c r="BW11" s="273">
        <v>0</v>
      </c>
      <c r="BX11" s="33"/>
    </row>
    <row r="12" spans="1:76" s="97" customFormat="1">
      <c r="A12" s="30"/>
      <c r="B12" s="374" t="s">
        <v>519</v>
      </c>
      <c r="C12" s="88"/>
      <c r="D12" s="273">
        <v>0</v>
      </c>
      <c r="E12" s="273">
        <v>0</v>
      </c>
      <c r="F12" s="273">
        <v>0</v>
      </c>
      <c r="G12" s="273">
        <v>0</v>
      </c>
      <c r="H12" s="273">
        <v>0</v>
      </c>
      <c r="I12" s="273">
        <v>0</v>
      </c>
      <c r="J12" s="273">
        <v>0</v>
      </c>
      <c r="K12" s="273">
        <v>0</v>
      </c>
      <c r="L12" s="273">
        <v>0</v>
      </c>
      <c r="M12" s="273">
        <v>0</v>
      </c>
      <c r="N12" s="273">
        <v>0</v>
      </c>
      <c r="O12" s="273">
        <v>0</v>
      </c>
      <c r="P12" s="273">
        <v>0</v>
      </c>
      <c r="Q12" s="273">
        <v>0</v>
      </c>
      <c r="R12" s="273">
        <v>0</v>
      </c>
      <c r="S12" s="273">
        <v>0</v>
      </c>
      <c r="T12" s="273">
        <v>0</v>
      </c>
      <c r="U12" s="273">
        <v>0</v>
      </c>
      <c r="V12" s="273">
        <v>0</v>
      </c>
      <c r="W12" s="273">
        <v>0</v>
      </c>
      <c r="X12" s="273">
        <v>0</v>
      </c>
      <c r="Y12" s="273">
        <v>0</v>
      </c>
      <c r="Z12" s="273">
        <v>0</v>
      </c>
      <c r="AA12" s="273">
        <v>0</v>
      </c>
      <c r="AB12" s="273">
        <v>0</v>
      </c>
      <c r="AC12" s="273">
        <v>0</v>
      </c>
      <c r="AD12" s="273">
        <v>0</v>
      </c>
      <c r="AE12" s="273">
        <v>0</v>
      </c>
      <c r="AF12" s="273">
        <v>0</v>
      </c>
      <c r="AG12" s="273">
        <v>0</v>
      </c>
      <c r="AH12" s="273">
        <v>0</v>
      </c>
      <c r="AI12" s="273">
        <v>0</v>
      </c>
      <c r="AJ12" s="273">
        <v>0</v>
      </c>
      <c r="AK12" s="273">
        <v>0</v>
      </c>
      <c r="AL12" s="273">
        <v>0</v>
      </c>
      <c r="AM12" s="273">
        <v>0</v>
      </c>
      <c r="AN12" s="273">
        <v>0</v>
      </c>
      <c r="AO12" s="273">
        <v>0</v>
      </c>
      <c r="AP12" s="273">
        <v>0</v>
      </c>
      <c r="AQ12" s="273">
        <v>0</v>
      </c>
      <c r="AR12" s="273">
        <v>0</v>
      </c>
      <c r="AS12" s="273">
        <v>0</v>
      </c>
      <c r="AT12" s="273">
        <v>0</v>
      </c>
      <c r="AU12" s="273">
        <v>0</v>
      </c>
      <c r="AV12" s="273">
        <v>0</v>
      </c>
      <c r="AW12" s="273">
        <v>0</v>
      </c>
      <c r="AX12" s="273">
        <v>0</v>
      </c>
      <c r="AY12" s="273">
        <v>0</v>
      </c>
      <c r="AZ12" s="273">
        <v>0</v>
      </c>
      <c r="BA12" s="273">
        <v>0</v>
      </c>
      <c r="BB12" s="273">
        <v>0</v>
      </c>
      <c r="BC12" s="290">
        <v>0</v>
      </c>
      <c r="BD12" s="273" t="s">
        <v>412</v>
      </c>
      <c r="BE12" s="273" t="s">
        <v>412</v>
      </c>
      <c r="BF12" s="273" t="s">
        <v>412</v>
      </c>
      <c r="BG12" s="273" t="s">
        <v>412</v>
      </c>
      <c r="BH12" s="273">
        <v>2379.5925143374584</v>
      </c>
      <c r="BI12" s="273">
        <v>1837.3630975898855</v>
      </c>
      <c r="BJ12" s="273">
        <v>1488.0812530592266</v>
      </c>
      <c r="BK12" s="273">
        <v>1240.0749327219526</v>
      </c>
      <c r="BL12" s="273">
        <v>1019.2297363963041</v>
      </c>
      <c r="BM12" s="273">
        <v>573.42465157263109</v>
      </c>
      <c r="BN12" s="273">
        <v>385.58487222799226</v>
      </c>
      <c r="BO12" s="273">
        <v>257.83000969421636</v>
      </c>
      <c r="BP12" s="273">
        <v>181.74617268748545</v>
      </c>
      <c r="BQ12" s="273">
        <v>126.89489074839256</v>
      </c>
      <c r="BR12" s="273">
        <v>97.738944306950941</v>
      </c>
      <c r="BS12" s="273">
        <v>75.995936827627048</v>
      </c>
      <c r="BT12" s="273">
        <v>61.109410035978968</v>
      </c>
      <c r="BU12" s="273">
        <v>48.383867309017837</v>
      </c>
      <c r="BV12" s="273">
        <v>38.748061991309264</v>
      </c>
      <c r="BW12" s="273">
        <v>31.245604844802827</v>
      </c>
      <c r="BX12" s="33"/>
    </row>
    <row r="13" spans="1:76" s="97" customFormat="1">
      <c r="A13" s="30"/>
      <c r="B13" s="339" t="s">
        <v>431</v>
      </c>
      <c r="C13" s="323"/>
      <c r="D13" s="273">
        <v>0</v>
      </c>
      <c r="E13" s="273">
        <v>0</v>
      </c>
      <c r="F13" s="273">
        <v>0</v>
      </c>
      <c r="G13" s="273">
        <v>0</v>
      </c>
      <c r="H13" s="273">
        <v>0</v>
      </c>
      <c r="I13" s="273">
        <v>0</v>
      </c>
      <c r="J13" s="273">
        <v>0</v>
      </c>
      <c r="K13" s="273">
        <v>0</v>
      </c>
      <c r="L13" s="273">
        <v>0</v>
      </c>
      <c r="M13" s="273">
        <v>0</v>
      </c>
      <c r="N13" s="273">
        <v>0</v>
      </c>
      <c r="O13" s="273">
        <v>0</v>
      </c>
      <c r="P13" s="273">
        <v>0</v>
      </c>
      <c r="Q13" s="273">
        <v>0</v>
      </c>
      <c r="R13" s="273">
        <v>0</v>
      </c>
      <c r="S13" s="273">
        <v>0</v>
      </c>
      <c r="T13" s="273">
        <v>0</v>
      </c>
      <c r="U13" s="273">
        <v>0</v>
      </c>
      <c r="V13" s="273">
        <v>0</v>
      </c>
      <c r="W13" s="273">
        <v>0</v>
      </c>
      <c r="X13" s="273">
        <v>0</v>
      </c>
      <c r="Y13" s="273">
        <v>0</v>
      </c>
      <c r="Z13" s="273">
        <v>0</v>
      </c>
      <c r="AA13" s="273">
        <v>0</v>
      </c>
      <c r="AB13" s="273">
        <v>0</v>
      </c>
      <c r="AC13" s="273">
        <v>0</v>
      </c>
      <c r="AD13" s="273">
        <v>0</v>
      </c>
      <c r="AE13" s="273">
        <v>0</v>
      </c>
      <c r="AF13" s="273">
        <v>0</v>
      </c>
      <c r="AG13" s="273">
        <v>0</v>
      </c>
      <c r="AH13" s="273">
        <v>0</v>
      </c>
      <c r="AI13" s="273">
        <v>0</v>
      </c>
      <c r="AJ13" s="273">
        <v>0</v>
      </c>
      <c r="AK13" s="273">
        <v>0</v>
      </c>
      <c r="AL13" s="273">
        <v>0</v>
      </c>
      <c r="AM13" s="273">
        <v>0</v>
      </c>
      <c r="AN13" s="273">
        <v>0</v>
      </c>
      <c r="AO13" s="273">
        <v>0</v>
      </c>
      <c r="AP13" s="273">
        <v>0</v>
      </c>
      <c r="AQ13" s="273">
        <v>0</v>
      </c>
      <c r="AR13" s="273">
        <v>0</v>
      </c>
      <c r="AS13" s="273">
        <v>0</v>
      </c>
      <c r="AT13" s="273">
        <v>0</v>
      </c>
      <c r="AU13" s="273">
        <v>0</v>
      </c>
      <c r="AV13" s="273">
        <v>0</v>
      </c>
      <c r="AW13" s="273">
        <v>0</v>
      </c>
      <c r="AX13" s="273">
        <v>0</v>
      </c>
      <c r="AY13" s="273">
        <v>0</v>
      </c>
      <c r="AZ13" s="273">
        <v>0</v>
      </c>
      <c r="BA13" s="273">
        <v>0</v>
      </c>
      <c r="BB13" s="273">
        <v>0</v>
      </c>
      <c r="BC13" s="290">
        <v>0</v>
      </c>
      <c r="BD13" s="273" t="s">
        <v>412</v>
      </c>
      <c r="BE13" s="273" t="s">
        <v>412</v>
      </c>
      <c r="BF13" s="273" t="s">
        <v>412</v>
      </c>
      <c r="BG13" s="273" t="s">
        <v>412</v>
      </c>
      <c r="BH13" s="273">
        <v>108.83791125867793</v>
      </c>
      <c r="BI13" s="273">
        <v>84.832082180956149</v>
      </c>
      <c r="BJ13" s="273">
        <v>70.239843367596663</v>
      </c>
      <c r="BK13" s="273">
        <v>68.477590995732768</v>
      </c>
      <c r="BL13" s="273">
        <v>59.825526478595897</v>
      </c>
      <c r="BM13" s="273">
        <v>37.890873225309555</v>
      </c>
      <c r="BN13" s="273">
        <v>34.892677098735192</v>
      </c>
      <c r="BO13" s="273">
        <v>32.84295600845541</v>
      </c>
      <c r="BP13" s="273">
        <v>29.407138962203199</v>
      </c>
      <c r="BQ13" s="273">
        <v>22.292872208719</v>
      </c>
      <c r="BR13" s="273">
        <v>16.011541772493338</v>
      </c>
      <c r="BS13" s="273">
        <v>12.324738257114921</v>
      </c>
      <c r="BT13" s="273">
        <v>9.2485048871673747</v>
      </c>
      <c r="BU13" s="273">
        <v>7.0272754661183177</v>
      </c>
      <c r="BV13" s="273">
        <v>5.2688076690382246</v>
      </c>
      <c r="BW13" s="273">
        <v>3.8894751018070894</v>
      </c>
      <c r="BX13" s="33"/>
    </row>
    <row r="14" spans="1:76" s="97" customFormat="1">
      <c r="A14" s="30"/>
      <c r="B14" s="339" t="s">
        <v>518</v>
      </c>
      <c r="C14" s="323"/>
      <c r="D14" s="273">
        <v>0</v>
      </c>
      <c r="E14" s="273">
        <v>0</v>
      </c>
      <c r="F14" s="273">
        <v>0</v>
      </c>
      <c r="G14" s="273">
        <v>0</v>
      </c>
      <c r="H14" s="273">
        <v>0</v>
      </c>
      <c r="I14" s="273">
        <v>0</v>
      </c>
      <c r="J14" s="273">
        <v>0</v>
      </c>
      <c r="K14" s="273">
        <v>0</v>
      </c>
      <c r="L14" s="273">
        <v>0</v>
      </c>
      <c r="M14" s="273">
        <v>0</v>
      </c>
      <c r="N14" s="273">
        <v>0</v>
      </c>
      <c r="O14" s="273">
        <v>0</v>
      </c>
      <c r="P14" s="273">
        <v>0</v>
      </c>
      <c r="Q14" s="273">
        <v>0</v>
      </c>
      <c r="R14" s="273">
        <v>0</v>
      </c>
      <c r="S14" s="273">
        <v>0</v>
      </c>
      <c r="T14" s="273">
        <v>0</v>
      </c>
      <c r="U14" s="273">
        <v>0</v>
      </c>
      <c r="V14" s="273">
        <v>0</v>
      </c>
      <c r="W14" s="273">
        <v>0</v>
      </c>
      <c r="X14" s="273">
        <v>0</v>
      </c>
      <c r="Y14" s="273">
        <v>0</v>
      </c>
      <c r="Z14" s="273">
        <v>0</v>
      </c>
      <c r="AA14" s="273">
        <v>0</v>
      </c>
      <c r="AB14" s="273">
        <v>0</v>
      </c>
      <c r="AC14" s="273">
        <v>0</v>
      </c>
      <c r="AD14" s="273">
        <v>0</v>
      </c>
      <c r="AE14" s="273">
        <v>0</v>
      </c>
      <c r="AF14" s="273">
        <v>0</v>
      </c>
      <c r="AG14" s="273">
        <v>0</v>
      </c>
      <c r="AH14" s="273">
        <v>0</v>
      </c>
      <c r="AI14" s="273">
        <v>0</v>
      </c>
      <c r="AJ14" s="273">
        <v>0</v>
      </c>
      <c r="AK14" s="273">
        <v>0</v>
      </c>
      <c r="AL14" s="273">
        <v>0</v>
      </c>
      <c r="AM14" s="273">
        <v>0</v>
      </c>
      <c r="AN14" s="273">
        <v>0</v>
      </c>
      <c r="AO14" s="273">
        <v>0</v>
      </c>
      <c r="AP14" s="273">
        <v>0</v>
      </c>
      <c r="AQ14" s="273">
        <v>0</v>
      </c>
      <c r="AR14" s="273">
        <v>0</v>
      </c>
      <c r="AS14" s="273">
        <v>0</v>
      </c>
      <c r="AT14" s="273">
        <v>0</v>
      </c>
      <c r="AU14" s="273">
        <v>0</v>
      </c>
      <c r="AV14" s="273">
        <v>0</v>
      </c>
      <c r="AW14" s="273">
        <v>0</v>
      </c>
      <c r="AX14" s="273">
        <v>0</v>
      </c>
      <c r="AY14" s="273">
        <v>0</v>
      </c>
      <c r="AZ14" s="273">
        <v>0</v>
      </c>
      <c r="BA14" s="273">
        <v>0</v>
      </c>
      <c r="BB14" s="273">
        <v>0</v>
      </c>
      <c r="BC14" s="290">
        <v>0</v>
      </c>
      <c r="BD14" s="273" t="s">
        <v>412</v>
      </c>
      <c r="BE14" s="273" t="s">
        <v>412</v>
      </c>
      <c r="BF14" s="273" t="s">
        <v>412</v>
      </c>
      <c r="BG14" s="273" t="s">
        <v>412</v>
      </c>
      <c r="BH14" s="273">
        <v>26.714760036220948</v>
      </c>
      <c r="BI14" s="273">
        <v>21.956538917423945</v>
      </c>
      <c r="BJ14" s="273">
        <v>18.06167400881057</v>
      </c>
      <c r="BK14" s="273">
        <v>15.008615164740581</v>
      </c>
      <c r="BL14" s="273">
        <v>14.644056975556003</v>
      </c>
      <c r="BM14" s="273">
        <v>8.1914164021072455</v>
      </c>
      <c r="BN14" s="273">
        <v>7.1376212825039191</v>
      </c>
      <c r="BO14" s="273">
        <v>5.4817399669702063</v>
      </c>
      <c r="BP14" s="273">
        <v>4.8540701082483499</v>
      </c>
      <c r="BQ14" s="273">
        <v>2.4249968532747603</v>
      </c>
      <c r="BR14" s="273">
        <v>1.3462945878776493</v>
      </c>
      <c r="BS14" s="273">
        <v>0.38958979242036518</v>
      </c>
      <c r="BT14" s="273">
        <v>4.1953827979080129E-2</v>
      </c>
      <c r="BU14" s="273">
        <v>0</v>
      </c>
      <c r="BV14" s="273">
        <v>0</v>
      </c>
      <c r="BW14" s="273">
        <v>0</v>
      </c>
      <c r="BX14" s="33"/>
    </row>
    <row r="15" spans="1:76" s="97" customFormat="1" ht="24.75" customHeight="1">
      <c r="A15" s="30"/>
      <c r="B15" s="88" t="s">
        <v>525</v>
      </c>
      <c r="C15" s="38"/>
      <c r="D15" s="273">
        <f t="shared" ref="D15:AI15" si="5">SUM(D16:D19)</f>
        <v>0</v>
      </c>
      <c r="E15" s="273">
        <f t="shared" si="5"/>
        <v>0</v>
      </c>
      <c r="F15" s="273">
        <f t="shared" si="5"/>
        <v>0</v>
      </c>
      <c r="G15" s="273">
        <f t="shared" si="5"/>
        <v>0</v>
      </c>
      <c r="H15" s="273">
        <f t="shared" si="5"/>
        <v>0</v>
      </c>
      <c r="I15" s="273">
        <f t="shared" si="5"/>
        <v>0</v>
      </c>
      <c r="J15" s="273">
        <f t="shared" si="5"/>
        <v>0</v>
      </c>
      <c r="K15" s="273">
        <f t="shared" si="5"/>
        <v>0</v>
      </c>
      <c r="L15" s="273">
        <f t="shared" si="5"/>
        <v>0</v>
      </c>
      <c r="M15" s="273">
        <f t="shared" si="5"/>
        <v>0</v>
      </c>
      <c r="N15" s="273">
        <f t="shared" si="5"/>
        <v>0</v>
      </c>
      <c r="O15" s="273">
        <f t="shared" si="5"/>
        <v>0</v>
      </c>
      <c r="P15" s="273">
        <f t="shared" si="5"/>
        <v>0</v>
      </c>
      <c r="Q15" s="273">
        <f t="shared" si="5"/>
        <v>0</v>
      </c>
      <c r="R15" s="273">
        <f t="shared" si="5"/>
        <v>0</v>
      </c>
      <c r="S15" s="273">
        <f t="shared" si="5"/>
        <v>0</v>
      </c>
      <c r="T15" s="273">
        <f t="shared" si="5"/>
        <v>0</v>
      </c>
      <c r="U15" s="273">
        <f t="shared" si="5"/>
        <v>0</v>
      </c>
      <c r="V15" s="273">
        <f t="shared" si="5"/>
        <v>0</v>
      </c>
      <c r="W15" s="273">
        <f t="shared" si="5"/>
        <v>0</v>
      </c>
      <c r="X15" s="273">
        <f t="shared" si="5"/>
        <v>0</v>
      </c>
      <c r="Y15" s="273">
        <f t="shared" si="5"/>
        <v>0</v>
      </c>
      <c r="Z15" s="273">
        <f t="shared" si="5"/>
        <v>0</v>
      </c>
      <c r="AA15" s="273">
        <f t="shared" si="5"/>
        <v>0</v>
      </c>
      <c r="AB15" s="273">
        <f t="shared" si="5"/>
        <v>0</v>
      </c>
      <c r="AC15" s="273">
        <f t="shared" si="5"/>
        <v>0</v>
      </c>
      <c r="AD15" s="273">
        <f t="shared" si="5"/>
        <v>0</v>
      </c>
      <c r="AE15" s="273">
        <f t="shared" si="5"/>
        <v>0</v>
      </c>
      <c r="AF15" s="273">
        <f t="shared" si="5"/>
        <v>0</v>
      </c>
      <c r="AG15" s="273">
        <f t="shared" si="5"/>
        <v>0</v>
      </c>
      <c r="AH15" s="273">
        <f t="shared" si="5"/>
        <v>0</v>
      </c>
      <c r="AI15" s="273">
        <f t="shared" si="5"/>
        <v>0</v>
      </c>
      <c r="AJ15" s="273">
        <f t="shared" ref="AJ15:BO15" si="6">SUM(AJ16:AJ19)</f>
        <v>0</v>
      </c>
      <c r="AK15" s="273">
        <f t="shared" si="6"/>
        <v>0</v>
      </c>
      <c r="AL15" s="273">
        <f t="shared" si="6"/>
        <v>0</v>
      </c>
      <c r="AM15" s="273">
        <f t="shared" si="6"/>
        <v>0</v>
      </c>
      <c r="AN15" s="273">
        <f t="shared" si="6"/>
        <v>0</v>
      </c>
      <c r="AO15" s="273">
        <f t="shared" si="6"/>
        <v>0</v>
      </c>
      <c r="AP15" s="273">
        <f t="shared" si="6"/>
        <v>0</v>
      </c>
      <c r="AQ15" s="273">
        <f t="shared" si="6"/>
        <v>0</v>
      </c>
      <c r="AR15" s="273">
        <f t="shared" si="6"/>
        <v>0</v>
      </c>
      <c r="AS15" s="273">
        <f t="shared" si="6"/>
        <v>0</v>
      </c>
      <c r="AT15" s="273">
        <f t="shared" si="6"/>
        <v>0</v>
      </c>
      <c r="AU15" s="273">
        <f t="shared" si="6"/>
        <v>0</v>
      </c>
      <c r="AV15" s="273">
        <f t="shared" si="6"/>
        <v>0</v>
      </c>
      <c r="AW15" s="273">
        <f t="shared" si="6"/>
        <v>0</v>
      </c>
      <c r="AX15" s="273">
        <f t="shared" si="6"/>
        <v>0</v>
      </c>
      <c r="AY15" s="273">
        <f t="shared" si="6"/>
        <v>0</v>
      </c>
      <c r="AZ15" s="273">
        <f t="shared" si="6"/>
        <v>0</v>
      </c>
      <c r="BA15" s="273">
        <f t="shared" si="6"/>
        <v>0</v>
      </c>
      <c r="BB15" s="273">
        <f t="shared" si="6"/>
        <v>0</v>
      </c>
      <c r="BC15" s="290">
        <f t="shared" si="6"/>
        <v>0</v>
      </c>
      <c r="BD15" s="273">
        <f t="shared" si="6"/>
        <v>0</v>
      </c>
      <c r="BE15" s="273">
        <f t="shared" si="6"/>
        <v>0</v>
      </c>
      <c r="BF15" s="273">
        <f t="shared" si="6"/>
        <v>0</v>
      </c>
      <c r="BG15" s="273">
        <f t="shared" si="6"/>
        <v>0</v>
      </c>
      <c r="BH15" s="273">
        <f t="shared" si="6"/>
        <v>6750.9130000000005</v>
      </c>
      <c r="BI15" s="273">
        <f t="shared" si="6"/>
        <v>6623.9960046049991</v>
      </c>
      <c r="BJ15" s="273">
        <f t="shared" si="6"/>
        <v>6788.7708489099996</v>
      </c>
      <c r="BK15" s="273">
        <f t="shared" si="6"/>
        <v>7290.4738887753147</v>
      </c>
      <c r="BL15" s="273">
        <f t="shared" si="6"/>
        <v>7229.0433295422672</v>
      </c>
      <c r="BM15" s="273">
        <f t="shared" si="6"/>
        <v>7496.7875480742005</v>
      </c>
      <c r="BN15" s="273">
        <f t="shared" si="6"/>
        <v>7223.176291958669</v>
      </c>
      <c r="BO15" s="273">
        <f t="shared" si="6"/>
        <v>6546.1577277929009</v>
      </c>
      <c r="BP15" s="273">
        <f t="shared" ref="BP15:BW15" si="7">SUM(BP16:BP19)</f>
        <v>5016.6436444024612</v>
      </c>
      <c r="BQ15" s="273">
        <f t="shared" si="7"/>
        <v>3410.6513261075315</v>
      </c>
      <c r="BR15" s="273">
        <f t="shared" si="7"/>
        <v>2812.1882686230783</v>
      </c>
      <c r="BS15" s="273">
        <f t="shared" si="7"/>
        <v>2721.8307669766255</v>
      </c>
      <c r="BT15" s="273">
        <f t="shared" si="7"/>
        <v>2562.8681464971446</v>
      </c>
      <c r="BU15" s="273">
        <f t="shared" si="7"/>
        <v>2580.1188420744775</v>
      </c>
      <c r="BV15" s="273">
        <f t="shared" si="7"/>
        <v>2703.6501494742752</v>
      </c>
      <c r="BW15" s="273">
        <f t="shared" si="7"/>
        <v>2795.9505480819448</v>
      </c>
      <c r="BX15" s="33"/>
    </row>
    <row r="16" spans="1:76" s="97" customFormat="1">
      <c r="A16" s="30"/>
      <c r="B16" s="339" t="s">
        <v>520</v>
      </c>
      <c r="C16" s="323"/>
      <c r="D16" s="273" t="s">
        <v>412</v>
      </c>
      <c r="E16" s="273" t="s">
        <v>412</v>
      </c>
      <c r="F16" s="273" t="s">
        <v>412</v>
      </c>
      <c r="G16" s="273" t="s">
        <v>412</v>
      </c>
      <c r="H16" s="273" t="s">
        <v>412</v>
      </c>
      <c r="I16" s="273" t="s">
        <v>412</v>
      </c>
      <c r="J16" s="273" t="s">
        <v>412</v>
      </c>
      <c r="K16" s="273" t="s">
        <v>412</v>
      </c>
      <c r="L16" s="273" t="s">
        <v>412</v>
      </c>
      <c r="M16" s="273" t="s">
        <v>412</v>
      </c>
      <c r="N16" s="273" t="s">
        <v>412</v>
      </c>
      <c r="O16" s="273" t="s">
        <v>412</v>
      </c>
      <c r="P16" s="273" t="s">
        <v>412</v>
      </c>
      <c r="Q16" s="273" t="s">
        <v>412</v>
      </c>
      <c r="R16" s="273" t="s">
        <v>412</v>
      </c>
      <c r="S16" s="273" t="s">
        <v>412</v>
      </c>
      <c r="T16" s="273" t="s">
        <v>412</v>
      </c>
      <c r="U16" s="273" t="s">
        <v>412</v>
      </c>
      <c r="V16" s="273" t="s">
        <v>412</v>
      </c>
      <c r="W16" s="273" t="s">
        <v>412</v>
      </c>
      <c r="X16" s="273" t="s">
        <v>412</v>
      </c>
      <c r="Y16" s="273" t="s">
        <v>412</v>
      </c>
      <c r="Z16" s="273" t="s">
        <v>412</v>
      </c>
      <c r="AA16" s="273" t="s">
        <v>412</v>
      </c>
      <c r="AB16" s="273" t="s">
        <v>412</v>
      </c>
      <c r="AC16" s="273" t="s">
        <v>412</v>
      </c>
      <c r="AD16" s="273" t="s">
        <v>412</v>
      </c>
      <c r="AE16" s="273" t="s">
        <v>412</v>
      </c>
      <c r="AF16" s="273" t="s">
        <v>412</v>
      </c>
      <c r="AG16" s="273" t="s">
        <v>412</v>
      </c>
      <c r="AH16" s="273" t="s">
        <v>412</v>
      </c>
      <c r="AI16" s="273" t="s">
        <v>412</v>
      </c>
      <c r="AJ16" s="273" t="s">
        <v>412</v>
      </c>
      <c r="AK16" s="273" t="s">
        <v>412</v>
      </c>
      <c r="AL16" s="273" t="s">
        <v>412</v>
      </c>
      <c r="AM16" s="273" t="s">
        <v>412</v>
      </c>
      <c r="AN16" s="273" t="s">
        <v>412</v>
      </c>
      <c r="AO16" s="273" t="s">
        <v>412</v>
      </c>
      <c r="AP16" s="273" t="s">
        <v>412</v>
      </c>
      <c r="AQ16" s="273" t="s">
        <v>412</v>
      </c>
      <c r="AR16" s="273" t="s">
        <v>412</v>
      </c>
      <c r="AS16" s="273" t="s">
        <v>412</v>
      </c>
      <c r="AT16" s="273" t="s">
        <v>412</v>
      </c>
      <c r="AU16" s="273" t="s">
        <v>412</v>
      </c>
      <c r="AV16" s="273" t="s">
        <v>412</v>
      </c>
      <c r="AW16" s="273" t="s">
        <v>412</v>
      </c>
      <c r="AX16" s="273" t="s">
        <v>412</v>
      </c>
      <c r="AY16" s="273" t="s">
        <v>412</v>
      </c>
      <c r="AZ16" s="273" t="s">
        <v>412</v>
      </c>
      <c r="BA16" s="273" t="s">
        <v>412</v>
      </c>
      <c r="BB16" s="273" t="s">
        <v>412</v>
      </c>
      <c r="BC16" s="290" t="s">
        <v>412</v>
      </c>
      <c r="BD16" s="273" t="s">
        <v>412</v>
      </c>
      <c r="BE16" s="273" t="s">
        <v>412</v>
      </c>
      <c r="BF16" s="273" t="s">
        <v>412</v>
      </c>
      <c r="BG16" s="273" t="s">
        <v>412</v>
      </c>
      <c r="BH16" s="273">
        <f t="shared" ref="BH16:BW16" si="8">BH6-BH11</f>
        <v>3953.7842532317363</v>
      </c>
      <c r="BI16" s="273">
        <f t="shared" si="8"/>
        <v>3950.3417630533431</v>
      </c>
      <c r="BJ16" s="273">
        <f t="shared" si="8"/>
        <v>4100.6338335056571</v>
      </c>
      <c r="BK16" s="273">
        <f t="shared" si="8"/>
        <v>4642.9075633741932</v>
      </c>
      <c r="BL16" s="273">
        <f t="shared" si="8"/>
        <v>4736.7609194848892</v>
      </c>
      <c r="BM16" s="273">
        <f t="shared" si="8"/>
        <v>4727.4545740895683</v>
      </c>
      <c r="BN16" s="273">
        <f t="shared" si="8"/>
        <v>4429.407313899017</v>
      </c>
      <c r="BO16" s="273">
        <f t="shared" si="8"/>
        <v>3930.0303731120171</v>
      </c>
      <c r="BP16" s="273">
        <f t="shared" si="8"/>
        <v>2438.0285538061439</v>
      </c>
      <c r="BQ16" s="273">
        <f t="shared" si="8"/>
        <v>974.52924607808711</v>
      </c>
      <c r="BR16" s="273">
        <f t="shared" si="8"/>
        <v>388.62368735899935</v>
      </c>
      <c r="BS16" s="273">
        <f t="shared" si="8"/>
        <v>218.83488188120683</v>
      </c>
      <c r="BT16" s="273">
        <f t="shared" si="8"/>
        <v>48.592985114407803</v>
      </c>
      <c r="BU16" s="273">
        <f t="shared" si="8"/>
        <v>-0.43864823674574499</v>
      </c>
      <c r="BV16" s="273">
        <f t="shared" si="8"/>
        <v>-0.3004897202382984</v>
      </c>
      <c r="BW16" s="273">
        <f t="shared" si="8"/>
        <v>0</v>
      </c>
      <c r="BX16" s="33"/>
    </row>
    <row r="17" spans="1:76" s="97" customFormat="1">
      <c r="A17" s="30"/>
      <c r="B17" s="38" t="s">
        <v>532</v>
      </c>
      <c r="C17" s="88"/>
      <c r="D17" s="273" t="s">
        <v>412</v>
      </c>
      <c r="E17" s="273" t="s">
        <v>412</v>
      </c>
      <c r="F17" s="273" t="s">
        <v>412</v>
      </c>
      <c r="G17" s="273" t="s">
        <v>412</v>
      </c>
      <c r="H17" s="273" t="s">
        <v>412</v>
      </c>
      <c r="I17" s="273" t="s">
        <v>412</v>
      </c>
      <c r="J17" s="273" t="s">
        <v>412</v>
      </c>
      <c r="K17" s="273" t="s">
        <v>412</v>
      </c>
      <c r="L17" s="273" t="s">
        <v>412</v>
      </c>
      <c r="M17" s="273" t="s">
        <v>412</v>
      </c>
      <c r="N17" s="273" t="s">
        <v>412</v>
      </c>
      <c r="O17" s="273" t="s">
        <v>412</v>
      </c>
      <c r="P17" s="273" t="s">
        <v>412</v>
      </c>
      <c r="Q17" s="273" t="s">
        <v>412</v>
      </c>
      <c r="R17" s="273" t="s">
        <v>412</v>
      </c>
      <c r="S17" s="273" t="s">
        <v>412</v>
      </c>
      <c r="T17" s="273" t="s">
        <v>412</v>
      </c>
      <c r="U17" s="273" t="s">
        <v>412</v>
      </c>
      <c r="V17" s="273" t="s">
        <v>412</v>
      </c>
      <c r="W17" s="273" t="s">
        <v>412</v>
      </c>
      <c r="X17" s="273" t="s">
        <v>412</v>
      </c>
      <c r="Y17" s="273" t="s">
        <v>412</v>
      </c>
      <c r="Z17" s="273" t="s">
        <v>412</v>
      </c>
      <c r="AA17" s="273" t="s">
        <v>412</v>
      </c>
      <c r="AB17" s="273" t="s">
        <v>412</v>
      </c>
      <c r="AC17" s="273" t="s">
        <v>412</v>
      </c>
      <c r="AD17" s="273" t="s">
        <v>412</v>
      </c>
      <c r="AE17" s="273" t="s">
        <v>412</v>
      </c>
      <c r="AF17" s="273" t="s">
        <v>412</v>
      </c>
      <c r="AG17" s="273" t="s">
        <v>412</v>
      </c>
      <c r="AH17" s="273" t="s">
        <v>412</v>
      </c>
      <c r="AI17" s="273" t="s">
        <v>412</v>
      </c>
      <c r="AJ17" s="273" t="s">
        <v>412</v>
      </c>
      <c r="AK17" s="273" t="s">
        <v>412</v>
      </c>
      <c r="AL17" s="273" t="s">
        <v>412</v>
      </c>
      <c r="AM17" s="273" t="s">
        <v>412</v>
      </c>
      <c r="AN17" s="273" t="s">
        <v>412</v>
      </c>
      <c r="AO17" s="273" t="s">
        <v>412</v>
      </c>
      <c r="AP17" s="273" t="s">
        <v>412</v>
      </c>
      <c r="AQ17" s="273" t="s">
        <v>412</v>
      </c>
      <c r="AR17" s="273" t="s">
        <v>412</v>
      </c>
      <c r="AS17" s="273" t="s">
        <v>412</v>
      </c>
      <c r="AT17" s="273" t="s">
        <v>412</v>
      </c>
      <c r="AU17" s="273" t="s">
        <v>412</v>
      </c>
      <c r="AV17" s="273" t="s">
        <v>412</v>
      </c>
      <c r="AW17" s="273" t="s">
        <v>412</v>
      </c>
      <c r="AX17" s="273" t="s">
        <v>412</v>
      </c>
      <c r="AY17" s="273" t="s">
        <v>412</v>
      </c>
      <c r="AZ17" s="273" t="s">
        <v>412</v>
      </c>
      <c r="BA17" s="273" t="s">
        <v>412</v>
      </c>
      <c r="BB17" s="273" t="s">
        <v>412</v>
      </c>
      <c r="BC17" s="290" t="s">
        <v>412</v>
      </c>
      <c r="BD17" s="273" t="s">
        <v>412</v>
      </c>
      <c r="BE17" s="273" t="s">
        <v>412</v>
      </c>
      <c r="BF17" s="273" t="s">
        <v>412</v>
      </c>
      <c r="BG17" s="273" t="s">
        <v>412</v>
      </c>
      <c r="BH17" s="273">
        <f t="shared" ref="BH17:BW17" si="9">BH7-BH12</f>
        <v>2217.1601861909335</v>
      </c>
      <c r="BI17" s="273">
        <f t="shared" si="9"/>
        <v>2105.6454449380922</v>
      </c>
      <c r="BJ17" s="273">
        <f t="shared" si="9"/>
        <v>2116.3850352606423</v>
      </c>
      <c r="BK17" s="273">
        <f t="shared" si="9"/>
        <v>2145.6769502982315</v>
      </c>
      <c r="BL17" s="273">
        <f t="shared" si="9"/>
        <v>2042.0937964678544</v>
      </c>
      <c r="BM17" s="273">
        <f t="shared" si="9"/>
        <v>2268.9005564261188</v>
      </c>
      <c r="BN17" s="273">
        <f t="shared" si="9"/>
        <v>2200.6879547325525</v>
      </c>
      <c r="BO17" s="273">
        <f t="shared" si="9"/>
        <v>2005.6306715113412</v>
      </c>
      <c r="BP17" s="273">
        <f t="shared" si="9"/>
        <v>1903.3558896842624</v>
      </c>
      <c r="BQ17" s="273">
        <f t="shared" si="9"/>
        <v>1727.1701343494587</v>
      </c>
      <c r="BR17" s="273">
        <f t="shared" si="9"/>
        <v>1709.2034640271102</v>
      </c>
      <c r="BS17" s="273">
        <f t="shared" si="9"/>
        <v>1742.2407186584599</v>
      </c>
      <c r="BT17" s="273">
        <f t="shared" si="9"/>
        <v>1737.7274105925403</v>
      </c>
      <c r="BU17" s="273">
        <f t="shared" si="9"/>
        <v>1744.4606686299162</v>
      </c>
      <c r="BV17" s="273">
        <f t="shared" si="9"/>
        <v>1795.2647293035536</v>
      </c>
      <c r="BW17" s="273">
        <f t="shared" si="9"/>
        <v>1826.2126249723103</v>
      </c>
      <c r="BX17" s="33"/>
    </row>
    <row r="18" spans="1:76" s="97" customFormat="1">
      <c r="A18" s="30"/>
      <c r="B18" s="339" t="s">
        <v>431</v>
      </c>
      <c r="C18" s="323"/>
      <c r="D18" s="273" t="s">
        <v>412</v>
      </c>
      <c r="E18" s="273" t="s">
        <v>412</v>
      </c>
      <c r="F18" s="273" t="s">
        <v>412</v>
      </c>
      <c r="G18" s="273" t="s">
        <v>412</v>
      </c>
      <c r="H18" s="273" t="s">
        <v>412</v>
      </c>
      <c r="I18" s="273" t="s">
        <v>412</v>
      </c>
      <c r="J18" s="273" t="s">
        <v>412</v>
      </c>
      <c r="K18" s="273" t="s">
        <v>412</v>
      </c>
      <c r="L18" s="273" t="s">
        <v>412</v>
      </c>
      <c r="M18" s="273" t="s">
        <v>412</v>
      </c>
      <c r="N18" s="273" t="s">
        <v>412</v>
      </c>
      <c r="O18" s="273" t="s">
        <v>412</v>
      </c>
      <c r="P18" s="273" t="s">
        <v>412</v>
      </c>
      <c r="Q18" s="273" t="s">
        <v>412</v>
      </c>
      <c r="R18" s="273" t="s">
        <v>412</v>
      </c>
      <c r="S18" s="273" t="s">
        <v>412</v>
      </c>
      <c r="T18" s="273" t="s">
        <v>412</v>
      </c>
      <c r="U18" s="273" t="s">
        <v>412</v>
      </c>
      <c r="V18" s="273" t="s">
        <v>412</v>
      </c>
      <c r="W18" s="273" t="s">
        <v>412</v>
      </c>
      <c r="X18" s="273" t="s">
        <v>412</v>
      </c>
      <c r="Y18" s="273" t="s">
        <v>412</v>
      </c>
      <c r="Z18" s="273" t="s">
        <v>412</v>
      </c>
      <c r="AA18" s="273" t="s">
        <v>412</v>
      </c>
      <c r="AB18" s="273" t="s">
        <v>412</v>
      </c>
      <c r="AC18" s="273" t="s">
        <v>412</v>
      </c>
      <c r="AD18" s="273" t="s">
        <v>412</v>
      </c>
      <c r="AE18" s="273" t="s">
        <v>412</v>
      </c>
      <c r="AF18" s="273" t="s">
        <v>412</v>
      </c>
      <c r="AG18" s="273" t="s">
        <v>412</v>
      </c>
      <c r="AH18" s="273" t="s">
        <v>412</v>
      </c>
      <c r="AI18" s="273" t="s">
        <v>412</v>
      </c>
      <c r="AJ18" s="273" t="s">
        <v>412</v>
      </c>
      <c r="AK18" s="273" t="s">
        <v>412</v>
      </c>
      <c r="AL18" s="273" t="s">
        <v>412</v>
      </c>
      <c r="AM18" s="273" t="s">
        <v>412</v>
      </c>
      <c r="AN18" s="273" t="s">
        <v>412</v>
      </c>
      <c r="AO18" s="273" t="s">
        <v>412</v>
      </c>
      <c r="AP18" s="273" t="s">
        <v>412</v>
      </c>
      <c r="AQ18" s="273" t="s">
        <v>412</v>
      </c>
      <c r="AR18" s="273" t="s">
        <v>412</v>
      </c>
      <c r="AS18" s="273" t="s">
        <v>412</v>
      </c>
      <c r="AT18" s="273" t="s">
        <v>412</v>
      </c>
      <c r="AU18" s="273" t="s">
        <v>412</v>
      </c>
      <c r="AV18" s="273" t="s">
        <v>412</v>
      </c>
      <c r="AW18" s="273" t="s">
        <v>412</v>
      </c>
      <c r="AX18" s="273" t="s">
        <v>412</v>
      </c>
      <c r="AY18" s="273" t="s">
        <v>412</v>
      </c>
      <c r="AZ18" s="273" t="s">
        <v>412</v>
      </c>
      <c r="BA18" s="273" t="s">
        <v>412</v>
      </c>
      <c r="BB18" s="273" t="s">
        <v>412</v>
      </c>
      <c r="BC18" s="290" t="s">
        <v>412</v>
      </c>
      <c r="BD18" s="273" t="s">
        <v>412</v>
      </c>
      <c r="BE18" s="273" t="s">
        <v>412</v>
      </c>
      <c r="BF18" s="273" t="s">
        <v>412</v>
      </c>
      <c r="BG18" s="273" t="s">
        <v>412</v>
      </c>
      <c r="BH18" s="273">
        <f t="shared" ref="BH18:BW18" si="10">BH8-BH13</f>
        <v>219.43185547506562</v>
      </c>
      <c r="BI18" s="273">
        <f t="shared" si="10"/>
        <v>211.47365936339611</v>
      </c>
      <c r="BJ18" s="273">
        <f t="shared" si="10"/>
        <v>220.24564364969797</v>
      </c>
      <c r="BK18" s="273">
        <f t="shared" si="10"/>
        <v>215.2442876571647</v>
      </c>
      <c r="BL18" s="273">
        <f t="shared" si="10"/>
        <v>217.12437521384268</v>
      </c>
      <c r="BM18" s="273">
        <f t="shared" si="10"/>
        <v>266.39427633286368</v>
      </c>
      <c r="BN18" s="273">
        <f t="shared" si="10"/>
        <v>353.35186463254763</v>
      </c>
      <c r="BO18" s="273">
        <f t="shared" si="10"/>
        <v>396.26439420981649</v>
      </c>
      <c r="BP18" s="273">
        <f t="shared" si="10"/>
        <v>478.52775774649604</v>
      </c>
      <c r="BQ18" s="273">
        <f t="shared" si="10"/>
        <v>534.79779913445861</v>
      </c>
      <c r="BR18" s="273">
        <f t="shared" si="10"/>
        <v>552.42581970693675</v>
      </c>
      <c r="BS18" s="273">
        <f t="shared" si="10"/>
        <v>615.44758073294963</v>
      </c>
      <c r="BT18" s="273">
        <f t="shared" si="10"/>
        <v>646.93588855034363</v>
      </c>
      <c r="BU18" s="273">
        <f t="shared" si="10"/>
        <v>703.33674215280303</v>
      </c>
      <c r="BV18" s="273">
        <f t="shared" si="10"/>
        <v>764.08355210832315</v>
      </c>
      <c r="BW18" s="273">
        <f t="shared" si="10"/>
        <v>820.39032495359879</v>
      </c>
      <c r="BX18" s="33"/>
    </row>
    <row r="19" spans="1:76" s="97" customFormat="1">
      <c r="A19" s="30"/>
      <c r="B19" s="339" t="s">
        <v>518</v>
      </c>
      <c r="C19" s="323"/>
      <c r="D19" s="273" t="s">
        <v>412</v>
      </c>
      <c r="E19" s="273" t="s">
        <v>412</v>
      </c>
      <c r="F19" s="273" t="s">
        <v>412</v>
      </c>
      <c r="G19" s="273" t="s">
        <v>412</v>
      </c>
      <c r="H19" s="273" t="s">
        <v>412</v>
      </c>
      <c r="I19" s="273" t="s">
        <v>412</v>
      </c>
      <c r="J19" s="273" t="s">
        <v>412</v>
      </c>
      <c r="K19" s="273" t="s">
        <v>412</v>
      </c>
      <c r="L19" s="273" t="s">
        <v>412</v>
      </c>
      <c r="M19" s="273" t="s">
        <v>412</v>
      </c>
      <c r="N19" s="273" t="s">
        <v>412</v>
      </c>
      <c r="O19" s="273" t="s">
        <v>412</v>
      </c>
      <c r="P19" s="273" t="s">
        <v>412</v>
      </c>
      <c r="Q19" s="273" t="s">
        <v>412</v>
      </c>
      <c r="R19" s="273" t="s">
        <v>412</v>
      </c>
      <c r="S19" s="273" t="s">
        <v>412</v>
      </c>
      <c r="T19" s="273" t="s">
        <v>412</v>
      </c>
      <c r="U19" s="273" t="s">
        <v>412</v>
      </c>
      <c r="V19" s="273" t="s">
        <v>412</v>
      </c>
      <c r="W19" s="273" t="s">
        <v>412</v>
      </c>
      <c r="X19" s="273" t="s">
        <v>412</v>
      </c>
      <c r="Y19" s="273" t="s">
        <v>412</v>
      </c>
      <c r="Z19" s="273" t="s">
        <v>412</v>
      </c>
      <c r="AA19" s="273" t="s">
        <v>412</v>
      </c>
      <c r="AB19" s="273" t="s">
        <v>412</v>
      </c>
      <c r="AC19" s="273" t="s">
        <v>412</v>
      </c>
      <c r="AD19" s="273" t="s">
        <v>412</v>
      </c>
      <c r="AE19" s="273" t="s">
        <v>412</v>
      </c>
      <c r="AF19" s="273" t="s">
        <v>412</v>
      </c>
      <c r="AG19" s="273" t="s">
        <v>412</v>
      </c>
      <c r="AH19" s="273" t="s">
        <v>412</v>
      </c>
      <c r="AI19" s="273" t="s">
        <v>412</v>
      </c>
      <c r="AJ19" s="273" t="s">
        <v>412</v>
      </c>
      <c r="AK19" s="273" t="s">
        <v>412</v>
      </c>
      <c r="AL19" s="273" t="s">
        <v>412</v>
      </c>
      <c r="AM19" s="273" t="s">
        <v>412</v>
      </c>
      <c r="AN19" s="273" t="s">
        <v>412</v>
      </c>
      <c r="AO19" s="273" t="s">
        <v>412</v>
      </c>
      <c r="AP19" s="273" t="s">
        <v>412</v>
      </c>
      <c r="AQ19" s="273" t="s">
        <v>412</v>
      </c>
      <c r="AR19" s="273" t="s">
        <v>412</v>
      </c>
      <c r="AS19" s="273" t="s">
        <v>412</v>
      </c>
      <c r="AT19" s="273" t="s">
        <v>412</v>
      </c>
      <c r="AU19" s="273" t="s">
        <v>412</v>
      </c>
      <c r="AV19" s="273" t="s">
        <v>412</v>
      </c>
      <c r="AW19" s="273" t="s">
        <v>412</v>
      </c>
      <c r="AX19" s="273" t="s">
        <v>412</v>
      </c>
      <c r="AY19" s="273" t="s">
        <v>412</v>
      </c>
      <c r="AZ19" s="273" t="s">
        <v>412</v>
      </c>
      <c r="BA19" s="273" t="s">
        <v>412</v>
      </c>
      <c r="BB19" s="273" t="s">
        <v>412</v>
      </c>
      <c r="BC19" s="290" t="s">
        <v>412</v>
      </c>
      <c r="BD19" s="273" t="s">
        <v>412</v>
      </c>
      <c r="BE19" s="273" t="s">
        <v>412</v>
      </c>
      <c r="BF19" s="273" t="s">
        <v>412</v>
      </c>
      <c r="BG19" s="273" t="s">
        <v>412</v>
      </c>
      <c r="BH19" s="273">
        <f t="shared" ref="BH19:BW19" si="11">BH9-BH14</f>
        <v>360.53670510226539</v>
      </c>
      <c r="BI19" s="273">
        <f t="shared" si="11"/>
        <v>356.5351372501683</v>
      </c>
      <c r="BJ19" s="273">
        <f t="shared" si="11"/>
        <v>351.50633649400265</v>
      </c>
      <c r="BK19" s="273">
        <f t="shared" si="11"/>
        <v>286.64508744572544</v>
      </c>
      <c r="BL19" s="273">
        <f t="shared" si="11"/>
        <v>233.06423837568084</v>
      </c>
      <c r="BM19" s="273">
        <f t="shared" si="11"/>
        <v>234.03814122565032</v>
      </c>
      <c r="BN19" s="273">
        <f t="shared" si="11"/>
        <v>239.7291586945517</v>
      </c>
      <c r="BO19" s="273">
        <f t="shared" si="11"/>
        <v>214.23228895972639</v>
      </c>
      <c r="BP19" s="273">
        <f t="shared" si="11"/>
        <v>196.73144316555974</v>
      </c>
      <c r="BQ19" s="273">
        <f t="shared" si="11"/>
        <v>174.15414654552728</v>
      </c>
      <c r="BR19" s="273">
        <f t="shared" si="11"/>
        <v>161.93529753003236</v>
      </c>
      <c r="BS19" s="273">
        <f t="shared" si="11"/>
        <v>145.30758570400917</v>
      </c>
      <c r="BT19" s="273">
        <f t="shared" si="11"/>
        <v>129.61186223985322</v>
      </c>
      <c r="BU19" s="273">
        <f t="shared" si="11"/>
        <v>132.76007952850409</v>
      </c>
      <c r="BV19" s="273">
        <f t="shared" si="11"/>
        <v>144.60235778263694</v>
      </c>
      <c r="BW19" s="273">
        <f t="shared" si="11"/>
        <v>149.3475981560355</v>
      </c>
      <c r="BX19" s="33"/>
    </row>
    <row r="20" spans="1:76" ht="24.75" customHeight="1">
      <c r="A20" s="361"/>
      <c r="B20" s="88" t="s">
        <v>517</v>
      </c>
      <c r="C20" s="30"/>
      <c r="D20" s="273">
        <f t="shared" ref="D20:AI20" si="12">SUM(D25,D26,D27,D28,D23)</f>
        <v>0</v>
      </c>
      <c r="E20" s="273">
        <f t="shared" si="12"/>
        <v>0</v>
      </c>
      <c r="F20" s="273">
        <f t="shared" si="12"/>
        <v>0</v>
      </c>
      <c r="G20" s="273">
        <f t="shared" si="12"/>
        <v>0</v>
      </c>
      <c r="H20" s="273">
        <f t="shared" si="12"/>
        <v>0</v>
      </c>
      <c r="I20" s="273">
        <f t="shared" si="12"/>
        <v>0</v>
      </c>
      <c r="J20" s="273">
        <f t="shared" si="12"/>
        <v>0</v>
      </c>
      <c r="K20" s="273">
        <f t="shared" si="12"/>
        <v>0</v>
      </c>
      <c r="L20" s="273">
        <f t="shared" si="12"/>
        <v>0</v>
      </c>
      <c r="M20" s="273">
        <f t="shared" si="12"/>
        <v>0</v>
      </c>
      <c r="N20" s="273">
        <f t="shared" si="12"/>
        <v>0</v>
      </c>
      <c r="O20" s="273">
        <f t="shared" si="12"/>
        <v>0</v>
      </c>
      <c r="P20" s="273">
        <f t="shared" si="12"/>
        <v>0</v>
      </c>
      <c r="Q20" s="273">
        <f t="shared" si="12"/>
        <v>0</v>
      </c>
      <c r="R20" s="273">
        <f t="shared" si="12"/>
        <v>0</v>
      </c>
      <c r="S20" s="273">
        <f t="shared" si="12"/>
        <v>0</v>
      </c>
      <c r="T20" s="273">
        <f t="shared" si="12"/>
        <v>0</v>
      </c>
      <c r="U20" s="273">
        <f t="shared" si="12"/>
        <v>0</v>
      </c>
      <c r="V20" s="273">
        <f t="shared" si="12"/>
        <v>0</v>
      </c>
      <c r="W20" s="273">
        <f t="shared" si="12"/>
        <v>0</v>
      </c>
      <c r="X20" s="273">
        <f t="shared" si="12"/>
        <v>0</v>
      </c>
      <c r="Y20" s="273">
        <f t="shared" si="12"/>
        <v>0</v>
      </c>
      <c r="Z20" s="273">
        <f t="shared" si="12"/>
        <v>0</v>
      </c>
      <c r="AA20" s="273">
        <f t="shared" si="12"/>
        <v>0</v>
      </c>
      <c r="AB20" s="273">
        <f t="shared" si="12"/>
        <v>0</v>
      </c>
      <c r="AC20" s="273">
        <f t="shared" si="12"/>
        <v>0</v>
      </c>
      <c r="AD20" s="273">
        <f t="shared" si="12"/>
        <v>0</v>
      </c>
      <c r="AE20" s="273">
        <f t="shared" si="12"/>
        <v>0</v>
      </c>
      <c r="AF20" s="273">
        <f t="shared" si="12"/>
        <v>0</v>
      </c>
      <c r="AG20" s="273">
        <f t="shared" si="12"/>
        <v>0</v>
      </c>
      <c r="AH20" s="273">
        <f t="shared" si="12"/>
        <v>1000</v>
      </c>
      <c r="AI20" s="273">
        <f t="shared" si="12"/>
        <v>1051</v>
      </c>
      <c r="AJ20" s="273">
        <f t="shared" ref="AJ20:BO20" si="13">SUM(AJ25,AJ26,AJ27,AJ28,AJ23)</f>
        <v>1436</v>
      </c>
      <c r="AK20" s="273">
        <f t="shared" si="13"/>
        <v>2320.92</v>
      </c>
      <c r="AL20" s="273">
        <f t="shared" si="13"/>
        <v>3671</v>
      </c>
      <c r="AM20" s="273">
        <f t="shared" si="13"/>
        <v>4607</v>
      </c>
      <c r="AN20" s="273">
        <f t="shared" si="13"/>
        <v>5281</v>
      </c>
      <c r="AO20" s="273">
        <f t="shared" si="13"/>
        <v>6075</v>
      </c>
      <c r="AP20" s="273">
        <f t="shared" si="13"/>
        <v>6507</v>
      </c>
      <c r="AQ20" s="273">
        <f t="shared" si="13"/>
        <v>6382</v>
      </c>
      <c r="AR20" s="273">
        <f t="shared" si="13"/>
        <v>5728</v>
      </c>
      <c r="AS20" s="273">
        <f t="shared" si="13"/>
        <v>5625</v>
      </c>
      <c r="AT20" s="273">
        <f t="shared" si="13"/>
        <v>6590</v>
      </c>
      <c r="AU20" s="273">
        <f t="shared" si="13"/>
        <v>8888.0228995117304</v>
      </c>
      <c r="AV20" s="273">
        <f t="shared" si="13"/>
        <v>11061.988000000001</v>
      </c>
      <c r="AW20" s="273">
        <f t="shared" si="13"/>
        <v>12170.623</v>
      </c>
      <c r="AX20" s="273">
        <f t="shared" si="13"/>
        <v>12418.047999999999</v>
      </c>
      <c r="AY20" s="273">
        <f t="shared" si="13"/>
        <v>12804.532999999999</v>
      </c>
      <c r="AZ20" s="273">
        <f t="shared" si="13"/>
        <v>10629.695</v>
      </c>
      <c r="BA20" s="273">
        <f t="shared" si="13"/>
        <v>8192.3170000000009</v>
      </c>
      <c r="BB20" s="273">
        <f t="shared" si="13"/>
        <v>8171.6899999999987</v>
      </c>
      <c r="BC20" s="290">
        <f t="shared" si="13"/>
        <v>8301.3220000000001</v>
      </c>
      <c r="BD20" s="273">
        <f t="shared" si="13"/>
        <v>9026.226999999999</v>
      </c>
      <c r="BE20" s="273">
        <f t="shared" si="13"/>
        <v>9614.9071194121716</v>
      </c>
      <c r="BF20" s="273">
        <f t="shared" si="13"/>
        <v>9753.3147109525999</v>
      </c>
      <c r="BG20" s="273">
        <f t="shared" si="13"/>
        <v>10343.93625241993</v>
      </c>
      <c r="BH20" s="273">
        <f t="shared" si="13"/>
        <v>9900.2150000000001</v>
      </c>
      <c r="BI20" s="273">
        <f t="shared" si="13"/>
        <v>9067.7110046050002</v>
      </c>
      <c r="BJ20" s="273">
        <f t="shared" si="13"/>
        <v>8752.58984891</v>
      </c>
      <c r="BK20" s="273">
        <f t="shared" si="13"/>
        <v>8939.9078692587664</v>
      </c>
      <c r="BL20" s="273">
        <f t="shared" si="13"/>
        <v>8594.5344093899985</v>
      </c>
      <c r="BM20" s="273">
        <f t="shared" si="13"/>
        <v>8277.5189778200001</v>
      </c>
      <c r="BN20" s="273">
        <f t="shared" si="13"/>
        <v>0</v>
      </c>
      <c r="BO20" s="273">
        <f t="shared" si="13"/>
        <v>0</v>
      </c>
      <c r="BP20" s="273">
        <f t="shared" ref="BP20:BW20" si="14">SUM(BP25,BP26,BP27,BP28,BP23)</f>
        <v>0</v>
      </c>
      <c r="BQ20" s="273">
        <f t="shared" si="14"/>
        <v>0</v>
      </c>
      <c r="BR20" s="273">
        <f t="shared" si="14"/>
        <v>0</v>
      </c>
      <c r="BS20" s="273">
        <f t="shared" si="14"/>
        <v>0</v>
      </c>
      <c r="BT20" s="273">
        <f t="shared" si="14"/>
        <v>0</v>
      </c>
      <c r="BU20" s="273">
        <f t="shared" si="14"/>
        <v>0</v>
      </c>
      <c r="BV20" s="273">
        <f t="shared" si="14"/>
        <v>0</v>
      </c>
      <c r="BW20" s="273">
        <f t="shared" si="14"/>
        <v>0</v>
      </c>
      <c r="BX20" s="219"/>
    </row>
    <row r="21" spans="1:76">
      <c r="A21" s="361"/>
      <c r="B21" s="88" t="s">
        <v>516</v>
      </c>
      <c r="C21" s="30"/>
      <c r="D21" s="273">
        <f t="shared" ref="D21:AI21" si="15">SUM(D7:D9)</f>
        <v>0</v>
      </c>
      <c r="E21" s="273">
        <f t="shared" si="15"/>
        <v>0</v>
      </c>
      <c r="F21" s="273">
        <f t="shared" si="15"/>
        <v>0</v>
      </c>
      <c r="G21" s="273">
        <f t="shared" si="15"/>
        <v>0</v>
      </c>
      <c r="H21" s="273">
        <f t="shared" si="15"/>
        <v>0</v>
      </c>
      <c r="I21" s="273">
        <f t="shared" si="15"/>
        <v>0</v>
      </c>
      <c r="J21" s="273">
        <f t="shared" si="15"/>
        <v>0</v>
      </c>
      <c r="K21" s="273">
        <f t="shared" si="15"/>
        <v>0</v>
      </c>
      <c r="L21" s="273">
        <f t="shared" si="15"/>
        <v>0</v>
      </c>
      <c r="M21" s="273">
        <f t="shared" si="15"/>
        <v>0</v>
      </c>
      <c r="N21" s="273">
        <f t="shared" si="15"/>
        <v>0</v>
      </c>
      <c r="O21" s="273">
        <f t="shared" si="15"/>
        <v>0</v>
      </c>
      <c r="P21" s="273">
        <f t="shared" si="15"/>
        <v>0</v>
      </c>
      <c r="Q21" s="273">
        <f t="shared" si="15"/>
        <v>0</v>
      </c>
      <c r="R21" s="273">
        <f t="shared" si="15"/>
        <v>0</v>
      </c>
      <c r="S21" s="273">
        <f t="shared" si="15"/>
        <v>0</v>
      </c>
      <c r="T21" s="273">
        <f t="shared" si="15"/>
        <v>0</v>
      </c>
      <c r="U21" s="273">
        <f t="shared" si="15"/>
        <v>0</v>
      </c>
      <c r="V21" s="273">
        <f t="shared" si="15"/>
        <v>0</v>
      </c>
      <c r="W21" s="273">
        <f t="shared" si="15"/>
        <v>0</v>
      </c>
      <c r="X21" s="273">
        <f t="shared" si="15"/>
        <v>0</v>
      </c>
      <c r="Y21" s="273">
        <f t="shared" si="15"/>
        <v>0</v>
      </c>
      <c r="Z21" s="273">
        <f t="shared" si="15"/>
        <v>0</v>
      </c>
      <c r="AA21" s="273">
        <f t="shared" si="15"/>
        <v>0</v>
      </c>
      <c r="AB21" s="273">
        <f t="shared" si="15"/>
        <v>0</v>
      </c>
      <c r="AC21" s="273">
        <f t="shared" si="15"/>
        <v>0</v>
      </c>
      <c r="AD21" s="273">
        <f t="shared" si="15"/>
        <v>0</v>
      </c>
      <c r="AE21" s="273">
        <f t="shared" si="15"/>
        <v>0</v>
      </c>
      <c r="AF21" s="273">
        <f t="shared" si="15"/>
        <v>0</v>
      </c>
      <c r="AG21" s="273">
        <f t="shared" si="15"/>
        <v>0</v>
      </c>
      <c r="AH21" s="273">
        <f t="shared" si="15"/>
        <v>0</v>
      </c>
      <c r="AI21" s="273">
        <f t="shared" si="15"/>
        <v>0</v>
      </c>
      <c r="AJ21" s="273">
        <f t="shared" ref="AJ21:BO21" si="16">SUM(AJ7:AJ9)</f>
        <v>0</v>
      </c>
      <c r="AK21" s="273">
        <f t="shared" si="16"/>
        <v>0</v>
      </c>
      <c r="AL21" s="273">
        <f t="shared" si="16"/>
        <v>0</v>
      </c>
      <c r="AM21" s="273">
        <f t="shared" si="16"/>
        <v>0</v>
      </c>
      <c r="AN21" s="273">
        <f t="shared" si="16"/>
        <v>0</v>
      </c>
      <c r="AO21" s="273">
        <f t="shared" si="16"/>
        <v>0</v>
      </c>
      <c r="AP21" s="273">
        <f t="shared" si="16"/>
        <v>0</v>
      </c>
      <c r="AQ21" s="273">
        <f t="shared" si="16"/>
        <v>0</v>
      </c>
      <c r="AR21" s="273">
        <f t="shared" si="16"/>
        <v>0</v>
      </c>
      <c r="AS21" s="273">
        <f t="shared" si="16"/>
        <v>0</v>
      </c>
      <c r="AT21" s="273">
        <f t="shared" si="16"/>
        <v>0</v>
      </c>
      <c r="AU21" s="273">
        <f t="shared" si="16"/>
        <v>0</v>
      </c>
      <c r="AV21" s="273">
        <f t="shared" si="16"/>
        <v>0</v>
      </c>
      <c r="AW21" s="273">
        <f t="shared" si="16"/>
        <v>0</v>
      </c>
      <c r="AX21" s="273">
        <f t="shared" si="16"/>
        <v>0</v>
      </c>
      <c r="AY21" s="273">
        <f t="shared" si="16"/>
        <v>0</v>
      </c>
      <c r="AZ21" s="273">
        <f t="shared" si="16"/>
        <v>0</v>
      </c>
      <c r="BA21" s="273">
        <f t="shared" si="16"/>
        <v>0</v>
      </c>
      <c r="BB21" s="273">
        <f t="shared" si="16"/>
        <v>0</v>
      </c>
      <c r="BC21" s="290">
        <f t="shared" si="16"/>
        <v>0</v>
      </c>
      <c r="BD21" s="273">
        <f t="shared" si="16"/>
        <v>8499.8219521636747</v>
      </c>
      <c r="BE21" s="273">
        <f t="shared" si="16"/>
        <v>9047.9931149081458</v>
      </c>
      <c r="BF21" s="273">
        <f t="shared" si="16"/>
        <v>9198.9147719497341</v>
      </c>
      <c r="BG21" s="273">
        <f t="shared" si="16"/>
        <v>7808.3209050030337</v>
      </c>
      <c r="BH21" s="273">
        <f t="shared" si="16"/>
        <v>5312.2739324006216</v>
      </c>
      <c r="BI21" s="273">
        <f t="shared" si="16"/>
        <v>4617.8059602399226</v>
      </c>
      <c r="BJ21" s="273">
        <f t="shared" si="16"/>
        <v>4264.519785839977</v>
      </c>
      <c r="BK21" s="273">
        <f t="shared" si="16"/>
        <v>3971.1274642835479</v>
      </c>
      <c r="BL21" s="273">
        <f t="shared" si="16"/>
        <v>3585.9817299078341</v>
      </c>
      <c r="BM21" s="273">
        <f t="shared" si="16"/>
        <v>3388.8399151846806</v>
      </c>
      <c r="BN21" s="273">
        <f t="shared" si="16"/>
        <v>3221.384148668883</v>
      </c>
      <c r="BO21" s="273">
        <f t="shared" si="16"/>
        <v>2912.2820603505265</v>
      </c>
      <c r="BP21" s="273">
        <f t="shared" ref="BP21:BW21" si="17">SUM(BP7:BP9)</f>
        <v>2794.622472354255</v>
      </c>
      <c r="BQ21" s="273">
        <f t="shared" si="17"/>
        <v>2587.7348398398308</v>
      </c>
      <c r="BR21" s="273">
        <f t="shared" si="17"/>
        <v>2538.6613619314012</v>
      </c>
      <c r="BS21" s="273">
        <f t="shared" si="17"/>
        <v>2591.7061499725814</v>
      </c>
      <c r="BT21" s="273">
        <f t="shared" si="17"/>
        <v>2584.6750301338629</v>
      </c>
      <c r="BU21" s="273">
        <f t="shared" si="17"/>
        <v>2635.9686330863597</v>
      </c>
      <c r="BV21" s="273">
        <f t="shared" si="17"/>
        <v>2747.9675088548611</v>
      </c>
      <c r="BW21" s="273">
        <f t="shared" si="17"/>
        <v>2831.0856280285543</v>
      </c>
      <c r="BX21" s="219"/>
    </row>
    <row r="22" spans="1:76" ht="24.75" customHeight="1">
      <c r="A22" s="30"/>
      <c r="B22" s="38" t="s">
        <v>515</v>
      </c>
      <c r="C22" s="30"/>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19"/>
    </row>
    <row r="23" spans="1:76">
      <c r="A23" s="361"/>
      <c r="B23" s="88" t="s">
        <v>514</v>
      </c>
      <c r="C23" s="38"/>
      <c r="D23" s="273">
        <v>0</v>
      </c>
      <c r="E23" s="273">
        <v>0</v>
      </c>
      <c r="F23" s="273">
        <v>0</v>
      </c>
      <c r="G23" s="273">
        <v>0</v>
      </c>
      <c r="H23" s="273">
        <v>0</v>
      </c>
      <c r="I23" s="273">
        <v>0</v>
      </c>
      <c r="J23" s="273">
        <v>0</v>
      </c>
      <c r="K23" s="273">
        <v>0</v>
      </c>
      <c r="L23" s="273">
        <v>0</v>
      </c>
      <c r="M23" s="273">
        <v>0</v>
      </c>
      <c r="N23" s="273">
        <v>0</v>
      </c>
      <c r="O23" s="273">
        <v>0</v>
      </c>
      <c r="P23" s="273">
        <v>0</v>
      </c>
      <c r="Q23" s="273">
        <v>0</v>
      </c>
      <c r="R23" s="273">
        <v>0</v>
      </c>
      <c r="S23" s="273">
        <v>0</v>
      </c>
      <c r="T23" s="273">
        <v>0</v>
      </c>
      <c r="U23" s="273">
        <v>0</v>
      </c>
      <c r="V23" s="273">
        <v>0</v>
      </c>
      <c r="W23" s="273">
        <v>0</v>
      </c>
      <c r="X23" s="273">
        <v>0</v>
      </c>
      <c r="Y23" s="273">
        <v>0</v>
      </c>
      <c r="Z23" s="273">
        <v>0</v>
      </c>
      <c r="AA23" s="273">
        <v>0</v>
      </c>
      <c r="AB23" s="273">
        <v>0</v>
      </c>
      <c r="AC23" s="273">
        <v>0</v>
      </c>
      <c r="AD23" s="273">
        <v>0</v>
      </c>
      <c r="AE23" s="273">
        <v>0</v>
      </c>
      <c r="AF23" s="273">
        <v>0</v>
      </c>
      <c r="AG23" s="273">
        <v>0</v>
      </c>
      <c r="AH23" s="273">
        <v>515</v>
      </c>
      <c r="AI23" s="273">
        <v>523</v>
      </c>
      <c r="AJ23" s="273">
        <v>794</v>
      </c>
      <c r="AK23" s="273">
        <v>1512.04</v>
      </c>
      <c r="AL23" s="273">
        <v>2567</v>
      </c>
      <c r="AM23" s="273">
        <v>3257</v>
      </c>
      <c r="AN23" s="273">
        <v>3730</v>
      </c>
      <c r="AO23" s="273">
        <v>4214</v>
      </c>
      <c r="AP23" s="273">
        <v>4336</v>
      </c>
      <c r="AQ23" s="273">
        <v>3985</v>
      </c>
      <c r="AR23" s="273">
        <v>3045</v>
      </c>
      <c r="AS23" s="273">
        <v>2631</v>
      </c>
      <c r="AT23" s="273">
        <v>2940.4780000000001</v>
      </c>
      <c r="AU23" s="273">
        <v>4200</v>
      </c>
      <c r="AV23" s="273">
        <v>5379</v>
      </c>
      <c r="AW23" s="273">
        <v>5737</v>
      </c>
      <c r="AX23" s="273">
        <v>5183</v>
      </c>
      <c r="AY23" s="273">
        <v>4823</v>
      </c>
      <c r="AZ23" s="273">
        <v>2359</v>
      </c>
      <c r="BA23" s="273">
        <v>0</v>
      </c>
      <c r="BB23" s="273">
        <v>0</v>
      </c>
      <c r="BC23" s="273">
        <v>0</v>
      </c>
      <c r="BD23" s="273">
        <v>0</v>
      </c>
      <c r="BE23" s="273">
        <v>0</v>
      </c>
      <c r="BF23" s="273">
        <v>0</v>
      </c>
      <c r="BG23" s="273">
        <v>0</v>
      </c>
      <c r="BH23" s="273">
        <v>0</v>
      </c>
      <c r="BI23" s="273">
        <v>0</v>
      </c>
      <c r="BJ23" s="273">
        <v>0</v>
      </c>
      <c r="BK23" s="273">
        <v>0</v>
      </c>
      <c r="BL23" s="273">
        <v>0</v>
      </c>
      <c r="BM23" s="273">
        <v>0</v>
      </c>
      <c r="BN23" s="273">
        <v>0</v>
      </c>
      <c r="BO23" s="273">
        <v>0</v>
      </c>
      <c r="BP23" s="273">
        <v>0</v>
      </c>
      <c r="BQ23" s="273">
        <v>0</v>
      </c>
      <c r="BR23" s="273">
        <v>0</v>
      </c>
      <c r="BS23" s="273">
        <v>0</v>
      </c>
      <c r="BT23" s="273">
        <v>0</v>
      </c>
      <c r="BU23" s="273">
        <v>0</v>
      </c>
      <c r="BV23" s="273">
        <v>0</v>
      </c>
      <c r="BW23" s="273">
        <v>0</v>
      </c>
      <c r="BX23" s="219"/>
    </row>
    <row r="24" spans="1:76">
      <c r="A24" s="361"/>
      <c r="B24" s="88" t="s">
        <v>513</v>
      </c>
      <c r="C24" s="38"/>
      <c r="D24" s="273">
        <v>0</v>
      </c>
      <c r="E24" s="273">
        <v>0</v>
      </c>
      <c r="F24" s="273">
        <v>0</v>
      </c>
      <c r="G24" s="273">
        <v>0</v>
      </c>
      <c r="H24" s="273">
        <v>0</v>
      </c>
      <c r="I24" s="273">
        <v>0</v>
      </c>
      <c r="J24" s="273">
        <v>0</v>
      </c>
      <c r="K24" s="273">
        <v>0</v>
      </c>
      <c r="L24" s="273">
        <v>0</v>
      </c>
      <c r="M24" s="273">
        <v>0</v>
      </c>
      <c r="N24" s="273">
        <v>0</v>
      </c>
      <c r="O24" s="273">
        <v>0</v>
      </c>
      <c r="P24" s="273">
        <v>0</v>
      </c>
      <c r="Q24" s="273">
        <v>0</v>
      </c>
      <c r="R24" s="273">
        <v>0</v>
      </c>
      <c r="S24" s="273">
        <v>0</v>
      </c>
      <c r="T24" s="273">
        <v>0</v>
      </c>
      <c r="U24" s="273">
        <v>0</v>
      </c>
      <c r="V24" s="273">
        <v>0</v>
      </c>
      <c r="W24" s="273">
        <v>0</v>
      </c>
      <c r="X24" s="273">
        <v>0</v>
      </c>
      <c r="Y24" s="273">
        <v>0</v>
      </c>
      <c r="Z24" s="273">
        <v>0</v>
      </c>
      <c r="AA24" s="273">
        <v>0</v>
      </c>
      <c r="AB24" s="273">
        <v>0</v>
      </c>
      <c r="AC24" s="273">
        <v>0</v>
      </c>
      <c r="AD24" s="273">
        <v>0</v>
      </c>
      <c r="AE24" s="273">
        <v>0</v>
      </c>
      <c r="AF24" s="273">
        <v>0</v>
      </c>
      <c r="AG24" s="273">
        <v>0</v>
      </c>
      <c r="AH24" s="273">
        <v>561</v>
      </c>
      <c r="AI24" s="273">
        <v>624</v>
      </c>
      <c r="AJ24" s="273">
        <v>729</v>
      </c>
      <c r="AK24" s="273">
        <v>924.13</v>
      </c>
      <c r="AL24" s="273">
        <v>941</v>
      </c>
      <c r="AM24" s="273">
        <v>985</v>
      </c>
      <c r="AN24" s="273">
        <v>1189</v>
      </c>
      <c r="AO24" s="273">
        <v>1371</v>
      </c>
      <c r="AP24" s="273">
        <v>1458</v>
      </c>
      <c r="AQ24" s="273">
        <v>1574</v>
      </c>
      <c r="AR24" s="273">
        <v>1853.9770000000001</v>
      </c>
      <c r="AS24" s="273">
        <v>2050.058</v>
      </c>
      <c r="AT24" s="273">
        <v>2305.1849999999999</v>
      </c>
      <c r="AU24" s="273">
        <v>2758</v>
      </c>
      <c r="AV24" s="273">
        <v>3728</v>
      </c>
      <c r="AW24" s="273">
        <v>3939</v>
      </c>
      <c r="AX24" s="273">
        <v>3969</v>
      </c>
      <c r="AY24" s="273">
        <v>3888</v>
      </c>
      <c r="AZ24" s="273">
        <v>3815</v>
      </c>
      <c r="BA24" s="273">
        <v>3773</v>
      </c>
      <c r="BB24" s="273">
        <v>3619</v>
      </c>
      <c r="BC24" s="273">
        <v>3781</v>
      </c>
      <c r="BD24" s="273">
        <v>4095</v>
      </c>
      <c r="BE24" s="273">
        <v>4486</v>
      </c>
      <c r="BF24" s="273">
        <v>4484</v>
      </c>
      <c r="BG24" s="273">
        <v>2515.0819999999999</v>
      </c>
      <c r="BH24" s="273">
        <v>128.69800000000001</v>
      </c>
      <c r="BI24" s="273">
        <v>82.284999999999997</v>
      </c>
      <c r="BJ24" s="273">
        <v>86.180999999999997</v>
      </c>
      <c r="BK24" s="273">
        <v>88.078000000000003</v>
      </c>
      <c r="BL24" s="273">
        <v>90.198999999999998</v>
      </c>
      <c r="BM24" s="273">
        <v>96.241</v>
      </c>
      <c r="BN24" s="273">
        <v>0</v>
      </c>
      <c r="BO24" s="273">
        <v>0</v>
      </c>
      <c r="BP24" s="273">
        <v>0</v>
      </c>
      <c r="BQ24" s="273">
        <v>0</v>
      </c>
      <c r="BR24" s="273">
        <v>0</v>
      </c>
      <c r="BS24" s="273">
        <v>0</v>
      </c>
      <c r="BT24" s="273">
        <v>0</v>
      </c>
      <c r="BU24" s="273">
        <v>0</v>
      </c>
      <c r="BV24" s="273">
        <v>0</v>
      </c>
      <c r="BW24" s="273">
        <v>0</v>
      </c>
      <c r="BX24" s="219"/>
    </row>
    <row r="25" spans="1:76" s="97" customFormat="1">
      <c r="A25" s="30"/>
      <c r="B25" s="88" t="s">
        <v>482</v>
      </c>
      <c r="C25" s="38"/>
      <c r="D25" s="273">
        <v>0</v>
      </c>
      <c r="E25" s="273">
        <v>0</v>
      </c>
      <c r="F25" s="273">
        <v>0</v>
      </c>
      <c r="G25" s="273">
        <v>0</v>
      </c>
      <c r="H25" s="273">
        <v>0</v>
      </c>
      <c r="I25" s="273">
        <v>0</v>
      </c>
      <c r="J25" s="273">
        <v>0</v>
      </c>
      <c r="K25" s="273">
        <v>0</v>
      </c>
      <c r="L25" s="273">
        <v>0</v>
      </c>
      <c r="M25" s="273">
        <v>0</v>
      </c>
      <c r="N25" s="273">
        <v>0</v>
      </c>
      <c r="O25" s="273">
        <v>0</v>
      </c>
      <c r="P25" s="273">
        <v>0</v>
      </c>
      <c r="Q25" s="273">
        <v>0</v>
      </c>
      <c r="R25" s="273">
        <v>0</v>
      </c>
      <c r="S25" s="273">
        <v>0</v>
      </c>
      <c r="T25" s="273">
        <v>0</v>
      </c>
      <c r="U25" s="273">
        <v>0</v>
      </c>
      <c r="V25" s="273">
        <v>0</v>
      </c>
      <c r="W25" s="273">
        <v>0</v>
      </c>
      <c r="X25" s="273">
        <v>0</v>
      </c>
      <c r="Y25" s="273">
        <v>0</v>
      </c>
      <c r="Z25" s="273">
        <v>0</v>
      </c>
      <c r="AA25" s="273">
        <v>0</v>
      </c>
      <c r="AB25" s="273">
        <v>0</v>
      </c>
      <c r="AC25" s="273">
        <v>0</v>
      </c>
      <c r="AD25" s="273">
        <v>0</v>
      </c>
      <c r="AE25" s="273">
        <v>0</v>
      </c>
      <c r="AF25" s="273">
        <v>0</v>
      </c>
      <c r="AG25" s="273">
        <v>0</v>
      </c>
      <c r="AH25" s="273">
        <v>99</v>
      </c>
      <c r="AI25" s="273">
        <v>112</v>
      </c>
      <c r="AJ25" s="273">
        <v>131</v>
      </c>
      <c r="AK25" s="273">
        <v>151</v>
      </c>
      <c r="AL25" s="273">
        <v>198</v>
      </c>
      <c r="AM25" s="273">
        <v>233</v>
      </c>
      <c r="AN25" s="273">
        <v>270</v>
      </c>
      <c r="AO25" s="273">
        <v>331</v>
      </c>
      <c r="AP25" s="273">
        <v>412</v>
      </c>
      <c r="AQ25" s="273">
        <v>449</v>
      </c>
      <c r="AR25" s="273">
        <v>590</v>
      </c>
      <c r="AS25" s="273">
        <v>704</v>
      </c>
      <c r="AT25" s="273">
        <v>918.399</v>
      </c>
      <c r="AU25" s="273">
        <v>1130</v>
      </c>
      <c r="AV25" s="273">
        <v>1632</v>
      </c>
      <c r="AW25" s="273">
        <v>2094</v>
      </c>
      <c r="AX25" s="273">
        <v>2473</v>
      </c>
      <c r="AY25" s="273">
        <v>2858</v>
      </c>
      <c r="AZ25" s="273">
        <v>3010</v>
      </c>
      <c r="BA25" s="273">
        <v>3163</v>
      </c>
      <c r="BB25" s="273">
        <v>3396</v>
      </c>
      <c r="BC25" s="273">
        <v>3604</v>
      </c>
      <c r="BD25" s="273">
        <v>3952</v>
      </c>
      <c r="BE25" s="273">
        <v>4332</v>
      </c>
      <c r="BF25" s="273">
        <v>4346</v>
      </c>
      <c r="BG25" s="273">
        <v>4567</v>
      </c>
      <c r="BH25" s="273">
        <v>4659</v>
      </c>
      <c r="BI25" s="273">
        <v>4720</v>
      </c>
      <c r="BJ25" s="273">
        <v>4790</v>
      </c>
      <c r="BK25" s="273">
        <v>5049</v>
      </c>
      <c r="BL25" s="273">
        <v>5055</v>
      </c>
      <c r="BM25" s="273">
        <v>5136</v>
      </c>
      <c r="BN25" s="273">
        <v>0</v>
      </c>
      <c r="BO25" s="273">
        <v>0</v>
      </c>
      <c r="BP25" s="273">
        <v>0</v>
      </c>
      <c r="BQ25" s="273">
        <v>0</v>
      </c>
      <c r="BR25" s="273">
        <v>0</v>
      </c>
      <c r="BS25" s="273">
        <v>0</v>
      </c>
      <c r="BT25" s="273">
        <v>0</v>
      </c>
      <c r="BU25" s="273">
        <v>0</v>
      </c>
      <c r="BV25" s="273">
        <v>0</v>
      </c>
      <c r="BW25" s="273">
        <v>0</v>
      </c>
      <c r="BX25" s="33"/>
    </row>
    <row r="26" spans="1:76" s="97" customFormat="1">
      <c r="A26" s="30"/>
      <c r="B26" s="88" t="s">
        <v>512</v>
      </c>
      <c r="C26" s="38"/>
      <c r="D26" s="273">
        <v>0</v>
      </c>
      <c r="E26" s="273">
        <v>0</v>
      </c>
      <c r="F26" s="273">
        <v>0</v>
      </c>
      <c r="G26" s="273">
        <v>0</v>
      </c>
      <c r="H26" s="273">
        <v>0</v>
      </c>
      <c r="I26" s="273">
        <v>0</v>
      </c>
      <c r="J26" s="273">
        <v>0</v>
      </c>
      <c r="K26" s="273">
        <v>0</v>
      </c>
      <c r="L26" s="273">
        <v>0</v>
      </c>
      <c r="M26" s="273">
        <v>0</v>
      </c>
      <c r="N26" s="273">
        <v>0</v>
      </c>
      <c r="O26" s="273">
        <v>0</v>
      </c>
      <c r="P26" s="273">
        <v>0</v>
      </c>
      <c r="Q26" s="273">
        <v>0</v>
      </c>
      <c r="R26" s="273">
        <v>0</v>
      </c>
      <c r="S26" s="273">
        <v>0</v>
      </c>
      <c r="T26" s="273">
        <v>0</v>
      </c>
      <c r="U26" s="273">
        <v>0</v>
      </c>
      <c r="V26" s="273">
        <v>0</v>
      </c>
      <c r="W26" s="273">
        <v>0</v>
      </c>
      <c r="X26" s="273">
        <v>0</v>
      </c>
      <c r="Y26" s="273">
        <v>0</v>
      </c>
      <c r="Z26" s="273">
        <v>0</v>
      </c>
      <c r="AA26" s="273">
        <v>0</v>
      </c>
      <c r="AB26" s="273">
        <v>0</v>
      </c>
      <c r="AC26" s="273">
        <v>0</v>
      </c>
      <c r="AD26" s="273">
        <v>0</v>
      </c>
      <c r="AE26" s="273">
        <v>0</v>
      </c>
      <c r="AF26" s="273">
        <v>0</v>
      </c>
      <c r="AG26" s="273">
        <v>0</v>
      </c>
      <c r="AH26" s="273">
        <v>334</v>
      </c>
      <c r="AI26" s="273">
        <v>355</v>
      </c>
      <c r="AJ26" s="273">
        <v>436</v>
      </c>
      <c r="AK26" s="273">
        <v>564.62</v>
      </c>
      <c r="AL26" s="273">
        <v>780</v>
      </c>
      <c r="AM26" s="273">
        <v>956</v>
      </c>
      <c r="AN26" s="273">
        <v>1086</v>
      </c>
      <c r="AO26" s="273">
        <v>1313</v>
      </c>
      <c r="AP26" s="273">
        <v>1483</v>
      </c>
      <c r="AQ26" s="273">
        <v>1596</v>
      </c>
      <c r="AR26" s="273">
        <v>1762</v>
      </c>
      <c r="AS26" s="273">
        <v>1930</v>
      </c>
      <c r="AT26" s="273">
        <v>2286.4560000000001</v>
      </c>
      <c r="AU26" s="273">
        <v>2860</v>
      </c>
      <c r="AV26" s="273">
        <v>3448</v>
      </c>
      <c r="AW26" s="273">
        <v>3735</v>
      </c>
      <c r="AX26" s="273">
        <v>4051</v>
      </c>
      <c r="AY26" s="273">
        <v>4265</v>
      </c>
      <c r="AZ26" s="273">
        <v>4313</v>
      </c>
      <c r="BA26" s="273">
        <v>4106</v>
      </c>
      <c r="BB26" s="273">
        <v>3941</v>
      </c>
      <c r="BC26" s="273">
        <v>3963</v>
      </c>
      <c r="BD26" s="273">
        <v>4334</v>
      </c>
      <c r="BE26" s="273">
        <v>4520</v>
      </c>
      <c r="BF26" s="273">
        <v>4626</v>
      </c>
      <c r="BG26" s="273">
        <v>4854</v>
      </c>
      <c r="BH26" s="273">
        <v>4452</v>
      </c>
      <c r="BI26" s="273">
        <v>3786</v>
      </c>
      <c r="BJ26" s="273">
        <v>3415</v>
      </c>
      <c r="BK26" s="273">
        <v>3313</v>
      </c>
      <c r="BL26" s="273">
        <v>3060</v>
      </c>
      <c r="BM26" s="273">
        <v>2782</v>
      </c>
      <c r="BN26" s="273">
        <v>0</v>
      </c>
      <c r="BO26" s="273">
        <v>0</v>
      </c>
      <c r="BP26" s="273">
        <v>0</v>
      </c>
      <c r="BQ26" s="273">
        <v>0</v>
      </c>
      <c r="BR26" s="273">
        <v>0</v>
      </c>
      <c r="BS26" s="273">
        <v>0</v>
      </c>
      <c r="BT26" s="273">
        <v>0</v>
      </c>
      <c r="BU26" s="273">
        <v>0</v>
      </c>
      <c r="BV26" s="273">
        <v>0</v>
      </c>
      <c r="BW26" s="273">
        <v>0</v>
      </c>
      <c r="BX26" s="33"/>
    </row>
    <row r="27" spans="1:76" s="97" customFormat="1">
      <c r="A27" s="30"/>
      <c r="B27" s="88" t="s">
        <v>524</v>
      </c>
      <c r="C27" s="38"/>
      <c r="D27" s="273">
        <v>0</v>
      </c>
      <c r="E27" s="273">
        <v>0</v>
      </c>
      <c r="F27" s="273">
        <v>0</v>
      </c>
      <c r="G27" s="273">
        <v>0</v>
      </c>
      <c r="H27" s="273">
        <v>0</v>
      </c>
      <c r="I27" s="273">
        <v>0</v>
      </c>
      <c r="J27" s="273">
        <v>0</v>
      </c>
      <c r="K27" s="273">
        <v>0</v>
      </c>
      <c r="L27" s="273">
        <v>0</v>
      </c>
      <c r="M27" s="273">
        <v>0</v>
      </c>
      <c r="N27" s="273">
        <v>0</v>
      </c>
      <c r="O27" s="273">
        <v>0</v>
      </c>
      <c r="P27" s="273">
        <v>0</v>
      </c>
      <c r="Q27" s="273">
        <v>0</v>
      </c>
      <c r="R27" s="273">
        <v>0</v>
      </c>
      <c r="S27" s="273">
        <v>0</v>
      </c>
      <c r="T27" s="273">
        <v>0</v>
      </c>
      <c r="U27" s="273">
        <v>0</v>
      </c>
      <c r="V27" s="273">
        <v>0</v>
      </c>
      <c r="W27" s="273">
        <v>0</v>
      </c>
      <c r="X27" s="273">
        <v>0</v>
      </c>
      <c r="Y27" s="273">
        <v>0</v>
      </c>
      <c r="Z27" s="273">
        <v>0</v>
      </c>
      <c r="AA27" s="273">
        <v>0</v>
      </c>
      <c r="AB27" s="273">
        <v>0</v>
      </c>
      <c r="AC27" s="273">
        <v>0</v>
      </c>
      <c r="AD27" s="273">
        <v>0</v>
      </c>
      <c r="AE27" s="273">
        <v>0</v>
      </c>
      <c r="AF27" s="273">
        <v>0</v>
      </c>
      <c r="AG27" s="273">
        <v>0</v>
      </c>
      <c r="AH27" s="273">
        <v>31</v>
      </c>
      <c r="AI27" s="273">
        <v>34</v>
      </c>
      <c r="AJ27" s="273">
        <v>41</v>
      </c>
      <c r="AK27" s="273">
        <v>47</v>
      </c>
      <c r="AL27" s="273">
        <v>61</v>
      </c>
      <c r="AM27" s="273">
        <v>72</v>
      </c>
      <c r="AN27" s="273">
        <v>83</v>
      </c>
      <c r="AO27" s="273">
        <v>101</v>
      </c>
      <c r="AP27" s="273">
        <v>127</v>
      </c>
      <c r="AQ27" s="273">
        <v>138</v>
      </c>
      <c r="AR27" s="273">
        <v>182</v>
      </c>
      <c r="AS27" s="273">
        <v>198</v>
      </c>
      <c r="AT27" s="273">
        <v>163.59299999999999</v>
      </c>
      <c r="AU27" s="273">
        <v>269</v>
      </c>
      <c r="AV27" s="273">
        <v>267</v>
      </c>
      <c r="AW27" s="273">
        <v>264</v>
      </c>
      <c r="AX27" s="273">
        <v>285</v>
      </c>
      <c r="AY27" s="273">
        <v>364</v>
      </c>
      <c r="AZ27" s="273">
        <v>497</v>
      </c>
      <c r="BA27" s="273">
        <v>516</v>
      </c>
      <c r="BB27" s="273">
        <v>452</v>
      </c>
      <c r="BC27" s="273">
        <v>447</v>
      </c>
      <c r="BD27" s="273">
        <v>448</v>
      </c>
      <c r="BE27" s="273">
        <v>437</v>
      </c>
      <c r="BF27" s="273">
        <v>427</v>
      </c>
      <c r="BG27" s="273">
        <v>438</v>
      </c>
      <c r="BH27" s="273">
        <v>407</v>
      </c>
      <c r="BI27" s="273">
        <v>308</v>
      </c>
      <c r="BJ27" s="273">
        <v>304</v>
      </c>
      <c r="BK27" s="273">
        <v>348</v>
      </c>
      <c r="BL27" s="273">
        <v>267</v>
      </c>
      <c r="BM27" s="273">
        <v>75</v>
      </c>
      <c r="BN27" s="273">
        <v>0</v>
      </c>
      <c r="BO27" s="273">
        <v>0</v>
      </c>
      <c r="BP27" s="273">
        <v>0</v>
      </c>
      <c r="BQ27" s="273">
        <v>0</v>
      </c>
      <c r="BR27" s="273">
        <v>0</v>
      </c>
      <c r="BS27" s="273">
        <v>0</v>
      </c>
      <c r="BT27" s="273">
        <v>0</v>
      </c>
      <c r="BU27" s="273">
        <v>0</v>
      </c>
      <c r="BV27" s="273">
        <v>0</v>
      </c>
      <c r="BW27" s="273">
        <v>0</v>
      </c>
      <c r="BX27" s="33"/>
    </row>
    <row r="28" spans="1:76" s="97" customFormat="1">
      <c r="A28" s="30"/>
      <c r="B28" s="323" t="s">
        <v>523</v>
      </c>
      <c r="C28" s="319"/>
      <c r="D28" s="273">
        <v>0</v>
      </c>
      <c r="E28" s="273">
        <v>0</v>
      </c>
      <c r="F28" s="273">
        <v>0</v>
      </c>
      <c r="G28" s="273">
        <v>0</v>
      </c>
      <c r="H28" s="273">
        <v>0</v>
      </c>
      <c r="I28" s="273">
        <v>0</v>
      </c>
      <c r="J28" s="273">
        <v>0</v>
      </c>
      <c r="K28" s="273">
        <v>0</v>
      </c>
      <c r="L28" s="273">
        <v>0</v>
      </c>
      <c r="M28" s="273">
        <v>0</v>
      </c>
      <c r="N28" s="273">
        <v>0</v>
      </c>
      <c r="O28" s="273">
        <v>0</v>
      </c>
      <c r="P28" s="273">
        <v>0</v>
      </c>
      <c r="Q28" s="273">
        <v>0</v>
      </c>
      <c r="R28" s="273">
        <v>0</v>
      </c>
      <c r="S28" s="273">
        <v>0</v>
      </c>
      <c r="T28" s="273">
        <v>0</v>
      </c>
      <c r="U28" s="273">
        <v>0</v>
      </c>
      <c r="V28" s="273">
        <v>0</v>
      </c>
      <c r="W28" s="273">
        <v>0</v>
      </c>
      <c r="X28" s="273">
        <v>0</v>
      </c>
      <c r="Y28" s="273">
        <v>0</v>
      </c>
      <c r="Z28" s="273">
        <v>0</v>
      </c>
      <c r="AA28" s="273">
        <v>0</v>
      </c>
      <c r="AB28" s="273">
        <v>0</v>
      </c>
      <c r="AC28" s="273">
        <v>0</v>
      </c>
      <c r="AD28" s="273">
        <v>0</v>
      </c>
      <c r="AE28" s="273">
        <v>0</v>
      </c>
      <c r="AF28" s="273">
        <v>0</v>
      </c>
      <c r="AG28" s="273">
        <v>0</v>
      </c>
      <c r="AH28" s="273">
        <v>21</v>
      </c>
      <c r="AI28" s="273">
        <v>27</v>
      </c>
      <c r="AJ28" s="273">
        <v>34</v>
      </c>
      <c r="AK28" s="273">
        <v>46.26</v>
      </c>
      <c r="AL28" s="273">
        <v>65</v>
      </c>
      <c r="AM28" s="273">
        <v>89</v>
      </c>
      <c r="AN28" s="273">
        <v>112</v>
      </c>
      <c r="AO28" s="273">
        <v>116</v>
      </c>
      <c r="AP28" s="273">
        <v>149</v>
      </c>
      <c r="AQ28" s="273">
        <v>214</v>
      </c>
      <c r="AR28" s="273">
        <v>149</v>
      </c>
      <c r="AS28" s="273">
        <v>162</v>
      </c>
      <c r="AT28" s="273">
        <v>281.07400000000001</v>
      </c>
      <c r="AU28" s="273">
        <v>429.02289951173043</v>
      </c>
      <c r="AV28" s="273">
        <v>335.98800000000119</v>
      </c>
      <c r="AW28" s="273">
        <v>340.62299999999959</v>
      </c>
      <c r="AX28" s="273">
        <v>426.04799999999886</v>
      </c>
      <c r="AY28" s="273">
        <v>494.53299999999945</v>
      </c>
      <c r="AZ28" s="273">
        <v>450.69499999999999</v>
      </c>
      <c r="BA28" s="273">
        <v>407.31700000000092</v>
      </c>
      <c r="BB28" s="273">
        <v>382.68999999999869</v>
      </c>
      <c r="BC28" s="273">
        <v>287.32200000000012</v>
      </c>
      <c r="BD28" s="273">
        <v>292.22699999999895</v>
      </c>
      <c r="BE28" s="273">
        <v>325.9071194121716</v>
      </c>
      <c r="BF28" s="273">
        <v>354.31471095259985</v>
      </c>
      <c r="BG28" s="273">
        <v>484.93625241992959</v>
      </c>
      <c r="BH28" s="273">
        <v>382.21499999999997</v>
      </c>
      <c r="BI28" s="273">
        <v>253.7110046050002</v>
      </c>
      <c r="BJ28" s="273">
        <v>243.58984891</v>
      </c>
      <c r="BK28" s="273">
        <v>229.90786925876637</v>
      </c>
      <c r="BL28" s="273">
        <v>212.53440938999847</v>
      </c>
      <c r="BM28" s="273">
        <v>284.51897782000015</v>
      </c>
      <c r="BN28" s="273">
        <v>0</v>
      </c>
      <c r="BO28" s="273">
        <v>0</v>
      </c>
      <c r="BP28" s="273">
        <v>0</v>
      </c>
      <c r="BQ28" s="273">
        <v>0</v>
      </c>
      <c r="BR28" s="273">
        <v>0</v>
      </c>
      <c r="BS28" s="273">
        <v>0</v>
      </c>
      <c r="BT28" s="273">
        <v>0</v>
      </c>
      <c r="BU28" s="273">
        <v>0</v>
      </c>
      <c r="BV28" s="273">
        <v>0</v>
      </c>
      <c r="BW28" s="273">
        <v>0</v>
      </c>
      <c r="BX28" s="33"/>
    </row>
    <row r="29" spans="1:76" s="97" customFormat="1" ht="25.5" customHeight="1">
      <c r="A29" s="30"/>
      <c r="B29" s="88" t="s">
        <v>529</v>
      </c>
      <c r="C29" s="107"/>
      <c r="D29" s="273">
        <f t="shared" ref="D29:AI29" si="18">SUM(D30:D35)</f>
        <v>0</v>
      </c>
      <c r="E29" s="273">
        <f t="shared" si="18"/>
        <v>0</v>
      </c>
      <c r="F29" s="273">
        <f t="shared" si="18"/>
        <v>0</v>
      </c>
      <c r="G29" s="273">
        <f t="shared" si="18"/>
        <v>0</v>
      </c>
      <c r="H29" s="273">
        <f t="shared" si="18"/>
        <v>0</v>
      </c>
      <c r="I29" s="273">
        <f t="shared" si="18"/>
        <v>0</v>
      </c>
      <c r="J29" s="273">
        <f t="shared" si="18"/>
        <v>0</v>
      </c>
      <c r="K29" s="273">
        <f t="shared" si="18"/>
        <v>0</v>
      </c>
      <c r="L29" s="273">
        <f t="shared" si="18"/>
        <v>0</v>
      </c>
      <c r="M29" s="273">
        <f t="shared" si="18"/>
        <v>0</v>
      </c>
      <c r="N29" s="273">
        <f t="shared" si="18"/>
        <v>0</v>
      </c>
      <c r="O29" s="273">
        <f t="shared" si="18"/>
        <v>0</v>
      </c>
      <c r="P29" s="273">
        <f t="shared" si="18"/>
        <v>0</v>
      </c>
      <c r="Q29" s="273">
        <f t="shared" si="18"/>
        <v>0</v>
      </c>
      <c r="R29" s="273">
        <f t="shared" si="18"/>
        <v>0</v>
      </c>
      <c r="S29" s="273">
        <f t="shared" si="18"/>
        <v>0</v>
      </c>
      <c r="T29" s="273">
        <f t="shared" si="18"/>
        <v>0</v>
      </c>
      <c r="U29" s="273">
        <f t="shared" si="18"/>
        <v>0</v>
      </c>
      <c r="V29" s="273">
        <f t="shared" si="18"/>
        <v>0</v>
      </c>
      <c r="W29" s="273">
        <f t="shared" si="18"/>
        <v>0</v>
      </c>
      <c r="X29" s="273">
        <f t="shared" si="18"/>
        <v>0</v>
      </c>
      <c r="Y29" s="273">
        <f t="shared" si="18"/>
        <v>0</v>
      </c>
      <c r="Z29" s="273">
        <f t="shared" si="18"/>
        <v>0</v>
      </c>
      <c r="AA29" s="273">
        <f t="shared" si="18"/>
        <v>0</v>
      </c>
      <c r="AB29" s="273">
        <f t="shared" si="18"/>
        <v>0</v>
      </c>
      <c r="AC29" s="273">
        <f t="shared" si="18"/>
        <v>0</v>
      </c>
      <c r="AD29" s="273">
        <f t="shared" si="18"/>
        <v>0</v>
      </c>
      <c r="AE29" s="273">
        <f t="shared" si="18"/>
        <v>0</v>
      </c>
      <c r="AF29" s="273">
        <f t="shared" si="18"/>
        <v>0</v>
      </c>
      <c r="AG29" s="273">
        <f t="shared" si="18"/>
        <v>0</v>
      </c>
      <c r="AH29" s="273">
        <f t="shared" si="18"/>
        <v>287.50626379634298</v>
      </c>
      <c r="AI29" s="273">
        <f t="shared" si="18"/>
        <v>302.08045600000003</v>
      </c>
      <c r="AJ29" s="273">
        <f t="shared" ref="AJ29:BO29" si="19">SUM(AJ30:AJ35)</f>
        <v>395.88564615384615</v>
      </c>
      <c r="AK29" s="273">
        <f t="shared" si="19"/>
        <v>564.3645305</v>
      </c>
      <c r="AL29" s="273">
        <f t="shared" si="19"/>
        <v>755.4666057500001</v>
      </c>
      <c r="AM29" s="273">
        <f t="shared" si="19"/>
        <v>882.96256549999987</v>
      </c>
      <c r="AN29" s="273">
        <f t="shared" si="19"/>
        <v>1020.7705977499999</v>
      </c>
      <c r="AO29" s="273">
        <f t="shared" si="19"/>
        <v>1172.1197127142857</v>
      </c>
      <c r="AP29" s="273">
        <f t="shared" si="19"/>
        <v>1245.5755610666668</v>
      </c>
      <c r="AQ29" s="273">
        <f t="shared" si="19"/>
        <v>1291.2906329999998</v>
      </c>
      <c r="AR29" s="273">
        <f t="shared" si="19"/>
        <v>1322.3629533333335</v>
      </c>
      <c r="AS29" s="273">
        <f t="shared" si="19"/>
        <v>1417.252283333333</v>
      </c>
      <c r="AT29" s="273">
        <f t="shared" si="19"/>
        <v>1601.3146243333333</v>
      </c>
      <c r="AU29" s="273">
        <f t="shared" si="19"/>
        <v>2084.0561549999998</v>
      </c>
      <c r="AV29" s="273">
        <f t="shared" si="19"/>
        <v>2588.9620103333332</v>
      </c>
      <c r="AW29" s="273">
        <f t="shared" si="19"/>
        <v>2871.8776219999995</v>
      </c>
      <c r="AX29" s="273">
        <f t="shared" si="19"/>
        <v>2785.9169999999999</v>
      </c>
      <c r="AY29" s="273">
        <f t="shared" si="19"/>
        <v>2744.35</v>
      </c>
      <c r="AZ29" s="273">
        <f t="shared" si="19"/>
        <v>2438.2424801734269</v>
      </c>
      <c r="BA29" s="273">
        <f t="shared" si="19"/>
        <v>2154.4810000000002</v>
      </c>
      <c r="BB29" s="273">
        <f t="shared" si="19"/>
        <v>2160.527</v>
      </c>
      <c r="BC29" s="273">
        <f t="shared" si="19"/>
        <v>2384.0059999999999</v>
      </c>
      <c r="BD29" s="273">
        <f t="shared" si="19"/>
        <v>2944.4639999999999</v>
      </c>
      <c r="BE29" s="273">
        <f t="shared" si="19"/>
        <v>3325.067</v>
      </c>
      <c r="BF29" s="273">
        <f t="shared" si="19"/>
        <v>3655.0069999999996</v>
      </c>
      <c r="BG29" s="273">
        <f t="shared" si="19"/>
        <v>3752.7889999999998</v>
      </c>
      <c r="BH29" s="273">
        <f t="shared" si="19"/>
        <v>3278.0000000000005</v>
      </c>
      <c r="BI29" s="273">
        <f t="shared" si="19"/>
        <v>2525.9999999999995</v>
      </c>
      <c r="BJ29" s="273">
        <f t="shared" si="19"/>
        <v>2050</v>
      </c>
      <c r="BK29" s="273">
        <f t="shared" si="19"/>
        <v>1737.5119804834528</v>
      </c>
      <c r="BL29" s="273">
        <f t="shared" si="19"/>
        <v>1455.6900798477316</v>
      </c>
      <c r="BM29" s="273">
        <f t="shared" si="19"/>
        <v>877.14850322825873</v>
      </c>
      <c r="BN29" s="273">
        <f t="shared" si="19"/>
        <v>0</v>
      </c>
      <c r="BO29" s="273">
        <f t="shared" si="19"/>
        <v>0</v>
      </c>
      <c r="BP29" s="273">
        <f t="shared" ref="BP29:BW29" si="20">SUM(BP30:BP35)</f>
        <v>0</v>
      </c>
      <c r="BQ29" s="273">
        <f t="shared" si="20"/>
        <v>0</v>
      </c>
      <c r="BR29" s="273">
        <f t="shared" si="20"/>
        <v>0</v>
      </c>
      <c r="BS29" s="273">
        <f t="shared" si="20"/>
        <v>0</v>
      </c>
      <c r="BT29" s="273">
        <f t="shared" si="20"/>
        <v>0</v>
      </c>
      <c r="BU29" s="273">
        <f t="shared" si="20"/>
        <v>0</v>
      </c>
      <c r="BV29" s="273">
        <f t="shared" si="20"/>
        <v>0</v>
      </c>
      <c r="BW29" s="273">
        <f t="shared" si="20"/>
        <v>0</v>
      </c>
      <c r="BX29" s="33"/>
    </row>
    <row r="30" spans="1:76" s="97" customFormat="1">
      <c r="A30" s="30"/>
      <c r="B30" s="374" t="s">
        <v>514</v>
      </c>
      <c r="C30" s="38"/>
      <c r="D30" s="273">
        <v>0</v>
      </c>
      <c r="E30" s="273">
        <v>0</v>
      </c>
      <c r="F30" s="273">
        <v>0</v>
      </c>
      <c r="G30" s="273">
        <v>0</v>
      </c>
      <c r="H30" s="273">
        <v>0</v>
      </c>
      <c r="I30" s="273">
        <v>0</v>
      </c>
      <c r="J30" s="273">
        <v>0</v>
      </c>
      <c r="K30" s="273">
        <v>0</v>
      </c>
      <c r="L30" s="273">
        <v>0</v>
      </c>
      <c r="M30" s="273">
        <v>0</v>
      </c>
      <c r="N30" s="273">
        <v>0</v>
      </c>
      <c r="O30" s="273">
        <v>0</v>
      </c>
      <c r="P30" s="273">
        <v>0</v>
      </c>
      <c r="Q30" s="273">
        <v>0</v>
      </c>
      <c r="R30" s="273">
        <v>0</v>
      </c>
      <c r="S30" s="273">
        <v>0</v>
      </c>
      <c r="T30" s="273">
        <v>0</v>
      </c>
      <c r="U30" s="273">
        <v>0</v>
      </c>
      <c r="V30" s="273">
        <v>0</v>
      </c>
      <c r="W30" s="273">
        <v>0</v>
      </c>
      <c r="X30" s="273">
        <v>0</v>
      </c>
      <c r="Y30" s="273">
        <v>0</v>
      </c>
      <c r="Z30" s="273">
        <v>0</v>
      </c>
      <c r="AA30" s="273">
        <v>0</v>
      </c>
      <c r="AB30" s="273">
        <v>0</v>
      </c>
      <c r="AC30" s="273">
        <v>0</v>
      </c>
      <c r="AD30" s="273">
        <v>0</v>
      </c>
      <c r="AE30" s="273">
        <v>0</v>
      </c>
      <c r="AF30" s="273">
        <v>0</v>
      </c>
      <c r="AG30" s="273">
        <v>0</v>
      </c>
      <c r="AH30" s="273">
        <v>93.471266166347988</v>
      </c>
      <c r="AI30" s="273">
        <v>94.923246999999989</v>
      </c>
      <c r="AJ30" s="273">
        <v>133.38773399999999</v>
      </c>
      <c r="AK30" s="273">
        <v>247.07490900000002</v>
      </c>
      <c r="AL30" s="273">
        <v>357.58954</v>
      </c>
      <c r="AM30" s="273">
        <v>431.42880574999998</v>
      </c>
      <c r="AN30" s="273">
        <v>509.44051474999986</v>
      </c>
      <c r="AO30" s="273">
        <v>568.12316771428561</v>
      </c>
      <c r="AP30" s="273">
        <v>574.2704686666666</v>
      </c>
      <c r="AQ30" s="273">
        <v>536.17211133333342</v>
      </c>
      <c r="AR30" s="273">
        <v>433.57405600000004</v>
      </c>
      <c r="AS30" s="273">
        <v>354.685723</v>
      </c>
      <c r="AT30" s="273">
        <v>376.53609799999998</v>
      </c>
      <c r="AU30" s="273">
        <v>563.69445233333329</v>
      </c>
      <c r="AV30" s="273">
        <v>715.69305299999996</v>
      </c>
      <c r="AW30" s="273">
        <v>769.72457333333318</v>
      </c>
      <c r="AX30" s="273">
        <v>820</v>
      </c>
      <c r="AY30" s="273">
        <v>660</v>
      </c>
      <c r="AZ30" s="273">
        <v>275.71548017342661</v>
      </c>
      <c r="BA30" s="273">
        <v>0</v>
      </c>
      <c r="BB30" s="273">
        <v>0</v>
      </c>
      <c r="BC30" s="273">
        <v>0</v>
      </c>
      <c r="BD30" s="273">
        <v>0</v>
      </c>
      <c r="BE30" s="273">
        <v>0</v>
      </c>
      <c r="BF30" s="273">
        <v>0</v>
      </c>
      <c r="BG30" s="273">
        <v>0</v>
      </c>
      <c r="BH30" s="273">
        <v>0</v>
      </c>
      <c r="BI30" s="273">
        <v>0</v>
      </c>
      <c r="BJ30" s="273">
        <v>0</v>
      </c>
      <c r="BK30" s="273">
        <v>0</v>
      </c>
      <c r="BL30" s="273">
        <v>0</v>
      </c>
      <c r="BM30" s="273">
        <v>0</v>
      </c>
      <c r="BN30" s="273">
        <v>0</v>
      </c>
      <c r="BO30" s="273">
        <v>0</v>
      </c>
      <c r="BP30" s="273">
        <v>0</v>
      </c>
      <c r="BQ30" s="273">
        <v>0</v>
      </c>
      <c r="BR30" s="273">
        <v>0</v>
      </c>
      <c r="BS30" s="273">
        <v>0</v>
      </c>
      <c r="BT30" s="273">
        <v>0</v>
      </c>
      <c r="BU30" s="273">
        <v>0</v>
      </c>
      <c r="BV30" s="273">
        <v>0</v>
      </c>
      <c r="BW30" s="273">
        <v>0</v>
      </c>
      <c r="BX30" s="33"/>
    </row>
    <row r="31" spans="1:76" s="97" customFormat="1">
      <c r="A31" s="30"/>
      <c r="B31" s="374" t="s">
        <v>513</v>
      </c>
      <c r="C31" s="38"/>
      <c r="D31" s="273">
        <v>0</v>
      </c>
      <c r="E31" s="273">
        <v>0</v>
      </c>
      <c r="F31" s="273">
        <v>0</v>
      </c>
      <c r="G31" s="273">
        <v>0</v>
      </c>
      <c r="H31" s="273">
        <v>0</v>
      </c>
      <c r="I31" s="273">
        <v>0</v>
      </c>
      <c r="J31" s="273">
        <v>0</v>
      </c>
      <c r="K31" s="273">
        <v>0</v>
      </c>
      <c r="L31" s="273">
        <v>0</v>
      </c>
      <c r="M31" s="273">
        <v>0</v>
      </c>
      <c r="N31" s="273">
        <v>0</v>
      </c>
      <c r="O31" s="273">
        <v>0</v>
      </c>
      <c r="P31" s="273">
        <v>0</v>
      </c>
      <c r="Q31" s="273">
        <v>0</v>
      </c>
      <c r="R31" s="273">
        <v>0</v>
      </c>
      <c r="S31" s="273">
        <v>0</v>
      </c>
      <c r="T31" s="273">
        <v>0</v>
      </c>
      <c r="U31" s="273">
        <v>0</v>
      </c>
      <c r="V31" s="273">
        <v>0</v>
      </c>
      <c r="W31" s="273">
        <v>0</v>
      </c>
      <c r="X31" s="273">
        <v>0</v>
      </c>
      <c r="Y31" s="273">
        <v>0</v>
      </c>
      <c r="Z31" s="273">
        <v>0</v>
      </c>
      <c r="AA31" s="273">
        <v>0</v>
      </c>
      <c r="AB31" s="273">
        <v>0</v>
      </c>
      <c r="AC31" s="273">
        <v>0</v>
      </c>
      <c r="AD31" s="273">
        <v>0</v>
      </c>
      <c r="AE31" s="273">
        <v>0</v>
      </c>
      <c r="AF31" s="273">
        <v>0</v>
      </c>
      <c r="AG31" s="273">
        <v>0</v>
      </c>
      <c r="AH31" s="273">
        <v>2.8029816586538465</v>
      </c>
      <c r="AI31" s="273">
        <v>3.1177550000000003</v>
      </c>
      <c r="AJ31" s="273">
        <v>4.417237692307693</v>
      </c>
      <c r="AK31" s="273">
        <v>3.0525300000000004</v>
      </c>
      <c r="AL31" s="273">
        <v>5.1579929999999994</v>
      </c>
      <c r="AM31" s="273">
        <v>4.8207797499999998</v>
      </c>
      <c r="AN31" s="273">
        <v>5.9772190000000007</v>
      </c>
      <c r="AO31" s="273">
        <v>6.0103905714285712</v>
      </c>
      <c r="AP31" s="273">
        <v>6.2181166666666661</v>
      </c>
      <c r="AQ31" s="273">
        <v>11.184782999999999</v>
      </c>
      <c r="AR31" s="273">
        <v>20.375420333333334</v>
      </c>
      <c r="AS31" s="273">
        <v>23.223578666666668</v>
      </c>
      <c r="AT31" s="273">
        <v>27.424068666666663</v>
      </c>
      <c r="AU31" s="273">
        <v>33.173434999999991</v>
      </c>
      <c r="AV31" s="273">
        <v>38.794090666666669</v>
      </c>
      <c r="AW31" s="273">
        <v>43.345056333333332</v>
      </c>
      <c r="AX31" s="273">
        <v>43.463999999999999</v>
      </c>
      <c r="AY31" s="273">
        <v>46.861000000000004</v>
      </c>
      <c r="AZ31" s="273">
        <v>50.704000000000001</v>
      </c>
      <c r="BA31" s="273">
        <v>51.632000000000005</v>
      </c>
      <c r="BB31" s="273">
        <v>53.134</v>
      </c>
      <c r="BC31" s="273">
        <v>55.036000000000001</v>
      </c>
      <c r="BD31" s="273">
        <v>63.141999999999996</v>
      </c>
      <c r="BE31" s="273">
        <v>69.936000000000007</v>
      </c>
      <c r="BF31" s="273">
        <v>78.903000000000006</v>
      </c>
      <c r="BG31" s="273">
        <v>44.26</v>
      </c>
      <c r="BH31" s="273">
        <v>0</v>
      </c>
      <c r="BI31" s="273">
        <v>0</v>
      </c>
      <c r="BJ31" s="273">
        <v>0</v>
      </c>
      <c r="BK31" s="273">
        <v>0</v>
      </c>
      <c r="BL31" s="273">
        <v>0</v>
      </c>
      <c r="BM31" s="273">
        <v>0</v>
      </c>
      <c r="BN31" s="273">
        <v>0</v>
      </c>
      <c r="BO31" s="273">
        <v>0</v>
      </c>
      <c r="BP31" s="273">
        <v>0</v>
      </c>
      <c r="BQ31" s="273">
        <v>0</v>
      </c>
      <c r="BR31" s="273">
        <v>0</v>
      </c>
      <c r="BS31" s="273">
        <v>0</v>
      </c>
      <c r="BT31" s="273">
        <v>0</v>
      </c>
      <c r="BU31" s="273">
        <v>0</v>
      </c>
      <c r="BV31" s="273">
        <v>0</v>
      </c>
      <c r="BW31" s="273">
        <v>0</v>
      </c>
      <c r="BX31" s="33"/>
    </row>
    <row r="32" spans="1:76" s="97" customFormat="1">
      <c r="A32" s="30"/>
      <c r="B32" s="374" t="s">
        <v>482</v>
      </c>
      <c r="C32" s="38"/>
      <c r="D32" s="273">
        <v>0</v>
      </c>
      <c r="E32" s="273">
        <v>0</v>
      </c>
      <c r="F32" s="273">
        <v>0</v>
      </c>
      <c r="G32" s="273">
        <v>0</v>
      </c>
      <c r="H32" s="273">
        <v>0</v>
      </c>
      <c r="I32" s="273">
        <v>0</v>
      </c>
      <c r="J32" s="273">
        <v>0</v>
      </c>
      <c r="K32" s="273">
        <v>0</v>
      </c>
      <c r="L32" s="273">
        <v>0</v>
      </c>
      <c r="M32" s="273">
        <v>0</v>
      </c>
      <c r="N32" s="273">
        <v>0</v>
      </c>
      <c r="O32" s="273">
        <v>0</v>
      </c>
      <c r="P32" s="273">
        <v>0</v>
      </c>
      <c r="Q32" s="273">
        <v>0</v>
      </c>
      <c r="R32" s="273">
        <v>0</v>
      </c>
      <c r="S32" s="273">
        <v>0</v>
      </c>
      <c r="T32" s="273">
        <v>0</v>
      </c>
      <c r="U32" s="273">
        <v>0</v>
      </c>
      <c r="V32" s="273">
        <v>0</v>
      </c>
      <c r="W32" s="273">
        <v>0</v>
      </c>
      <c r="X32" s="273">
        <v>0</v>
      </c>
      <c r="Y32" s="273">
        <v>0</v>
      </c>
      <c r="Z32" s="273">
        <v>0</v>
      </c>
      <c r="AA32" s="273">
        <v>0</v>
      </c>
      <c r="AB32" s="273">
        <v>0</v>
      </c>
      <c r="AC32" s="273">
        <v>0</v>
      </c>
      <c r="AD32" s="273">
        <v>0</v>
      </c>
      <c r="AE32" s="273">
        <v>0</v>
      </c>
      <c r="AF32" s="273">
        <v>0</v>
      </c>
      <c r="AG32" s="273">
        <v>0</v>
      </c>
      <c r="AH32" s="273">
        <v>5.1934940357142851</v>
      </c>
      <c r="AI32" s="273">
        <v>5.8754679999999997</v>
      </c>
      <c r="AJ32" s="273">
        <v>6.4494479999999994</v>
      </c>
      <c r="AK32" s="273">
        <v>7.7735155000000002</v>
      </c>
      <c r="AL32" s="273">
        <v>8.1048584999999989</v>
      </c>
      <c r="AM32" s="273">
        <v>11.847468999999998</v>
      </c>
      <c r="AN32" s="273">
        <v>12.584511500000001</v>
      </c>
      <c r="AO32" s="273">
        <v>15.318929857142857</v>
      </c>
      <c r="AP32" s="273">
        <v>21.204908400000001</v>
      </c>
      <c r="AQ32" s="273">
        <v>26.817910999999995</v>
      </c>
      <c r="AR32" s="273">
        <v>31.576727000000005</v>
      </c>
      <c r="AS32" s="273">
        <v>44.142540666666669</v>
      </c>
      <c r="AT32" s="273">
        <v>70.518660999999994</v>
      </c>
      <c r="AU32" s="273">
        <v>130.53000933333331</v>
      </c>
      <c r="AV32" s="273">
        <v>189.23076999999998</v>
      </c>
      <c r="AW32" s="273">
        <v>255.07671199999996</v>
      </c>
      <c r="AX32" s="273">
        <v>255.15199999999999</v>
      </c>
      <c r="AY32" s="273">
        <v>297.05799999999999</v>
      </c>
      <c r="AZ32" s="273">
        <v>327.88400000000001</v>
      </c>
      <c r="BA32" s="273">
        <v>354.95100000000002</v>
      </c>
      <c r="BB32" s="273">
        <v>382.50900000000001</v>
      </c>
      <c r="BC32" s="273">
        <v>453.77700000000004</v>
      </c>
      <c r="BD32" s="273">
        <v>582.23099999999999</v>
      </c>
      <c r="BE32" s="273">
        <v>697.84500000000003</v>
      </c>
      <c r="BF32" s="273">
        <v>800.66499999999996</v>
      </c>
      <c r="BG32" s="273">
        <v>866.86699999999996</v>
      </c>
      <c r="BH32" s="273">
        <v>824.20128892350272</v>
      </c>
      <c r="BI32" s="273">
        <v>660.22746358750726</v>
      </c>
      <c r="BJ32" s="273">
        <v>551.92517870773702</v>
      </c>
      <c r="BK32" s="273">
        <v>473.66156547405154</v>
      </c>
      <c r="BL32" s="273">
        <v>417.08510670184251</v>
      </c>
      <c r="BM32" s="273">
        <v>302.41702124496578</v>
      </c>
      <c r="BN32" s="273">
        <v>0</v>
      </c>
      <c r="BO32" s="273">
        <v>0</v>
      </c>
      <c r="BP32" s="273">
        <v>0</v>
      </c>
      <c r="BQ32" s="273">
        <v>0</v>
      </c>
      <c r="BR32" s="273">
        <v>0</v>
      </c>
      <c r="BS32" s="273">
        <v>0</v>
      </c>
      <c r="BT32" s="273">
        <v>0</v>
      </c>
      <c r="BU32" s="273">
        <v>0</v>
      </c>
      <c r="BV32" s="273">
        <v>0</v>
      </c>
      <c r="BW32" s="273">
        <v>0</v>
      </c>
      <c r="BX32" s="33"/>
    </row>
    <row r="33" spans="1:76" s="97" customFormat="1">
      <c r="A33" s="30"/>
      <c r="B33" s="374" t="s">
        <v>512</v>
      </c>
      <c r="C33" s="38"/>
      <c r="D33" s="273">
        <v>0</v>
      </c>
      <c r="E33" s="273">
        <v>0</v>
      </c>
      <c r="F33" s="273">
        <v>0</v>
      </c>
      <c r="G33" s="273">
        <v>0</v>
      </c>
      <c r="H33" s="273">
        <v>0</v>
      </c>
      <c r="I33" s="273">
        <v>0</v>
      </c>
      <c r="J33" s="273">
        <v>0</v>
      </c>
      <c r="K33" s="273">
        <v>0</v>
      </c>
      <c r="L33" s="273">
        <v>0</v>
      </c>
      <c r="M33" s="273">
        <v>0</v>
      </c>
      <c r="N33" s="273">
        <v>0</v>
      </c>
      <c r="O33" s="273">
        <v>0</v>
      </c>
      <c r="P33" s="273">
        <v>0</v>
      </c>
      <c r="Q33" s="273">
        <v>0</v>
      </c>
      <c r="R33" s="273">
        <v>0</v>
      </c>
      <c r="S33" s="273">
        <v>0</v>
      </c>
      <c r="T33" s="273">
        <v>0</v>
      </c>
      <c r="U33" s="273">
        <v>0</v>
      </c>
      <c r="V33" s="273">
        <v>0</v>
      </c>
      <c r="W33" s="273">
        <v>0</v>
      </c>
      <c r="X33" s="273">
        <v>0</v>
      </c>
      <c r="Y33" s="273">
        <v>0</v>
      </c>
      <c r="Z33" s="273">
        <v>0</v>
      </c>
      <c r="AA33" s="273">
        <v>0</v>
      </c>
      <c r="AB33" s="273">
        <v>0</v>
      </c>
      <c r="AC33" s="273">
        <v>0</v>
      </c>
      <c r="AD33" s="273">
        <v>0</v>
      </c>
      <c r="AE33" s="273">
        <v>0</v>
      </c>
      <c r="AF33" s="273">
        <v>0</v>
      </c>
      <c r="AG33" s="273">
        <v>0</v>
      </c>
      <c r="AH33" s="273">
        <v>182.15085531267607</v>
      </c>
      <c r="AI33" s="273">
        <v>193.603454</v>
      </c>
      <c r="AJ33" s="273">
        <v>246.08449246153847</v>
      </c>
      <c r="AK33" s="273">
        <v>298.00780700000001</v>
      </c>
      <c r="AL33" s="273">
        <v>372.96242025000004</v>
      </c>
      <c r="AM33" s="273">
        <v>418.66883899999999</v>
      </c>
      <c r="AN33" s="273">
        <v>472.97908750000005</v>
      </c>
      <c r="AO33" s="273">
        <v>559.46277857142854</v>
      </c>
      <c r="AP33" s="273">
        <v>619.10317680000003</v>
      </c>
      <c r="AQ33" s="273">
        <v>687.23668999999995</v>
      </c>
      <c r="AR33" s="273">
        <v>786.62654500000008</v>
      </c>
      <c r="AS33" s="273">
        <v>914.84584999999981</v>
      </c>
      <c r="AT33" s="273">
        <v>1031.7429646666667</v>
      </c>
      <c r="AU33" s="273">
        <v>1238.1339973333331</v>
      </c>
      <c r="AV33" s="273">
        <v>1496.1980143333333</v>
      </c>
      <c r="AW33" s="273">
        <v>1640.7096546666664</v>
      </c>
      <c r="AX33" s="273">
        <v>1565.194</v>
      </c>
      <c r="AY33" s="273">
        <v>1620.7080000000001</v>
      </c>
      <c r="AZ33" s="273">
        <v>1655.7110000000002</v>
      </c>
      <c r="BA33" s="273">
        <v>1620.1309999999999</v>
      </c>
      <c r="BB33" s="273">
        <v>1603.6470000000002</v>
      </c>
      <c r="BC33" s="273">
        <v>1767.1590000000001</v>
      </c>
      <c r="BD33" s="273">
        <v>2165.7539999999999</v>
      </c>
      <c r="BE33" s="273">
        <v>2410.0329999999999</v>
      </c>
      <c r="BF33" s="273">
        <v>2614.94</v>
      </c>
      <c r="BG33" s="273">
        <v>2692.2280000000001</v>
      </c>
      <c r="BH33" s="273">
        <v>2340.126238103408</v>
      </c>
      <c r="BI33" s="273">
        <v>1796.9867403600622</v>
      </c>
      <c r="BJ33" s="273">
        <v>1440.1638339966985</v>
      </c>
      <c r="BK33" s="273">
        <v>1213.3319089372128</v>
      </c>
      <c r="BL33" s="273">
        <v>1007.6875486858021</v>
      </c>
      <c r="BM33" s="273">
        <v>545.2825045729727</v>
      </c>
      <c r="BN33" s="273">
        <v>0</v>
      </c>
      <c r="BO33" s="273">
        <v>0</v>
      </c>
      <c r="BP33" s="273">
        <v>0</v>
      </c>
      <c r="BQ33" s="273">
        <v>0</v>
      </c>
      <c r="BR33" s="273">
        <v>0</v>
      </c>
      <c r="BS33" s="273">
        <v>0</v>
      </c>
      <c r="BT33" s="273">
        <v>0</v>
      </c>
      <c r="BU33" s="273">
        <v>0</v>
      </c>
      <c r="BV33" s="273">
        <v>0</v>
      </c>
      <c r="BW33" s="273">
        <v>0</v>
      </c>
      <c r="BX33" s="33"/>
    </row>
    <row r="34" spans="1:76" s="97" customFormat="1">
      <c r="A34" s="30"/>
      <c r="B34" s="374" t="s">
        <v>524</v>
      </c>
      <c r="C34" s="38"/>
      <c r="D34" s="273">
        <v>0</v>
      </c>
      <c r="E34" s="273">
        <v>0</v>
      </c>
      <c r="F34" s="273">
        <v>0</v>
      </c>
      <c r="G34" s="273">
        <v>0</v>
      </c>
      <c r="H34" s="273">
        <v>0</v>
      </c>
      <c r="I34" s="273">
        <v>0</v>
      </c>
      <c r="J34" s="273">
        <v>0</v>
      </c>
      <c r="K34" s="273">
        <v>0</v>
      </c>
      <c r="L34" s="273">
        <v>0</v>
      </c>
      <c r="M34" s="273">
        <v>0</v>
      </c>
      <c r="N34" s="273">
        <v>0</v>
      </c>
      <c r="O34" s="273">
        <v>0</v>
      </c>
      <c r="P34" s="273">
        <v>0</v>
      </c>
      <c r="Q34" s="273">
        <v>0</v>
      </c>
      <c r="R34" s="273">
        <v>0</v>
      </c>
      <c r="S34" s="273">
        <v>0</v>
      </c>
      <c r="T34" s="273">
        <v>0</v>
      </c>
      <c r="U34" s="273">
        <v>0</v>
      </c>
      <c r="V34" s="273">
        <v>0</v>
      </c>
      <c r="W34" s="273">
        <v>0</v>
      </c>
      <c r="X34" s="273">
        <v>0</v>
      </c>
      <c r="Y34" s="273">
        <v>0</v>
      </c>
      <c r="Z34" s="273">
        <v>0</v>
      </c>
      <c r="AA34" s="273">
        <v>0</v>
      </c>
      <c r="AB34" s="273">
        <v>0</v>
      </c>
      <c r="AC34" s="273">
        <v>0</v>
      </c>
      <c r="AD34" s="273">
        <v>0</v>
      </c>
      <c r="AE34" s="273">
        <v>0</v>
      </c>
      <c r="AF34" s="273">
        <v>0</v>
      </c>
      <c r="AG34" s="273">
        <v>0</v>
      </c>
      <c r="AH34" s="273">
        <v>2.3176474098360655</v>
      </c>
      <c r="AI34" s="273">
        <v>2.5419358688524589</v>
      </c>
      <c r="AJ34" s="273">
        <v>3.032214586666667</v>
      </c>
      <c r="AK34" s="273">
        <v>4.2614319429551788</v>
      </c>
      <c r="AL34" s="273">
        <v>5.6409478888888893</v>
      </c>
      <c r="AM34" s="273">
        <v>7.2432321987577657</v>
      </c>
      <c r="AN34" s="273">
        <v>8.4231230512820527</v>
      </c>
      <c r="AO34" s="273">
        <v>10.800226018433181</v>
      </c>
      <c r="AP34" s="273">
        <v>11.40188078888889</v>
      </c>
      <c r="AQ34" s="273">
        <v>11.713980107954544</v>
      </c>
      <c r="AR34" s="273">
        <v>27.608028126888218</v>
      </c>
      <c r="AS34" s="273">
        <v>44.195025049999991</v>
      </c>
      <c r="AT34" s="273">
        <v>34.984655181014098</v>
      </c>
      <c r="AU34" s="273">
        <v>45.762173703336863</v>
      </c>
      <c r="AV34" s="273">
        <v>66.131657658259329</v>
      </c>
      <c r="AW34" s="273">
        <v>71.191566821895719</v>
      </c>
      <c r="AX34" s="273">
        <v>45.959000000000003</v>
      </c>
      <c r="AY34" s="273">
        <v>52.497</v>
      </c>
      <c r="AZ34" s="273">
        <v>55.951000000000001</v>
      </c>
      <c r="BA34" s="273">
        <v>55.793000000000006</v>
      </c>
      <c r="BB34" s="273">
        <v>48.305</v>
      </c>
      <c r="BC34" s="273">
        <v>50.900999999999996</v>
      </c>
      <c r="BD34" s="273">
        <v>63.215000000000003</v>
      </c>
      <c r="BE34" s="273">
        <v>64.663000000000011</v>
      </c>
      <c r="BF34" s="273">
        <v>67.364999999999995</v>
      </c>
      <c r="BG34" s="273">
        <v>55.756</v>
      </c>
      <c r="BH34" s="273">
        <v>32.408347331744444</v>
      </c>
      <c r="BI34" s="273">
        <v>13.401102736940748</v>
      </c>
      <c r="BJ34" s="273">
        <v>12.776731585820285</v>
      </c>
      <c r="BK34" s="273">
        <v>2.5333533332640377</v>
      </c>
      <c r="BL34" s="273">
        <v>0</v>
      </c>
      <c r="BM34" s="273">
        <v>0</v>
      </c>
      <c r="BN34" s="273">
        <v>0</v>
      </c>
      <c r="BO34" s="273">
        <v>0</v>
      </c>
      <c r="BP34" s="273">
        <v>0</v>
      </c>
      <c r="BQ34" s="273">
        <v>0</v>
      </c>
      <c r="BR34" s="273">
        <v>0</v>
      </c>
      <c r="BS34" s="273">
        <v>0</v>
      </c>
      <c r="BT34" s="273">
        <v>0</v>
      </c>
      <c r="BU34" s="273">
        <v>0</v>
      </c>
      <c r="BV34" s="273">
        <v>0</v>
      </c>
      <c r="BW34" s="273">
        <v>0</v>
      </c>
      <c r="BX34" s="33"/>
    </row>
    <row r="35" spans="1:76" s="97" customFormat="1">
      <c r="A35" s="30"/>
      <c r="B35" s="339" t="s">
        <v>523</v>
      </c>
      <c r="C35" s="319"/>
      <c r="D35" s="273">
        <v>0</v>
      </c>
      <c r="E35" s="273">
        <v>0</v>
      </c>
      <c r="F35" s="273">
        <v>0</v>
      </c>
      <c r="G35" s="273">
        <v>0</v>
      </c>
      <c r="H35" s="273">
        <v>0</v>
      </c>
      <c r="I35" s="273">
        <v>0</v>
      </c>
      <c r="J35" s="273">
        <v>0</v>
      </c>
      <c r="K35" s="273">
        <v>0</v>
      </c>
      <c r="L35" s="273">
        <v>0</v>
      </c>
      <c r="M35" s="273">
        <v>0</v>
      </c>
      <c r="N35" s="273">
        <v>0</v>
      </c>
      <c r="O35" s="273">
        <v>0</v>
      </c>
      <c r="P35" s="273">
        <v>0</v>
      </c>
      <c r="Q35" s="273">
        <v>0</v>
      </c>
      <c r="R35" s="273">
        <v>0</v>
      </c>
      <c r="S35" s="273">
        <v>0</v>
      </c>
      <c r="T35" s="273">
        <v>0</v>
      </c>
      <c r="U35" s="273">
        <v>0</v>
      </c>
      <c r="V35" s="273">
        <v>0</v>
      </c>
      <c r="W35" s="273">
        <v>0</v>
      </c>
      <c r="X35" s="273">
        <v>0</v>
      </c>
      <c r="Y35" s="273">
        <v>0</v>
      </c>
      <c r="Z35" s="273">
        <v>0</v>
      </c>
      <c r="AA35" s="273">
        <v>0</v>
      </c>
      <c r="AB35" s="273">
        <v>0</v>
      </c>
      <c r="AC35" s="273">
        <v>0</v>
      </c>
      <c r="AD35" s="273">
        <v>0</v>
      </c>
      <c r="AE35" s="273">
        <v>0</v>
      </c>
      <c r="AF35" s="273">
        <v>0</v>
      </c>
      <c r="AG35" s="273">
        <v>0</v>
      </c>
      <c r="AH35" s="273">
        <v>1.5700192131147541</v>
      </c>
      <c r="AI35" s="273">
        <v>2.0185961311475409</v>
      </c>
      <c r="AJ35" s="273">
        <v>2.5145194133333337</v>
      </c>
      <c r="AK35" s="273">
        <v>4.1943370570448213</v>
      </c>
      <c r="AL35" s="273">
        <v>6.0108461111111113</v>
      </c>
      <c r="AM35" s="273">
        <v>8.9534398012422383</v>
      </c>
      <c r="AN35" s="273">
        <v>11.366141948717949</v>
      </c>
      <c r="AO35" s="273">
        <v>12.40421998156682</v>
      </c>
      <c r="AP35" s="273">
        <v>13.377009744444447</v>
      </c>
      <c r="AQ35" s="273">
        <v>18.165157558712117</v>
      </c>
      <c r="AR35" s="273">
        <v>22.602176873111784</v>
      </c>
      <c r="AS35" s="273">
        <v>36.159565949999994</v>
      </c>
      <c r="AT35" s="273">
        <v>60.108176818985882</v>
      </c>
      <c r="AU35" s="273">
        <v>72.762087296663097</v>
      </c>
      <c r="AV35" s="273">
        <v>82.914424675073988</v>
      </c>
      <c r="AW35" s="273">
        <v>91.830058844770917</v>
      </c>
      <c r="AX35" s="273">
        <v>56.148000000000003</v>
      </c>
      <c r="AY35" s="273">
        <v>67.225999999999999</v>
      </c>
      <c r="AZ35" s="273">
        <v>72.277000000000001</v>
      </c>
      <c r="BA35" s="273">
        <v>71.974000000000004</v>
      </c>
      <c r="BB35" s="273">
        <v>72.932000000000002</v>
      </c>
      <c r="BC35" s="273">
        <v>57.133000000000003</v>
      </c>
      <c r="BD35" s="273">
        <v>70.122000000000014</v>
      </c>
      <c r="BE35" s="273">
        <v>82.59</v>
      </c>
      <c r="BF35" s="273">
        <v>93.134</v>
      </c>
      <c r="BG35" s="273">
        <v>93.677999999999997</v>
      </c>
      <c r="BH35" s="273">
        <v>81.264125641345288</v>
      </c>
      <c r="BI35" s="273">
        <v>55.384693315489791</v>
      </c>
      <c r="BJ35" s="273">
        <v>45.134255709744181</v>
      </c>
      <c r="BK35" s="273">
        <v>47.98515273892432</v>
      </c>
      <c r="BL35" s="273">
        <v>30.917424460086963</v>
      </c>
      <c r="BM35" s="273">
        <v>29.448977410320264</v>
      </c>
      <c r="BN35" s="273">
        <v>0</v>
      </c>
      <c r="BO35" s="273">
        <v>0</v>
      </c>
      <c r="BP35" s="273">
        <v>0</v>
      </c>
      <c r="BQ35" s="273">
        <v>0</v>
      </c>
      <c r="BR35" s="273">
        <v>0</v>
      </c>
      <c r="BS35" s="273">
        <v>0</v>
      </c>
      <c r="BT35" s="273">
        <v>0</v>
      </c>
      <c r="BU35" s="273">
        <v>0</v>
      </c>
      <c r="BV35" s="273">
        <v>0</v>
      </c>
      <c r="BW35" s="273">
        <v>0</v>
      </c>
      <c r="BX35" s="33"/>
    </row>
    <row r="36" spans="1:76" s="97" customFormat="1" ht="25.5" customHeight="1">
      <c r="A36" s="30"/>
      <c r="B36" s="323" t="s">
        <v>528</v>
      </c>
      <c r="C36" s="319"/>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33"/>
    </row>
    <row r="37" spans="1:76" s="97" customFormat="1">
      <c r="A37" s="30"/>
      <c r="B37" s="339" t="s">
        <v>527</v>
      </c>
      <c r="C37" s="319"/>
      <c r="D37" s="273">
        <v>0</v>
      </c>
      <c r="E37" s="273">
        <v>0</v>
      </c>
      <c r="F37" s="273">
        <v>0</v>
      </c>
      <c r="G37" s="273">
        <v>0</v>
      </c>
      <c r="H37" s="273">
        <v>0</v>
      </c>
      <c r="I37" s="273">
        <v>0</v>
      </c>
      <c r="J37" s="273">
        <v>0</v>
      </c>
      <c r="K37" s="273">
        <v>0</v>
      </c>
      <c r="L37" s="273">
        <v>0</v>
      </c>
      <c r="M37" s="273">
        <v>0</v>
      </c>
      <c r="N37" s="273">
        <v>0</v>
      </c>
      <c r="O37" s="273">
        <v>0</v>
      </c>
      <c r="P37" s="273">
        <v>0</v>
      </c>
      <c r="Q37" s="273">
        <v>0</v>
      </c>
      <c r="R37" s="273">
        <v>0</v>
      </c>
      <c r="S37" s="273">
        <v>0</v>
      </c>
      <c r="T37" s="273">
        <v>0</v>
      </c>
      <c r="U37" s="273">
        <v>0</v>
      </c>
      <c r="V37" s="273">
        <v>0</v>
      </c>
      <c r="W37" s="273">
        <v>0</v>
      </c>
      <c r="X37" s="273">
        <v>0</v>
      </c>
      <c r="Y37" s="273">
        <v>0</v>
      </c>
      <c r="Z37" s="273">
        <v>0</v>
      </c>
      <c r="AA37" s="273">
        <v>0</v>
      </c>
      <c r="AB37" s="273">
        <v>0</v>
      </c>
      <c r="AC37" s="273">
        <v>0</v>
      </c>
      <c r="AD37" s="273">
        <v>0</v>
      </c>
      <c r="AE37" s="273">
        <v>0</v>
      </c>
      <c r="AF37" s="273">
        <v>0</v>
      </c>
      <c r="AG37" s="273">
        <v>0</v>
      </c>
      <c r="AH37" s="273">
        <v>0</v>
      </c>
      <c r="AI37" s="273">
        <v>7.9208541951414011</v>
      </c>
      <c r="AJ37" s="273">
        <v>14.257537551254522</v>
      </c>
      <c r="AK37" s="273">
        <v>18.217964648825223</v>
      </c>
      <c r="AL37" s="273">
        <v>30.891331361051463</v>
      </c>
      <c r="AM37" s="273">
        <v>82.376883629470569</v>
      </c>
      <c r="AN37" s="273">
        <v>158.41708390282801</v>
      </c>
      <c r="AO37" s="273">
        <v>275.64572599092071</v>
      </c>
      <c r="AP37" s="273">
        <v>396.04270975706999</v>
      </c>
      <c r="AQ37" s="273">
        <v>531.48931649398799</v>
      </c>
      <c r="AR37" s="273">
        <v>695.45099833341499</v>
      </c>
      <c r="AS37" s="273">
        <v>875.25438856312473</v>
      </c>
      <c r="AT37" s="273">
        <v>1012.7680845889809</v>
      </c>
      <c r="AU37" s="273">
        <v>1284.9325956024427</v>
      </c>
      <c r="AV37" s="273">
        <v>1549.3917064717893</v>
      </c>
      <c r="AW37" s="273">
        <v>1694.465297394725</v>
      </c>
      <c r="AX37" s="273">
        <v>1703.4202564991706</v>
      </c>
      <c r="AY37" s="273">
        <v>1500.1314740626374</v>
      </c>
      <c r="AZ37" s="273">
        <v>1421.519831098472</v>
      </c>
      <c r="BA37" s="273">
        <v>1299.9456455967315</v>
      </c>
      <c r="BB37" s="273">
        <v>1181.8139462800841</v>
      </c>
      <c r="BC37" s="273">
        <v>1112.7124440704331</v>
      </c>
      <c r="BD37" s="273">
        <v>1077.816952234662</v>
      </c>
      <c r="BE37" s="273">
        <v>1056.9938777475572</v>
      </c>
      <c r="BF37" s="273">
        <v>607.92077511202979</v>
      </c>
      <c r="BG37" s="273">
        <v>239.26332801532695</v>
      </c>
      <c r="BH37" s="273">
        <v>0</v>
      </c>
      <c r="BI37" s="273">
        <v>0</v>
      </c>
      <c r="BJ37" s="273">
        <v>0</v>
      </c>
      <c r="BK37" s="273">
        <v>0</v>
      </c>
      <c r="BL37" s="273">
        <v>0</v>
      </c>
      <c r="BM37" s="273">
        <v>0</v>
      </c>
      <c r="BN37" s="273">
        <v>0</v>
      </c>
      <c r="BO37" s="273">
        <v>0</v>
      </c>
      <c r="BP37" s="273">
        <v>0</v>
      </c>
      <c r="BQ37" s="273">
        <v>0</v>
      </c>
      <c r="BR37" s="273">
        <v>0</v>
      </c>
      <c r="BS37" s="273">
        <v>0</v>
      </c>
      <c r="BT37" s="273">
        <v>0</v>
      </c>
      <c r="BU37" s="273">
        <v>0</v>
      </c>
      <c r="BV37" s="273">
        <v>0</v>
      </c>
      <c r="BW37" s="273">
        <v>0</v>
      </c>
      <c r="BX37" s="33"/>
    </row>
    <row r="38" spans="1:76" s="97" customFormat="1">
      <c r="A38" s="30"/>
      <c r="B38" s="339" t="s">
        <v>526</v>
      </c>
      <c r="C38" s="319"/>
      <c r="D38" s="273">
        <v>0</v>
      </c>
      <c r="E38" s="273">
        <v>0</v>
      </c>
      <c r="F38" s="273">
        <v>0</v>
      </c>
      <c r="G38" s="273">
        <v>0</v>
      </c>
      <c r="H38" s="273">
        <v>0</v>
      </c>
      <c r="I38" s="273">
        <v>0</v>
      </c>
      <c r="J38" s="273">
        <v>0</v>
      </c>
      <c r="K38" s="273">
        <v>0</v>
      </c>
      <c r="L38" s="273">
        <v>0</v>
      </c>
      <c r="M38" s="273">
        <v>0</v>
      </c>
      <c r="N38" s="273">
        <v>0</v>
      </c>
      <c r="O38" s="273">
        <v>0</v>
      </c>
      <c r="P38" s="273">
        <v>0</v>
      </c>
      <c r="Q38" s="273">
        <v>0</v>
      </c>
      <c r="R38" s="273">
        <v>0</v>
      </c>
      <c r="S38" s="273">
        <v>0</v>
      </c>
      <c r="T38" s="273">
        <v>0</v>
      </c>
      <c r="U38" s="273">
        <v>0</v>
      </c>
      <c r="V38" s="273">
        <v>0</v>
      </c>
      <c r="W38" s="273">
        <v>0</v>
      </c>
      <c r="X38" s="273">
        <v>0</v>
      </c>
      <c r="Y38" s="273">
        <v>0</v>
      </c>
      <c r="Z38" s="273">
        <v>0</v>
      </c>
      <c r="AA38" s="273">
        <v>0</v>
      </c>
      <c r="AB38" s="273">
        <v>0</v>
      </c>
      <c r="AC38" s="273">
        <v>0</v>
      </c>
      <c r="AD38" s="273">
        <v>0</v>
      </c>
      <c r="AE38" s="273">
        <v>0</v>
      </c>
      <c r="AF38" s="273">
        <v>0</v>
      </c>
      <c r="AG38" s="273">
        <v>0</v>
      </c>
      <c r="AH38" s="273">
        <v>0</v>
      </c>
      <c r="AI38" s="273">
        <v>2.0791458048585989</v>
      </c>
      <c r="AJ38" s="273">
        <v>3.7424624487454778</v>
      </c>
      <c r="AK38" s="273">
        <v>4.7820353511747768</v>
      </c>
      <c r="AL38" s="273">
        <v>8.1086686389485365</v>
      </c>
      <c r="AM38" s="273">
        <v>21.623116370529431</v>
      </c>
      <c r="AN38" s="273">
        <v>41.582916097171989</v>
      </c>
      <c r="AO38" s="273">
        <v>72.35427400907929</v>
      </c>
      <c r="AP38" s="273">
        <v>103.95729024293001</v>
      </c>
      <c r="AQ38" s="273">
        <v>139.51068350601201</v>
      </c>
      <c r="AR38" s="273">
        <v>182.54900166658501</v>
      </c>
      <c r="AS38" s="273">
        <v>229.74561143687527</v>
      </c>
      <c r="AT38" s="273">
        <v>251.9138825897187</v>
      </c>
      <c r="AU38" s="273">
        <v>322.46952062524298</v>
      </c>
      <c r="AV38" s="273">
        <v>389.73388162224228</v>
      </c>
      <c r="AW38" s="273">
        <v>462.72661970850959</v>
      </c>
      <c r="AX38" s="273">
        <v>478.80049192921024</v>
      </c>
      <c r="AY38" s="273">
        <v>480.76420050781519</v>
      </c>
      <c r="AZ38" s="273">
        <v>487.18098724935635</v>
      </c>
      <c r="BA38" s="273">
        <v>493.93324999863</v>
      </c>
      <c r="BB38" s="273">
        <v>496.25659195105163</v>
      </c>
      <c r="BC38" s="273">
        <v>496.5127764741809</v>
      </c>
      <c r="BD38" s="273">
        <v>485.25471579187501</v>
      </c>
      <c r="BE38" s="273">
        <v>489.04849039406668</v>
      </c>
      <c r="BF38" s="273">
        <v>147.12428187369665</v>
      </c>
      <c r="BG38" s="273">
        <v>64.975747559198723</v>
      </c>
      <c r="BH38" s="273">
        <v>0</v>
      </c>
      <c r="BI38" s="273">
        <v>0</v>
      </c>
      <c r="BJ38" s="273">
        <v>0</v>
      </c>
      <c r="BK38" s="273">
        <v>0</v>
      </c>
      <c r="BL38" s="273">
        <v>0</v>
      </c>
      <c r="BM38" s="273">
        <v>0</v>
      </c>
      <c r="BN38" s="273">
        <v>0</v>
      </c>
      <c r="BO38" s="273">
        <v>0</v>
      </c>
      <c r="BP38" s="273">
        <v>0</v>
      </c>
      <c r="BQ38" s="273">
        <v>0</v>
      </c>
      <c r="BR38" s="273">
        <v>0</v>
      </c>
      <c r="BS38" s="273">
        <v>0</v>
      </c>
      <c r="BT38" s="273">
        <v>0</v>
      </c>
      <c r="BU38" s="273">
        <v>0</v>
      </c>
      <c r="BV38" s="273">
        <v>0</v>
      </c>
      <c r="BW38" s="273">
        <v>0</v>
      </c>
      <c r="BX38" s="33"/>
    </row>
    <row r="39" spans="1:76" s="97" customFormat="1" ht="40.5" customHeight="1">
      <c r="A39" s="30"/>
      <c r="B39" s="376" t="s">
        <v>531</v>
      </c>
      <c r="C39" s="107"/>
      <c r="D39" s="273">
        <f t="shared" ref="D39:AI39" si="21">SUM(D40:D45)</f>
        <v>0</v>
      </c>
      <c r="E39" s="273">
        <f t="shared" si="21"/>
        <v>0</v>
      </c>
      <c r="F39" s="273">
        <f t="shared" si="21"/>
        <v>0</v>
      </c>
      <c r="G39" s="273">
        <f t="shared" si="21"/>
        <v>0</v>
      </c>
      <c r="H39" s="273">
        <f t="shared" si="21"/>
        <v>0</v>
      </c>
      <c r="I39" s="273">
        <f t="shared" si="21"/>
        <v>0</v>
      </c>
      <c r="J39" s="273">
        <f t="shared" si="21"/>
        <v>0</v>
      </c>
      <c r="K39" s="273">
        <f t="shared" si="21"/>
        <v>0</v>
      </c>
      <c r="L39" s="273">
        <f t="shared" si="21"/>
        <v>0</v>
      </c>
      <c r="M39" s="273">
        <f t="shared" si="21"/>
        <v>0</v>
      </c>
      <c r="N39" s="273">
        <f t="shared" si="21"/>
        <v>0</v>
      </c>
      <c r="O39" s="273">
        <f t="shared" si="21"/>
        <v>0</v>
      </c>
      <c r="P39" s="273">
        <f t="shared" si="21"/>
        <v>0</v>
      </c>
      <c r="Q39" s="273">
        <f t="shared" si="21"/>
        <v>0</v>
      </c>
      <c r="R39" s="273">
        <f t="shared" si="21"/>
        <v>0</v>
      </c>
      <c r="S39" s="273">
        <f t="shared" si="21"/>
        <v>0</v>
      </c>
      <c r="T39" s="273">
        <f t="shared" si="21"/>
        <v>0</v>
      </c>
      <c r="U39" s="273">
        <f t="shared" si="21"/>
        <v>0</v>
      </c>
      <c r="V39" s="273">
        <f t="shared" si="21"/>
        <v>0</v>
      </c>
      <c r="W39" s="273">
        <f t="shared" si="21"/>
        <v>0</v>
      </c>
      <c r="X39" s="273">
        <f t="shared" si="21"/>
        <v>0</v>
      </c>
      <c r="Y39" s="273">
        <f t="shared" si="21"/>
        <v>0</v>
      </c>
      <c r="Z39" s="273">
        <f t="shared" si="21"/>
        <v>0</v>
      </c>
      <c r="AA39" s="273">
        <f t="shared" si="21"/>
        <v>0</v>
      </c>
      <c r="AB39" s="273">
        <f t="shared" si="21"/>
        <v>0</v>
      </c>
      <c r="AC39" s="273">
        <f t="shared" si="21"/>
        <v>0</v>
      </c>
      <c r="AD39" s="273">
        <f t="shared" si="21"/>
        <v>0</v>
      </c>
      <c r="AE39" s="273">
        <f t="shared" si="21"/>
        <v>0</v>
      </c>
      <c r="AF39" s="273">
        <f t="shared" si="21"/>
        <v>0</v>
      </c>
      <c r="AG39" s="273">
        <f t="shared" si="21"/>
        <v>0</v>
      </c>
      <c r="AH39" s="273">
        <f t="shared" si="21"/>
        <v>1273.4937362036569</v>
      </c>
      <c r="AI39" s="273">
        <f t="shared" si="21"/>
        <v>1362.9195440000001</v>
      </c>
      <c r="AJ39" s="273">
        <f t="shared" ref="AJ39:BO39" si="22">SUM(AJ40:AJ45)</f>
        <v>1751.1143538461538</v>
      </c>
      <c r="AK39" s="273">
        <f t="shared" si="22"/>
        <v>2657.6854694999993</v>
      </c>
      <c r="AL39" s="273">
        <f t="shared" si="22"/>
        <v>3817.5333942499997</v>
      </c>
      <c r="AM39" s="273">
        <f t="shared" si="22"/>
        <v>4605.0374345</v>
      </c>
      <c r="AN39" s="273">
        <f t="shared" si="22"/>
        <v>5249.22940225</v>
      </c>
      <c r="AO39" s="273">
        <f t="shared" si="22"/>
        <v>5925.880287285715</v>
      </c>
      <c r="AP39" s="273">
        <f t="shared" si="22"/>
        <v>6219.4244389333326</v>
      </c>
      <c r="AQ39" s="273">
        <f t="shared" si="22"/>
        <v>5993.7093669999995</v>
      </c>
      <c r="AR39" s="273">
        <f t="shared" si="22"/>
        <v>5381.6140466666675</v>
      </c>
      <c r="AS39" s="273">
        <f t="shared" si="22"/>
        <v>5152.8057166666667</v>
      </c>
      <c r="AT39" s="273">
        <f t="shared" si="22"/>
        <v>6029.1884084879675</v>
      </c>
      <c r="AU39" s="273">
        <f t="shared" si="22"/>
        <v>7954.5646282840453</v>
      </c>
      <c r="AV39" s="273">
        <f t="shared" si="22"/>
        <v>10261.900401572635</v>
      </c>
      <c r="AW39" s="273">
        <f t="shared" si="22"/>
        <v>11080.553460896766</v>
      </c>
      <c r="AX39" s="273">
        <f t="shared" si="22"/>
        <v>11418.910251571619</v>
      </c>
      <c r="AY39" s="273">
        <f t="shared" si="22"/>
        <v>11967.287325429546</v>
      </c>
      <c r="AZ39" s="273">
        <f t="shared" si="22"/>
        <v>10097.751701478743</v>
      </c>
      <c r="BA39" s="273">
        <f t="shared" si="22"/>
        <v>8016.9571044046406</v>
      </c>
      <c r="BB39" s="273">
        <f t="shared" si="22"/>
        <v>7952.0924617688634</v>
      </c>
      <c r="BC39" s="273">
        <f t="shared" si="22"/>
        <v>8089.0907794553859</v>
      </c>
      <c r="BD39" s="273">
        <f t="shared" si="22"/>
        <v>8613.6913319734631</v>
      </c>
      <c r="BE39" s="273">
        <f t="shared" si="22"/>
        <v>9229.7977512705475</v>
      </c>
      <c r="BF39" s="273">
        <f t="shared" si="22"/>
        <v>9827.2626539668727</v>
      </c>
      <c r="BG39" s="273">
        <f t="shared" si="22"/>
        <v>8801.9901768454038</v>
      </c>
      <c r="BH39" s="273">
        <f t="shared" si="22"/>
        <v>6750.9129999999996</v>
      </c>
      <c r="BI39" s="273">
        <f t="shared" si="22"/>
        <v>6623.9960046050001</v>
      </c>
      <c r="BJ39" s="273">
        <f t="shared" si="22"/>
        <v>6788.7708489099996</v>
      </c>
      <c r="BK39" s="273">
        <f t="shared" si="22"/>
        <v>7290.4738887753138</v>
      </c>
      <c r="BL39" s="273">
        <f t="shared" si="22"/>
        <v>7229.0433295422663</v>
      </c>
      <c r="BM39" s="273">
        <f t="shared" si="22"/>
        <v>7496.6114745917403</v>
      </c>
      <c r="BN39" s="273">
        <f t="shared" si="22"/>
        <v>0</v>
      </c>
      <c r="BO39" s="273">
        <f t="shared" si="22"/>
        <v>0</v>
      </c>
      <c r="BP39" s="273">
        <f t="shared" ref="BP39:BW39" si="23">SUM(BP40:BP45)</f>
        <v>0</v>
      </c>
      <c r="BQ39" s="273">
        <f t="shared" si="23"/>
        <v>0</v>
      </c>
      <c r="BR39" s="273">
        <f t="shared" si="23"/>
        <v>0</v>
      </c>
      <c r="BS39" s="273">
        <f t="shared" si="23"/>
        <v>0</v>
      </c>
      <c r="BT39" s="273">
        <f t="shared" si="23"/>
        <v>0</v>
      </c>
      <c r="BU39" s="273">
        <f t="shared" si="23"/>
        <v>0</v>
      </c>
      <c r="BV39" s="273">
        <f t="shared" si="23"/>
        <v>0</v>
      </c>
      <c r="BW39" s="273">
        <f t="shared" si="23"/>
        <v>0</v>
      </c>
      <c r="BX39" s="33"/>
    </row>
    <row r="40" spans="1:76" s="97" customFormat="1">
      <c r="A40" s="30"/>
      <c r="B40" s="88" t="s">
        <v>514</v>
      </c>
      <c r="C40" s="38"/>
      <c r="D40" s="273">
        <f t="shared" ref="D40:AI40" si="24">D23-D30</f>
        <v>0</v>
      </c>
      <c r="E40" s="273">
        <f t="shared" si="24"/>
        <v>0</v>
      </c>
      <c r="F40" s="273">
        <f t="shared" si="24"/>
        <v>0</v>
      </c>
      <c r="G40" s="273">
        <f t="shared" si="24"/>
        <v>0</v>
      </c>
      <c r="H40" s="273">
        <f t="shared" si="24"/>
        <v>0</v>
      </c>
      <c r="I40" s="273">
        <f t="shared" si="24"/>
        <v>0</v>
      </c>
      <c r="J40" s="273">
        <f t="shared" si="24"/>
        <v>0</v>
      </c>
      <c r="K40" s="273">
        <f t="shared" si="24"/>
        <v>0</v>
      </c>
      <c r="L40" s="273">
        <f t="shared" si="24"/>
        <v>0</v>
      </c>
      <c r="M40" s="273">
        <f t="shared" si="24"/>
        <v>0</v>
      </c>
      <c r="N40" s="273">
        <f t="shared" si="24"/>
        <v>0</v>
      </c>
      <c r="O40" s="273">
        <f t="shared" si="24"/>
        <v>0</v>
      </c>
      <c r="P40" s="273">
        <f t="shared" si="24"/>
        <v>0</v>
      </c>
      <c r="Q40" s="273">
        <f t="shared" si="24"/>
        <v>0</v>
      </c>
      <c r="R40" s="273">
        <f t="shared" si="24"/>
        <v>0</v>
      </c>
      <c r="S40" s="273">
        <f t="shared" si="24"/>
        <v>0</v>
      </c>
      <c r="T40" s="273">
        <f t="shared" si="24"/>
        <v>0</v>
      </c>
      <c r="U40" s="273">
        <f t="shared" si="24"/>
        <v>0</v>
      </c>
      <c r="V40" s="273">
        <f t="shared" si="24"/>
        <v>0</v>
      </c>
      <c r="W40" s="273">
        <f t="shared" si="24"/>
        <v>0</v>
      </c>
      <c r="X40" s="273">
        <f t="shared" si="24"/>
        <v>0</v>
      </c>
      <c r="Y40" s="273">
        <f t="shared" si="24"/>
        <v>0</v>
      </c>
      <c r="Z40" s="273">
        <f t="shared" si="24"/>
        <v>0</v>
      </c>
      <c r="AA40" s="273">
        <f t="shared" si="24"/>
        <v>0</v>
      </c>
      <c r="AB40" s="273">
        <f t="shared" si="24"/>
        <v>0</v>
      </c>
      <c r="AC40" s="273">
        <f t="shared" si="24"/>
        <v>0</v>
      </c>
      <c r="AD40" s="273">
        <f t="shared" si="24"/>
        <v>0</v>
      </c>
      <c r="AE40" s="273">
        <f t="shared" si="24"/>
        <v>0</v>
      </c>
      <c r="AF40" s="273">
        <f t="shared" si="24"/>
        <v>0</v>
      </c>
      <c r="AG40" s="273">
        <f t="shared" si="24"/>
        <v>0</v>
      </c>
      <c r="AH40" s="273">
        <f t="shared" si="24"/>
        <v>421.52873383365204</v>
      </c>
      <c r="AI40" s="273">
        <f t="shared" si="24"/>
        <v>428.076753</v>
      </c>
      <c r="AJ40" s="273">
        <f t="shared" ref="AJ40:BM40" si="25">AJ23-AJ30</f>
        <v>660.61226599999998</v>
      </c>
      <c r="AK40" s="273">
        <f t="shared" si="25"/>
        <v>1264.965091</v>
      </c>
      <c r="AL40" s="273">
        <f t="shared" si="25"/>
        <v>2209.4104600000001</v>
      </c>
      <c r="AM40" s="273">
        <f t="shared" si="25"/>
        <v>2825.5711942500002</v>
      </c>
      <c r="AN40" s="273">
        <f t="shared" si="25"/>
        <v>3220.5594852500003</v>
      </c>
      <c r="AO40" s="273">
        <f t="shared" si="25"/>
        <v>3645.8768322857145</v>
      </c>
      <c r="AP40" s="273">
        <f t="shared" si="25"/>
        <v>3761.7295313333334</v>
      </c>
      <c r="AQ40" s="273">
        <f t="shared" si="25"/>
        <v>3448.8278886666667</v>
      </c>
      <c r="AR40" s="273">
        <f t="shared" si="25"/>
        <v>2611.4259440000001</v>
      </c>
      <c r="AS40" s="273">
        <f t="shared" si="25"/>
        <v>2276.3142769999999</v>
      </c>
      <c r="AT40" s="273">
        <f t="shared" si="25"/>
        <v>2563.941902</v>
      </c>
      <c r="AU40" s="273">
        <f t="shared" si="25"/>
        <v>3636.3055476666668</v>
      </c>
      <c r="AV40" s="273">
        <f t="shared" si="25"/>
        <v>4663.306947</v>
      </c>
      <c r="AW40" s="273">
        <f t="shared" si="25"/>
        <v>4967.275426666667</v>
      </c>
      <c r="AX40" s="273">
        <f t="shared" si="25"/>
        <v>4363</v>
      </c>
      <c r="AY40" s="273">
        <f t="shared" si="25"/>
        <v>4163</v>
      </c>
      <c r="AZ40" s="273">
        <f t="shared" si="25"/>
        <v>2083.2845198265732</v>
      </c>
      <c r="BA40" s="273">
        <f t="shared" si="25"/>
        <v>0</v>
      </c>
      <c r="BB40" s="273">
        <f t="shared" si="25"/>
        <v>0</v>
      </c>
      <c r="BC40" s="273">
        <f t="shared" si="25"/>
        <v>0</v>
      </c>
      <c r="BD40" s="273">
        <f t="shared" si="25"/>
        <v>0</v>
      </c>
      <c r="BE40" s="273">
        <f t="shared" si="25"/>
        <v>0</v>
      </c>
      <c r="BF40" s="273">
        <f t="shared" si="25"/>
        <v>0</v>
      </c>
      <c r="BG40" s="273">
        <f t="shared" si="25"/>
        <v>0</v>
      </c>
      <c r="BH40" s="273">
        <f t="shared" si="25"/>
        <v>0</v>
      </c>
      <c r="BI40" s="273">
        <f t="shared" si="25"/>
        <v>0</v>
      </c>
      <c r="BJ40" s="273">
        <f t="shared" si="25"/>
        <v>0</v>
      </c>
      <c r="BK40" s="273">
        <f t="shared" si="25"/>
        <v>0</v>
      </c>
      <c r="BL40" s="273">
        <f t="shared" si="25"/>
        <v>0</v>
      </c>
      <c r="BM40" s="273">
        <f t="shared" si="25"/>
        <v>0</v>
      </c>
      <c r="BN40" s="273"/>
      <c r="BO40" s="273"/>
      <c r="BP40" s="273"/>
      <c r="BQ40" s="273"/>
      <c r="BR40" s="273"/>
      <c r="BS40" s="273"/>
      <c r="BT40" s="273"/>
      <c r="BU40" s="273"/>
      <c r="BV40" s="273"/>
      <c r="BW40" s="273"/>
      <c r="BX40" s="33"/>
    </row>
    <row r="41" spans="1:76" s="97" customFormat="1">
      <c r="A41" s="30"/>
      <c r="B41" s="88" t="s">
        <v>513</v>
      </c>
      <c r="C41" s="38"/>
      <c r="D41" s="273">
        <f t="shared" ref="D41:AI41" si="26">D24-D31-D37</f>
        <v>0</v>
      </c>
      <c r="E41" s="273">
        <f t="shared" si="26"/>
        <v>0</v>
      </c>
      <c r="F41" s="273">
        <f t="shared" si="26"/>
        <v>0</v>
      </c>
      <c r="G41" s="273">
        <f t="shared" si="26"/>
        <v>0</v>
      </c>
      <c r="H41" s="273">
        <f t="shared" si="26"/>
        <v>0</v>
      </c>
      <c r="I41" s="273">
        <f t="shared" si="26"/>
        <v>0</v>
      </c>
      <c r="J41" s="273">
        <f t="shared" si="26"/>
        <v>0</v>
      </c>
      <c r="K41" s="273">
        <f t="shared" si="26"/>
        <v>0</v>
      </c>
      <c r="L41" s="273">
        <f t="shared" si="26"/>
        <v>0</v>
      </c>
      <c r="M41" s="273">
        <f t="shared" si="26"/>
        <v>0</v>
      </c>
      <c r="N41" s="273">
        <f t="shared" si="26"/>
        <v>0</v>
      </c>
      <c r="O41" s="273">
        <f t="shared" si="26"/>
        <v>0</v>
      </c>
      <c r="P41" s="273">
        <f t="shared" si="26"/>
        <v>0</v>
      </c>
      <c r="Q41" s="273">
        <f t="shared" si="26"/>
        <v>0</v>
      </c>
      <c r="R41" s="273">
        <f t="shared" si="26"/>
        <v>0</v>
      </c>
      <c r="S41" s="273">
        <f t="shared" si="26"/>
        <v>0</v>
      </c>
      <c r="T41" s="273">
        <f t="shared" si="26"/>
        <v>0</v>
      </c>
      <c r="U41" s="273">
        <f t="shared" si="26"/>
        <v>0</v>
      </c>
      <c r="V41" s="273">
        <f t="shared" si="26"/>
        <v>0</v>
      </c>
      <c r="W41" s="273">
        <f t="shared" si="26"/>
        <v>0</v>
      </c>
      <c r="X41" s="273">
        <f t="shared" si="26"/>
        <v>0</v>
      </c>
      <c r="Y41" s="273">
        <f t="shared" si="26"/>
        <v>0</v>
      </c>
      <c r="Z41" s="273">
        <f t="shared" si="26"/>
        <v>0</v>
      </c>
      <c r="AA41" s="273">
        <f t="shared" si="26"/>
        <v>0</v>
      </c>
      <c r="AB41" s="273">
        <f t="shared" si="26"/>
        <v>0</v>
      </c>
      <c r="AC41" s="273">
        <f t="shared" si="26"/>
        <v>0</v>
      </c>
      <c r="AD41" s="273">
        <f t="shared" si="26"/>
        <v>0</v>
      </c>
      <c r="AE41" s="273">
        <f t="shared" si="26"/>
        <v>0</v>
      </c>
      <c r="AF41" s="273">
        <f t="shared" si="26"/>
        <v>0</v>
      </c>
      <c r="AG41" s="273">
        <f t="shared" si="26"/>
        <v>0</v>
      </c>
      <c r="AH41" s="273">
        <f t="shared" si="26"/>
        <v>558.19701834134617</v>
      </c>
      <c r="AI41" s="273">
        <f t="shared" si="26"/>
        <v>612.96139080485864</v>
      </c>
      <c r="AJ41" s="273">
        <f t="shared" ref="AJ41:BM41" si="27">AJ24-AJ31-AJ37</f>
        <v>710.32522475643782</v>
      </c>
      <c r="AK41" s="273">
        <f t="shared" si="27"/>
        <v>902.85950535117468</v>
      </c>
      <c r="AL41" s="273">
        <f t="shared" si="27"/>
        <v>904.9506756389485</v>
      </c>
      <c r="AM41" s="273">
        <f t="shared" si="27"/>
        <v>897.80233662052933</v>
      </c>
      <c r="AN41" s="273">
        <f t="shared" si="27"/>
        <v>1024.605697097172</v>
      </c>
      <c r="AO41" s="273">
        <f t="shared" si="27"/>
        <v>1089.3438834376507</v>
      </c>
      <c r="AP41" s="273">
        <f t="shared" si="27"/>
        <v>1055.7391735762633</v>
      </c>
      <c r="AQ41" s="273">
        <f t="shared" si="27"/>
        <v>1031.3259005060122</v>
      </c>
      <c r="AR41" s="273">
        <f t="shared" si="27"/>
        <v>1138.1505813332519</v>
      </c>
      <c r="AS41" s="273">
        <f t="shared" si="27"/>
        <v>1151.5800327702086</v>
      </c>
      <c r="AT41" s="273">
        <f t="shared" si="27"/>
        <v>1264.9928467443524</v>
      </c>
      <c r="AU41" s="273">
        <f t="shared" si="27"/>
        <v>1439.8939693975572</v>
      </c>
      <c r="AV41" s="273">
        <f t="shared" si="27"/>
        <v>2139.8142028615439</v>
      </c>
      <c r="AW41" s="273">
        <f t="shared" si="27"/>
        <v>2201.1896462719415</v>
      </c>
      <c r="AX41" s="273">
        <f t="shared" si="27"/>
        <v>2222.1157435008295</v>
      </c>
      <c r="AY41" s="273">
        <f t="shared" si="27"/>
        <v>2341.0075259373625</v>
      </c>
      <c r="AZ41" s="273">
        <f t="shared" si="27"/>
        <v>2342.7761689015279</v>
      </c>
      <c r="BA41" s="273">
        <f t="shared" si="27"/>
        <v>2421.4223544032684</v>
      </c>
      <c r="BB41" s="273">
        <f t="shared" si="27"/>
        <v>2384.0520537199159</v>
      </c>
      <c r="BC41" s="273">
        <f t="shared" si="27"/>
        <v>2613.2515559295671</v>
      </c>
      <c r="BD41" s="273">
        <f t="shared" si="27"/>
        <v>2954.0410477653381</v>
      </c>
      <c r="BE41" s="273">
        <f t="shared" si="27"/>
        <v>3359.0701222524431</v>
      </c>
      <c r="BF41" s="273">
        <f t="shared" si="27"/>
        <v>3797.17622488797</v>
      </c>
      <c r="BG41" s="273">
        <f t="shared" si="27"/>
        <v>2231.5586719846729</v>
      </c>
      <c r="BH41" s="273">
        <f t="shared" si="27"/>
        <v>128.69800000000001</v>
      </c>
      <c r="BI41" s="273">
        <f t="shared" si="27"/>
        <v>82.284999999999997</v>
      </c>
      <c r="BJ41" s="273">
        <f t="shared" si="27"/>
        <v>86.180999999999997</v>
      </c>
      <c r="BK41" s="273">
        <f t="shared" si="27"/>
        <v>88.078000000000003</v>
      </c>
      <c r="BL41" s="273">
        <f t="shared" si="27"/>
        <v>90.198999999999998</v>
      </c>
      <c r="BM41" s="273">
        <f t="shared" si="27"/>
        <v>96.241</v>
      </c>
      <c r="BN41" s="273"/>
      <c r="BO41" s="273"/>
      <c r="BP41" s="273"/>
      <c r="BQ41" s="273"/>
      <c r="BR41" s="273"/>
      <c r="BS41" s="273"/>
      <c r="BT41" s="273"/>
      <c r="BU41" s="273"/>
      <c r="BV41" s="273"/>
      <c r="BW41" s="273"/>
      <c r="BX41" s="33"/>
    </row>
    <row r="42" spans="1:76" s="97" customFormat="1">
      <c r="A42" s="30"/>
      <c r="B42" s="88" t="s">
        <v>482</v>
      </c>
      <c r="C42" s="38"/>
      <c r="D42" s="273">
        <f t="shared" ref="D42:AI42" si="28">D25-D32-D38</f>
        <v>0</v>
      </c>
      <c r="E42" s="273">
        <f t="shared" si="28"/>
        <v>0</v>
      </c>
      <c r="F42" s="273">
        <f t="shared" si="28"/>
        <v>0</v>
      </c>
      <c r="G42" s="273">
        <f t="shared" si="28"/>
        <v>0</v>
      </c>
      <c r="H42" s="273">
        <f t="shared" si="28"/>
        <v>0</v>
      </c>
      <c r="I42" s="273">
        <f t="shared" si="28"/>
        <v>0</v>
      </c>
      <c r="J42" s="273">
        <f t="shared" si="28"/>
        <v>0</v>
      </c>
      <c r="K42" s="273">
        <f t="shared" si="28"/>
        <v>0</v>
      </c>
      <c r="L42" s="273">
        <f t="shared" si="28"/>
        <v>0</v>
      </c>
      <c r="M42" s="273">
        <f t="shared" si="28"/>
        <v>0</v>
      </c>
      <c r="N42" s="273">
        <f t="shared" si="28"/>
        <v>0</v>
      </c>
      <c r="O42" s="273">
        <f t="shared" si="28"/>
        <v>0</v>
      </c>
      <c r="P42" s="273">
        <f t="shared" si="28"/>
        <v>0</v>
      </c>
      <c r="Q42" s="273">
        <f t="shared" si="28"/>
        <v>0</v>
      </c>
      <c r="R42" s="273">
        <f t="shared" si="28"/>
        <v>0</v>
      </c>
      <c r="S42" s="273">
        <f t="shared" si="28"/>
        <v>0</v>
      </c>
      <c r="T42" s="273">
        <f t="shared" si="28"/>
        <v>0</v>
      </c>
      <c r="U42" s="273">
        <f t="shared" si="28"/>
        <v>0</v>
      </c>
      <c r="V42" s="273">
        <f t="shared" si="28"/>
        <v>0</v>
      </c>
      <c r="W42" s="273">
        <f t="shared" si="28"/>
        <v>0</v>
      </c>
      <c r="X42" s="273">
        <f t="shared" si="28"/>
        <v>0</v>
      </c>
      <c r="Y42" s="273">
        <f t="shared" si="28"/>
        <v>0</v>
      </c>
      <c r="Z42" s="273">
        <f t="shared" si="28"/>
        <v>0</v>
      </c>
      <c r="AA42" s="273">
        <f t="shared" si="28"/>
        <v>0</v>
      </c>
      <c r="AB42" s="273">
        <f t="shared" si="28"/>
        <v>0</v>
      </c>
      <c r="AC42" s="273">
        <f t="shared" si="28"/>
        <v>0</v>
      </c>
      <c r="AD42" s="273">
        <f t="shared" si="28"/>
        <v>0</v>
      </c>
      <c r="AE42" s="273">
        <f t="shared" si="28"/>
        <v>0</v>
      </c>
      <c r="AF42" s="273">
        <f t="shared" si="28"/>
        <v>0</v>
      </c>
      <c r="AG42" s="273">
        <f t="shared" si="28"/>
        <v>0</v>
      </c>
      <c r="AH42" s="273">
        <f t="shared" si="28"/>
        <v>93.806505964285719</v>
      </c>
      <c r="AI42" s="273">
        <f t="shared" si="28"/>
        <v>104.0453861951414</v>
      </c>
      <c r="AJ42" s="273">
        <f t="shared" ref="AJ42:BM42" si="29">AJ25-AJ32-AJ38</f>
        <v>120.80808955125451</v>
      </c>
      <c r="AK42" s="273">
        <f t="shared" si="29"/>
        <v>138.44444914882521</v>
      </c>
      <c r="AL42" s="273">
        <f t="shared" si="29"/>
        <v>181.78647286105146</v>
      </c>
      <c r="AM42" s="273">
        <f t="shared" si="29"/>
        <v>199.52941462947058</v>
      </c>
      <c r="AN42" s="273">
        <f t="shared" si="29"/>
        <v>215.83257240282799</v>
      </c>
      <c r="AO42" s="273">
        <f t="shared" si="29"/>
        <v>243.32679613377786</v>
      </c>
      <c r="AP42" s="273">
        <f t="shared" si="29"/>
        <v>286.83780135706996</v>
      </c>
      <c r="AQ42" s="273">
        <f t="shared" si="29"/>
        <v>282.671405493988</v>
      </c>
      <c r="AR42" s="273">
        <f t="shared" si="29"/>
        <v>375.87427133341498</v>
      </c>
      <c r="AS42" s="273">
        <f t="shared" si="29"/>
        <v>430.11184789645802</v>
      </c>
      <c r="AT42" s="273">
        <f t="shared" si="29"/>
        <v>595.96645641028135</v>
      </c>
      <c r="AU42" s="273">
        <f t="shared" si="29"/>
        <v>677.0004700414238</v>
      </c>
      <c r="AV42" s="273">
        <f t="shared" si="29"/>
        <v>1053.0353483777578</v>
      </c>
      <c r="AW42" s="273">
        <f t="shared" si="29"/>
        <v>1376.1966682914904</v>
      </c>
      <c r="AX42" s="273">
        <f t="shared" si="29"/>
        <v>1739.0475080707897</v>
      </c>
      <c r="AY42" s="273">
        <f t="shared" si="29"/>
        <v>2080.1777994921849</v>
      </c>
      <c r="AZ42" s="273">
        <f t="shared" si="29"/>
        <v>2194.9350127506436</v>
      </c>
      <c r="BA42" s="273">
        <f t="shared" si="29"/>
        <v>2314.1157500013701</v>
      </c>
      <c r="BB42" s="273">
        <f t="shared" si="29"/>
        <v>2517.2344080489484</v>
      </c>
      <c r="BC42" s="273">
        <f t="shared" si="29"/>
        <v>2653.7102235258189</v>
      </c>
      <c r="BD42" s="273">
        <f t="shared" si="29"/>
        <v>2884.514284208125</v>
      </c>
      <c r="BE42" s="273">
        <f t="shared" si="29"/>
        <v>3145.1065096059328</v>
      </c>
      <c r="BF42" s="273">
        <f t="shared" si="29"/>
        <v>3398.2107181263036</v>
      </c>
      <c r="BG42" s="273">
        <f t="shared" si="29"/>
        <v>3635.1572524408011</v>
      </c>
      <c r="BH42" s="273">
        <f t="shared" si="29"/>
        <v>3834.7987110764971</v>
      </c>
      <c r="BI42" s="273">
        <f t="shared" si="29"/>
        <v>4059.7725364124926</v>
      </c>
      <c r="BJ42" s="273">
        <f t="shared" si="29"/>
        <v>4238.0748212922626</v>
      </c>
      <c r="BK42" s="273">
        <f t="shared" si="29"/>
        <v>4575.3384345259483</v>
      </c>
      <c r="BL42" s="273">
        <f t="shared" si="29"/>
        <v>4637.914893298157</v>
      </c>
      <c r="BM42" s="273">
        <f t="shared" si="29"/>
        <v>4833.5829787550338</v>
      </c>
      <c r="BN42" s="273">
        <f t="shared" ref="BN42:BW42" si="30">BN32</f>
        <v>0</v>
      </c>
      <c r="BO42" s="273">
        <f t="shared" si="30"/>
        <v>0</v>
      </c>
      <c r="BP42" s="273">
        <f t="shared" si="30"/>
        <v>0</v>
      </c>
      <c r="BQ42" s="273">
        <f t="shared" si="30"/>
        <v>0</v>
      </c>
      <c r="BR42" s="273">
        <f t="shared" si="30"/>
        <v>0</v>
      </c>
      <c r="BS42" s="273">
        <f t="shared" si="30"/>
        <v>0</v>
      </c>
      <c r="BT42" s="273">
        <f t="shared" si="30"/>
        <v>0</v>
      </c>
      <c r="BU42" s="273">
        <f t="shared" si="30"/>
        <v>0</v>
      </c>
      <c r="BV42" s="273">
        <f t="shared" si="30"/>
        <v>0</v>
      </c>
      <c r="BW42" s="273">
        <f t="shared" si="30"/>
        <v>0</v>
      </c>
      <c r="BX42" s="33"/>
    </row>
    <row r="43" spans="1:76" s="97" customFormat="1">
      <c r="A43" s="30"/>
      <c r="B43" s="88" t="s">
        <v>512</v>
      </c>
      <c r="C43" s="38"/>
      <c r="D43" s="273">
        <f t="shared" ref="D43:AI43" si="31">D26-D33</f>
        <v>0</v>
      </c>
      <c r="E43" s="273">
        <f t="shared" si="31"/>
        <v>0</v>
      </c>
      <c r="F43" s="273">
        <f t="shared" si="31"/>
        <v>0</v>
      </c>
      <c r="G43" s="273">
        <f t="shared" si="31"/>
        <v>0</v>
      </c>
      <c r="H43" s="273">
        <f t="shared" si="31"/>
        <v>0</v>
      </c>
      <c r="I43" s="273">
        <f t="shared" si="31"/>
        <v>0</v>
      </c>
      <c r="J43" s="273">
        <f t="shared" si="31"/>
        <v>0</v>
      </c>
      <c r="K43" s="273">
        <f t="shared" si="31"/>
        <v>0</v>
      </c>
      <c r="L43" s="273">
        <f t="shared" si="31"/>
        <v>0</v>
      </c>
      <c r="M43" s="273">
        <f t="shared" si="31"/>
        <v>0</v>
      </c>
      <c r="N43" s="273">
        <f t="shared" si="31"/>
        <v>0</v>
      </c>
      <c r="O43" s="273">
        <f t="shared" si="31"/>
        <v>0</v>
      </c>
      <c r="P43" s="273">
        <f t="shared" si="31"/>
        <v>0</v>
      </c>
      <c r="Q43" s="273">
        <f t="shared" si="31"/>
        <v>0</v>
      </c>
      <c r="R43" s="273">
        <f t="shared" si="31"/>
        <v>0</v>
      </c>
      <c r="S43" s="273">
        <f t="shared" si="31"/>
        <v>0</v>
      </c>
      <c r="T43" s="273">
        <f t="shared" si="31"/>
        <v>0</v>
      </c>
      <c r="U43" s="273">
        <f t="shared" si="31"/>
        <v>0</v>
      </c>
      <c r="V43" s="273">
        <f t="shared" si="31"/>
        <v>0</v>
      </c>
      <c r="W43" s="273">
        <f t="shared" si="31"/>
        <v>0</v>
      </c>
      <c r="X43" s="273">
        <f t="shared" si="31"/>
        <v>0</v>
      </c>
      <c r="Y43" s="273">
        <f t="shared" si="31"/>
        <v>0</v>
      </c>
      <c r="Z43" s="273">
        <f t="shared" si="31"/>
        <v>0</v>
      </c>
      <c r="AA43" s="273">
        <f t="shared" si="31"/>
        <v>0</v>
      </c>
      <c r="AB43" s="273">
        <f t="shared" si="31"/>
        <v>0</v>
      </c>
      <c r="AC43" s="273">
        <f t="shared" si="31"/>
        <v>0</v>
      </c>
      <c r="AD43" s="273">
        <f t="shared" si="31"/>
        <v>0</v>
      </c>
      <c r="AE43" s="273">
        <f t="shared" si="31"/>
        <v>0</v>
      </c>
      <c r="AF43" s="273">
        <f t="shared" si="31"/>
        <v>0</v>
      </c>
      <c r="AG43" s="273">
        <f t="shared" si="31"/>
        <v>0</v>
      </c>
      <c r="AH43" s="273">
        <f t="shared" si="31"/>
        <v>151.84914468732393</v>
      </c>
      <c r="AI43" s="273">
        <f t="shared" si="31"/>
        <v>161.396546</v>
      </c>
      <c r="AJ43" s="273">
        <f t="shared" ref="AJ43:BM43" si="32">AJ26-AJ33</f>
        <v>189.91550753846153</v>
      </c>
      <c r="AK43" s="273">
        <f t="shared" si="32"/>
        <v>266.61219299999999</v>
      </c>
      <c r="AL43" s="273">
        <f t="shared" si="32"/>
        <v>407.03757974999996</v>
      </c>
      <c r="AM43" s="273">
        <f t="shared" si="32"/>
        <v>537.33116100000007</v>
      </c>
      <c r="AN43" s="273">
        <f t="shared" si="32"/>
        <v>613.02091249999989</v>
      </c>
      <c r="AO43" s="273">
        <f t="shared" si="32"/>
        <v>753.53722142857146</v>
      </c>
      <c r="AP43" s="273">
        <f t="shared" si="32"/>
        <v>863.89682319999997</v>
      </c>
      <c r="AQ43" s="273">
        <f t="shared" si="32"/>
        <v>908.76331000000005</v>
      </c>
      <c r="AR43" s="273">
        <f t="shared" si="32"/>
        <v>975.37345499999992</v>
      </c>
      <c r="AS43" s="273">
        <f t="shared" si="32"/>
        <v>1015.1541500000002</v>
      </c>
      <c r="AT43" s="273">
        <f t="shared" si="32"/>
        <v>1254.7130353333334</v>
      </c>
      <c r="AU43" s="273">
        <f t="shared" si="32"/>
        <v>1621.8660026666669</v>
      </c>
      <c r="AV43" s="273">
        <f t="shared" si="32"/>
        <v>1951.8019856666667</v>
      </c>
      <c r="AW43" s="273">
        <f t="shared" si="32"/>
        <v>2094.2903453333338</v>
      </c>
      <c r="AX43" s="273">
        <f t="shared" si="32"/>
        <v>2485.806</v>
      </c>
      <c r="AY43" s="273">
        <f t="shared" si="32"/>
        <v>2644.2919999999999</v>
      </c>
      <c r="AZ43" s="273">
        <f t="shared" si="32"/>
        <v>2657.2889999999998</v>
      </c>
      <c r="BA43" s="273">
        <f t="shared" si="32"/>
        <v>2485.8690000000001</v>
      </c>
      <c r="BB43" s="273">
        <f t="shared" si="32"/>
        <v>2337.3530000000001</v>
      </c>
      <c r="BC43" s="273">
        <f t="shared" si="32"/>
        <v>2195.8409999999999</v>
      </c>
      <c r="BD43" s="273">
        <f t="shared" si="32"/>
        <v>2168.2460000000001</v>
      </c>
      <c r="BE43" s="273">
        <f t="shared" si="32"/>
        <v>2109.9670000000001</v>
      </c>
      <c r="BF43" s="273">
        <f t="shared" si="32"/>
        <v>2011.06</v>
      </c>
      <c r="BG43" s="273">
        <f t="shared" si="32"/>
        <v>2161.7719999999999</v>
      </c>
      <c r="BH43" s="273">
        <f t="shared" si="32"/>
        <v>2111.873761896592</v>
      </c>
      <c r="BI43" s="273">
        <f t="shared" si="32"/>
        <v>1989.0132596399378</v>
      </c>
      <c r="BJ43" s="273">
        <f t="shared" si="32"/>
        <v>1974.8361660033015</v>
      </c>
      <c r="BK43" s="273">
        <f t="shared" si="32"/>
        <v>2099.6680910627874</v>
      </c>
      <c r="BL43" s="273">
        <f t="shared" si="32"/>
        <v>2052.3124513141979</v>
      </c>
      <c r="BM43" s="273">
        <f t="shared" si="32"/>
        <v>2236.7174954270272</v>
      </c>
      <c r="BN43" s="273">
        <f t="shared" ref="BN43:BW43" si="33">BN33</f>
        <v>0</v>
      </c>
      <c r="BO43" s="273">
        <f t="shared" si="33"/>
        <v>0</v>
      </c>
      <c r="BP43" s="273">
        <f t="shared" si="33"/>
        <v>0</v>
      </c>
      <c r="BQ43" s="273">
        <f t="shared" si="33"/>
        <v>0</v>
      </c>
      <c r="BR43" s="273">
        <f t="shared" si="33"/>
        <v>0</v>
      </c>
      <c r="BS43" s="273">
        <f t="shared" si="33"/>
        <v>0</v>
      </c>
      <c r="BT43" s="273">
        <f t="shared" si="33"/>
        <v>0</v>
      </c>
      <c r="BU43" s="273">
        <f t="shared" si="33"/>
        <v>0</v>
      </c>
      <c r="BV43" s="273">
        <f t="shared" si="33"/>
        <v>0</v>
      </c>
      <c r="BW43" s="273">
        <f t="shared" si="33"/>
        <v>0</v>
      </c>
      <c r="BX43" s="33"/>
    </row>
    <row r="44" spans="1:76" s="97" customFormat="1">
      <c r="A44" s="30"/>
      <c r="B44" s="88" t="s">
        <v>524</v>
      </c>
      <c r="C44" s="38"/>
      <c r="D44" s="273">
        <f t="shared" ref="D44:AI44" si="34">D27-D34</f>
        <v>0</v>
      </c>
      <c r="E44" s="273">
        <f t="shared" si="34"/>
        <v>0</v>
      </c>
      <c r="F44" s="273">
        <f t="shared" si="34"/>
        <v>0</v>
      </c>
      <c r="G44" s="273">
        <f t="shared" si="34"/>
        <v>0</v>
      </c>
      <c r="H44" s="273">
        <f t="shared" si="34"/>
        <v>0</v>
      </c>
      <c r="I44" s="273">
        <f t="shared" si="34"/>
        <v>0</v>
      </c>
      <c r="J44" s="273">
        <f t="shared" si="34"/>
        <v>0</v>
      </c>
      <c r="K44" s="273">
        <f t="shared" si="34"/>
        <v>0</v>
      </c>
      <c r="L44" s="273">
        <f t="shared" si="34"/>
        <v>0</v>
      </c>
      <c r="M44" s="273">
        <f t="shared" si="34"/>
        <v>0</v>
      </c>
      <c r="N44" s="273">
        <f t="shared" si="34"/>
        <v>0</v>
      </c>
      <c r="O44" s="273">
        <f t="shared" si="34"/>
        <v>0</v>
      </c>
      <c r="P44" s="273">
        <f t="shared" si="34"/>
        <v>0</v>
      </c>
      <c r="Q44" s="273">
        <f t="shared" si="34"/>
        <v>0</v>
      </c>
      <c r="R44" s="273">
        <f t="shared" si="34"/>
        <v>0</v>
      </c>
      <c r="S44" s="273">
        <f t="shared" si="34"/>
        <v>0</v>
      </c>
      <c r="T44" s="273">
        <f t="shared" si="34"/>
        <v>0</v>
      </c>
      <c r="U44" s="273">
        <f t="shared" si="34"/>
        <v>0</v>
      </c>
      <c r="V44" s="273">
        <f t="shared" si="34"/>
        <v>0</v>
      </c>
      <c r="W44" s="273">
        <f t="shared" si="34"/>
        <v>0</v>
      </c>
      <c r="X44" s="273">
        <f t="shared" si="34"/>
        <v>0</v>
      </c>
      <c r="Y44" s="273">
        <f t="shared" si="34"/>
        <v>0</v>
      </c>
      <c r="Z44" s="273">
        <f t="shared" si="34"/>
        <v>0</v>
      </c>
      <c r="AA44" s="273">
        <f t="shared" si="34"/>
        <v>0</v>
      </c>
      <c r="AB44" s="273">
        <f t="shared" si="34"/>
        <v>0</v>
      </c>
      <c r="AC44" s="273">
        <f t="shared" si="34"/>
        <v>0</v>
      </c>
      <c r="AD44" s="273">
        <f t="shared" si="34"/>
        <v>0</v>
      </c>
      <c r="AE44" s="273">
        <f t="shared" si="34"/>
        <v>0</v>
      </c>
      <c r="AF44" s="273">
        <f t="shared" si="34"/>
        <v>0</v>
      </c>
      <c r="AG44" s="273">
        <f t="shared" si="34"/>
        <v>0</v>
      </c>
      <c r="AH44" s="273">
        <f t="shared" si="34"/>
        <v>28.682352590163934</v>
      </c>
      <c r="AI44" s="273">
        <f t="shared" si="34"/>
        <v>31.458064131147541</v>
      </c>
      <c r="AJ44" s="273">
        <f t="shared" ref="AJ44:BM44" si="35">AJ27-AJ34</f>
        <v>37.967785413333331</v>
      </c>
      <c r="AK44" s="273">
        <f t="shared" si="35"/>
        <v>42.738568057044823</v>
      </c>
      <c r="AL44" s="273">
        <f t="shared" si="35"/>
        <v>55.359052111111112</v>
      </c>
      <c r="AM44" s="273">
        <f t="shared" si="35"/>
        <v>64.756767801242233</v>
      </c>
      <c r="AN44" s="273">
        <f t="shared" si="35"/>
        <v>74.576876948717953</v>
      </c>
      <c r="AO44" s="273">
        <f t="shared" si="35"/>
        <v>90.199773981566821</v>
      </c>
      <c r="AP44" s="273">
        <f t="shared" si="35"/>
        <v>115.59811921111111</v>
      </c>
      <c r="AQ44" s="273">
        <f t="shared" si="35"/>
        <v>126.28601989204546</v>
      </c>
      <c r="AR44" s="273">
        <f t="shared" si="35"/>
        <v>154.39197187311177</v>
      </c>
      <c r="AS44" s="273">
        <f t="shared" si="35"/>
        <v>153.80497495</v>
      </c>
      <c r="AT44" s="273">
        <f t="shared" si="35"/>
        <v>128.6083448189859</v>
      </c>
      <c r="AU44" s="273">
        <f t="shared" si="35"/>
        <v>223.23782629666314</v>
      </c>
      <c r="AV44" s="273">
        <f t="shared" si="35"/>
        <v>200.86834234174069</v>
      </c>
      <c r="AW44" s="273">
        <f t="shared" si="35"/>
        <v>192.80843317810428</v>
      </c>
      <c r="AX44" s="273">
        <f t="shared" si="35"/>
        <v>239.041</v>
      </c>
      <c r="AY44" s="273">
        <f t="shared" si="35"/>
        <v>311.50299999999999</v>
      </c>
      <c r="AZ44" s="273">
        <f t="shared" si="35"/>
        <v>441.04899999999998</v>
      </c>
      <c r="BA44" s="273">
        <f t="shared" si="35"/>
        <v>460.20699999999999</v>
      </c>
      <c r="BB44" s="273">
        <f t="shared" si="35"/>
        <v>403.69499999999999</v>
      </c>
      <c r="BC44" s="273">
        <f t="shared" si="35"/>
        <v>396.09899999999999</v>
      </c>
      <c r="BD44" s="273">
        <f t="shared" si="35"/>
        <v>384.78499999999997</v>
      </c>
      <c r="BE44" s="273">
        <f t="shared" si="35"/>
        <v>372.33699999999999</v>
      </c>
      <c r="BF44" s="273">
        <f t="shared" si="35"/>
        <v>359.63499999999999</v>
      </c>
      <c r="BG44" s="273">
        <f t="shared" si="35"/>
        <v>382.24400000000003</v>
      </c>
      <c r="BH44" s="273">
        <f t="shared" si="35"/>
        <v>374.59165266825556</v>
      </c>
      <c r="BI44" s="273">
        <f t="shared" si="35"/>
        <v>294.59889726305926</v>
      </c>
      <c r="BJ44" s="273">
        <f t="shared" si="35"/>
        <v>291.2232684141797</v>
      </c>
      <c r="BK44" s="273">
        <f t="shared" si="35"/>
        <v>345.46664666673598</v>
      </c>
      <c r="BL44" s="273">
        <f t="shared" si="35"/>
        <v>267</v>
      </c>
      <c r="BM44" s="273">
        <f t="shared" si="35"/>
        <v>75</v>
      </c>
      <c r="BN44" s="273">
        <f t="shared" ref="BN44:BW44" si="36">BN34</f>
        <v>0</v>
      </c>
      <c r="BO44" s="273">
        <f t="shared" si="36"/>
        <v>0</v>
      </c>
      <c r="BP44" s="273">
        <f t="shared" si="36"/>
        <v>0</v>
      </c>
      <c r="BQ44" s="273">
        <f t="shared" si="36"/>
        <v>0</v>
      </c>
      <c r="BR44" s="273">
        <f t="shared" si="36"/>
        <v>0</v>
      </c>
      <c r="BS44" s="273">
        <f t="shared" si="36"/>
        <v>0</v>
      </c>
      <c r="BT44" s="273">
        <f t="shared" si="36"/>
        <v>0</v>
      </c>
      <c r="BU44" s="273">
        <f t="shared" si="36"/>
        <v>0</v>
      </c>
      <c r="BV44" s="273">
        <f t="shared" si="36"/>
        <v>0</v>
      </c>
      <c r="BW44" s="273">
        <f t="shared" si="36"/>
        <v>0</v>
      </c>
      <c r="BX44" s="33"/>
    </row>
    <row r="45" spans="1:76" s="13" customFormat="1" ht="27" customHeight="1" thickBot="1">
      <c r="A45" s="373"/>
      <c r="B45" s="375" t="s">
        <v>523</v>
      </c>
      <c r="C45" s="372"/>
      <c r="D45" s="371">
        <f t="shared" ref="D45:AI45" si="37">D28-D35</f>
        <v>0</v>
      </c>
      <c r="E45" s="371">
        <f t="shared" si="37"/>
        <v>0</v>
      </c>
      <c r="F45" s="371">
        <f t="shared" si="37"/>
        <v>0</v>
      </c>
      <c r="G45" s="371">
        <f t="shared" si="37"/>
        <v>0</v>
      </c>
      <c r="H45" s="371">
        <f t="shared" si="37"/>
        <v>0</v>
      </c>
      <c r="I45" s="371">
        <f t="shared" si="37"/>
        <v>0</v>
      </c>
      <c r="J45" s="371">
        <f t="shared" si="37"/>
        <v>0</v>
      </c>
      <c r="K45" s="371">
        <f t="shared" si="37"/>
        <v>0</v>
      </c>
      <c r="L45" s="371">
        <f t="shared" si="37"/>
        <v>0</v>
      </c>
      <c r="M45" s="371">
        <f t="shared" si="37"/>
        <v>0</v>
      </c>
      <c r="N45" s="371">
        <f t="shared" si="37"/>
        <v>0</v>
      </c>
      <c r="O45" s="371">
        <f t="shared" si="37"/>
        <v>0</v>
      </c>
      <c r="P45" s="371">
        <f t="shared" si="37"/>
        <v>0</v>
      </c>
      <c r="Q45" s="371">
        <f t="shared" si="37"/>
        <v>0</v>
      </c>
      <c r="R45" s="371">
        <f t="shared" si="37"/>
        <v>0</v>
      </c>
      <c r="S45" s="371">
        <f t="shared" si="37"/>
        <v>0</v>
      </c>
      <c r="T45" s="371">
        <f t="shared" si="37"/>
        <v>0</v>
      </c>
      <c r="U45" s="371">
        <f t="shared" si="37"/>
        <v>0</v>
      </c>
      <c r="V45" s="371">
        <f t="shared" si="37"/>
        <v>0</v>
      </c>
      <c r="W45" s="371">
        <f t="shared" si="37"/>
        <v>0</v>
      </c>
      <c r="X45" s="371">
        <f t="shared" si="37"/>
        <v>0</v>
      </c>
      <c r="Y45" s="371">
        <f t="shared" si="37"/>
        <v>0</v>
      </c>
      <c r="Z45" s="371">
        <f t="shared" si="37"/>
        <v>0</v>
      </c>
      <c r="AA45" s="371">
        <f t="shared" si="37"/>
        <v>0</v>
      </c>
      <c r="AB45" s="371">
        <f t="shared" si="37"/>
        <v>0</v>
      </c>
      <c r="AC45" s="371">
        <f t="shared" si="37"/>
        <v>0</v>
      </c>
      <c r="AD45" s="371">
        <f t="shared" si="37"/>
        <v>0</v>
      </c>
      <c r="AE45" s="371">
        <f t="shared" si="37"/>
        <v>0</v>
      </c>
      <c r="AF45" s="371">
        <f t="shared" si="37"/>
        <v>0</v>
      </c>
      <c r="AG45" s="371">
        <f t="shared" si="37"/>
        <v>0</v>
      </c>
      <c r="AH45" s="371">
        <f t="shared" si="37"/>
        <v>19.429980786885245</v>
      </c>
      <c r="AI45" s="371">
        <f t="shared" si="37"/>
        <v>24.98140386885246</v>
      </c>
      <c r="AJ45" s="371">
        <f t="shared" ref="AJ45:BM45" si="38">AJ28-AJ35</f>
        <v>31.485480586666668</v>
      </c>
      <c r="AK45" s="371">
        <f t="shared" si="38"/>
        <v>42.065662942955178</v>
      </c>
      <c r="AL45" s="371">
        <f t="shared" si="38"/>
        <v>58.989153888888886</v>
      </c>
      <c r="AM45" s="371">
        <f t="shared" si="38"/>
        <v>80.04656019875776</v>
      </c>
      <c r="AN45" s="371">
        <f t="shared" si="38"/>
        <v>100.63385805128205</v>
      </c>
      <c r="AO45" s="371">
        <f t="shared" si="38"/>
        <v>103.59578001843317</v>
      </c>
      <c r="AP45" s="371">
        <f t="shared" si="38"/>
        <v>135.62299025555555</v>
      </c>
      <c r="AQ45" s="371">
        <f t="shared" si="38"/>
        <v>195.83484244128789</v>
      </c>
      <c r="AR45" s="371">
        <f t="shared" si="38"/>
        <v>126.39782312688821</v>
      </c>
      <c r="AS45" s="371">
        <f t="shared" si="38"/>
        <v>125.84043405</v>
      </c>
      <c r="AT45" s="371">
        <f t="shared" si="38"/>
        <v>220.96582318101412</v>
      </c>
      <c r="AU45" s="371">
        <f t="shared" si="38"/>
        <v>356.26081221506735</v>
      </c>
      <c r="AV45" s="371">
        <f t="shared" si="38"/>
        <v>253.07357532492722</v>
      </c>
      <c r="AW45" s="371">
        <f t="shared" si="38"/>
        <v>248.79294115522868</v>
      </c>
      <c r="AX45" s="371">
        <f t="shared" si="38"/>
        <v>369.89999999999884</v>
      </c>
      <c r="AY45" s="371">
        <f t="shared" si="38"/>
        <v>427.30699999999945</v>
      </c>
      <c r="AZ45" s="371">
        <f t="shared" si="38"/>
        <v>378.41800000000001</v>
      </c>
      <c r="BA45" s="371">
        <f t="shared" si="38"/>
        <v>335.34300000000093</v>
      </c>
      <c r="BB45" s="371">
        <f t="shared" si="38"/>
        <v>309.75799999999867</v>
      </c>
      <c r="BC45" s="371">
        <f t="shared" si="38"/>
        <v>230.18900000000011</v>
      </c>
      <c r="BD45" s="371">
        <f t="shared" si="38"/>
        <v>222.10499999999894</v>
      </c>
      <c r="BE45" s="371">
        <f t="shared" si="38"/>
        <v>243.31711941217159</v>
      </c>
      <c r="BF45" s="371">
        <f t="shared" si="38"/>
        <v>261.18071095259984</v>
      </c>
      <c r="BG45" s="371">
        <f t="shared" si="38"/>
        <v>391.25825241992959</v>
      </c>
      <c r="BH45" s="371">
        <f t="shared" si="38"/>
        <v>300.95087435865469</v>
      </c>
      <c r="BI45" s="371">
        <f t="shared" si="38"/>
        <v>198.32631128951041</v>
      </c>
      <c r="BJ45" s="371">
        <f t="shared" si="38"/>
        <v>198.45559320025581</v>
      </c>
      <c r="BK45" s="371">
        <f t="shared" si="38"/>
        <v>181.92271651984206</v>
      </c>
      <c r="BL45" s="371">
        <f t="shared" si="38"/>
        <v>181.6169849299115</v>
      </c>
      <c r="BM45" s="371">
        <f t="shared" si="38"/>
        <v>255.07000040967989</v>
      </c>
      <c r="BN45" s="371">
        <f t="shared" ref="BN45:BW45" si="39">BN35</f>
        <v>0</v>
      </c>
      <c r="BO45" s="371">
        <f t="shared" si="39"/>
        <v>0</v>
      </c>
      <c r="BP45" s="371">
        <f t="shared" si="39"/>
        <v>0</v>
      </c>
      <c r="BQ45" s="371">
        <f t="shared" si="39"/>
        <v>0</v>
      </c>
      <c r="BR45" s="371">
        <f t="shared" si="39"/>
        <v>0</v>
      </c>
      <c r="BS45" s="371">
        <f t="shared" si="39"/>
        <v>0</v>
      </c>
      <c r="BT45" s="371">
        <f t="shared" si="39"/>
        <v>0</v>
      </c>
      <c r="BU45" s="371">
        <f t="shared" si="39"/>
        <v>0</v>
      </c>
      <c r="BV45" s="371">
        <f t="shared" si="39"/>
        <v>0</v>
      </c>
      <c r="BW45" s="371">
        <f t="shared" si="39"/>
        <v>0</v>
      </c>
      <c r="BX45" s="16"/>
    </row>
    <row r="46" spans="1:76" ht="26.1" customHeight="1">
      <c r="A46" s="434"/>
      <c r="B46" s="120" t="s">
        <v>530</v>
      </c>
      <c r="C46" s="348"/>
      <c r="D46" s="118" t="s">
        <v>162</v>
      </c>
      <c r="E46" s="118" t="s">
        <v>161</v>
      </c>
      <c r="F46" s="118" t="s">
        <v>160</v>
      </c>
      <c r="G46" s="118" t="s">
        <v>159</v>
      </c>
      <c r="H46" s="118" t="s">
        <v>158</v>
      </c>
      <c r="I46" s="118" t="s">
        <v>157</v>
      </c>
      <c r="J46" s="118" t="s">
        <v>156</v>
      </c>
      <c r="K46" s="118" t="s">
        <v>155</v>
      </c>
      <c r="L46" s="118" t="s">
        <v>154</v>
      </c>
      <c r="M46" s="118" t="s">
        <v>153</v>
      </c>
      <c r="N46" s="118" t="s">
        <v>152</v>
      </c>
      <c r="O46" s="118" t="s">
        <v>151</v>
      </c>
      <c r="P46" s="118" t="s">
        <v>150</v>
      </c>
      <c r="Q46" s="118" t="s">
        <v>149</v>
      </c>
      <c r="R46" s="118" t="s">
        <v>148</v>
      </c>
      <c r="S46" s="118" t="s">
        <v>147</v>
      </c>
      <c r="T46" s="118" t="s">
        <v>146</v>
      </c>
      <c r="U46" s="118" t="s">
        <v>145</v>
      </c>
      <c r="V46" s="118" t="s">
        <v>144</v>
      </c>
      <c r="W46" s="118" t="s">
        <v>143</v>
      </c>
      <c r="X46" s="118" t="s">
        <v>142</v>
      </c>
      <c r="Y46" s="118" t="s">
        <v>141</v>
      </c>
      <c r="Z46" s="118" t="s">
        <v>140</v>
      </c>
      <c r="AA46" s="118" t="s">
        <v>139</v>
      </c>
      <c r="AB46" s="118" t="s">
        <v>138</v>
      </c>
      <c r="AC46" s="118" t="s">
        <v>137</v>
      </c>
      <c r="AD46" s="118" t="s">
        <v>136</v>
      </c>
      <c r="AE46" s="118" t="s">
        <v>135</v>
      </c>
      <c r="AF46" s="118" t="s">
        <v>134</v>
      </c>
      <c r="AG46" s="118" t="s">
        <v>133</v>
      </c>
      <c r="AH46" s="118" t="s">
        <v>132</v>
      </c>
      <c r="AI46" s="118" t="s">
        <v>131</v>
      </c>
      <c r="AJ46" s="118" t="s">
        <v>130</v>
      </c>
      <c r="AK46" s="118" t="s">
        <v>129</v>
      </c>
      <c r="AL46" s="118" t="s">
        <v>128</v>
      </c>
      <c r="AM46" s="118" t="s">
        <v>127</v>
      </c>
      <c r="AN46" s="118" t="s">
        <v>126</v>
      </c>
      <c r="AO46" s="118" t="s">
        <v>125</v>
      </c>
      <c r="AP46" s="118" t="s">
        <v>124</v>
      </c>
      <c r="AQ46" s="118" t="s">
        <v>123</v>
      </c>
      <c r="AR46" s="118" t="s">
        <v>122</v>
      </c>
      <c r="AS46" s="118" t="s">
        <v>121</v>
      </c>
      <c r="AT46" s="118" t="s">
        <v>120</v>
      </c>
      <c r="AU46" s="118" t="s">
        <v>119</v>
      </c>
      <c r="AV46" s="118" t="s">
        <v>118</v>
      </c>
      <c r="AW46" s="118" t="s">
        <v>117</v>
      </c>
      <c r="AX46" s="118" t="s">
        <v>116</v>
      </c>
      <c r="AY46" s="118" t="s">
        <v>115</v>
      </c>
      <c r="AZ46" s="118" t="s">
        <v>114</v>
      </c>
      <c r="BA46" s="118" t="s">
        <v>113</v>
      </c>
      <c r="BB46" s="118" t="s">
        <v>112</v>
      </c>
      <c r="BC46" s="118" t="s">
        <v>111</v>
      </c>
      <c r="BD46" s="118" t="s">
        <v>110</v>
      </c>
      <c r="BE46" s="118" t="s">
        <v>109</v>
      </c>
      <c r="BF46" s="118" t="s">
        <v>108</v>
      </c>
      <c r="BG46" s="118" t="s">
        <v>107</v>
      </c>
      <c r="BH46" s="118" t="s">
        <v>106</v>
      </c>
      <c r="BI46" s="118" t="s">
        <v>105</v>
      </c>
      <c r="BJ46" s="118" t="s">
        <v>104</v>
      </c>
      <c r="BK46" s="118" t="s">
        <v>103</v>
      </c>
      <c r="BL46" s="118" t="s">
        <v>102</v>
      </c>
      <c r="BM46" s="118" t="s">
        <v>101</v>
      </c>
      <c r="BN46" s="118" t="s">
        <v>100</v>
      </c>
      <c r="BO46" s="118" t="s">
        <v>99</v>
      </c>
      <c r="BP46" s="118" t="s">
        <v>98</v>
      </c>
      <c r="BQ46" s="118" t="s">
        <v>97</v>
      </c>
      <c r="BR46" s="118" t="s">
        <v>96</v>
      </c>
      <c r="BS46" s="118" t="s">
        <v>95</v>
      </c>
      <c r="BT46" s="118" t="s">
        <v>94</v>
      </c>
      <c r="BU46" s="118" t="s">
        <v>93</v>
      </c>
      <c r="BV46" s="118" t="s">
        <v>92</v>
      </c>
      <c r="BW46" s="118" t="s">
        <v>91</v>
      </c>
      <c r="BX46" s="219"/>
    </row>
    <row r="47" spans="1:76" ht="15" customHeight="1">
      <c r="A47" s="434"/>
      <c r="B47" s="287" t="s">
        <v>400</v>
      </c>
      <c r="C47" s="286"/>
      <c r="D47" s="262" t="s">
        <v>90</v>
      </c>
      <c r="E47" s="262" t="s">
        <v>90</v>
      </c>
      <c r="F47" s="262" t="s">
        <v>90</v>
      </c>
      <c r="G47" s="262" t="s">
        <v>90</v>
      </c>
      <c r="H47" s="262" t="s">
        <v>90</v>
      </c>
      <c r="I47" s="262" t="s">
        <v>90</v>
      </c>
      <c r="J47" s="262" t="s">
        <v>90</v>
      </c>
      <c r="K47" s="262" t="s">
        <v>90</v>
      </c>
      <c r="L47" s="262" t="s">
        <v>90</v>
      </c>
      <c r="M47" s="262" t="s">
        <v>90</v>
      </c>
      <c r="N47" s="262" t="s">
        <v>90</v>
      </c>
      <c r="O47" s="262" t="s">
        <v>90</v>
      </c>
      <c r="P47" s="262" t="s">
        <v>90</v>
      </c>
      <c r="Q47" s="262" t="s">
        <v>90</v>
      </c>
      <c r="R47" s="262" t="s">
        <v>90</v>
      </c>
      <c r="S47" s="262" t="s">
        <v>90</v>
      </c>
      <c r="T47" s="262" t="s">
        <v>90</v>
      </c>
      <c r="U47" s="262" t="s">
        <v>90</v>
      </c>
      <c r="V47" s="262" t="s">
        <v>90</v>
      </c>
      <c r="W47" s="262" t="s">
        <v>90</v>
      </c>
      <c r="X47" s="262" t="s">
        <v>90</v>
      </c>
      <c r="Y47" s="262" t="s">
        <v>90</v>
      </c>
      <c r="Z47" s="262" t="s">
        <v>90</v>
      </c>
      <c r="AA47" s="262" t="s">
        <v>90</v>
      </c>
      <c r="AB47" s="262" t="s">
        <v>90</v>
      </c>
      <c r="AC47" s="262" t="s">
        <v>90</v>
      </c>
      <c r="AD47" s="262" t="s">
        <v>90</v>
      </c>
      <c r="AE47" s="262" t="s">
        <v>90</v>
      </c>
      <c r="AF47" s="262" t="s">
        <v>90</v>
      </c>
      <c r="AG47" s="262" t="s">
        <v>90</v>
      </c>
      <c r="AH47" s="262" t="s">
        <v>90</v>
      </c>
      <c r="AI47" s="262" t="s">
        <v>90</v>
      </c>
      <c r="AJ47" s="262" t="s">
        <v>90</v>
      </c>
      <c r="AK47" s="262" t="s">
        <v>90</v>
      </c>
      <c r="AL47" s="262" t="s">
        <v>90</v>
      </c>
      <c r="AM47" s="262" t="s">
        <v>90</v>
      </c>
      <c r="AN47" s="262" t="s">
        <v>90</v>
      </c>
      <c r="AO47" s="262" t="s">
        <v>90</v>
      </c>
      <c r="AP47" s="262" t="s">
        <v>90</v>
      </c>
      <c r="AQ47" s="262" t="s">
        <v>90</v>
      </c>
      <c r="AR47" s="262" t="s">
        <v>90</v>
      </c>
      <c r="AS47" s="262" t="s">
        <v>90</v>
      </c>
      <c r="AT47" s="262" t="s">
        <v>90</v>
      </c>
      <c r="AU47" s="262" t="s">
        <v>90</v>
      </c>
      <c r="AV47" s="262" t="s">
        <v>90</v>
      </c>
      <c r="AW47" s="262" t="s">
        <v>90</v>
      </c>
      <c r="AX47" s="262" t="s">
        <v>90</v>
      </c>
      <c r="AY47" s="262" t="s">
        <v>90</v>
      </c>
      <c r="AZ47" s="262" t="s">
        <v>90</v>
      </c>
      <c r="BA47" s="262" t="s">
        <v>90</v>
      </c>
      <c r="BB47" s="262" t="s">
        <v>90</v>
      </c>
      <c r="BC47" s="262" t="s">
        <v>90</v>
      </c>
      <c r="BD47" s="262" t="s">
        <v>90</v>
      </c>
      <c r="BE47" s="262" t="s">
        <v>90</v>
      </c>
      <c r="BF47" s="262" t="s">
        <v>90</v>
      </c>
      <c r="BG47" s="262" t="s">
        <v>90</v>
      </c>
      <c r="BH47" s="262" t="s">
        <v>90</v>
      </c>
      <c r="BI47" s="262" t="s">
        <v>90</v>
      </c>
      <c r="BJ47" s="262" t="s">
        <v>90</v>
      </c>
      <c r="BK47" s="262" t="s">
        <v>90</v>
      </c>
      <c r="BL47" s="262" t="s">
        <v>90</v>
      </c>
      <c r="BM47" s="262" t="s">
        <v>90</v>
      </c>
      <c r="BN47" s="262" t="s">
        <v>90</v>
      </c>
      <c r="BO47" s="262" t="s">
        <v>90</v>
      </c>
      <c r="BP47" s="262" t="s">
        <v>90</v>
      </c>
      <c r="BQ47" s="262" t="s">
        <v>90</v>
      </c>
      <c r="BR47" s="262" t="s">
        <v>89</v>
      </c>
      <c r="BS47" s="262" t="s">
        <v>89</v>
      </c>
      <c r="BT47" s="237" t="s">
        <v>89</v>
      </c>
      <c r="BU47" s="237" t="s">
        <v>89</v>
      </c>
      <c r="BV47" s="237" t="s">
        <v>89</v>
      </c>
      <c r="BW47" s="237" t="s">
        <v>89</v>
      </c>
      <c r="BX47" s="219"/>
    </row>
    <row r="48" spans="1:76" s="275" customFormat="1" ht="24" customHeight="1">
      <c r="A48" s="274"/>
      <c r="B48" s="35" t="s">
        <v>81</v>
      </c>
      <c r="C48" s="35"/>
      <c r="D48" s="276">
        <v>1857.2849240240223</v>
      </c>
      <c r="E48" s="276">
        <v>2178.8180900710609</v>
      </c>
      <c r="F48" s="276">
        <v>2388.5590115594791</v>
      </c>
      <c r="G48" s="276">
        <v>2491.7334540706274</v>
      </c>
      <c r="H48" s="276">
        <v>2863.5618958602367</v>
      </c>
      <c r="I48" s="276">
        <v>2845.3301805856327</v>
      </c>
      <c r="J48" s="276">
        <v>2906.636047818201</v>
      </c>
      <c r="K48" s="276">
        <v>2542.9945179736897</v>
      </c>
      <c r="L48" s="276">
        <v>2546.0781323983324</v>
      </c>
      <c r="M48" s="276">
        <v>2400.3858316897381</v>
      </c>
      <c r="N48" s="276">
        <v>2584.5307878660792</v>
      </c>
      <c r="O48" s="276">
        <v>3097.3515533542582</v>
      </c>
      <c r="P48" s="276">
        <v>3440.2826495001691</v>
      </c>
      <c r="Q48" s="276">
        <v>3179.2082832967685</v>
      </c>
      <c r="R48" s="276">
        <v>3601.8982508826334</v>
      </c>
      <c r="S48" s="276">
        <v>3854.2615097610496</v>
      </c>
      <c r="T48" s="276">
        <v>3791.5954364021659</v>
      </c>
      <c r="U48" s="276">
        <v>3973.6066633950404</v>
      </c>
      <c r="V48" s="276">
        <v>4590.0415401410291</v>
      </c>
      <c r="W48" s="276">
        <v>5800.3441662791574</v>
      </c>
      <c r="X48" s="276">
        <v>6156.7832560020734</v>
      </c>
      <c r="Y48" s="276">
        <v>6352.3386525191027</v>
      </c>
      <c r="Z48" s="276">
        <v>6454.6688692701318</v>
      </c>
      <c r="AA48" s="276">
        <v>7360.5504573280514</v>
      </c>
      <c r="AB48" s="276">
        <v>7469.560081153134</v>
      </c>
      <c r="AC48" s="276">
        <v>6902.2614680974893</v>
      </c>
      <c r="AD48" s="276">
        <v>7887.062784768088</v>
      </c>
      <c r="AE48" s="276">
        <v>8652.2802532508067</v>
      </c>
      <c r="AF48" s="276">
        <v>10008.2337109656</v>
      </c>
      <c r="AG48" s="276">
        <v>7349.457979258641</v>
      </c>
      <c r="AH48" s="276">
        <v>7232.7285991561957</v>
      </c>
      <c r="AI48" s="276">
        <v>6652.0572553039392</v>
      </c>
      <c r="AJ48" s="276">
        <v>7240.7756564543688</v>
      </c>
      <c r="AK48" s="276">
        <v>9891.5075801473795</v>
      </c>
      <c r="AL48" s="276">
        <v>13169.49053618996</v>
      </c>
      <c r="AM48" s="276">
        <v>15283.668484322237</v>
      </c>
      <c r="AN48" s="276">
        <v>16717.201139706449</v>
      </c>
      <c r="AO48" s="276">
        <v>18138.277941211363</v>
      </c>
      <c r="AP48" s="276">
        <v>18665.998590336538</v>
      </c>
      <c r="AQ48" s="276">
        <v>17667.968504693989</v>
      </c>
      <c r="AR48" s="276">
        <v>15790.964019301307</v>
      </c>
      <c r="AS48" s="276">
        <v>14829.59793046366</v>
      </c>
      <c r="AT48" s="276">
        <v>15874.254330441014</v>
      </c>
      <c r="AU48" s="276">
        <v>19631.151165490053</v>
      </c>
      <c r="AV48" s="276">
        <v>24311.686792675217</v>
      </c>
      <c r="AW48" s="276">
        <v>25846.984191295767</v>
      </c>
      <c r="AX48" s="276">
        <v>25984.567913446092</v>
      </c>
      <c r="AY48" s="276">
        <v>25719.691606882421</v>
      </c>
      <c r="AZ48" s="276">
        <v>21352.184958637215</v>
      </c>
      <c r="BA48" s="276">
        <v>17377.672114668174</v>
      </c>
      <c r="BB48" s="276">
        <v>16856.547943957983</v>
      </c>
      <c r="BC48" s="276">
        <v>17095.360101137896</v>
      </c>
      <c r="BD48" s="276">
        <v>18148.598240148705</v>
      </c>
      <c r="BE48" s="276">
        <v>19212.229607663146</v>
      </c>
      <c r="BF48" s="276">
        <v>18900.650281704104</v>
      </c>
      <c r="BG48" s="276">
        <v>16730.349186663621</v>
      </c>
      <c r="BH48" s="276">
        <v>12649.379670958926</v>
      </c>
      <c r="BI48" s="276">
        <v>11227.16411923689</v>
      </c>
      <c r="BJ48" s="276">
        <v>10558.962364393339</v>
      </c>
      <c r="BK48" s="276">
        <v>10478.445702053363</v>
      </c>
      <c r="BL48" s="276">
        <v>9833.207766362344</v>
      </c>
      <c r="BM48" s="276">
        <v>9242.1329296043186</v>
      </c>
      <c r="BN48" s="276">
        <v>8437.6491364068024</v>
      </c>
      <c r="BO48" s="276">
        <v>7382.7212989864702</v>
      </c>
      <c r="BP48" s="276">
        <v>5512.4582064392489</v>
      </c>
      <c r="BQ48" s="276">
        <v>3642.8457315239457</v>
      </c>
      <c r="BR48" s="276">
        <v>2933.5229683327998</v>
      </c>
      <c r="BS48" s="276">
        <v>2773.3595250203366</v>
      </c>
      <c r="BT48" s="276">
        <v>2566.7711994596934</v>
      </c>
      <c r="BU48" s="276">
        <v>2528.3871847622268</v>
      </c>
      <c r="BV48" s="276">
        <v>2582.9002021737251</v>
      </c>
      <c r="BW48" s="276">
        <v>2593.4328745025045</v>
      </c>
      <c r="BX48" s="174"/>
    </row>
    <row r="49" spans="1:76" s="97" customFormat="1" ht="24.75" customHeight="1">
      <c r="A49" s="30"/>
      <c r="B49" s="38" t="s">
        <v>521</v>
      </c>
      <c r="C49" s="30"/>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90"/>
      <c r="BD49" s="273"/>
      <c r="BE49" s="273"/>
      <c r="BF49" s="273"/>
      <c r="BG49" s="273"/>
      <c r="BH49" s="273"/>
      <c r="BI49" s="273"/>
      <c r="BJ49" s="273"/>
      <c r="BK49" s="273"/>
      <c r="BL49" s="273"/>
      <c r="BM49" s="273"/>
      <c r="BN49" s="273"/>
      <c r="BO49" s="273"/>
      <c r="BP49" s="273"/>
      <c r="BQ49" s="273"/>
      <c r="BR49" s="273"/>
      <c r="BS49" s="273"/>
      <c r="BT49" s="273"/>
      <c r="BU49" s="273"/>
      <c r="BV49" s="273"/>
      <c r="BW49" s="273"/>
      <c r="BX49" s="33"/>
    </row>
    <row r="50" spans="1:76" s="97" customFormat="1">
      <c r="A50" s="361"/>
      <c r="B50" s="323" t="s">
        <v>520</v>
      </c>
      <c r="C50" s="319"/>
      <c r="D50" s="273">
        <v>0</v>
      </c>
      <c r="E50" s="273">
        <v>0</v>
      </c>
      <c r="F50" s="273">
        <v>0</v>
      </c>
      <c r="G50" s="273">
        <v>0</v>
      </c>
      <c r="H50" s="273">
        <v>0</v>
      </c>
      <c r="I50" s="273">
        <v>0</v>
      </c>
      <c r="J50" s="273">
        <v>0</v>
      </c>
      <c r="K50" s="273">
        <v>0</v>
      </c>
      <c r="L50" s="273">
        <v>0</v>
      </c>
      <c r="M50" s="273">
        <v>0</v>
      </c>
      <c r="N50" s="273">
        <v>0</v>
      </c>
      <c r="O50" s="273">
        <v>0</v>
      </c>
      <c r="P50" s="273">
        <v>0</v>
      </c>
      <c r="Q50" s="273">
        <v>0</v>
      </c>
      <c r="R50" s="273">
        <v>0</v>
      </c>
      <c r="S50" s="273">
        <v>0</v>
      </c>
      <c r="T50" s="273">
        <v>0</v>
      </c>
      <c r="U50" s="273">
        <v>0</v>
      </c>
      <c r="V50" s="273">
        <v>0</v>
      </c>
      <c r="W50" s="273">
        <v>0</v>
      </c>
      <c r="X50" s="273">
        <v>0</v>
      </c>
      <c r="Y50" s="273">
        <v>0</v>
      </c>
      <c r="Z50" s="273">
        <v>0</v>
      </c>
      <c r="AA50" s="273">
        <v>0</v>
      </c>
      <c r="AB50" s="273">
        <v>0</v>
      </c>
      <c r="AC50" s="273">
        <v>0</v>
      </c>
      <c r="AD50" s="273">
        <v>0</v>
      </c>
      <c r="AE50" s="273">
        <v>0</v>
      </c>
      <c r="AF50" s="273">
        <v>0</v>
      </c>
      <c r="AG50" s="273">
        <v>0</v>
      </c>
      <c r="AH50" s="273">
        <v>0</v>
      </c>
      <c r="AI50" s="273">
        <v>0</v>
      </c>
      <c r="AJ50" s="273">
        <v>0</v>
      </c>
      <c r="AK50" s="273">
        <v>0</v>
      </c>
      <c r="AL50" s="273">
        <v>0</v>
      </c>
      <c r="AM50" s="273">
        <v>0</v>
      </c>
      <c r="AN50" s="273">
        <v>0</v>
      </c>
      <c r="AO50" s="273">
        <v>0</v>
      </c>
      <c r="AP50" s="273">
        <v>0</v>
      </c>
      <c r="AQ50" s="273">
        <v>0</v>
      </c>
      <c r="AR50" s="273">
        <v>0</v>
      </c>
      <c r="AS50" s="273">
        <v>0</v>
      </c>
      <c r="AT50" s="273">
        <v>0</v>
      </c>
      <c r="AU50" s="273">
        <v>0</v>
      </c>
      <c r="AV50" s="273">
        <v>0</v>
      </c>
      <c r="AW50" s="273">
        <v>0</v>
      </c>
      <c r="AX50" s="273">
        <v>0</v>
      </c>
      <c r="AY50" s="273">
        <v>0</v>
      </c>
      <c r="AZ50" s="273">
        <v>0</v>
      </c>
      <c r="BA50" s="273">
        <v>0</v>
      </c>
      <c r="BB50" s="273">
        <v>0</v>
      </c>
      <c r="BC50" s="290">
        <v>0</v>
      </c>
      <c r="BD50" s="273">
        <v>6392.0869228294487</v>
      </c>
      <c r="BE50" s="273">
        <v>6884.5034734442634</v>
      </c>
      <c r="BF50" s="273">
        <v>6688.6935605345498</v>
      </c>
      <c r="BG50" s="273">
        <v>6571.2582873531883</v>
      </c>
      <c r="BH50" s="273">
        <v>5949.055330018542</v>
      </c>
      <c r="BI50" s="273">
        <v>5561.0561383906152</v>
      </c>
      <c r="BJ50" s="273">
        <v>5464.4865950109897</v>
      </c>
      <c r="BK50" s="273">
        <v>5869.306508324823</v>
      </c>
      <c r="BL50" s="273">
        <v>5773.0136608716712</v>
      </c>
      <c r="BM50" s="273">
        <v>5501.8646324182264</v>
      </c>
      <c r="BN50" s="273">
        <v>4977.9318361040596</v>
      </c>
      <c r="BO50" s="273">
        <v>4309.9894426365572</v>
      </c>
      <c r="BP50" s="273">
        <v>2610.692341756002</v>
      </c>
      <c r="BQ50" s="273">
        <v>1011.7610054683573</v>
      </c>
      <c r="BR50" s="273">
        <v>394.86160640139838</v>
      </c>
      <c r="BS50" s="273">
        <v>218.07645541793673</v>
      </c>
      <c r="BT50" s="273">
        <v>47.72760752427466</v>
      </c>
      <c r="BU50" s="273">
        <v>-0.42081577017981603</v>
      </c>
      <c r="BV50" s="273">
        <v>-0.28247052999859884</v>
      </c>
      <c r="BW50" s="273">
        <v>0</v>
      </c>
      <c r="BX50" s="33"/>
    </row>
    <row r="51" spans="1:76" s="97" customFormat="1">
      <c r="A51" s="30"/>
      <c r="B51" s="88" t="s">
        <v>519</v>
      </c>
      <c r="C51" s="38"/>
      <c r="D51" s="273">
        <v>0</v>
      </c>
      <c r="E51" s="273">
        <v>0</v>
      </c>
      <c r="F51" s="273">
        <v>0</v>
      </c>
      <c r="G51" s="273">
        <v>0</v>
      </c>
      <c r="H51" s="273">
        <v>0</v>
      </c>
      <c r="I51" s="273">
        <v>0</v>
      </c>
      <c r="J51" s="273">
        <v>0</v>
      </c>
      <c r="K51" s="273">
        <v>0</v>
      </c>
      <c r="L51" s="273">
        <v>0</v>
      </c>
      <c r="M51" s="273">
        <v>0</v>
      </c>
      <c r="N51" s="273">
        <v>0</v>
      </c>
      <c r="O51" s="273">
        <v>0</v>
      </c>
      <c r="P51" s="273">
        <v>0</v>
      </c>
      <c r="Q51" s="273">
        <v>0</v>
      </c>
      <c r="R51" s="273">
        <v>0</v>
      </c>
      <c r="S51" s="273">
        <v>0</v>
      </c>
      <c r="T51" s="273">
        <v>0</v>
      </c>
      <c r="U51" s="273">
        <v>0</v>
      </c>
      <c r="V51" s="273">
        <v>0</v>
      </c>
      <c r="W51" s="273">
        <v>0</v>
      </c>
      <c r="X51" s="273">
        <v>0</v>
      </c>
      <c r="Y51" s="273">
        <v>0</v>
      </c>
      <c r="Z51" s="273">
        <v>0</v>
      </c>
      <c r="AA51" s="273">
        <v>0</v>
      </c>
      <c r="AB51" s="273">
        <v>0</v>
      </c>
      <c r="AC51" s="273">
        <v>0</v>
      </c>
      <c r="AD51" s="273">
        <v>0</v>
      </c>
      <c r="AE51" s="273">
        <v>0</v>
      </c>
      <c r="AF51" s="273">
        <v>0</v>
      </c>
      <c r="AG51" s="273">
        <v>0</v>
      </c>
      <c r="AH51" s="273">
        <v>0</v>
      </c>
      <c r="AI51" s="273">
        <v>0</v>
      </c>
      <c r="AJ51" s="273">
        <v>0</v>
      </c>
      <c r="AK51" s="273">
        <v>0</v>
      </c>
      <c r="AL51" s="273">
        <v>0</v>
      </c>
      <c r="AM51" s="273">
        <v>0</v>
      </c>
      <c r="AN51" s="273">
        <v>0</v>
      </c>
      <c r="AO51" s="273">
        <v>0</v>
      </c>
      <c r="AP51" s="273">
        <v>0</v>
      </c>
      <c r="AQ51" s="273">
        <v>0</v>
      </c>
      <c r="AR51" s="273">
        <v>0</v>
      </c>
      <c r="AS51" s="273">
        <v>0</v>
      </c>
      <c r="AT51" s="273">
        <v>0</v>
      </c>
      <c r="AU51" s="273">
        <v>0</v>
      </c>
      <c r="AV51" s="273">
        <v>0</v>
      </c>
      <c r="AW51" s="273">
        <v>0</v>
      </c>
      <c r="AX51" s="273">
        <v>0</v>
      </c>
      <c r="AY51" s="273">
        <v>0</v>
      </c>
      <c r="AZ51" s="273">
        <v>0</v>
      </c>
      <c r="BA51" s="273">
        <v>0</v>
      </c>
      <c r="BB51" s="273">
        <v>0</v>
      </c>
      <c r="BC51" s="290">
        <v>0</v>
      </c>
      <c r="BD51" s="273">
        <v>6146.5321533555707</v>
      </c>
      <c r="BE51" s="273">
        <v>6298.9155840243466</v>
      </c>
      <c r="BF51" s="273">
        <v>6355.4774654391067</v>
      </c>
      <c r="BG51" s="273">
        <v>6359.0700671722716</v>
      </c>
      <c r="BH51" s="273">
        <v>5797.8437107281097</v>
      </c>
      <c r="BI51" s="273">
        <v>4838.1227716640633</v>
      </c>
      <c r="BJ51" s="273">
        <v>4305.9634119587508</v>
      </c>
      <c r="BK51" s="273">
        <v>3929.7156398589673</v>
      </c>
      <c r="BL51" s="273">
        <v>3466.1547936705188</v>
      </c>
      <c r="BM51" s="273">
        <v>3137.0790984062246</v>
      </c>
      <c r="BN51" s="273">
        <v>2777.6174556628434</v>
      </c>
      <c r="BO51" s="273">
        <v>2388.1641944732096</v>
      </c>
      <c r="BP51" s="273">
        <v>2165.0430599571869</v>
      </c>
      <c r="BQ51" s="273">
        <v>1885.1244314316091</v>
      </c>
      <c r="BR51" s="273">
        <v>1806.9424083340612</v>
      </c>
      <c r="BS51" s="273">
        <v>1792.683689215015</v>
      </c>
      <c r="BT51" s="273">
        <v>1753.1598027265622</v>
      </c>
      <c r="BU51" s="273">
        <v>1719.9596191267167</v>
      </c>
      <c r="BV51" s="273">
        <v>1724.0342357483476</v>
      </c>
      <c r="BW51" s="273">
        <v>1701.535689535966</v>
      </c>
      <c r="BX51" s="33"/>
    </row>
    <row r="52" spans="1:76" s="97" customFormat="1">
      <c r="A52" s="30"/>
      <c r="B52" s="323" t="s">
        <v>431</v>
      </c>
      <c r="C52" s="319"/>
      <c r="D52" s="273">
        <v>0</v>
      </c>
      <c r="E52" s="273">
        <v>0</v>
      </c>
      <c r="F52" s="273">
        <v>0</v>
      </c>
      <c r="G52" s="273">
        <v>0</v>
      </c>
      <c r="H52" s="273">
        <v>0</v>
      </c>
      <c r="I52" s="273">
        <v>0</v>
      </c>
      <c r="J52" s="273">
        <v>0</v>
      </c>
      <c r="K52" s="273">
        <v>0</v>
      </c>
      <c r="L52" s="273">
        <v>0</v>
      </c>
      <c r="M52" s="273">
        <v>0</v>
      </c>
      <c r="N52" s="273">
        <v>0</v>
      </c>
      <c r="O52" s="273">
        <v>0</v>
      </c>
      <c r="P52" s="273">
        <v>0</v>
      </c>
      <c r="Q52" s="273">
        <v>0</v>
      </c>
      <c r="R52" s="273">
        <v>0</v>
      </c>
      <c r="S52" s="273">
        <v>0</v>
      </c>
      <c r="T52" s="273">
        <v>0</v>
      </c>
      <c r="U52" s="273">
        <v>0</v>
      </c>
      <c r="V52" s="273">
        <v>0</v>
      </c>
      <c r="W52" s="273">
        <v>0</v>
      </c>
      <c r="X52" s="273">
        <v>0</v>
      </c>
      <c r="Y52" s="273">
        <v>0</v>
      </c>
      <c r="Z52" s="273">
        <v>0</v>
      </c>
      <c r="AA52" s="273">
        <v>0</v>
      </c>
      <c r="AB52" s="273">
        <v>0</v>
      </c>
      <c r="AC52" s="273">
        <v>0</v>
      </c>
      <c r="AD52" s="273">
        <v>0</v>
      </c>
      <c r="AE52" s="273">
        <v>0</v>
      </c>
      <c r="AF52" s="273">
        <v>0</v>
      </c>
      <c r="AG52" s="273">
        <v>0</v>
      </c>
      <c r="AH52" s="273">
        <v>0</v>
      </c>
      <c r="AI52" s="273">
        <v>0</v>
      </c>
      <c r="AJ52" s="273">
        <v>0</v>
      </c>
      <c r="AK52" s="273">
        <v>0</v>
      </c>
      <c r="AL52" s="273">
        <v>0</v>
      </c>
      <c r="AM52" s="273">
        <v>0</v>
      </c>
      <c r="AN52" s="273">
        <v>0</v>
      </c>
      <c r="AO52" s="273">
        <v>0</v>
      </c>
      <c r="AP52" s="273">
        <v>0</v>
      </c>
      <c r="AQ52" s="273">
        <v>0</v>
      </c>
      <c r="AR52" s="273">
        <v>0</v>
      </c>
      <c r="AS52" s="273">
        <v>0</v>
      </c>
      <c r="AT52" s="273">
        <v>0</v>
      </c>
      <c r="AU52" s="273">
        <v>0</v>
      </c>
      <c r="AV52" s="273">
        <v>0</v>
      </c>
      <c r="AW52" s="273">
        <v>0</v>
      </c>
      <c r="AX52" s="273">
        <v>0</v>
      </c>
      <c r="AY52" s="273">
        <v>0</v>
      </c>
      <c r="AZ52" s="273">
        <v>0</v>
      </c>
      <c r="BA52" s="273">
        <v>0</v>
      </c>
      <c r="BB52" s="273">
        <v>0</v>
      </c>
      <c r="BC52" s="290">
        <v>0</v>
      </c>
      <c r="BD52" s="273">
        <v>349.72979265302604</v>
      </c>
      <c r="BE52" s="273">
        <v>455.63423909812991</v>
      </c>
      <c r="BF52" s="273">
        <v>499.5759488899447</v>
      </c>
      <c r="BG52" s="273">
        <v>491.25212871632505</v>
      </c>
      <c r="BH52" s="273">
        <v>414.04376664871302</v>
      </c>
      <c r="BI52" s="273">
        <v>363.57099916944077</v>
      </c>
      <c r="BJ52" s="273">
        <v>347.01944164513952</v>
      </c>
      <c r="BK52" s="273">
        <v>329.30537807687676</v>
      </c>
      <c r="BL52" s="273">
        <v>313.57392286456553</v>
      </c>
      <c r="BM52" s="273">
        <v>335.84002982771182</v>
      </c>
      <c r="BN52" s="273">
        <v>416.96869910124298</v>
      </c>
      <c r="BO52" s="273">
        <v>452.74866839336391</v>
      </c>
      <c r="BP52" s="273">
        <v>527.40867839263433</v>
      </c>
      <c r="BQ52" s="273">
        <v>566.42308703074525</v>
      </c>
      <c r="BR52" s="273">
        <v>568.43736147943014</v>
      </c>
      <c r="BS52" s="273">
        <v>618.94979039090526</v>
      </c>
      <c r="BT52" s="273">
        <v>639.52221155290988</v>
      </c>
      <c r="BU52" s="273">
        <v>681.48542759469899</v>
      </c>
      <c r="BV52" s="273">
        <v>723.21731555289955</v>
      </c>
      <c r="BW52" s="273">
        <v>755.08642694804428</v>
      </c>
      <c r="BX52" s="33"/>
    </row>
    <row r="53" spans="1:76" s="97" customFormat="1">
      <c r="A53" s="30"/>
      <c r="B53" s="323" t="s">
        <v>518</v>
      </c>
      <c r="C53" s="319"/>
      <c r="D53" s="273">
        <v>0</v>
      </c>
      <c r="E53" s="273">
        <v>0</v>
      </c>
      <c r="F53" s="273">
        <v>0</v>
      </c>
      <c r="G53" s="273">
        <v>0</v>
      </c>
      <c r="H53" s="273">
        <v>0</v>
      </c>
      <c r="I53" s="273">
        <v>0</v>
      </c>
      <c r="J53" s="273">
        <v>0</v>
      </c>
      <c r="K53" s="273">
        <v>0</v>
      </c>
      <c r="L53" s="273">
        <v>0</v>
      </c>
      <c r="M53" s="273">
        <v>0</v>
      </c>
      <c r="N53" s="273">
        <v>0</v>
      </c>
      <c r="O53" s="273">
        <v>0</v>
      </c>
      <c r="P53" s="273">
        <v>0</v>
      </c>
      <c r="Q53" s="273">
        <v>0</v>
      </c>
      <c r="R53" s="273">
        <v>0</v>
      </c>
      <c r="S53" s="273">
        <v>0</v>
      </c>
      <c r="T53" s="273">
        <v>0</v>
      </c>
      <c r="U53" s="273">
        <v>0</v>
      </c>
      <c r="V53" s="273">
        <v>0</v>
      </c>
      <c r="W53" s="273">
        <v>0</v>
      </c>
      <c r="X53" s="273">
        <v>0</v>
      </c>
      <c r="Y53" s="273">
        <v>0</v>
      </c>
      <c r="Z53" s="273">
        <v>0</v>
      </c>
      <c r="AA53" s="273">
        <v>0</v>
      </c>
      <c r="AB53" s="273">
        <v>0</v>
      </c>
      <c r="AC53" s="273">
        <v>0</v>
      </c>
      <c r="AD53" s="273">
        <v>0</v>
      </c>
      <c r="AE53" s="273">
        <v>0</v>
      </c>
      <c r="AF53" s="273">
        <v>0</v>
      </c>
      <c r="AG53" s="273">
        <v>0</v>
      </c>
      <c r="AH53" s="273">
        <v>0</v>
      </c>
      <c r="AI53" s="273">
        <v>0</v>
      </c>
      <c r="AJ53" s="273">
        <v>0</v>
      </c>
      <c r="AK53" s="273">
        <v>0</v>
      </c>
      <c r="AL53" s="273">
        <v>0</v>
      </c>
      <c r="AM53" s="273">
        <v>0</v>
      </c>
      <c r="AN53" s="273">
        <v>0</v>
      </c>
      <c r="AO53" s="273">
        <v>0</v>
      </c>
      <c r="AP53" s="273">
        <v>0</v>
      </c>
      <c r="AQ53" s="273">
        <v>0</v>
      </c>
      <c r="AR53" s="273">
        <v>0</v>
      </c>
      <c r="AS53" s="273">
        <v>0</v>
      </c>
      <c r="AT53" s="273">
        <v>0</v>
      </c>
      <c r="AU53" s="273">
        <v>0</v>
      </c>
      <c r="AV53" s="273">
        <v>0</v>
      </c>
      <c r="AW53" s="273">
        <v>0</v>
      </c>
      <c r="AX53" s="273">
        <v>0</v>
      </c>
      <c r="AY53" s="273">
        <v>0</v>
      </c>
      <c r="AZ53" s="273">
        <v>0</v>
      </c>
      <c r="BA53" s="273">
        <v>0</v>
      </c>
      <c r="BB53" s="273">
        <v>0</v>
      </c>
      <c r="BC53" s="290">
        <v>0</v>
      </c>
      <c r="BD53" s="273">
        <v>5260.2493713106614</v>
      </c>
      <c r="BE53" s="273">
        <v>5573.1763110964084</v>
      </c>
      <c r="BF53" s="273">
        <v>5356.9033068405015</v>
      </c>
      <c r="BG53" s="273">
        <v>3308.7687034218366</v>
      </c>
      <c r="BH53" s="273">
        <v>488.43686356356147</v>
      </c>
      <c r="BI53" s="273">
        <v>464.41421001276854</v>
      </c>
      <c r="BJ53" s="273">
        <v>441.49291577845963</v>
      </c>
      <c r="BK53" s="273">
        <v>350.11817579269655</v>
      </c>
      <c r="BL53" s="273">
        <v>280.46538895558842</v>
      </c>
      <c r="BM53" s="273">
        <v>267.34916895215412</v>
      </c>
      <c r="BN53" s="273">
        <v>265.13114553865626</v>
      </c>
      <c r="BO53" s="273">
        <v>231.81899348334014</v>
      </c>
      <c r="BP53" s="273">
        <v>209.31412633342526</v>
      </c>
      <c r="BQ53" s="273">
        <v>179.53720759323386</v>
      </c>
      <c r="BR53" s="273">
        <v>163.28159211791001</v>
      </c>
      <c r="BS53" s="273">
        <v>143.64958999647962</v>
      </c>
      <c r="BT53" s="273">
        <v>126.36157765594669</v>
      </c>
      <c r="BU53" s="273">
        <v>127.36295381099126</v>
      </c>
      <c r="BV53" s="273">
        <v>135.93112140247695</v>
      </c>
      <c r="BW53" s="273">
        <v>136.81075801849451</v>
      </c>
      <c r="BX53" s="33"/>
    </row>
    <row r="54" spans="1:76" s="97" customFormat="1" ht="24.75" customHeight="1">
      <c r="A54" s="30"/>
      <c r="B54" s="88" t="s">
        <v>529</v>
      </c>
      <c r="C54" s="38"/>
      <c r="D54" s="273">
        <v>0</v>
      </c>
      <c r="E54" s="273">
        <v>0</v>
      </c>
      <c r="F54" s="273">
        <v>0</v>
      </c>
      <c r="G54" s="273">
        <v>0</v>
      </c>
      <c r="H54" s="273">
        <v>0</v>
      </c>
      <c r="I54" s="273">
        <v>0</v>
      </c>
      <c r="J54" s="273">
        <v>0</v>
      </c>
      <c r="K54" s="273">
        <v>0</v>
      </c>
      <c r="L54" s="273">
        <v>0</v>
      </c>
      <c r="M54" s="273">
        <v>0</v>
      </c>
      <c r="N54" s="273">
        <v>0</v>
      </c>
      <c r="O54" s="273">
        <v>0</v>
      </c>
      <c r="P54" s="273">
        <v>0</v>
      </c>
      <c r="Q54" s="273">
        <v>0</v>
      </c>
      <c r="R54" s="273">
        <v>0</v>
      </c>
      <c r="S54" s="273">
        <v>0</v>
      </c>
      <c r="T54" s="273">
        <v>0</v>
      </c>
      <c r="U54" s="273">
        <v>0</v>
      </c>
      <c r="V54" s="273">
        <v>0</v>
      </c>
      <c r="W54" s="273">
        <v>0</v>
      </c>
      <c r="X54" s="273">
        <v>0</v>
      </c>
      <c r="Y54" s="273">
        <v>0</v>
      </c>
      <c r="Z54" s="273">
        <v>0</v>
      </c>
      <c r="AA54" s="273">
        <v>0</v>
      </c>
      <c r="AB54" s="273">
        <v>0</v>
      </c>
      <c r="AC54" s="273">
        <v>0</v>
      </c>
      <c r="AD54" s="273">
        <v>0</v>
      </c>
      <c r="AE54" s="273">
        <v>0</v>
      </c>
      <c r="AF54" s="273">
        <v>0</v>
      </c>
      <c r="AG54" s="273">
        <v>0</v>
      </c>
      <c r="AH54" s="273">
        <v>0</v>
      </c>
      <c r="AI54" s="273">
        <v>0</v>
      </c>
      <c r="AJ54" s="273">
        <v>0</v>
      </c>
      <c r="AK54" s="273">
        <v>0</v>
      </c>
      <c r="AL54" s="273">
        <v>0</v>
      </c>
      <c r="AM54" s="273">
        <v>0</v>
      </c>
      <c r="AN54" s="273">
        <v>0</v>
      </c>
      <c r="AO54" s="273">
        <v>0</v>
      </c>
      <c r="AP54" s="273">
        <v>0</v>
      </c>
      <c r="AQ54" s="273">
        <v>0</v>
      </c>
      <c r="AR54" s="273">
        <v>0</v>
      </c>
      <c r="AS54" s="273">
        <v>0</v>
      </c>
      <c r="AT54" s="273">
        <v>0</v>
      </c>
      <c r="AU54" s="273">
        <v>0</v>
      </c>
      <c r="AV54" s="273">
        <v>0</v>
      </c>
      <c r="AW54" s="273">
        <v>0</v>
      </c>
      <c r="AX54" s="273">
        <v>0</v>
      </c>
      <c r="AY54" s="273">
        <v>0</v>
      </c>
      <c r="AZ54" s="273">
        <v>0</v>
      </c>
      <c r="BA54" s="273">
        <v>0</v>
      </c>
      <c r="BB54" s="273">
        <v>0</v>
      </c>
      <c r="BC54" s="290">
        <v>0</v>
      </c>
      <c r="BD54" s="273">
        <v>0</v>
      </c>
      <c r="BE54" s="273">
        <v>0</v>
      </c>
      <c r="BF54" s="273">
        <v>0</v>
      </c>
      <c r="BG54" s="273">
        <v>0</v>
      </c>
      <c r="BH54" s="273">
        <v>4134.5125400333372</v>
      </c>
      <c r="BI54" s="273">
        <v>3099.4348577769306</v>
      </c>
      <c r="BJ54" s="273">
        <v>2448.9686651029901</v>
      </c>
      <c r="BK54" s="273">
        <v>2016.6652017209992</v>
      </c>
      <c r="BL54" s="273">
        <v>1648.191409433342</v>
      </c>
      <c r="BM54" s="273">
        <v>967.91594131872853</v>
      </c>
      <c r="BN54" s="273">
        <v>680.06828695975094</v>
      </c>
      <c r="BO54" s="273">
        <v>475.90837013870839</v>
      </c>
      <c r="BP54" s="273">
        <v>303.48081267201025</v>
      </c>
      <c r="BQ54" s="273">
        <v>175.05897382886587</v>
      </c>
      <c r="BR54" s="273">
        <v>121.33469970972095</v>
      </c>
      <c r="BS54" s="273">
        <v>89.780571730486599</v>
      </c>
      <c r="BT54" s="273">
        <v>68.980759214415713</v>
      </c>
      <c r="BU54" s="273">
        <v>53.158500981228116</v>
      </c>
      <c r="BV54" s="273">
        <v>41.377350586161299</v>
      </c>
      <c r="BW54" s="273">
        <v>32.185699535080545</v>
      </c>
      <c r="BX54" s="33"/>
    </row>
    <row r="55" spans="1:76" s="97" customFormat="1">
      <c r="A55" s="30"/>
      <c r="B55" s="339" t="s">
        <v>520</v>
      </c>
      <c r="C55" s="323"/>
      <c r="D55" s="273">
        <v>0</v>
      </c>
      <c r="E55" s="273">
        <v>0</v>
      </c>
      <c r="F55" s="273">
        <v>0</v>
      </c>
      <c r="G55" s="273">
        <v>0</v>
      </c>
      <c r="H55" s="273">
        <v>0</v>
      </c>
      <c r="I55" s="273">
        <v>0</v>
      </c>
      <c r="J55" s="273">
        <v>0</v>
      </c>
      <c r="K55" s="273">
        <v>0</v>
      </c>
      <c r="L55" s="273">
        <v>0</v>
      </c>
      <c r="M55" s="273">
        <v>0</v>
      </c>
      <c r="N55" s="273">
        <v>0</v>
      </c>
      <c r="O55" s="273">
        <v>0</v>
      </c>
      <c r="P55" s="273">
        <v>0</v>
      </c>
      <c r="Q55" s="273">
        <v>0</v>
      </c>
      <c r="R55" s="273">
        <v>0</v>
      </c>
      <c r="S55" s="273">
        <v>0</v>
      </c>
      <c r="T55" s="273">
        <v>0</v>
      </c>
      <c r="U55" s="273">
        <v>0</v>
      </c>
      <c r="V55" s="273">
        <v>0</v>
      </c>
      <c r="W55" s="273">
        <v>0</v>
      </c>
      <c r="X55" s="273">
        <v>0</v>
      </c>
      <c r="Y55" s="273">
        <v>0</v>
      </c>
      <c r="Z55" s="273">
        <v>0</v>
      </c>
      <c r="AA55" s="273">
        <v>0</v>
      </c>
      <c r="AB55" s="273">
        <v>0</v>
      </c>
      <c r="AC55" s="273">
        <v>0</v>
      </c>
      <c r="AD55" s="273">
        <v>0</v>
      </c>
      <c r="AE55" s="273">
        <v>0</v>
      </c>
      <c r="AF55" s="273">
        <v>0</v>
      </c>
      <c r="AG55" s="273">
        <v>0</v>
      </c>
      <c r="AH55" s="273">
        <v>0</v>
      </c>
      <c r="AI55" s="273">
        <v>0</v>
      </c>
      <c r="AJ55" s="273">
        <v>0</v>
      </c>
      <c r="AK55" s="273">
        <v>0</v>
      </c>
      <c r="AL55" s="273">
        <v>0</v>
      </c>
      <c r="AM55" s="273">
        <v>0</v>
      </c>
      <c r="AN55" s="273">
        <v>0</v>
      </c>
      <c r="AO55" s="273">
        <v>0</v>
      </c>
      <c r="AP55" s="273">
        <v>0</v>
      </c>
      <c r="AQ55" s="273">
        <v>0</v>
      </c>
      <c r="AR55" s="273">
        <v>0</v>
      </c>
      <c r="AS55" s="273">
        <v>0</v>
      </c>
      <c r="AT55" s="273">
        <v>0</v>
      </c>
      <c r="AU55" s="273">
        <v>0</v>
      </c>
      <c r="AV55" s="273">
        <v>0</v>
      </c>
      <c r="AW55" s="273">
        <v>0</v>
      </c>
      <c r="AX55" s="273">
        <v>0</v>
      </c>
      <c r="AY55" s="273">
        <v>0</v>
      </c>
      <c r="AZ55" s="273">
        <v>0</v>
      </c>
      <c r="BA55" s="273">
        <v>0</v>
      </c>
      <c r="BB55" s="273">
        <v>0</v>
      </c>
      <c r="BC55" s="290">
        <v>0</v>
      </c>
      <c r="BD55" s="273" t="s">
        <v>412</v>
      </c>
      <c r="BE55" s="273" t="s">
        <v>412</v>
      </c>
      <c r="BF55" s="273" t="s">
        <v>412</v>
      </c>
      <c r="BG55" s="273" t="s">
        <v>412</v>
      </c>
      <c r="BH55" s="273">
        <v>962.18206108231311</v>
      </c>
      <c r="BI55" s="273">
        <v>713.93540975264739</v>
      </c>
      <c r="BJ55" s="273">
        <v>565.79207534440093</v>
      </c>
      <c r="BK55" s="273">
        <v>480.4572669752954</v>
      </c>
      <c r="BL55" s="273">
        <v>409.86063529687914</v>
      </c>
      <c r="BM55" s="273">
        <v>284.16509145570382</v>
      </c>
      <c r="BN55" s="273">
        <v>220.81613466987733</v>
      </c>
      <c r="BO55" s="273">
        <v>163.43726340479816</v>
      </c>
      <c r="BP55" s="273">
        <v>79.191895973809281</v>
      </c>
      <c r="BQ55" s="273">
        <v>20.906388150136724</v>
      </c>
      <c r="BR55" s="273">
        <v>6.2379190423990245</v>
      </c>
      <c r="BS55" s="273">
        <v>2.3170149754295215</v>
      </c>
      <c r="BT55" s="273">
        <v>0.36852124133774777</v>
      </c>
      <c r="BU55" s="273">
        <v>0</v>
      </c>
      <c r="BV55" s="273">
        <v>0</v>
      </c>
      <c r="BW55" s="273">
        <v>0</v>
      </c>
      <c r="BX55" s="33"/>
    </row>
    <row r="56" spans="1:76" s="97" customFormat="1">
      <c r="A56" s="30"/>
      <c r="B56" s="374" t="s">
        <v>519</v>
      </c>
      <c r="C56" s="88"/>
      <c r="D56" s="273">
        <v>0</v>
      </c>
      <c r="E56" s="273">
        <v>0</v>
      </c>
      <c r="F56" s="273">
        <v>0</v>
      </c>
      <c r="G56" s="273">
        <v>0</v>
      </c>
      <c r="H56" s="273">
        <v>0</v>
      </c>
      <c r="I56" s="273">
        <v>0</v>
      </c>
      <c r="J56" s="273">
        <v>0</v>
      </c>
      <c r="K56" s="273">
        <v>0</v>
      </c>
      <c r="L56" s="273">
        <v>0</v>
      </c>
      <c r="M56" s="273">
        <v>0</v>
      </c>
      <c r="N56" s="273">
        <v>0</v>
      </c>
      <c r="O56" s="273">
        <v>0</v>
      </c>
      <c r="P56" s="273">
        <v>0</v>
      </c>
      <c r="Q56" s="273">
        <v>0</v>
      </c>
      <c r="R56" s="273">
        <v>0</v>
      </c>
      <c r="S56" s="273">
        <v>0</v>
      </c>
      <c r="T56" s="273">
        <v>0</v>
      </c>
      <c r="U56" s="273">
        <v>0</v>
      </c>
      <c r="V56" s="273">
        <v>0</v>
      </c>
      <c r="W56" s="273">
        <v>0</v>
      </c>
      <c r="X56" s="273">
        <v>0</v>
      </c>
      <c r="Y56" s="273">
        <v>0</v>
      </c>
      <c r="Z56" s="273">
        <v>0</v>
      </c>
      <c r="AA56" s="273">
        <v>0</v>
      </c>
      <c r="AB56" s="273">
        <v>0</v>
      </c>
      <c r="AC56" s="273">
        <v>0</v>
      </c>
      <c r="AD56" s="273">
        <v>0</v>
      </c>
      <c r="AE56" s="273">
        <v>0</v>
      </c>
      <c r="AF56" s="273">
        <v>0</v>
      </c>
      <c r="AG56" s="273">
        <v>0</v>
      </c>
      <c r="AH56" s="273">
        <v>0</v>
      </c>
      <c r="AI56" s="273">
        <v>0</v>
      </c>
      <c r="AJ56" s="273">
        <v>0</v>
      </c>
      <c r="AK56" s="273">
        <v>0</v>
      </c>
      <c r="AL56" s="273">
        <v>0</v>
      </c>
      <c r="AM56" s="273">
        <v>0</v>
      </c>
      <c r="AN56" s="273">
        <v>0</v>
      </c>
      <c r="AO56" s="273">
        <v>0</v>
      </c>
      <c r="AP56" s="273">
        <v>0</v>
      </c>
      <c r="AQ56" s="273">
        <v>0</v>
      </c>
      <c r="AR56" s="273">
        <v>0</v>
      </c>
      <c r="AS56" s="273">
        <v>0</v>
      </c>
      <c r="AT56" s="273">
        <v>0</v>
      </c>
      <c r="AU56" s="273">
        <v>0</v>
      </c>
      <c r="AV56" s="273">
        <v>0</v>
      </c>
      <c r="AW56" s="273">
        <v>0</v>
      </c>
      <c r="AX56" s="273">
        <v>0</v>
      </c>
      <c r="AY56" s="273">
        <v>0</v>
      </c>
      <c r="AZ56" s="273">
        <v>0</v>
      </c>
      <c r="BA56" s="273">
        <v>0</v>
      </c>
      <c r="BB56" s="273">
        <v>0</v>
      </c>
      <c r="BC56" s="290">
        <v>0</v>
      </c>
      <c r="BD56" s="273" t="s">
        <v>412</v>
      </c>
      <c r="BE56" s="273" t="s">
        <v>412</v>
      </c>
      <c r="BF56" s="273" t="s">
        <v>412</v>
      </c>
      <c r="BG56" s="273" t="s">
        <v>412</v>
      </c>
      <c r="BH56" s="273">
        <v>3001.3590880712877</v>
      </c>
      <c r="BI56" s="273">
        <v>2254.4684208484114</v>
      </c>
      <c r="BJ56" s="273">
        <v>1777.6899316435311</v>
      </c>
      <c r="BK56" s="273">
        <v>1439.3086162496752</v>
      </c>
      <c r="BL56" s="273">
        <v>1154.0132882839443</v>
      </c>
      <c r="BM56" s="273">
        <v>632.88974952515855</v>
      </c>
      <c r="BN56" s="273">
        <v>414.11225473790176</v>
      </c>
      <c r="BO56" s="273">
        <v>272.03494300791397</v>
      </c>
      <c r="BP56" s="273">
        <v>188.71416270301819</v>
      </c>
      <c r="BQ56" s="273">
        <v>129.02064142060757</v>
      </c>
      <c r="BR56" s="273">
        <v>97.738944306950941</v>
      </c>
      <c r="BS56" s="273">
        <v>74.92791215403156</v>
      </c>
      <c r="BT56" s="273">
        <v>59.557687509409739</v>
      </c>
      <c r="BU56" s="273">
        <v>46.416906943419662</v>
      </c>
      <c r="BV56" s="273">
        <v>36.424492652939321</v>
      </c>
      <c r="BW56" s="273">
        <v>28.622722670756701</v>
      </c>
      <c r="BX56" s="33"/>
    </row>
    <row r="57" spans="1:76" s="97" customFormat="1">
      <c r="A57" s="30"/>
      <c r="B57" s="339" t="s">
        <v>431</v>
      </c>
      <c r="C57" s="323"/>
      <c r="D57" s="273">
        <v>0</v>
      </c>
      <c r="E57" s="273">
        <v>0</v>
      </c>
      <c r="F57" s="273">
        <v>0</v>
      </c>
      <c r="G57" s="273">
        <v>0</v>
      </c>
      <c r="H57" s="273">
        <v>0</v>
      </c>
      <c r="I57" s="273">
        <v>0</v>
      </c>
      <c r="J57" s="273">
        <v>0</v>
      </c>
      <c r="K57" s="273">
        <v>0</v>
      </c>
      <c r="L57" s="273">
        <v>0</v>
      </c>
      <c r="M57" s="273">
        <v>0</v>
      </c>
      <c r="N57" s="273">
        <v>0</v>
      </c>
      <c r="O57" s="273">
        <v>0</v>
      </c>
      <c r="P57" s="273">
        <v>0</v>
      </c>
      <c r="Q57" s="273">
        <v>0</v>
      </c>
      <c r="R57" s="273">
        <v>0</v>
      </c>
      <c r="S57" s="273">
        <v>0</v>
      </c>
      <c r="T57" s="273">
        <v>0</v>
      </c>
      <c r="U57" s="273">
        <v>0</v>
      </c>
      <c r="V57" s="273">
        <v>0</v>
      </c>
      <c r="W57" s="273">
        <v>0</v>
      </c>
      <c r="X57" s="273">
        <v>0</v>
      </c>
      <c r="Y57" s="273">
        <v>0</v>
      </c>
      <c r="Z57" s="273">
        <v>0</v>
      </c>
      <c r="AA57" s="273">
        <v>0</v>
      </c>
      <c r="AB57" s="273">
        <v>0</v>
      </c>
      <c r="AC57" s="273">
        <v>0</v>
      </c>
      <c r="AD57" s="273">
        <v>0</v>
      </c>
      <c r="AE57" s="273">
        <v>0</v>
      </c>
      <c r="AF57" s="273">
        <v>0</v>
      </c>
      <c r="AG57" s="273">
        <v>0</v>
      </c>
      <c r="AH57" s="273">
        <v>0</v>
      </c>
      <c r="AI57" s="273">
        <v>0</v>
      </c>
      <c r="AJ57" s="273">
        <v>0</v>
      </c>
      <c r="AK57" s="273">
        <v>0</v>
      </c>
      <c r="AL57" s="273">
        <v>0</v>
      </c>
      <c r="AM57" s="273">
        <v>0</v>
      </c>
      <c r="AN57" s="273">
        <v>0</v>
      </c>
      <c r="AO57" s="273">
        <v>0</v>
      </c>
      <c r="AP57" s="273">
        <v>0</v>
      </c>
      <c r="AQ57" s="273">
        <v>0</v>
      </c>
      <c r="AR57" s="273">
        <v>0</v>
      </c>
      <c r="AS57" s="273">
        <v>0</v>
      </c>
      <c r="AT57" s="273">
        <v>0</v>
      </c>
      <c r="AU57" s="273">
        <v>0</v>
      </c>
      <c r="AV57" s="273">
        <v>0</v>
      </c>
      <c r="AW57" s="273">
        <v>0</v>
      </c>
      <c r="AX57" s="273">
        <v>0</v>
      </c>
      <c r="AY57" s="273">
        <v>0</v>
      </c>
      <c r="AZ57" s="273">
        <v>0</v>
      </c>
      <c r="BA57" s="273">
        <v>0</v>
      </c>
      <c r="BB57" s="273">
        <v>0</v>
      </c>
      <c r="BC57" s="290">
        <v>0</v>
      </c>
      <c r="BD57" s="273" t="s">
        <v>412</v>
      </c>
      <c r="BE57" s="273" t="s">
        <v>412</v>
      </c>
      <c r="BF57" s="273" t="s">
        <v>412</v>
      </c>
      <c r="BG57" s="273" t="s">
        <v>412</v>
      </c>
      <c r="BH57" s="273">
        <v>137.27629924650381</v>
      </c>
      <c r="BI57" s="273">
        <v>104.09006831728136</v>
      </c>
      <c r="BJ57" s="273">
        <v>83.909841682432344</v>
      </c>
      <c r="BK57" s="273">
        <v>79.479379946694223</v>
      </c>
      <c r="BL57" s="273">
        <v>67.736889995954968</v>
      </c>
      <c r="BM57" s="273">
        <v>41.820220318550867</v>
      </c>
      <c r="BN57" s="273">
        <v>37.47420147400117</v>
      </c>
      <c r="BO57" s="273">
        <v>34.652411783126929</v>
      </c>
      <c r="BP57" s="273">
        <v>30.534583065394074</v>
      </c>
      <c r="BQ57" s="273">
        <v>22.666323714952227</v>
      </c>
      <c r="BR57" s="273">
        <v>16.011541772493338</v>
      </c>
      <c r="BS57" s="273">
        <v>12.151529989624761</v>
      </c>
      <c r="BT57" s="273">
        <v>9.0136619495239927</v>
      </c>
      <c r="BU57" s="273">
        <v>6.7415940378084533</v>
      </c>
      <c r="BV57" s="273">
        <v>4.9528579332219795</v>
      </c>
      <c r="BW57" s="273">
        <v>3.5629768643238449</v>
      </c>
      <c r="BX57" s="33"/>
    </row>
    <row r="58" spans="1:76" s="97" customFormat="1">
      <c r="A58" s="30"/>
      <c r="B58" s="339" t="s">
        <v>518</v>
      </c>
      <c r="C58" s="323"/>
      <c r="D58" s="273">
        <v>0</v>
      </c>
      <c r="E58" s="273">
        <v>0</v>
      </c>
      <c r="F58" s="273">
        <v>0</v>
      </c>
      <c r="G58" s="273">
        <v>0</v>
      </c>
      <c r="H58" s="273">
        <v>0</v>
      </c>
      <c r="I58" s="273">
        <v>0</v>
      </c>
      <c r="J58" s="273">
        <v>0</v>
      </c>
      <c r="K58" s="273">
        <v>0</v>
      </c>
      <c r="L58" s="273">
        <v>0</v>
      </c>
      <c r="M58" s="273">
        <v>0</v>
      </c>
      <c r="N58" s="273">
        <v>0</v>
      </c>
      <c r="O58" s="273">
        <v>0</v>
      </c>
      <c r="P58" s="273">
        <v>0</v>
      </c>
      <c r="Q58" s="273">
        <v>0</v>
      </c>
      <c r="R58" s="273">
        <v>0</v>
      </c>
      <c r="S58" s="273">
        <v>0</v>
      </c>
      <c r="T58" s="273">
        <v>0</v>
      </c>
      <c r="U58" s="273">
        <v>0</v>
      </c>
      <c r="V58" s="273">
        <v>0</v>
      </c>
      <c r="W58" s="273">
        <v>0</v>
      </c>
      <c r="X58" s="273">
        <v>0</v>
      </c>
      <c r="Y58" s="273">
        <v>0</v>
      </c>
      <c r="Z58" s="273">
        <v>0</v>
      </c>
      <c r="AA58" s="273">
        <v>0</v>
      </c>
      <c r="AB58" s="273">
        <v>0</v>
      </c>
      <c r="AC58" s="273">
        <v>0</v>
      </c>
      <c r="AD58" s="273">
        <v>0</v>
      </c>
      <c r="AE58" s="273">
        <v>0</v>
      </c>
      <c r="AF58" s="273">
        <v>0</v>
      </c>
      <c r="AG58" s="273">
        <v>0</v>
      </c>
      <c r="AH58" s="273">
        <v>0</v>
      </c>
      <c r="AI58" s="273">
        <v>0</v>
      </c>
      <c r="AJ58" s="273">
        <v>0</v>
      </c>
      <c r="AK58" s="273">
        <v>0</v>
      </c>
      <c r="AL58" s="273">
        <v>0</v>
      </c>
      <c r="AM58" s="273">
        <v>0</v>
      </c>
      <c r="AN58" s="273">
        <v>0</v>
      </c>
      <c r="AO58" s="273">
        <v>0</v>
      </c>
      <c r="AP58" s="273">
        <v>0</v>
      </c>
      <c r="AQ58" s="273">
        <v>0</v>
      </c>
      <c r="AR58" s="273">
        <v>0</v>
      </c>
      <c r="AS58" s="273">
        <v>0</v>
      </c>
      <c r="AT58" s="273">
        <v>0</v>
      </c>
      <c r="AU58" s="273">
        <v>0</v>
      </c>
      <c r="AV58" s="273">
        <v>0</v>
      </c>
      <c r="AW58" s="273">
        <v>0</v>
      </c>
      <c r="AX58" s="273">
        <v>0</v>
      </c>
      <c r="AY58" s="273">
        <v>0</v>
      </c>
      <c r="AZ58" s="273">
        <v>0</v>
      </c>
      <c r="BA58" s="273">
        <v>0</v>
      </c>
      <c r="BB58" s="273">
        <v>0</v>
      </c>
      <c r="BC58" s="290">
        <v>0</v>
      </c>
      <c r="BD58" s="273" t="s">
        <v>412</v>
      </c>
      <c r="BE58" s="273" t="s">
        <v>412</v>
      </c>
      <c r="BF58" s="273" t="s">
        <v>412</v>
      </c>
      <c r="BG58" s="273" t="s">
        <v>412</v>
      </c>
      <c r="BH58" s="273">
        <v>33.695091633232757</v>
      </c>
      <c r="BI58" s="273">
        <v>26.94095885859047</v>
      </c>
      <c r="BJ58" s="273">
        <v>21.57681643262546</v>
      </c>
      <c r="BK58" s="273">
        <v>17.419938549334603</v>
      </c>
      <c r="BL58" s="273">
        <v>16.580595856563448</v>
      </c>
      <c r="BM58" s="273">
        <v>9.040880019315459</v>
      </c>
      <c r="BN58" s="273">
        <v>7.6656960779706438</v>
      </c>
      <c r="BO58" s="273">
        <v>5.7837519428693387</v>
      </c>
      <c r="BP58" s="273">
        <v>5.0401709297887827</v>
      </c>
      <c r="BQ58" s="273">
        <v>2.4656205431693312</v>
      </c>
      <c r="BR58" s="273">
        <v>1.3462945878776493</v>
      </c>
      <c r="BS58" s="273">
        <v>0.38411461140075798</v>
      </c>
      <c r="BT58" s="273">
        <v>4.0888514144228505E-2</v>
      </c>
      <c r="BU58" s="273">
        <v>0</v>
      </c>
      <c r="BV58" s="273">
        <v>0</v>
      </c>
      <c r="BW58" s="273">
        <v>0</v>
      </c>
      <c r="BX58" s="33"/>
    </row>
    <row r="59" spans="1:76" s="97" customFormat="1" ht="24.75" customHeight="1">
      <c r="A59" s="30"/>
      <c r="B59" s="38" t="s">
        <v>525</v>
      </c>
      <c r="C59" s="38"/>
      <c r="D59" s="273">
        <v>0</v>
      </c>
      <c r="E59" s="273">
        <v>0</v>
      </c>
      <c r="F59" s="273">
        <v>0</v>
      </c>
      <c r="G59" s="273">
        <v>0</v>
      </c>
      <c r="H59" s="273">
        <v>0</v>
      </c>
      <c r="I59" s="273">
        <v>0</v>
      </c>
      <c r="J59" s="273">
        <v>0</v>
      </c>
      <c r="K59" s="273">
        <v>0</v>
      </c>
      <c r="L59" s="273">
        <v>0</v>
      </c>
      <c r="M59" s="273">
        <v>0</v>
      </c>
      <c r="N59" s="273">
        <v>0</v>
      </c>
      <c r="O59" s="273">
        <v>0</v>
      </c>
      <c r="P59" s="273">
        <v>0</v>
      </c>
      <c r="Q59" s="273">
        <v>0</v>
      </c>
      <c r="R59" s="273">
        <v>0</v>
      </c>
      <c r="S59" s="273">
        <v>0</v>
      </c>
      <c r="T59" s="273">
        <v>0</v>
      </c>
      <c r="U59" s="273">
        <v>0</v>
      </c>
      <c r="V59" s="273">
        <v>0</v>
      </c>
      <c r="W59" s="273">
        <v>0</v>
      </c>
      <c r="X59" s="273">
        <v>0</v>
      </c>
      <c r="Y59" s="273">
        <v>0</v>
      </c>
      <c r="Z59" s="273">
        <v>0</v>
      </c>
      <c r="AA59" s="273">
        <v>0</v>
      </c>
      <c r="AB59" s="273">
        <v>0</v>
      </c>
      <c r="AC59" s="273">
        <v>0</v>
      </c>
      <c r="AD59" s="273">
        <v>0</v>
      </c>
      <c r="AE59" s="273">
        <v>0</v>
      </c>
      <c r="AF59" s="273">
        <v>0</v>
      </c>
      <c r="AG59" s="273">
        <v>0</v>
      </c>
      <c r="AH59" s="273">
        <v>0</v>
      </c>
      <c r="AI59" s="273">
        <v>0</v>
      </c>
      <c r="AJ59" s="273">
        <v>0</v>
      </c>
      <c r="AK59" s="273">
        <v>0</v>
      </c>
      <c r="AL59" s="273">
        <v>0</v>
      </c>
      <c r="AM59" s="273">
        <v>0</v>
      </c>
      <c r="AN59" s="273">
        <v>0</v>
      </c>
      <c r="AO59" s="273">
        <v>0</v>
      </c>
      <c r="AP59" s="273">
        <v>0</v>
      </c>
      <c r="AQ59" s="273">
        <v>0</v>
      </c>
      <c r="AR59" s="273">
        <v>0</v>
      </c>
      <c r="AS59" s="273">
        <v>0</v>
      </c>
      <c r="AT59" s="273">
        <v>0</v>
      </c>
      <c r="AU59" s="273">
        <v>0</v>
      </c>
      <c r="AV59" s="273">
        <v>0</v>
      </c>
      <c r="AW59" s="273">
        <v>0</v>
      </c>
      <c r="AX59" s="273">
        <v>0</v>
      </c>
      <c r="AY59" s="273">
        <v>0</v>
      </c>
      <c r="AZ59" s="273">
        <v>0</v>
      </c>
      <c r="BA59" s="273">
        <v>0</v>
      </c>
      <c r="BB59" s="273">
        <v>0</v>
      </c>
      <c r="BC59" s="290">
        <v>0</v>
      </c>
      <c r="BD59" s="273">
        <v>0</v>
      </c>
      <c r="BE59" s="273">
        <v>0</v>
      </c>
      <c r="BF59" s="273">
        <v>0</v>
      </c>
      <c r="BG59" s="273">
        <v>0</v>
      </c>
      <c r="BH59" s="273">
        <v>8514.8671309255897</v>
      </c>
      <c r="BI59" s="273">
        <v>8127.7292614599573</v>
      </c>
      <c r="BJ59" s="273">
        <v>8109.9936992903486</v>
      </c>
      <c r="BK59" s="273">
        <v>8461.7805003323647</v>
      </c>
      <c r="BL59" s="273">
        <v>8185.0163569290025</v>
      </c>
      <c r="BM59" s="273">
        <v>8274.2169882855869</v>
      </c>
      <c r="BN59" s="273">
        <v>7757.5808494470521</v>
      </c>
      <c r="BO59" s="273">
        <v>6906.8129288477621</v>
      </c>
      <c r="BP59" s="273">
        <v>5208.9773937672371</v>
      </c>
      <c r="BQ59" s="273">
        <v>3467.7867576950794</v>
      </c>
      <c r="BR59" s="273">
        <v>2812.1882686230783</v>
      </c>
      <c r="BS59" s="273">
        <v>2683.5789532898498</v>
      </c>
      <c r="BT59" s="273">
        <v>2497.7904402452773</v>
      </c>
      <c r="BU59" s="273">
        <v>2475.2286837809988</v>
      </c>
      <c r="BV59" s="273">
        <v>2541.5228515875642</v>
      </c>
      <c r="BW59" s="273">
        <v>2561.2471749674246</v>
      </c>
      <c r="BX59" s="33"/>
    </row>
    <row r="60" spans="1:76" s="97" customFormat="1">
      <c r="A60" s="30"/>
      <c r="B60" s="323" t="s">
        <v>520</v>
      </c>
      <c r="C60" s="323"/>
      <c r="D60" s="273" t="s">
        <v>412</v>
      </c>
      <c r="E60" s="273" t="s">
        <v>412</v>
      </c>
      <c r="F60" s="273" t="s">
        <v>412</v>
      </c>
      <c r="G60" s="273" t="s">
        <v>412</v>
      </c>
      <c r="H60" s="273" t="s">
        <v>412</v>
      </c>
      <c r="I60" s="273" t="s">
        <v>412</v>
      </c>
      <c r="J60" s="273" t="s">
        <v>412</v>
      </c>
      <c r="K60" s="273" t="s">
        <v>412</v>
      </c>
      <c r="L60" s="273" t="s">
        <v>412</v>
      </c>
      <c r="M60" s="273" t="s">
        <v>412</v>
      </c>
      <c r="N60" s="273" t="s">
        <v>412</v>
      </c>
      <c r="O60" s="273" t="s">
        <v>412</v>
      </c>
      <c r="P60" s="273" t="s">
        <v>412</v>
      </c>
      <c r="Q60" s="273" t="s">
        <v>412</v>
      </c>
      <c r="R60" s="273" t="s">
        <v>412</v>
      </c>
      <c r="S60" s="273" t="s">
        <v>412</v>
      </c>
      <c r="T60" s="273" t="s">
        <v>412</v>
      </c>
      <c r="U60" s="273" t="s">
        <v>412</v>
      </c>
      <c r="V60" s="273" t="s">
        <v>412</v>
      </c>
      <c r="W60" s="273" t="s">
        <v>412</v>
      </c>
      <c r="X60" s="273" t="s">
        <v>412</v>
      </c>
      <c r="Y60" s="273" t="s">
        <v>412</v>
      </c>
      <c r="Z60" s="273" t="s">
        <v>412</v>
      </c>
      <c r="AA60" s="273" t="s">
        <v>412</v>
      </c>
      <c r="AB60" s="273" t="s">
        <v>412</v>
      </c>
      <c r="AC60" s="273" t="s">
        <v>412</v>
      </c>
      <c r="AD60" s="273" t="s">
        <v>412</v>
      </c>
      <c r="AE60" s="273" t="s">
        <v>412</v>
      </c>
      <c r="AF60" s="273" t="s">
        <v>412</v>
      </c>
      <c r="AG60" s="273" t="s">
        <v>412</v>
      </c>
      <c r="AH60" s="273" t="s">
        <v>412</v>
      </c>
      <c r="AI60" s="273" t="s">
        <v>412</v>
      </c>
      <c r="AJ60" s="273" t="s">
        <v>412</v>
      </c>
      <c r="AK60" s="273" t="s">
        <v>412</v>
      </c>
      <c r="AL60" s="273" t="s">
        <v>412</v>
      </c>
      <c r="AM60" s="273" t="s">
        <v>412</v>
      </c>
      <c r="AN60" s="273" t="s">
        <v>412</v>
      </c>
      <c r="AO60" s="273" t="s">
        <v>412</v>
      </c>
      <c r="AP60" s="273" t="s">
        <v>412</v>
      </c>
      <c r="AQ60" s="273" t="s">
        <v>412</v>
      </c>
      <c r="AR60" s="273" t="s">
        <v>412</v>
      </c>
      <c r="AS60" s="273" t="s">
        <v>412</v>
      </c>
      <c r="AT60" s="273" t="s">
        <v>412</v>
      </c>
      <c r="AU60" s="273" t="s">
        <v>412</v>
      </c>
      <c r="AV60" s="273" t="s">
        <v>412</v>
      </c>
      <c r="AW60" s="273" t="s">
        <v>412</v>
      </c>
      <c r="AX60" s="273" t="s">
        <v>412</v>
      </c>
      <c r="AY60" s="273" t="s">
        <v>412</v>
      </c>
      <c r="AZ60" s="273" t="s">
        <v>412</v>
      </c>
      <c r="BA60" s="273" t="s">
        <v>412</v>
      </c>
      <c r="BB60" s="273" t="s">
        <v>412</v>
      </c>
      <c r="BC60" s="290" t="s">
        <v>412</v>
      </c>
      <c r="BD60" s="273" t="s">
        <v>412</v>
      </c>
      <c r="BE60" s="273" t="s">
        <v>412</v>
      </c>
      <c r="BF60" s="273" t="s">
        <v>412</v>
      </c>
      <c r="BG60" s="273" t="s">
        <v>412</v>
      </c>
      <c r="BH60" s="273">
        <v>4986.8732689362287</v>
      </c>
      <c r="BI60" s="273">
        <v>4847.1207286379686</v>
      </c>
      <c r="BJ60" s="273">
        <v>4898.6945196665883</v>
      </c>
      <c r="BK60" s="273">
        <v>5388.8492413495278</v>
      </c>
      <c r="BL60" s="273">
        <v>5363.1530255747921</v>
      </c>
      <c r="BM60" s="273">
        <v>5217.6995409625224</v>
      </c>
      <c r="BN60" s="273">
        <v>4757.1157014341825</v>
      </c>
      <c r="BO60" s="273">
        <v>4146.5521792317586</v>
      </c>
      <c r="BP60" s="273">
        <v>2531.5004457821929</v>
      </c>
      <c r="BQ60" s="273">
        <v>990.85461731822068</v>
      </c>
      <c r="BR60" s="273">
        <v>388.62368735899935</v>
      </c>
      <c r="BS60" s="273">
        <v>215.75944044250721</v>
      </c>
      <c r="BT60" s="273">
        <v>47.359086282936914</v>
      </c>
      <c r="BU60" s="273">
        <v>-0.42081577017981603</v>
      </c>
      <c r="BV60" s="273">
        <v>-0.28247052999859884</v>
      </c>
      <c r="BW60" s="273">
        <v>0</v>
      </c>
      <c r="BX60" s="33"/>
    </row>
    <row r="61" spans="1:76" s="97" customFormat="1">
      <c r="A61" s="30"/>
      <c r="B61" s="88" t="s">
        <v>519</v>
      </c>
      <c r="C61" s="88"/>
      <c r="D61" s="273" t="s">
        <v>412</v>
      </c>
      <c r="E61" s="273" t="s">
        <v>412</v>
      </c>
      <c r="F61" s="273" t="s">
        <v>412</v>
      </c>
      <c r="G61" s="273" t="s">
        <v>412</v>
      </c>
      <c r="H61" s="273" t="s">
        <v>412</v>
      </c>
      <c r="I61" s="273" t="s">
        <v>412</v>
      </c>
      <c r="J61" s="273" t="s">
        <v>412</v>
      </c>
      <c r="K61" s="273" t="s">
        <v>412</v>
      </c>
      <c r="L61" s="273" t="s">
        <v>412</v>
      </c>
      <c r="M61" s="273" t="s">
        <v>412</v>
      </c>
      <c r="N61" s="273" t="s">
        <v>412</v>
      </c>
      <c r="O61" s="273" t="s">
        <v>412</v>
      </c>
      <c r="P61" s="273" t="s">
        <v>412</v>
      </c>
      <c r="Q61" s="273" t="s">
        <v>412</v>
      </c>
      <c r="R61" s="273" t="s">
        <v>412</v>
      </c>
      <c r="S61" s="273" t="s">
        <v>412</v>
      </c>
      <c r="T61" s="273" t="s">
        <v>412</v>
      </c>
      <c r="U61" s="273" t="s">
        <v>412</v>
      </c>
      <c r="V61" s="273" t="s">
        <v>412</v>
      </c>
      <c r="W61" s="273" t="s">
        <v>412</v>
      </c>
      <c r="X61" s="273" t="s">
        <v>412</v>
      </c>
      <c r="Y61" s="273" t="s">
        <v>412</v>
      </c>
      <c r="Z61" s="273" t="s">
        <v>412</v>
      </c>
      <c r="AA61" s="273" t="s">
        <v>412</v>
      </c>
      <c r="AB61" s="273" t="s">
        <v>412</v>
      </c>
      <c r="AC61" s="273" t="s">
        <v>412</v>
      </c>
      <c r="AD61" s="273" t="s">
        <v>412</v>
      </c>
      <c r="AE61" s="273" t="s">
        <v>412</v>
      </c>
      <c r="AF61" s="273" t="s">
        <v>412</v>
      </c>
      <c r="AG61" s="273" t="s">
        <v>412</v>
      </c>
      <c r="AH61" s="273" t="s">
        <v>412</v>
      </c>
      <c r="AI61" s="273" t="s">
        <v>412</v>
      </c>
      <c r="AJ61" s="273" t="s">
        <v>412</v>
      </c>
      <c r="AK61" s="273" t="s">
        <v>412</v>
      </c>
      <c r="AL61" s="273" t="s">
        <v>412</v>
      </c>
      <c r="AM61" s="273" t="s">
        <v>412</v>
      </c>
      <c r="AN61" s="273" t="s">
        <v>412</v>
      </c>
      <c r="AO61" s="273" t="s">
        <v>412</v>
      </c>
      <c r="AP61" s="273" t="s">
        <v>412</v>
      </c>
      <c r="AQ61" s="273" t="s">
        <v>412</v>
      </c>
      <c r="AR61" s="273" t="s">
        <v>412</v>
      </c>
      <c r="AS61" s="273" t="s">
        <v>412</v>
      </c>
      <c r="AT61" s="273" t="s">
        <v>412</v>
      </c>
      <c r="AU61" s="273" t="s">
        <v>412</v>
      </c>
      <c r="AV61" s="273" t="s">
        <v>412</v>
      </c>
      <c r="AW61" s="273" t="s">
        <v>412</v>
      </c>
      <c r="AX61" s="273" t="s">
        <v>412</v>
      </c>
      <c r="AY61" s="273" t="s">
        <v>412</v>
      </c>
      <c r="AZ61" s="273" t="s">
        <v>412</v>
      </c>
      <c r="BA61" s="273" t="s">
        <v>412</v>
      </c>
      <c r="BB61" s="273" t="s">
        <v>412</v>
      </c>
      <c r="BC61" s="290" t="s">
        <v>412</v>
      </c>
      <c r="BD61" s="273" t="s">
        <v>412</v>
      </c>
      <c r="BE61" s="273" t="s">
        <v>412</v>
      </c>
      <c r="BF61" s="273" t="s">
        <v>412</v>
      </c>
      <c r="BG61" s="273" t="s">
        <v>412</v>
      </c>
      <c r="BH61" s="273">
        <v>2796.4846226568225</v>
      </c>
      <c r="BI61" s="273">
        <v>2583.6543508156524</v>
      </c>
      <c r="BJ61" s="273">
        <v>2528.2734803152193</v>
      </c>
      <c r="BK61" s="273">
        <v>2490.4070236092916</v>
      </c>
      <c r="BL61" s="273">
        <v>2312.1415053865744</v>
      </c>
      <c r="BM61" s="273">
        <v>2504.1893488810661</v>
      </c>
      <c r="BN61" s="273">
        <v>2363.5052009249416</v>
      </c>
      <c r="BO61" s="273">
        <v>2116.1292514652955</v>
      </c>
      <c r="BP61" s="273">
        <v>1976.3288972541686</v>
      </c>
      <c r="BQ61" s="273">
        <v>1756.1037900110016</v>
      </c>
      <c r="BR61" s="273">
        <v>1709.2034640271102</v>
      </c>
      <c r="BS61" s="273">
        <v>1717.7557770609833</v>
      </c>
      <c r="BT61" s="273">
        <v>1693.6021152171525</v>
      </c>
      <c r="BU61" s="273">
        <v>1673.542712183297</v>
      </c>
      <c r="BV61" s="273">
        <v>1687.6097430954082</v>
      </c>
      <c r="BW61" s="273">
        <v>1672.9129668652092</v>
      </c>
      <c r="BX61" s="33"/>
    </row>
    <row r="62" spans="1:76" s="97" customFormat="1">
      <c r="A62" s="30"/>
      <c r="B62" s="323" t="s">
        <v>431</v>
      </c>
      <c r="C62" s="323"/>
      <c r="D62" s="273" t="s">
        <v>412</v>
      </c>
      <c r="E62" s="273" t="s">
        <v>412</v>
      </c>
      <c r="F62" s="273" t="s">
        <v>412</v>
      </c>
      <c r="G62" s="273" t="s">
        <v>412</v>
      </c>
      <c r="H62" s="273" t="s">
        <v>412</v>
      </c>
      <c r="I62" s="273" t="s">
        <v>412</v>
      </c>
      <c r="J62" s="273" t="s">
        <v>412</v>
      </c>
      <c r="K62" s="273" t="s">
        <v>412</v>
      </c>
      <c r="L62" s="273" t="s">
        <v>412</v>
      </c>
      <c r="M62" s="273" t="s">
        <v>412</v>
      </c>
      <c r="N62" s="273" t="s">
        <v>412</v>
      </c>
      <c r="O62" s="273" t="s">
        <v>412</v>
      </c>
      <c r="P62" s="273" t="s">
        <v>412</v>
      </c>
      <c r="Q62" s="273" t="s">
        <v>412</v>
      </c>
      <c r="R62" s="273" t="s">
        <v>412</v>
      </c>
      <c r="S62" s="273" t="s">
        <v>412</v>
      </c>
      <c r="T62" s="273" t="s">
        <v>412</v>
      </c>
      <c r="U62" s="273" t="s">
        <v>412</v>
      </c>
      <c r="V62" s="273" t="s">
        <v>412</v>
      </c>
      <c r="W62" s="273" t="s">
        <v>412</v>
      </c>
      <c r="X62" s="273" t="s">
        <v>412</v>
      </c>
      <c r="Y62" s="273" t="s">
        <v>412</v>
      </c>
      <c r="Z62" s="273" t="s">
        <v>412</v>
      </c>
      <c r="AA62" s="273" t="s">
        <v>412</v>
      </c>
      <c r="AB62" s="273" t="s">
        <v>412</v>
      </c>
      <c r="AC62" s="273" t="s">
        <v>412</v>
      </c>
      <c r="AD62" s="273" t="s">
        <v>412</v>
      </c>
      <c r="AE62" s="273" t="s">
        <v>412</v>
      </c>
      <c r="AF62" s="273" t="s">
        <v>412</v>
      </c>
      <c r="AG62" s="273" t="s">
        <v>412</v>
      </c>
      <c r="AH62" s="273" t="s">
        <v>412</v>
      </c>
      <c r="AI62" s="273" t="s">
        <v>412</v>
      </c>
      <c r="AJ62" s="273" t="s">
        <v>412</v>
      </c>
      <c r="AK62" s="273" t="s">
        <v>412</v>
      </c>
      <c r="AL62" s="273" t="s">
        <v>412</v>
      </c>
      <c r="AM62" s="273" t="s">
        <v>412</v>
      </c>
      <c r="AN62" s="273" t="s">
        <v>412</v>
      </c>
      <c r="AO62" s="273" t="s">
        <v>412</v>
      </c>
      <c r="AP62" s="273" t="s">
        <v>412</v>
      </c>
      <c r="AQ62" s="273" t="s">
        <v>412</v>
      </c>
      <c r="AR62" s="273" t="s">
        <v>412</v>
      </c>
      <c r="AS62" s="273" t="s">
        <v>412</v>
      </c>
      <c r="AT62" s="273" t="s">
        <v>412</v>
      </c>
      <c r="AU62" s="273" t="s">
        <v>412</v>
      </c>
      <c r="AV62" s="273" t="s">
        <v>412</v>
      </c>
      <c r="AW62" s="273" t="s">
        <v>412</v>
      </c>
      <c r="AX62" s="273" t="s">
        <v>412</v>
      </c>
      <c r="AY62" s="273" t="s">
        <v>412</v>
      </c>
      <c r="AZ62" s="273" t="s">
        <v>412</v>
      </c>
      <c r="BA62" s="273" t="s">
        <v>412</v>
      </c>
      <c r="BB62" s="273" t="s">
        <v>412</v>
      </c>
      <c r="BC62" s="290" t="s">
        <v>412</v>
      </c>
      <c r="BD62" s="273" t="s">
        <v>412</v>
      </c>
      <c r="BE62" s="273" t="s">
        <v>412</v>
      </c>
      <c r="BF62" s="273" t="s">
        <v>412</v>
      </c>
      <c r="BG62" s="273" t="s">
        <v>412</v>
      </c>
      <c r="BH62" s="273">
        <v>276.76746740220921</v>
      </c>
      <c r="BI62" s="273">
        <v>259.48093085215942</v>
      </c>
      <c r="BJ62" s="273">
        <v>263.10959996270714</v>
      </c>
      <c r="BK62" s="273">
        <v>249.82599813018254</v>
      </c>
      <c r="BL62" s="273">
        <v>245.83703286861058</v>
      </c>
      <c r="BM62" s="273">
        <v>294.01980950916089</v>
      </c>
      <c r="BN62" s="273">
        <v>379.4944976272418</v>
      </c>
      <c r="BO62" s="273">
        <v>418.09625661023699</v>
      </c>
      <c r="BP62" s="273">
        <v>496.8740953272403</v>
      </c>
      <c r="BQ62" s="273">
        <v>543.75676331579302</v>
      </c>
      <c r="BR62" s="273">
        <v>552.42581970693675</v>
      </c>
      <c r="BS62" s="273">
        <v>606.79826040128046</v>
      </c>
      <c r="BT62" s="273">
        <v>630.50854960338586</v>
      </c>
      <c r="BU62" s="273">
        <v>674.74383355689054</v>
      </c>
      <c r="BV62" s="273">
        <v>718.26445761967761</v>
      </c>
      <c r="BW62" s="273">
        <v>751.52345008372038</v>
      </c>
      <c r="BX62" s="33"/>
    </row>
    <row r="63" spans="1:76" s="97" customFormat="1">
      <c r="A63" s="30"/>
      <c r="B63" s="323" t="s">
        <v>518</v>
      </c>
      <c r="C63" s="323"/>
      <c r="D63" s="273" t="s">
        <v>412</v>
      </c>
      <c r="E63" s="273" t="s">
        <v>412</v>
      </c>
      <c r="F63" s="273" t="s">
        <v>412</v>
      </c>
      <c r="G63" s="273" t="s">
        <v>412</v>
      </c>
      <c r="H63" s="273" t="s">
        <v>412</v>
      </c>
      <c r="I63" s="273" t="s">
        <v>412</v>
      </c>
      <c r="J63" s="273" t="s">
        <v>412</v>
      </c>
      <c r="K63" s="273" t="s">
        <v>412</v>
      </c>
      <c r="L63" s="273" t="s">
        <v>412</v>
      </c>
      <c r="M63" s="273" t="s">
        <v>412</v>
      </c>
      <c r="N63" s="273" t="s">
        <v>412</v>
      </c>
      <c r="O63" s="273" t="s">
        <v>412</v>
      </c>
      <c r="P63" s="273" t="s">
        <v>412</v>
      </c>
      <c r="Q63" s="273" t="s">
        <v>412</v>
      </c>
      <c r="R63" s="273" t="s">
        <v>412</v>
      </c>
      <c r="S63" s="273" t="s">
        <v>412</v>
      </c>
      <c r="T63" s="273" t="s">
        <v>412</v>
      </c>
      <c r="U63" s="273" t="s">
        <v>412</v>
      </c>
      <c r="V63" s="273" t="s">
        <v>412</v>
      </c>
      <c r="W63" s="273" t="s">
        <v>412</v>
      </c>
      <c r="X63" s="273" t="s">
        <v>412</v>
      </c>
      <c r="Y63" s="273" t="s">
        <v>412</v>
      </c>
      <c r="Z63" s="273" t="s">
        <v>412</v>
      </c>
      <c r="AA63" s="273" t="s">
        <v>412</v>
      </c>
      <c r="AB63" s="273" t="s">
        <v>412</v>
      </c>
      <c r="AC63" s="273" t="s">
        <v>412</v>
      </c>
      <c r="AD63" s="273" t="s">
        <v>412</v>
      </c>
      <c r="AE63" s="273" t="s">
        <v>412</v>
      </c>
      <c r="AF63" s="273" t="s">
        <v>412</v>
      </c>
      <c r="AG63" s="273" t="s">
        <v>412</v>
      </c>
      <c r="AH63" s="273" t="s">
        <v>412</v>
      </c>
      <c r="AI63" s="273" t="s">
        <v>412</v>
      </c>
      <c r="AJ63" s="273" t="s">
        <v>412</v>
      </c>
      <c r="AK63" s="273" t="s">
        <v>412</v>
      </c>
      <c r="AL63" s="273" t="s">
        <v>412</v>
      </c>
      <c r="AM63" s="273" t="s">
        <v>412</v>
      </c>
      <c r="AN63" s="273" t="s">
        <v>412</v>
      </c>
      <c r="AO63" s="273" t="s">
        <v>412</v>
      </c>
      <c r="AP63" s="273" t="s">
        <v>412</v>
      </c>
      <c r="AQ63" s="273" t="s">
        <v>412</v>
      </c>
      <c r="AR63" s="273" t="s">
        <v>412</v>
      </c>
      <c r="AS63" s="273" t="s">
        <v>412</v>
      </c>
      <c r="AT63" s="273" t="s">
        <v>412</v>
      </c>
      <c r="AU63" s="273" t="s">
        <v>412</v>
      </c>
      <c r="AV63" s="273" t="s">
        <v>412</v>
      </c>
      <c r="AW63" s="273" t="s">
        <v>412</v>
      </c>
      <c r="AX63" s="273" t="s">
        <v>412</v>
      </c>
      <c r="AY63" s="273" t="s">
        <v>412</v>
      </c>
      <c r="AZ63" s="273" t="s">
        <v>412</v>
      </c>
      <c r="BA63" s="273" t="s">
        <v>412</v>
      </c>
      <c r="BB63" s="273" t="s">
        <v>412</v>
      </c>
      <c r="BC63" s="290" t="s">
        <v>412</v>
      </c>
      <c r="BD63" s="273" t="s">
        <v>412</v>
      </c>
      <c r="BE63" s="273" t="s">
        <v>412</v>
      </c>
      <c r="BF63" s="273" t="s">
        <v>412</v>
      </c>
      <c r="BG63" s="273" t="s">
        <v>412</v>
      </c>
      <c r="BH63" s="273">
        <v>454.74177193032875</v>
      </c>
      <c r="BI63" s="273">
        <v>437.47325115417806</v>
      </c>
      <c r="BJ63" s="273">
        <v>419.9160993458342</v>
      </c>
      <c r="BK63" s="273">
        <v>332.69823724336192</v>
      </c>
      <c r="BL63" s="273">
        <v>263.88479309902499</v>
      </c>
      <c r="BM63" s="273">
        <v>258.30828893283865</v>
      </c>
      <c r="BN63" s="273">
        <v>257.46544946068565</v>
      </c>
      <c r="BO63" s="273">
        <v>226.03524154047079</v>
      </c>
      <c r="BP63" s="273">
        <v>204.27395540363648</v>
      </c>
      <c r="BQ63" s="273">
        <v>177.07158705006452</v>
      </c>
      <c r="BR63" s="273">
        <v>161.93529753003236</v>
      </c>
      <c r="BS63" s="273">
        <v>143.26547538507887</v>
      </c>
      <c r="BT63" s="273">
        <v>126.32068914180245</v>
      </c>
      <c r="BU63" s="273">
        <v>127.36295381099126</v>
      </c>
      <c r="BV63" s="273">
        <v>135.93112140247695</v>
      </c>
      <c r="BW63" s="273">
        <v>136.81075801849451</v>
      </c>
      <c r="BX63" s="33"/>
    </row>
    <row r="64" spans="1:76" ht="24.75" customHeight="1">
      <c r="A64" s="361"/>
      <c r="B64" s="38" t="s">
        <v>517</v>
      </c>
      <c r="C64" s="30"/>
      <c r="D64" s="273">
        <v>0</v>
      </c>
      <c r="E64" s="273">
        <v>0</v>
      </c>
      <c r="F64" s="273">
        <v>0</v>
      </c>
      <c r="G64" s="273">
        <v>0</v>
      </c>
      <c r="H64" s="273">
        <v>0</v>
      </c>
      <c r="I64" s="273">
        <v>0</v>
      </c>
      <c r="J64" s="273">
        <v>0</v>
      </c>
      <c r="K64" s="273">
        <v>0</v>
      </c>
      <c r="L64" s="273">
        <v>0</v>
      </c>
      <c r="M64" s="273">
        <v>0</v>
      </c>
      <c r="N64" s="273">
        <v>0</v>
      </c>
      <c r="O64" s="273">
        <v>0</v>
      </c>
      <c r="P64" s="273">
        <v>0</v>
      </c>
      <c r="Q64" s="273">
        <v>0</v>
      </c>
      <c r="R64" s="273">
        <v>0</v>
      </c>
      <c r="S64" s="273">
        <v>0</v>
      </c>
      <c r="T64" s="273">
        <v>0</v>
      </c>
      <c r="U64" s="273">
        <v>0</v>
      </c>
      <c r="V64" s="273">
        <v>0</v>
      </c>
      <c r="W64" s="273">
        <v>0</v>
      </c>
      <c r="X64" s="273">
        <v>0</v>
      </c>
      <c r="Y64" s="273">
        <v>0</v>
      </c>
      <c r="Z64" s="273">
        <v>0</v>
      </c>
      <c r="AA64" s="273">
        <v>0</v>
      </c>
      <c r="AB64" s="273">
        <v>0</v>
      </c>
      <c r="AC64" s="273">
        <v>0</v>
      </c>
      <c r="AD64" s="273">
        <v>0</v>
      </c>
      <c r="AE64" s="273">
        <v>0</v>
      </c>
      <c r="AF64" s="273">
        <v>0</v>
      </c>
      <c r="AG64" s="273">
        <v>0</v>
      </c>
      <c r="AH64" s="273">
        <v>4633.3943620475311</v>
      </c>
      <c r="AI64" s="273">
        <v>4173.917716611606</v>
      </c>
      <c r="AJ64" s="273">
        <v>4802.6576640501034</v>
      </c>
      <c r="AK64" s="273">
        <v>7074.5898438901258</v>
      </c>
      <c r="AL64" s="273">
        <v>10482.480433294308</v>
      </c>
      <c r="AM64" s="273">
        <v>12591.534461243302</v>
      </c>
      <c r="AN64" s="273">
        <v>13645.06015746364</v>
      </c>
      <c r="AO64" s="273">
        <v>14798.554726411367</v>
      </c>
      <c r="AP64" s="273">
        <v>15249.171729732561</v>
      </c>
      <c r="AQ64" s="273">
        <v>14172.571015203248</v>
      </c>
      <c r="AR64" s="273">
        <v>11929.690884390429</v>
      </c>
      <c r="AS64" s="273">
        <v>10868.515698364505</v>
      </c>
      <c r="AT64" s="273">
        <v>11760.445233865992</v>
      </c>
      <c r="AU64" s="273">
        <v>14982.120729813034</v>
      </c>
      <c r="AV64" s="273">
        <v>18183.624460028754</v>
      </c>
      <c r="AW64" s="273">
        <v>19527.08019791777</v>
      </c>
      <c r="AX64" s="273">
        <v>19691.015221804038</v>
      </c>
      <c r="AY64" s="273">
        <v>19729.099228388466</v>
      </c>
      <c r="AZ64" s="273">
        <v>15712.84223681436</v>
      </c>
      <c r="BA64" s="273">
        <v>11898.004765391675</v>
      </c>
      <c r="BB64" s="273">
        <v>11682.648281666468</v>
      </c>
      <c r="BC64" s="290">
        <v>11745.597320241774</v>
      </c>
      <c r="BD64" s="273">
        <v>12484.607380649897</v>
      </c>
      <c r="BE64" s="273">
        <v>13100.13615933968</v>
      </c>
      <c r="BF64" s="273">
        <v>12947.946588362014</v>
      </c>
      <c r="BG64" s="273">
        <v>13458.077597409625</v>
      </c>
      <c r="BH64" s="273">
        <v>12487.054016633969</v>
      </c>
      <c r="BI64" s="273">
        <v>11126.19935388765</v>
      </c>
      <c r="BJ64" s="273">
        <v>10456.00891633127</v>
      </c>
      <c r="BK64" s="273">
        <v>10376.21686010445</v>
      </c>
      <c r="BL64" s="273">
        <v>9731.0807964821688</v>
      </c>
      <c r="BM64" s="273">
        <v>9135.9115765163351</v>
      </c>
      <c r="BN64" s="273">
        <v>0</v>
      </c>
      <c r="BO64" s="273">
        <v>0</v>
      </c>
      <c r="BP64" s="273">
        <v>0</v>
      </c>
      <c r="BQ64" s="273">
        <v>0</v>
      </c>
      <c r="BR64" s="273">
        <v>0</v>
      </c>
      <c r="BS64" s="273">
        <v>0</v>
      </c>
      <c r="BT64" s="273">
        <v>0</v>
      </c>
      <c r="BU64" s="273">
        <v>0</v>
      </c>
      <c r="BV64" s="273">
        <v>0</v>
      </c>
      <c r="BW64" s="273">
        <v>0</v>
      </c>
      <c r="BX64" s="219"/>
    </row>
    <row r="65" spans="1:76">
      <c r="A65" s="361"/>
      <c r="B65" s="38" t="s">
        <v>516</v>
      </c>
      <c r="C65" s="30"/>
      <c r="D65" s="273">
        <v>0</v>
      </c>
      <c r="E65" s="273">
        <v>0</v>
      </c>
      <c r="F65" s="273">
        <v>0</v>
      </c>
      <c r="G65" s="273">
        <v>0</v>
      </c>
      <c r="H65" s="273">
        <v>0</v>
      </c>
      <c r="I65" s="273">
        <v>0</v>
      </c>
      <c r="J65" s="273">
        <v>0</v>
      </c>
      <c r="K65" s="273">
        <v>0</v>
      </c>
      <c r="L65" s="273">
        <v>0</v>
      </c>
      <c r="M65" s="273">
        <v>0</v>
      </c>
      <c r="N65" s="273">
        <v>0</v>
      </c>
      <c r="O65" s="273">
        <v>0</v>
      </c>
      <c r="P65" s="273">
        <v>0</v>
      </c>
      <c r="Q65" s="273">
        <v>0</v>
      </c>
      <c r="R65" s="273">
        <v>0</v>
      </c>
      <c r="S65" s="273">
        <v>0</v>
      </c>
      <c r="T65" s="273">
        <v>0</v>
      </c>
      <c r="U65" s="273">
        <v>0</v>
      </c>
      <c r="V65" s="273">
        <v>0</v>
      </c>
      <c r="W65" s="273">
        <v>0</v>
      </c>
      <c r="X65" s="273">
        <v>0</v>
      </c>
      <c r="Y65" s="273">
        <v>0</v>
      </c>
      <c r="Z65" s="273">
        <v>0</v>
      </c>
      <c r="AA65" s="273">
        <v>0</v>
      </c>
      <c r="AB65" s="273">
        <v>0</v>
      </c>
      <c r="AC65" s="273">
        <v>0</v>
      </c>
      <c r="AD65" s="273">
        <v>0</v>
      </c>
      <c r="AE65" s="273">
        <v>0</v>
      </c>
      <c r="AF65" s="273">
        <v>0</v>
      </c>
      <c r="AG65" s="273">
        <v>0</v>
      </c>
      <c r="AH65" s="273">
        <v>0</v>
      </c>
      <c r="AI65" s="273">
        <v>0</v>
      </c>
      <c r="AJ65" s="273">
        <v>0</v>
      </c>
      <c r="AK65" s="273">
        <v>0</v>
      </c>
      <c r="AL65" s="273">
        <v>0</v>
      </c>
      <c r="AM65" s="273">
        <v>0</v>
      </c>
      <c r="AN65" s="273">
        <v>0</v>
      </c>
      <c r="AO65" s="273">
        <v>0</v>
      </c>
      <c r="AP65" s="273">
        <v>0</v>
      </c>
      <c r="AQ65" s="273">
        <v>0</v>
      </c>
      <c r="AR65" s="273">
        <v>0</v>
      </c>
      <c r="AS65" s="273">
        <v>0</v>
      </c>
      <c r="AT65" s="273">
        <v>0</v>
      </c>
      <c r="AU65" s="273">
        <v>0</v>
      </c>
      <c r="AV65" s="273">
        <v>0</v>
      </c>
      <c r="AW65" s="273">
        <v>0</v>
      </c>
      <c r="AX65" s="273">
        <v>0</v>
      </c>
      <c r="AY65" s="273">
        <v>0</v>
      </c>
      <c r="AZ65" s="273">
        <v>0</v>
      </c>
      <c r="BA65" s="273">
        <v>0</v>
      </c>
      <c r="BB65" s="273">
        <v>0</v>
      </c>
      <c r="BC65" s="290">
        <v>0</v>
      </c>
      <c r="BD65" s="273">
        <v>11756.511317319257</v>
      </c>
      <c r="BE65" s="273">
        <v>12327.726134218887</v>
      </c>
      <c r="BF65" s="273">
        <v>12211.956721169554</v>
      </c>
      <c r="BG65" s="273">
        <v>10159.090899310433</v>
      </c>
      <c r="BH65" s="273">
        <v>6700.324340940384</v>
      </c>
      <c r="BI65" s="273">
        <v>5666.1079808462737</v>
      </c>
      <c r="BJ65" s="273">
        <v>5094.4757693823494</v>
      </c>
      <c r="BK65" s="273">
        <v>4609.1391937285407</v>
      </c>
      <c r="BL65" s="273">
        <v>4060.1941054906729</v>
      </c>
      <c r="BM65" s="273">
        <v>3740.2682971860904</v>
      </c>
      <c r="BN65" s="273">
        <v>3459.7173003027424</v>
      </c>
      <c r="BO65" s="273">
        <v>3072.7318563499139</v>
      </c>
      <c r="BP65" s="273">
        <v>2901.7658646832465</v>
      </c>
      <c r="BQ65" s="273">
        <v>2631.0847260555879</v>
      </c>
      <c r="BR65" s="273">
        <v>2538.6613619314012</v>
      </c>
      <c r="BS65" s="273">
        <v>2555.2830696024002</v>
      </c>
      <c r="BT65" s="273">
        <v>2519.043591935419</v>
      </c>
      <c r="BU65" s="273">
        <v>2528.8080005324068</v>
      </c>
      <c r="BV65" s="273">
        <v>2583.1826727037242</v>
      </c>
      <c r="BW65" s="273">
        <v>2593.4328745025045</v>
      </c>
      <c r="BX65" s="219"/>
    </row>
    <row r="66" spans="1:76" ht="24.75" customHeight="1">
      <c r="A66" s="30"/>
      <c r="B66" s="38" t="s">
        <v>515</v>
      </c>
      <c r="C66" s="30"/>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19"/>
    </row>
    <row r="67" spans="1:76">
      <c r="A67" s="361"/>
      <c r="B67" s="88" t="s">
        <v>514</v>
      </c>
      <c r="C67" s="38"/>
      <c r="D67" s="273">
        <v>0</v>
      </c>
      <c r="E67" s="273">
        <v>0</v>
      </c>
      <c r="F67" s="273">
        <v>0</v>
      </c>
      <c r="G67" s="273">
        <v>0</v>
      </c>
      <c r="H67" s="273">
        <v>0</v>
      </c>
      <c r="I67" s="273">
        <v>0</v>
      </c>
      <c r="J67" s="273">
        <v>0</v>
      </c>
      <c r="K67" s="273">
        <v>0</v>
      </c>
      <c r="L67" s="273">
        <v>0</v>
      </c>
      <c r="M67" s="273">
        <v>0</v>
      </c>
      <c r="N67" s="273">
        <v>0</v>
      </c>
      <c r="O67" s="273">
        <v>0</v>
      </c>
      <c r="P67" s="273">
        <v>0</v>
      </c>
      <c r="Q67" s="273">
        <v>0</v>
      </c>
      <c r="R67" s="273">
        <v>0</v>
      </c>
      <c r="S67" s="273">
        <v>0</v>
      </c>
      <c r="T67" s="273">
        <v>0</v>
      </c>
      <c r="U67" s="273">
        <v>0</v>
      </c>
      <c r="V67" s="273">
        <v>0</v>
      </c>
      <c r="W67" s="273">
        <v>0</v>
      </c>
      <c r="X67" s="273">
        <v>0</v>
      </c>
      <c r="Y67" s="273">
        <v>0</v>
      </c>
      <c r="Z67" s="273">
        <v>0</v>
      </c>
      <c r="AA67" s="273">
        <v>0</v>
      </c>
      <c r="AB67" s="273">
        <v>0</v>
      </c>
      <c r="AC67" s="273">
        <v>0</v>
      </c>
      <c r="AD67" s="273">
        <v>0</v>
      </c>
      <c r="AE67" s="273">
        <v>0</v>
      </c>
      <c r="AF67" s="273">
        <v>0</v>
      </c>
      <c r="AG67" s="273">
        <v>0</v>
      </c>
      <c r="AH67" s="273">
        <v>2386.1980964544787</v>
      </c>
      <c r="AI67" s="273">
        <v>2077.03041464117</v>
      </c>
      <c r="AJ67" s="273">
        <v>2655.5084855541659</v>
      </c>
      <c r="AK67" s="273">
        <v>4608.9752458316643</v>
      </c>
      <c r="AL67" s="273">
        <v>7330.0264974847414</v>
      </c>
      <c r="AM67" s="273">
        <v>8901.8076275818185</v>
      </c>
      <c r="AN67" s="273">
        <v>9637.5827281460679</v>
      </c>
      <c r="AO67" s="273">
        <v>10265.203229151852</v>
      </c>
      <c r="AP67" s="273">
        <v>10161.427481192623</v>
      </c>
      <c r="AQ67" s="273">
        <v>8849.5292221223663</v>
      </c>
      <c r="AR67" s="273">
        <v>6341.8136771942836</v>
      </c>
      <c r="AS67" s="273">
        <v>5083.5670759816912</v>
      </c>
      <c r="AT67" s="273">
        <v>5247.5463551423072</v>
      </c>
      <c r="AU67" s="273">
        <v>7079.741780218812</v>
      </c>
      <c r="AV67" s="273">
        <v>8841.9654740625883</v>
      </c>
      <c r="AW67" s="273">
        <v>9204.6938842370073</v>
      </c>
      <c r="AX67" s="273">
        <v>8218.5647772186367</v>
      </c>
      <c r="AY67" s="273">
        <v>7431.2312349476215</v>
      </c>
      <c r="AZ67" s="273">
        <v>3487.0798114757836</v>
      </c>
      <c r="BA67" s="273">
        <v>0</v>
      </c>
      <c r="BB67" s="273">
        <v>0</v>
      </c>
      <c r="BC67" s="273">
        <v>0</v>
      </c>
      <c r="BD67" s="273">
        <v>0</v>
      </c>
      <c r="BE67" s="273">
        <v>0</v>
      </c>
      <c r="BF67" s="273">
        <v>0</v>
      </c>
      <c r="BG67" s="273">
        <v>0</v>
      </c>
      <c r="BH67" s="273">
        <v>0</v>
      </c>
      <c r="BI67" s="273">
        <v>0</v>
      </c>
      <c r="BJ67" s="273">
        <v>0</v>
      </c>
      <c r="BK67" s="273">
        <v>0</v>
      </c>
      <c r="BL67" s="273">
        <v>0</v>
      </c>
      <c r="BM67" s="273">
        <v>0</v>
      </c>
      <c r="BN67" s="273">
        <v>0</v>
      </c>
      <c r="BO67" s="273">
        <v>0</v>
      </c>
      <c r="BP67" s="273">
        <v>0</v>
      </c>
      <c r="BQ67" s="273">
        <v>0</v>
      </c>
      <c r="BR67" s="273">
        <v>0</v>
      </c>
      <c r="BS67" s="273">
        <v>0</v>
      </c>
      <c r="BT67" s="273">
        <v>0</v>
      </c>
      <c r="BU67" s="273">
        <v>0</v>
      </c>
      <c r="BV67" s="273">
        <v>0</v>
      </c>
      <c r="BW67" s="273">
        <v>0</v>
      </c>
      <c r="BX67" s="219"/>
    </row>
    <row r="68" spans="1:76">
      <c r="A68" s="361"/>
      <c r="B68" s="88" t="s">
        <v>513</v>
      </c>
      <c r="C68" s="38"/>
      <c r="D68" s="273">
        <v>0</v>
      </c>
      <c r="E68" s="273">
        <v>0</v>
      </c>
      <c r="F68" s="273">
        <v>0</v>
      </c>
      <c r="G68" s="273">
        <v>0</v>
      </c>
      <c r="H68" s="273">
        <v>0</v>
      </c>
      <c r="I68" s="273">
        <v>0</v>
      </c>
      <c r="J68" s="273">
        <v>0</v>
      </c>
      <c r="K68" s="273">
        <v>0</v>
      </c>
      <c r="L68" s="273">
        <v>0</v>
      </c>
      <c r="M68" s="273">
        <v>0</v>
      </c>
      <c r="N68" s="273">
        <v>0</v>
      </c>
      <c r="O68" s="273">
        <v>0</v>
      </c>
      <c r="P68" s="273">
        <v>0</v>
      </c>
      <c r="Q68" s="273">
        <v>0</v>
      </c>
      <c r="R68" s="273">
        <v>0</v>
      </c>
      <c r="S68" s="273">
        <v>0</v>
      </c>
      <c r="T68" s="273">
        <v>0</v>
      </c>
      <c r="U68" s="273">
        <v>0</v>
      </c>
      <c r="V68" s="273">
        <v>0</v>
      </c>
      <c r="W68" s="273">
        <v>0</v>
      </c>
      <c r="X68" s="273">
        <v>0</v>
      </c>
      <c r="Y68" s="273">
        <v>0</v>
      </c>
      <c r="Z68" s="273">
        <v>0</v>
      </c>
      <c r="AA68" s="273">
        <v>0</v>
      </c>
      <c r="AB68" s="273">
        <v>0</v>
      </c>
      <c r="AC68" s="273">
        <v>0</v>
      </c>
      <c r="AD68" s="273">
        <v>0</v>
      </c>
      <c r="AE68" s="273">
        <v>0</v>
      </c>
      <c r="AF68" s="273">
        <v>0</v>
      </c>
      <c r="AG68" s="273">
        <v>0</v>
      </c>
      <c r="AH68" s="273">
        <v>2599.3342371086651</v>
      </c>
      <c r="AI68" s="273">
        <v>2478.1395386923332</v>
      </c>
      <c r="AJ68" s="273">
        <v>2438.1179924042654</v>
      </c>
      <c r="AK68" s="273">
        <v>2816.9177362572523</v>
      </c>
      <c r="AL68" s="273">
        <v>2687.0101028956533</v>
      </c>
      <c r="AM68" s="273">
        <v>2692.1340230789347</v>
      </c>
      <c r="AN68" s="273">
        <v>3072.1409822428081</v>
      </c>
      <c r="AO68" s="273">
        <v>3339.7232147999971</v>
      </c>
      <c r="AP68" s="273">
        <v>3416.8268606039765</v>
      </c>
      <c r="AQ68" s="273">
        <v>3495.3974894907415</v>
      </c>
      <c r="AR68" s="273">
        <v>3861.273134910879</v>
      </c>
      <c r="AS68" s="273">
        <v>3961.0822320991542</v>
      </c>
      <c r="AT68" s="273">
        <v>4113.8090965750189</v>
      </c>
      <c r="AU68" s="273">
        <v>4649.0304356770193</v>
      </c>
      <c r="AV68" s="273">
        <v>6128.0623326464629</v>
      </c>
      <c r="AW68" s="273">
        <v>6319.9039933779968</v>
      </c>
      <c r="AX68" s="273">
        <v>6293.5526916420549</v>
      </c>
      <c r="AY68" s="273">
        <v>5990.5923784939569</v>
      </c>
      <c r="AZ68" s="273">
        <v>5639.3427218228544</v>
      </c>
      <c r="BA68" s="273">
        <v>5479.6673492764976</v>
      </c>
      <c r="BB68" s="273">
        <v>5173.8996622915156</v>
      </c>
      <c r="BC68" s="273">
        <v>5349.7627808961206</v>
      </c>
      <c r="BD68" s="273">
        <v>5663.9908594988065</v>
      </c>
      <c r="BE68" s="273">
        <v>6112.0934483234678</v>
      </c>
      <c r="BF68" s="273">
        <v>5952.7036933420886</v>
      </c>
      <c r="BG68" s="273">
        <v>3272.2715892539964</v>
      </c>
      <c r="BH68" s="273">
        <v>162.32565432495744</v>
      </c>
      <c r="BI68" s="273">
        <v>100.96476534923781</v>
      </c>
      <c r="BJ68" s="273">
        <v>102.95344806206867</v>
      </c>
      <c r="BK68" s="273">
        <v>102.22884194891097</v>
      </c>
      <c r="BL68" s="273">
        <v>102.12696988017444</v>
      </c>
      <c r="BM68" s="273">
        <v>106.22135308798423</v>
      </c>
      <c r="BN68" s="273">
        <v>0</v>
      </c>
      <c r="BO68" s="273">
        <v>0</v>
      </c>
      <c r="BP68" s="273">
        <v>0</v>
      </c>
      <c r="BQ68" s="273">
        <v>0</v>
      </c>
      <c r="BR68" s="273">
        <v>0</v>
      </c>
      <c r="BS68" s="273">
        <v>0</v>
      </c>
      <c r="BT68" s="273">
        <v>0</v>
      </c>
      <c r="BU68" s="273">
        <v>0</v>
      </c>
      <c r="BV68" s="273">
        <v>0</v>
      </c>
      <c r="BW68" s="273">
        <v>0</v>
      </c>
      <c r="BX68" s="219"/>
    </row>
    <row r="69" spans="1:76" s="97" customFormat="1">
      <c r="A69" s="30"/>
      <c r="B69" s="88" t="s">
        <v>482</v>
      </c>
      <c r="C69" s="38"/>
      <c r="D69" s="273">
        <v>0</v>
      </c>
      <c r="E69" s="273">
        <v>0</v>
      </c>
      <c r="F69" s="273">
        <v>0</v>
      </c>
      <c r="G69" s="273">
        <v>0</v>
      </c>
      <c r="H69" s="273">
        <v>0</v>
      </c>
      <c r="I69" s="273">
        <v>0</v>
      </c>
      <c r="J69" s="273">
        <v>0</v>
      </c>
      <c r="K69" s="273">
        <v>0</v>
      </c>
      <c r="L69" s="273">
        <v>0</v>
      </c>
      <c r="M69" s="273">
        <v>0</v>
      </c>
      <c r="N69" s="273">
        <v>0</v>
      </c>
      <c r="O69" s="273">
        <v>0</v>
      </c>
      <c r="P69" s="273">
        <v>0</v>
      </c>
      <c r="Q69" s="273">
        <v>0</v>
      </c>
      <c r="R69" s="273">
        <v>0</v>
      </c>
      <c r="S69" s="273">
        <v>0</v>
      </c>
      <c r="T69" s="273">
        <v>0</v>
      </c>
      <c r="U69" s="273">
        <v>0</v>
      </c>
      <c r="V69" s="273">
        <v>0</v>
      </c>
      <c r="W69" s="273">
        <v>0</v>
      </c>
      <c r="X69" s="273">
        <v>0</v>
      </c>
      <c r="Y69" s="273">
        <v>0</v>
      </c>
      <c r="Z69" s="273">
        <v>0</v>
      </c>
      <c r="AA69" s="273">
        <v>0</v>
      </c>
      <c r="AB69" s="273">
        <v>0</v>
      </c>
      <c r="AC69" s="273">
        <v>0</v>
      </c>
      <c r="AD69" s="273">
        <v>0</v>
      </c>
      <c r="AE69" s="273">
        <v>0</v>
      </c>
      <c r="AF69" s="273">
        <v>0</v>
      </c>
      <c r="AG69" s="273">
        <v>0</v>
      </c>
      <c r="AH69" s="273">
        <v>458.70604184270559</v>
      </c>
      <c r="AI69" s="273">
        <v>444.79427617554694</v>
      </c>
      <c r="AJ69" s="273">
        <v>438.12545542518353</v>
      </c>
      <c r="AK69" s="273">
        <v>460.27569516717898</v>
      </c>
      <c r="AL69" s="273">
        <v>565.38576022671555</v>
      </c>
      <c r="AM69" s="273">
        <v>636.81952018009326</v>
      </c>
      <c r="AN69" s="273">
        <v>697.62663179609604</v>
      </c>
      <c r="AO69" s="273">
        <v>806.30808468183739</v>
      </c>
      <c r="AP69" s="273">
        <v>965.52309092512917</v>
      </c>
      <c r="AQ69" s="273">
        <v>997.09877559170445</v>
      </c>
      <c r="AR69" s="273">
        <v>1228.7914842511091</v>
      </c>
      <c r="AS69" s="273">
        <v>1360.2551202930865</v>
      </c>
      <c r="AT69" s="273">
        <v>1638.9652719783448</v>
      </c>
      <c r="AU69" s="273">
        <v>1904.787669439823</v>
      </c>
      <c r="AV69" s="273">
        <v>2682.6710640769925</v>
      </c>
      <c r="AW69" s="273">
        <v>3359.7052455276785</v>
      </c>
      <c r="AX69" s="273">
        <v>3921.3796438475183</v>
      </c>
      <c r="AY69" s="273">
        <v>4403.5784510637159</v>
      </c>
      <c r="AZ69" s="273">
        <v>4449.389670429041</v>
      </c>
      <c r="BA69" s="273">
        <v>4593.7418038064043</v>
      </c>
      <c r="BB69" s="273">
        <v>4855.0879395252796</v>
      </c>
      <c r="BC69" s="273">
        <v>5099.3242693334087</v>
      </c>
      <c r="BD69" s="273">
        <v>5466.2007025004359</v>
      </c>
      <c r="BE69" s="273">
        <v>5902.2712479128986</v>
      </c>
      <c r="BF69" s="273">
        <v>5769.502732217823</v>
      </c>
      <c r="BG69" s="273">
        <v>5941.9392083928087</v>
      </c>
      <c r="BH69" s="273">
        <v>5876.3556815177908</v>
      </c>
      <c r="BI69" s="273">
        <v>5791.501396954518</v>
      </c>
      <c r="BJ69" s="273">
        <v>5722.2243443138159</v>
      </c>
      <c r="BK69" s="273">
        <v>5860.1855514436238</v>
      </c>
      <c r="BL69" s="273">
        <v>5723.4762330434014</v>
      </c>
      <c r="BM69" s="273">
        <v>5668.6118126358515</v>
      </c>
      <c r="BN69" s="273">
        <v>0</v>
      </c>
      <c r="BO69" s="273">
        <v>0</v>
      </c>
      <c r="BP69" s="273">
        <v>0</v>
      </c>
      <c r="BQ69" s="273">
        <v>0</v>
      </c>
      <c r="BR69" s="273">
        <v>0</v>
      </c>
      <c r="BS69" s="273">
        <v>0</v>
      </c>
      <c r="BT69" s="273">
        <v>0</v>
      </c>
      <c r="BU69" s="273">
        <v>0</v>
      </c>
      <c r="BV69" s="273">
        <v>0</v>
      </c>
      <c r="BW69" s="273">
        <v>0</v>
      </c>
      <c r="BX69" s="33"/>
    </row>
    <row r="70" spans="1:76" s="97" customFormat="1">
      <c r="A70" s="30"/>
      <c r="B70" s="88" t="s">
        <v>512</v>
      </c>
      <c r="C70" s="38"/>
      <c r="D70" s="273">
        <v>0</v>
      </c>
      <c r="E70" s="273">
        <v>0</v>
      </c>
      <c r="F70" s="273">
        <v>0</v>
      </c>
      <c r="G70" s="273">
        <v>0</v>
      </c>
      <c r="H70" s="273">
        <v>0</v>
      </c>
      <c r="I70" s="273">
        <v>0</v>
      </c>
      <c r="J70" s="273">
        <v>0</v>
      </c>
      <c r="K70" s="273">
        <v>0</v>
      </c>
      <c r="L70" s="273">
        <v>0</v>
      </c>
      <c r="M70" s="273">
        <v>0</v>
      </c>
      <c r="N70" s="273">
        <v>0</v>
      </c>
      <c r="O70" s="273">
        <v>0</v>
      </c>
      <c r="P70" s="273">
        <v>0</v>
      </c>
      <c r="Q70" s="273">
        <v>0</v>
      </c>
      <c r="R70" s="273">
        <v>0</v>
      </c>
      <c r="S70" s="273">
        <v>0</v>
      </c>
      <c r="T70" s="273">
        <v>0</v>
      </c>
      <c r="U70" s="273">
        <v>0</v>
      </c>
      <c r="V70" s="273">
        <v>0</v>
      </c>
      <c r="W70" s="273">
        <v>0</v>
      </c>
      <c r="X70" s="273">
        <v>0</v>
      </c>
      <c r="Y70" s="273">
        <v>0</v>
      </c>
      <c r="Z70" s="273">
        <v>0</v>
      </c>
      <c r="AA70" s="273">
        <v>0</v>
      </c>
      <c r="AB70" s="273">
        <v>0</v>
      </c>
      <c r="AC70" s="273">
        <v>0</v>
      </c>
      <c r="AD70" s="273">
        <v>0</v>
      </c>
      <c r="AE70" s="273">
        <v>0</v>
      </c>
      <c r="AF70" s="273">
        <v>0</v>
      </c>
      <c r="AG70" s="273">
        <v>0</v>
      </c>
      <c r="AH70" s="273">
        <v>1547.5537169238753</v>
      </c>
      <c r="AI70" s="273">
        <v>1409.8390003778497</v>
      </c>
      <c r="AJ70" s="273">
        <v>1458.1885386670231</v>
      </c>
      <c r="AK70" s="273">
        <v>1721.0653179158451</v>
      </c>
      <c r="AL70" s="273">
        <v>2227.2772372567583</v>
      </c>
      <c r="AM70" s="273">
        <v>2612.8732244299104</v>
      </c>
      <c r="AN70" s="273">
        <v>2806.0093412242973</v>
      </c>
      <c r="AO70" s="273">
        <v>3198.4366017741768</v>
      </c>
      <c r="AP70" s="273">
        <v>3475.4144268008899</v>
      </c>
      <c r="AQ70" s="273">
        <v>3544.2531087847669</v>
      </c>
      <c r="AR70" s="273">
        <v>3669.7128733058548</v>
      </c>
      <c r="AS70" s="273">
        <v>3729.1084973943994</v>
      </c>
      <c r="AT70" s="273">
        <v>4080.385518610668</v>
      </c>
      <c r="AU70" s="273">
        <v>4820.9670217680477</v>
      </c>
      <c r="AV70" s="273">
        <v>5667.8001402803129</v>
      </c>
      <c r="AW70" s="273">
        <v>5992.597465160401</v>
      </c>
      <c r="AX70" s="273">
        <v>6423.5782196628779</v>
      </c>
      <c r="AY70" s="273">
        <v>6571.4702917378409</v>
      </c>
      <c r="AZ70" s="273">
        <v>6375.4875908838721</v>
      </c>
      <c r="BA70" s="273">
        <v>5963.2955568855814</v>
      </c>
      <c r="BB70" s="273">
        <v>5634.2466341781883</v>
      </c>
      <c r="BC70" s="273">
        <v>5607.2758266837682</v>
      </c>
      <c r="BD70" s="273">
        <v>5994.5632197967834</v>
      </c>
      <c r="BE70" s="273">
        <v>6158.4178302322944</v>
      </c>
      <c r="BF70" s="273">
        <v>6141.2148272525656</v>
      </c>
      <c r="BG70" s="273">
        <v>6315.3433145475574</v>
      </c>
      <c r="BH70" s="273">
        <v>5615.2684039745018</v>
      </c>
      <c r="BI70" s="273">
        <v>4645.4712476419081</v>
      </c>
      <c r="BJ70" s="273">
        <v>4079.6234104032737</v>
      </c>
      <c r="BK70" s="273">
        <v>3845.2752489468658</v>
      </c>
      <c r="BL70" s="273">
        <v>3464.6562360262728</v>
      </c>
      <c r="BM70" s="273">
        <v>3070.4980651777532</v>
      </c>
      <c r="BN70" s="273">
        <v>0</v>
      </c>
      <c r="BO70" s="273">
        <v>0</v>
      </c>
      <c r="BP70" s="273">
        <v>0</v>
      </c>
      <c r="BQ70" s="273">
        <v>0</v>
      </c>
      <c r="BR70" s="273">
        <v>0</v>
      </c>
      <c r="BS70" s="273">
        <v>0</v>
      </c>
      <c r="BT70" s="273">
        <v>0</v>
      </c>
      <c r="BU70" s="273">
        <v>0</v>
      </c>
      <c r="BV70" s="273">
        <v>0</v>
      </c>
      <c r="BW70" s="273">
        <v>0</v>
      </c>
      <c r="BX70" s="33"/>
    </row>
    <row r="71" spans="1:76" s="97" customFormat="1">
      <c r="A71" s="30"/>
      <c r="B71" s="88" t="s">
        <v>524</v>
      </c>
      <c r="C71" s="38"/>
      <c r="D71" s="273">
        <v>0</v>
      </c>
      <c r="E71" s="273">
        <v>0</v>
      </c>
      <c r="F71" s="273">
        <v>0</v>
      </c>
      <c r="G71" s="273">
        <v>0</v>
      </c>
      <c r="H71" s="273">
        <v>0</v>
      </c>
      <c r="I71" s="273">
        <v>0</v>
      </c>
      <c r="J71" s="273">
        <v>0</v>
      </c>
      <c r="K71" s="273">
        <v>0</v>
      </c>
      <c r="L71" s="273">
        <v>0</v>
      </c>
      <c r="M71" s="273">
        <v>0</v>
      </c>
      <c r="N71" s="273">
        <v>0</v>
      </c>
      <c r="O71" s="273">
        <v>0</v>
      </c>
      <c r="P71" s="273">
        <v>0</v>
      </c>
      <c r="Q71" s="273">
        <v>0</v>
      </c>
      <c r="R71" s="273">
        <v>0</v>
      </c>
      <c r="S71" s="273">
        <v>0</v>
      </c>
      <c r="T71" s="273">
        <v>0</v>
      </c>
      <c r="U71" s="273">
        <v>0</v>
      </c>
      <c r="V71" s="273">
        <v>0</v>
      </c>
      <c r="W71" s="273">
        <v>0</v>
      </c>
      <c r="X71" s="273">
        <v>0</v>
      </c>
      <c r="Y71" s="273">
        <v>0</v>
      </c>
      <c r="Z71" s="273">
        <v>0</v>
      </c>
      <c r="AA71" s="273">
        <v>0</v>
      </c>
      <c r="AB71" s="273">
        <v>0</v>
      </c>
      <c r="AC71" s="273">
        <v>0</v>
      </c>
      <c r="AD71" s="273">
        <v>0</v>
      </c>
      <c r="AE71" s="273">
        <v>0</v>
      </c>
      <c r="AF71" s="273">
        <v>0</v>
      </c>
      <c r="AG71" s="273">
        <v>0</v>
      </c>
      <c r="AH71" s="273">
        <v>143.63522522347347</v>
      </c>
      <c r="AI71" s="273">
        <v>135.02683383900532</v>
      </c>
      <c r="AJ71" s="273">
        <v>137.1232341407063</v>
      </c>
      <c r="AK71" s="273">
        <v>143.26462035004909</v>
      </c>
      <c r="AL71" s="273">
        <v>174.18450188802854</v>
      </c>
      <c r="AM71" s="273">
        <v>196.78543112861249</v>
      </c>
      <c r="AN71" s="273">
        <v>214.45559421879989</v>
      </c>
      <c r="AO71" s="273">
        <v>246.03358475185973</v>
      </c>
      <c r="AP71" s="273">
        <v>297.62483628031896</v>
      </c>
      <c r="AQ71" s="273">
        <v>306.45797557161518</v>
      </c>
      <c r="AR71" s="273">
        <v>379.05093243000317</v>
      </c>
      <c r="AS71" s="273">
        <v>382.57175258243058</v>
      </c>
      <c r="AT71" s="273">
        <v>291.94636071985417</v>
      </c>
      <c r="AU71" s="273">
        <v>453.44060449496675</v>
      </c>
      <c r="AV71" s="273">
        <v>438.89287629200794</v>
      </c>
      <c r="AW71" s="273">
        <v>423.573154163948</v>
      </c>
      <c r="AX71" s="273">
        <v>451.91799373091095</v>
      </c>
      <c r="AY71" s="273">
        <v>560.8476403734054</v>
      </c>
      <c r="AZ71" s="273">
        <v>734.66666651270214</v>
      </c>
      <c r="BA71" s="273">
        <v>749.405871250112</v>
      </c>
      <c r="BB71" s="273">
        <v>646.20133941855897</v>
      </c>
      <c r="BC71" s="273">
        <v>632.46335970922132</v>
      </c>
      <c r="BD71" s="273">
        <v>619.65028206482668</v>
      </c>
      <c r="BE71" s="273">
        <v>595.40455571051166</v>
      </c>
      <c r="BF71" s="273">
        <v>566.86094492798213</v>
      </c>
      <c r="BG71" s="273">
        <v>569.86410625707254</v>
      </c>
      <c r="BH71" s="273">
        <v>513.34551671554857</v>
      </c>
      <c r="BI71" s="273">
        <v>377.92000641143886</v>
      </c>
      <c r="BJ71" s="273">
        <v>363.164133751858</v>
      </c>
      <c r="BK71" s="273">
        <v>403.91059059266803</v>
      </c>
      <c r="BL71" s="273">
        <v>302.30824020229244</v>
      </c>
      <c r="BM71" s="273">
        <v>82.777625768631012</v>
      </c>
      <c r="BN71" s="273">
        <v>0</v>
      </c>
      <c r="BO71" s="273">
        <v>0</v>
      </c>
      <c r="BP71" s="273">
        <v>0</v>
      </c>
      <c r="BQ71" s="273">
        <v>0</v>
      </c>
      <c r="BR71" s="273">
        <v>0</v>
      </c>
      <c r="BS71" s="273">
        <v>0</v>
      </c>
      <c r="BT71" s="273">
        <v>0</v>
      </c>
      <c r="BU71" s="273">
        <v>0</v>
      </c>
      <c r="BV71" s="273">
        <v>0</v>
      </c>
      <c r="BW71" s="273">
        <v>0</v>
      </c>
      <c r="BX71" s="33"/>
    </row>
    <row r="72" spans="1:76" s="97" customFormat="1">
      <c r="A72" s="30"/>
      <c r="B72" s="323" t="s">
        <v>523</v>
      </c>
      <c r="C72" s="319"/>
      <c r="D72" s="273">
        <v>0</v>
      </c>
      <c r="E72" s="273">
        <v>0</v>
      </c>
      <c r="F72" s="273">
        <v>0</v>
      </c>
      <c r="G72" s="273">
        <v>0</v>
      </c>
      <c r="H72" s="273">
        <v>0</v>
      </c>
      <c r="I72" s="273">
        <v>0</v>
      </c>
      <c r="J72" s="273">
        <v>0</v>
      </c>
      <c r="K72" s="273">
        <v>0</v>
      </c>
      <c r="L72" s="273">
        <v>0</v>
      </c>
      <c r="M72" s="273">
        <v>0</v>
      </c>
      <c r="N72" s="273">
        <v>0</v>
      </c>
      <c r="O72" s="273">
        <v>0</v>
      </c>
      <c r="P72" s="273">
        <v>0</v>
      </c>
      <c r="Q72" s="273">
        <v>0</v>
      </c>
      <c r="R72" s="273">
        <v>0</v>
      </c>
      <c r="S72" s="273">
        <v>0</v>
      </c>
      <c r="T72" s="273">
        <v>0</v>
      </c>
      <c r="U72" s="273">
        <v>0</v>
      </c>
      <c r="V72" s="273">
        <v>0</v>
      </c>
      <c r="W72" s="273">
        <v>0</v>
      </c>
      <c r="X72" s="273">
        <v>0</v>
      </c>
      <c r="Y72" s="273">
        <v>0</v>
      </c>
      <c r="Z72" s="273">
        <v>0</v>
      </c>
      <c r="AA72" s="273">
        <v>0</v>
      </c>
      <c r="AB72" s="273">
        <v>0</v>
      </c>
      <c r="AC72" s="273">
        <v>0</v>
      </c>
      <c r="AD72" s="273">
        <v>0</v>
      </c>
      <c r="AE72" s="273">
        <v>0</v>
      </c>
      <c r="AF72" s="273">
        <v>0</v>
      </c>
      <c r="AG72" s="273">
        <v>0</v>
      </c>
      <c r="AH72" s="273">
        <v>97.301281602998145</v>
      </c>
      <c r="AI72" s="273">
        <v>107.22719157803364</v>
      </c>
      <c r="AJ72" s="273">
        <v>113.71195026302473</v>
      </c>
      <c r="AK72" s="273">
        <v>141.00896462538873</v>
      </c>
      <c r="AL72" s="273">
        <v>185.60643643806318</v>
      </c>
      <c r="AM72" s="273">
        <v>243.24865792286823</v>
      </c>
      <c r="AN72" s="273">
        <v>289.38586207838057</v>
      </c>
      <c r="AO72" s="273">
        <v>282.57322605164092</v>
      </c>
      <c r="AP72" s="273">
        <v>349.18189453360253</v>
      </c>
      <c r="AQ72" s="273">
        <v>475.23193313279455</v>
      </c>
      <c r="AR72" s="273">
        <v>310.32191720917842</v>
      </c>
      <c r="AS72" s="273">
        <v>313.01325211289776</v>
      </c>
      <c r="AT72" s="273">
        <v>501.6017274148179</v>
      </c>
      <c r="AU72" s="273">
        <v>723.18365389138444</v>
      </c>
      <c r="AV72" s="273">
        <v>552.29490531685281</v>
      </c>
      <c r="AW72" s="273">
        <v>546.51044882873589</v>
      </c>
      <c r="AX72" s="273">
        <v>675.5745873440934</v>
      </c>
      <c r="AY72" s="273">
        <v>761.97161026588185</v>
      </c>
      <c r="AZ72" s="273">
        <v>666.21849751296236</v>
      </c>
      <c r="BA72" s="273">
        <v>591.56153344957863</v>
      </c>
      <c r="BB72" s="273">
        <v>547.11236854444144</v>
      </c>
      <c r="BC72" s="273">
        <v>406.53386451537574</v>
      </c>
      <c r="BD72" s="273">
        <v>404.19317628785149</v>
      </c>
      <c r="BE72" s="273">
        <v>444.04252548397415</v>
      </c>
      <c r="BF72" s="273">
        <v>470.36808396364313</v>
      </c>
      <c r="BG72" s="273">
        <v>630.93096821218569</v>
      </c>
      <c r="BH72" s="273">
        <v>482.08441442612627</v>
      </c>
      <c r="BI72" s="273">
        <v>311.3067028797866</v>
      </c>
      <c r="BJ72" s="273">
        <v>290.9970278623228</v>
      </c>
      <c r="BK72" s="273">
        <v>266.84546912129377</v>
      </c>
      <c r="BL72" s="273">
        <v>240.6400872102023</v>
      </c>
      <c r="BM72" s="273">
        <v>314.02407293409868</v>
      </c>
      <c r="BN72" s="273">
        <v>0</v>
      </c>
      <c r="BO72" s="273">
        <v>0</v>
      </c>
      <c r="BP72" s="273">
        <v>0</v>
      </c>
      <c r="BQ72" s="273">
        <v>0</v>
      </c>
      <c r="BR72" s="273">
        <v>0</v>
      </c>
      <c r="BS72" s="273">
        <v>0</v>
      </c>
      <c r="BT72" s="273">
        <v>0</v>
      </c>
      <c r="BU72" s="273">
        <v>0</v>
      </c>
      <c r="BV72" s="273">
        <v>0</v>
      </c>
      <c r="BW72" s="273">
        <v>0</v>
      </c>
      <c r="BX72" s="33"/>
    </row>
    <row r="73" spans="1:76" s="97" customFormat="1" ht="24.75" customHeight="1">
      <c r="A73" s="30"/>
      <c r="B73" s="38" t="s">
        <v>529</v>
      </c>
      <c r="C73" s="107"/>
      <c r="D73" s="273">
        <v>0</v>
      </c>
      <c r="E73" s="273">
        <v>0</v>
      </c>
      <c r="F73" s="273">
        <v>0</v>
      </c>
      <c r="G73" s="273">
        <v>0</v>
      </c>
      <c r="H73" s="273">
        <v>0</v>
      </c>
      <c r="I73" s="273">
        <v>0</v>
      </c>
      <c r="J73" s="273">
        <v>0</v>
      </c>
      <c r="K73" s="273">
        <v>0</v>
      </c>
      <c r="L73" s="273">
        <v>0</v>
      </c>
      <c r="M73" s="273">
        <v>0</v>
      </c>
      <c r="N73" s="273">
        <v>0</v>
      </c>
      <c r="O73" s="273">
        <v>0</v>
      </c>
      <c r="P73" s="273">
        <v>0</v>
      </c>
      <c r="Q73" s="273">
        <v>0</v>
      </c>
      <c r="R73" s="273">
        <v>0</v>
      </c>
      <c r="S73" s="273">
        <v>0</v>
      </c>
      <c r="T73" s="273">
        <v>0</v>
      </c>
      <c r="U73" s="273">
        <v>0</v>
      </c>
      <c r="V73" s="273">
        <v>0</v>
      </c>
      <c r="W73" s="273">
        <v>0</v>
      </c>
      <c r="X73" s="273">
        <v>0</v>
      </c>
      <c r="Y73" s="273">
        <v>0</v>
      </c>
      <c r="Z73" s="273">
        <v>0</v>
      </c>
      <c r="AA73" s="273">
        <v>0</v>
      </c>
      <c r="AB73" s="273">
        <v>0</v>
      </c>
      <c r="AC73" s="273">
        <v>0</v>
      </c>
      <c r="AD73" s="273">
        <v>0</v>
      </c>
      <c r="AE73" s="273">
        <v>0</v>
      </c>
      <c r="AF73" s="273">
        <v>0</v>
      </c>
      <c r="AG73" s="273">
        <v>0</v>
      </c>
      <c r="AH73" s="273">
        <v>1332.1299017273257</v>
      </c>
      <c r="AI73" s="273">
        <v>1199.6755158330284</v>
      </c>
      <c r="AJ73" s="273">
        <v>1324.0273207438695</v>
      </c>
      <c r="AK73" s="273">
        <v>1720.2866000237489</v>
      </c>
      <c r="AL73" s="273">
        <v>2157.2225314033344</v>
      </c>
      <c r="AM73" s="273">
        <v>2413.2523489214336</v>
      </c>
      <c r="AN73" s="273">
        <v>2637.4694590548888</v>
      </c>
      <c r="AO73" s="273">
        <v>2855.2555908655022</v>
      </c>
      <c r="AP73" s="273">
        <v>2919.0096254900245</v>
      </c>
      <c r="AQ73" s="273">
        <v>2867.5819801722423</v>
      </c>
      <c r="AR73" s="273">
        <v>2754.0819256697409</v>
      </c>
      <c r="AS73" s="273">
        <v>2738.3873226580035</v>
      </c>
      <c r="AT73" s="273">
        <v>2857.6893689925432</v>
      </c>
      <c r="AU73" s="273">
        <v>3512.9951030656357</v>
      </c>
      <c r="AV73" s="273">
        <v>4255.7190386739167</v>
      </c>
      <c r="AW73" s="273">
        <v>4607.7661466795389</v>
      </c>
      <c r="AX73" s="273">
        <v>4417.5649871608357</v>
      </c>
      <c r="AY73" s="273">
        <v>4228.467642469107</v>
      </c>
      <c r="AZ73" s="273">
        <v>3604.2162476029675</v>
      </c>
      <c r="BA73" s="273">
        <v>3129.0323854589396</v>
      </c>
      <c r="BB73" s="273">
        <v>3088.7952240043387</v>
      </c>
      <c r="BC73" s="273">
        <v>3373.1464078902504</v>
      </c>
      <c r="BD73" s="273">
        <v>4072.6293485038568</v>
      </c>
      <c r="BE73" s="273">
        <v>4530.3433406011072</v>
      </c>
      <c r="BF73" s="273">
        <v>4852.1796762023159</v>
      </c>
      <c r="BG73" s="273">
        <v>4882.6021677086137</v>
      </c>
      <c r="BH73" s="273">
        <v>4134.5125400333382</v>
      </c>
      <c r="BI73" s="273">
        <v>3099.4348577769301</v>
      </c>
      <c r="BJ73" s="273">
        <v>2448.9686651029901</v>
      </c>
      <c r="BK73" s="273">
        <v>2016.6652017209992</v>
      </c>
      <c r="BL73" s="273">
        <v>1648.191409433342</v>
      </c>
      <c r="BM73" s="273">
        <v>968.11027391658183</v>
      </c>
      <c r="BN73" s="273">
        <v>0</v>
      </c>
      <c r="BO73" s="273">
        <v>0</v>
      </c>
      <c r="BP73" s="273">
        <v>0</v>
      </c>
      <c r="BQ73" s="273">
        <v>0</v>
      </c>
      <c r="BR73" s="273">
        <v>0</v>
      </c>
      <c r="BS73" s="273">
        <v>0</v>
      </c>
      <c r="BT73" s="273">
        <v>0</v>
      </c>
      <c r="BU73" s="273">
        <v>0</v>
      </c>
      <c r="BV73" s="273">
        <v>0</v>
      </c>
      <c r="BW73" s="273">
        <v>0</v>
      </c>
      <c r="BX73" s="33"/>
    </row>
    <row r="74" spans="1:76" s="97" customFormat="1">
      <c r="A74" s="30"/>
      <c r="B74" s="88" t="s">
        <v>514</v>
      </c>
      <c r="C74" s="38"/>
      <c r="D74" s="273">
        <v>0</v>
      </c>
      <c r="E74" s="273">
        <v>0</v>
      </c>
      <c r="F74" s="273">
        <v>0</v>
      </c>
      <c r="G74" s="273">
        <v>0</v>
      </c>
      <c r="H74" s="273">
        <v>0</v>
      </c>
      <c r="I74" s="273">
        <v>0</v>
      </c>
      <c r="J74" s="273">
        <v>0</v>
      </c>
      <c r="K74" s="273">
        <v>0</v>
      </c>
      <c r="L74" s="273">
        <v>0</v>
      </c>
      <c r="M74" s="273">
        <v>0</v>
      </c>
      <c r="N74" s="273">
        <v>0</v>
      </c>
      <c r="O74" s="273">
        <v>0</v>
      </c>
      <c r="P74" s="273">
        <v>0</v>
      </c>
      <c r="Q74" s="273">
        <v>0</v>
      </c>
      <c r="R74" s="273">
        <v>0</v>
      </c>
      <c r="S74" s="273">
        <v>0</v>
      </c>
      <c r="T74" s="273">
        <v>0</v>
      </c>
      <c r="U74" s="273">
        <v>0</v>
      </c>
      <c r="V74" s="273">
        <v>0</v>
      </c>
      <c r="W74" s="273">
        <v>0</v>
      </c>
      <c r="X74" s="273">
        <v>0</v>
      </c>
      <c r="Y74" s="273">
        <v>0</v>
      </c>
      <c r="Z74" s="273">
        <v>0</v>
      </c>
      <c r="AA74" s="273">
        <v>0</v>
      </c>
      <c r="AB74" s="273">
        <v>0</v>
      </c>
      <c r="AC74" s="273">
        <v>0</v>
      </c>
      <c r="AD74" s="273">
        <v>0</v>
      </c>
      <c r="AE74" s="273">
        <v>0</v>
      </c>
      <c r="AF74" s="273">
        <v>0</v>
      </c>
      <c r="AG74" s="273">
        <v>0</v>
      </c>
      <c r="AH74" s="273">
        <v>433.0892376686009</v>
      </c>
      <c r="AI74" s="273">
        <v>376.97604412140765</v>
      </c>
      <c r="AJ74" s="273">
        <v>446.11115806781095</v>
      </c>
      <c r="AK74" s="273">
        <v>753.12963906187076</v>
      </c>
      <c r="AL74" s="273">
        <v>1021.0910804142501</v>
      </c>
      <c r="AM74" s="273">
        <v>1179.1514380668912</v>
      </c>
      <c r="AN74" s="273">
        <v>1316.2935940944881</v>
      </c>
      <c r="AO74" s="273">
        <v>1383.9344508250269</v>
      </c>
      <c r="AP74" s="273">
        <v>1345.8043639176274</v>
      </c>
      <c r="AQ74" s="273">
        <v>1190.6827521534206</v>
      </c>
      <c r="AR74" s="273">
        <v>903.00357255087044</v>
      </c>
      <c r="AS74" s="273">
        <v>685.31686193978032</v>
      </c>
      <c r="AT74" s="273">
        <v>671.96239136609984</v>
      </c>
      <c r="AU74" s="273">
        <v>950.19313463377648</v>
      </c>
      <c r="AV74" s="273">
        <v>1176.4516201250131</v>
      </c>
      <c r="AW74" s="273">
        <v>1234.9797930465872</v>
      </c>
      <c r="AX74" s="273">
        <v>1300.255280208235</v>
      </c>
      <c r="AY74" s="273">
        <v>1016.9215457319988</v>
      </c>
      <c r="AZ74" s="273">
        <v>407.56332540233473</v>
      </c>
      <c r="BA74" s="273">
        <v>0</v>
      </c>
      <c r="BB74" s="273">
        <v>0</v>
      </c>
      <c r="BC74" s="273">
        <v>0</v>
      </c>
      <c r="BD74" s="273">
        <v>0</v>
      </c>
      <c r="BE74" s="273">
        <v>0</v>
      </c>
      <c r="BF74" s="273">
        <v>0</v>
      </c>
      <c r="BG74" s="273">
        <v>0</v>
      </c>
      <c r="BH74" s="273">
        <v>0</v>
      </c>
      <c r="BI74" s="273">
        <v>0</v>
      </c>
      <c r="BJ74" s="273">
        <v>0</v>
      </c>
      <c r="BK74" s="273">
        <v>0</v>
      </c>
      <c r="BL74" s="273">
        <v>0</v>
      </c>
      <c r="BM74" s="273">
        <v>0</v>
      </c>
      <c r="BN74" s="273">
        <v>0</v>
      </c>
      <c r="BO74" s="273">
        <v>0</v>
      </c>
      <c r="BP74" s="273">
        <v>0</v>
      </c>
      <c r="BQ74" s="273">
        <v>0</v>
      </c>
      <c r="BR74" s="273">
        <v>0</v>
      </c>
      <c r="BS74" s="273">
        <v>0</v>
      </c>
      <c r="BT74" s="273">
        <v>0</v>
      </c>
      <c r="BU74" s="273">
        <v>0</v>
      </c>
      <c r="BV74" s="273">
        <v>0</v>
      </c>
      <c r="BW74" s="273">
        <v>0</v>
      </c>
      <c r="BX74" s="33"/>
    </row>
    <row r="75" spans="1:76" s="97" customFormat="1">
      <c r="A75" s="30"/>
      <c r="B75" s="88" t="s">
        <v>513</v>
      </c>
      <c r="C75" s="38"/>
      <c r="D75" s="273">
        <v>0</v>
      </c>
      <c r="E75" s="273">
        <v>0</v>
      </c>
      <c r="F75" s="273">
        <v>0</v>
      </c>
      <c r="G75" s="273">
        <v>0</v>
      </c>
      <c r="H75" s="273">
        <v>0</v>
      </c>
      <c r="I75" s="273">
        <v>0</v>
      </c>
      <c r="J75" s="273">
        <v>0</v>
      </c>
      <c r="K75" s="273">
        <v>0</v>
      </c>
      <c r="L75" s="273">
        <v>0</v>
      </c>
      <c r="M75" s="273">
        <v>0</v>
      </c>
      <c r="N75" s="273">
        <v>0</v>
      </c>
      <c r="O75" s="273">
        <v>0</v>
      </c>
      <c r="P75" s="273">
        <v>0</v>
      </c>
      <c r="Q75" s="273">
        <v>0</v>
      </c>
      <c r="R75" s="273">
        <v>0</v>
      </c>
      <c r="S75" s="273">
        <v>0</v>
      </c>
      <c r="T75" s="273">
        <v>0</v>
      </c>
      <c r="U75" s="273">
        <v>0</v>
      </c>
      <c r="V75" s="273">
        <v>0</v>
      </c>
      <c r="W75" s="273">
        <v>0</v>
      </c>
      <c r="X75" s="273">
        <v>0</v>
      </c>
      <c r="Y75" s="273">
        <v>0</v>
      </c>
      <c r="Z75" s="273">
        <v>0</v>
      </c>
      <c r="AA75" s="273">
        <v>0</v>
      </c>
      <c r="AB75" s="273">
        <v>0</v>
      </c>
      <c r="AC75" s="273">
        <v>0</v>
      </c>
      <c r="AD75" s="273">
        <v>0</v>
      </c>
      <c r="AE75" s="273">
        <v>0</v>
      </c>
      <c r="AF75" s="273">
        <v>0</v>
      </c>
      <c r="AG75" s="273">
        <v>0</v>
      </c>
      <c r="AH75" s="273">
        <v>12.98731941412937</v>
      </c>
      <c r="AI75" s="273">
        <v>12.381781951050826</v>
      </c>
      <c r="AJ75" s="273">
        <v>14.773315081401487</v>
      </c>
      <c r="AK75" s="273">
        <v>9.3046713097262845</v>
      </c>
      <c r="AL75" s="273">
        <v>14.728564613884227</v>
      </c>
      <c r="AM75" s="273">
        <v>13.175822520553259</v>
      </c>
      <c r="AN75" s="273">
        <v>15.443952438806036</v>
      </c>
      <c r="AO75" s="273">
        <v>14.641167703439111</v>
      </c>
      <c r="AP75" s="273">
        <v>14.572172873138497</v>
      </c>
      <c r="AQ75" s="273">
        <v>24.838159097013165</v>
      </c>
      <c r="AR75" s="273">
        <v>42.435835582435416</v>
      </c>
      <c r="AS75" s="273">
        <v>44.872147433043502</v>
      </c>
      <c r="AT75" s="273">
        <v>48.940706774524074</v>
      </c>
      <c r="AU75" s="273">
        <v>55.918893753064992</v>
      </c>
      <c r="AV75" s="273">
        <v>63.769475789611519</v>
      </c>
      <c r="AW75" s="273">
        <v>69.544705411075796</v>
      </c>
      <c r="AX75" s="273">
        <v>68.919872559720389</v>
      </c>
      <c r="AY75" s="273">
        <v>72.202970537192726</v>
      </c>
      <c r="AZ75" s="273">
        <v>74.950782009778777</v>
      </c>
      <c r="BA75" s="273">
        <v>74.987061907724396</v>
      </c>
      <c r="BB75" s="273">
        <v>75.96296895722503</v>
      </c>
      <c r="BC75" s="273">
        <v>77.870813120708519</v>
      </c>
      <c r="BD75" s="273">
        <v>87.334727924413585</v>
      </c>
      <c r="BE75" s="273">
        <v>95.286528622815439</v>
      </c>
      <c r="BF75" s="273">
        <v>104.74714083759386</v>
      </c>
      <c r="BG75" s="273">
        <v>57.584898043237509</v>
      </c>
      <c r="BH75" s="273">
        <v>0</v>
      </c>
      <c r="BI75" s="273">
        <v>0</v>
      </c>
      <c r="BJ75" s="273">
        <v>0</v>
      </c>
      <c r="BK75" s="273">
        <v>0</v>
      </c>
      <c r="BL75" s="273">
        <v>0</v>
      </c>
      <c r="BM75" s="273">
        <v>0</v>
      </c>
      <c r="BN75" s="273">
        <v>0</v>
      </c>
      <c r="BO75" s="273">
        <v>0</v>
      </c>
      <c r="BP75" s="273">
        <v>0</v>
      </c>
      <c r="BQ75" s="273">
        <v>0</v>
      </c>
      <c r="BR75" s="273">
        <v>0</v>
      </c>
      <c r="BS75" s="273">
        <v>0</v>
      </c>
      <c r="BT75" s="273">
        <v>0</v>
      </c>
      <c r="BU75" s="273">
        <v>0</v>
      </c>
      <c r="BV75" s="273">
        <v>0</v>
      </c>
      <c r="BW75" s="273">
        <v>0</v>
      </c>
      <c r="BX75" s="33"/>
    </row>
    <row r="76" spans="1:76" s="97" customFormat="1">
      <c r="A76" s="30"/>
      <c r="B76" s="88" t="s">
        <v>482</v>
      </c>
      <c r="C76" s="38"/>
      <c r="D76" s="273">
        <v>0</v>
      </c>
      <c r="E76" s="273">
        <v>0</v>
      </c>
      <c r="F76" s="273">
        <v>0</v>
      </c>
      <c r="G76" s="273">
        <v>0</v>
      </c>
      <c r="H76" s="273">
        <v>0</v>
      </c>
      <c r="I76" s="273">
        <v>0</v>
      </c>
      <c r="J76" s="273">
        <v>0</v>
      </c>
      <c r="K76" s="273">
        <v>0</v>
      </c>
      <c r="L76" s="273">
        <v>0</v>
      </c>
      <c r="M76" s="273">
        <v>0</v>
      </c>
      <c r="N76" s="273">
        <v>0</v>
      </c>
      <c r="O76" s="273">
        <v>0</v>
      </c>
      <c r="P76" s="273">
        <v>0</v>
      </c>
      <c r="Q76" s="273">
        <v>0</v>
      </c>
      <c r="R76" s="273">
        <v>0</v>
      </c>
      <c r="S76" s="273">
        <v>0</v>
      </c>
      <c r="T76" s="273">
        <v>0</v>
      </c>
      <c r="U76" s="273">
        <v>0</v>
      </c>
      <c r="V76" s="273">
        <v>0</v>
      </c>
      <c r="W76" s="273">
        <v>0</v>
      </c>
      <c r="X76" s="273">
        <v>0</v>
      </c>
      <c r="Y76" s="273">
        <v>0</v>
      </c>
      <c r="Z76" s="273">
        <v>0</v>
      </c>
      <c r="AA76" s="273">
        <v>0</v>
      </c>
      <c r="AB76" s="273">
        <v>0</v>
      </c>
      <c r="AC76" s="273">
        <v>0</v>
      </c>
      <c r="AD76" s="273">
        <v>0</v>
      </c>
      <c r="AE76" s="273">
        <v>0</v>
      </c>
      <c r="AF76" s="273">
        <v>0</v>
      </c>
      <c r="AG76" s="273">
        <v>0</v>
      </c>
      <c r="AH76" s="273">
        <v>24.063505984406049</v>
      </c>
      <c r="AI76" s="273">
        <v>23.333701216540966</v>
      </c>
      <c r="AJ76" s="273">
        <v>21.569979711763654</v>
      </c>
      <c r="AK76" s="273">
        <v>23.695100997717489</v>
      </c>
      <c r="AL76" s="273">
        <v>23.143290831073013</v>
      </c>
      <c r="AM76" s="273">
        <v>32.380684652053766</v>
      </c>
      <c r="AN76" s="273">
        <v>32.515890261274954</v>
      </c>
      <c r="AO76" s="273">
        <v>37.316546805100515</v>
      </c>
      <c r="AP76" s="273">
        <v>49.693758983379212</v>
      </c>
      <c r="AQ76" s="273">
        <v>59.554802276230063</v>
      </c>
      <c r="AR76" s="273">
        <v>65.764768200206916</v>
      </c>
      <c r="AS76" s="273">
        <v>85.291359324686269</v>
      </c>
      <c r="AT76" s="273">
        <v>125.84686656389401</v>
      </c>
      <c r="AU76" s="273">
        <v>220.02827634513125</v>
      </c>
      <c r="AV76" s="273">
        <v>311.05631808333857</v>
      </c>
      <c r="AW76" s="273">
        <v>409.2562403621551</v>
      </c>
      <c r="AX76" s="273">
        <v>404.5887015313312</v>
      </c>
      <c r="AY76" s="273">
        <v>457.70406141220622</v>
      </c>
      <c r="AZ76" s="273">
        <v>484.67896435181257</v>
      </c>
      <c r="BA76" s="273">
        <v>515.5084562133693</v>
      </c>
      <c r="BB76" s="273">
        <v>546.8536020788797</v>
      </c>
      <c r="BC76" s="273">
        <v>642.05218339769874</v>
      </c>
      <c r="BD76" s="273">
        <v>805.31161468054938</v>
      </c>
      <c r="BE76" s="273">
        <v>950.80112626956986</v>
      </c>
      <c r="BF76" s="273">
        <v>1062.9173734678286</v>
      </c>
      <c r="BG76" s="273">
        <v>1127.8456351569628</v>
      </c>
      <c r="BH76" s="273">
        <v>1039.5578293367487</v>
      </c>
      <c r="BI76" s="273">
        <v>810.10768594804802</v>
      </c>
      <c r="BJ76" s="273">
        <v>659.3402283593249</v>
      </c>
      <c r="BK76" s="273">
        <v>549.76127198756285</v>
      </c>
      <c r="BL76" s="273">
        <v>472.24069146673924</v>
      </c>
      <c r="BM76" s="273">
        <v>333.77817347573216</v>
      </c>
      <c r="BN76" s="273">
        <v>0</v>
      </c>
      <c r="BO76" s="273">
        <v>0</v>
      </c>
      <c r="BP76" s="273">
        <v>0</v>
      </c>
      <c r="BQ76" s="273">
        <v>0</v>
      </c>
      <c r="BR76" s="273">
        <v>0</v>
      </c>
      <c r="BS76" s="273">
        <v>0</v>
      </c>
      <c r="BT76" s="273">
        <v>0</v>
      </c>
      <c r="BU76" s="273">
        <v>0</v>
      </c>
      <c r="BV76" s="273">
        <v>0</v>
      </c>
      <c r="BW76" s="273">
        <v>0</v>
      </c>
      <c r="BX76" s="33"/>
    </row>
    <row r="77" spans="1:76" s="97" customFormat="1">
      <c r="A77" s="30"/>
      <c r="B77" s="88" t="s">
        <v>512</v>
      </c>
      <c r="C77" s="38"/>
      <c r="D77" s="273">
        <v>0</v>
      </c>
      <c r="E77" s="273">
        <v>0</v>
      </c>
      <c r="F77" s="273">
        <v>0</v>
      </c>
      <c r="G77" s="273">
        <v>0</v>
      </c>
      <c r="H77" s="273">
        <v>0</v>
      </c>
      <c r="I77" s="273">
        <v>0</v>
      </c>
      <c r="J77" s="273">
        <v>0</v>
      </c>
      <c r="K77" s="273">
        <v>0</v>
      </c>
      <c r="L77" s="273">
        <v>0</v>
      </c>
      <c r="M77" s="273">
        <v>0</v>
      </c>
      <c r="N77" s="273">
        <v>0</v>
      </c>
      <c r="O77" s="273">
        <v>0</v>
      </c>
      <c r="P77" s="273">
        <v>0</v>
      </c>
      <c r="Q77" s="273">
        <v>0</v>
      </c>
      <c r="R77" s="273">
        <v>0</v>
      </c>
      <c r="S77" s="273">
        <v>0</v>
      </c>
      <c r="T77" s="273">
        <v>0</v>
      </c>
      <c r="U77" s="273">
        <v>0</v>
      </c>
      <c r="V77" s="273">
        <v>0</v>
      </c>
      <c r="W77" s="273">
        <v>0</v>
      </c>
      <c r="X77" s="273">
        <v>0</v>
      </c>
      <c r="Y77" s="273">
        <v>0</v>
      </c>
      <c r="Z77" s="273">
        <v>0</v>
      </c>
      <c r="AA77" s="273">
        <v>0</v>
      </c>
      <c r="AB77" s="273">
        <v>0</v>
      </c>
      <c r="AC77" s="273">
        <v>0</v>
      </c>
      <c r="AD77" s="273">
        <v>0</v>
      </c>
      <c r="AE77" s="273">
        <v>0</v>
      </c>
      <c r="AF77" s="273">
        <v>0</v>
      </c>
      <c r="AG77" s="273">
        <v>0</v>
      </c>
      <c r="AH77" s="273">
        <v>843.97674604788892</v>
      </c>
      <c r="AI77" s="273">
        <v>768.87239452692677</v>
      </c>
      <c r="AJ77" s="273">
        <v>823.0219872731808</v>
      </c>
      <c r="AK77" s="273">
        <v>908.38245385544042</v>
      </c>
      <c r="AL77" s="273">
        <v>1064.9880884295053</v>
      </c>
      <c r="AM77" s="273">
        <v>1144.2767775379257</v>
      </c>
      <c r="AN77" s="273">
        <v>1222.0844730467261</v>
      </c>
      <c r="AO77" s="273">
        <v>1362.8379499719258</v>
      </c>
      <c r="AP77" s="273">
        <v>1450.8699341395698</v>
      </c>
      <c r="AQ77" s="273">
        <v>1526.1533677966497</v>
      </c>
      <c r="AR77" s="273">
        <v>1638.3050843760543</v>
      </c>
      <c r="AS77" s="273">
        <v>1767.6473746326431</v>
      </c>
      <c r="AT77" s="273">
        <v>1841.2377285870816</v>
      </c>
      <c r="AU77" s="273">
        <v>2087.0640453405063</v>
      </c>
      <c r="AV77" s="273">
        <v>2459.440636753362</v>
      </c>
      <c r="AW77" s="273">
        <v>2632.4263768727342</v>
      </c>
      <c r="AX77" s="273">
        <v>2481.892393963717</v>
      </c>
      <c r="AY77" s="273">
        <v>2497.1710371821459</v>
      </c>
      <c r="AZ77" s="273">
        <v>2447.4762194736677</v>
      </c>
      <c r="BA77" s="273">
        <v>2352.9761309967348</v>
      </c>
      <c r="BB77" s="273">
        <v>2292.6522994569777</v>
      </c>
      <c r="BC77" s="273">
        <v>2500.3653652805101</v>
      </c>
      <c r="BD77" s="273">
        <v>2995.5582075513989</v>
      </c>
      <c r="BE77" s="273">
        <v>3283.6261501434133</v>
      </c>
      <c r="BF77" s="273">
        <v>3471.4458063933903</v>
      </c>
      <c r="BG77" s="273">
        <v>3502.7490937448993</v>
      </c>
      <c r="BH77" s="273">
        <v>2951.5806213238498</v>
      </c>
      <c r="BI77" s="273">
        <v>2204.9261053186538</v>
      </c>
      <c r="BJ77" s="273">
        <v>1720.4468790597555</v>
      </c>
      <c r="BK77" s="273">
        <v>1408.2689882866637</v>
      </c>
      <c r="BL77" s="273">
        <v>1140.9447547451937</v>
      </c>
      <c r="BM77" s="273">
        <v>601.82921468964491</v>
      </c>
      <c r="BN77" s="273">
        <v>0</v>
      </c>
      <c r="BO77" s="273">
        <v>0</v>
      </c>
      <c r="BP77" s="273">
        <v>0</v>
      </c>
      <c r="BQ77" s="273">
        <v>0</v>
      </c>
      <c r="BR77" s="273">
        <v>0</v>
      </c>
      <c r="BS77" s="273">
        <v>0</v>
      </c>
      <c r="BT77" s="273">
        <v>0</v>
      </c>
      <c r="BU77" s="273">
        <v>0</v>
      </c>
      <c r="BV77" s="273">
        <v>0</v>
      </c>
      <c r="BW77" s="273">
        <v>0</v>
      </c>
      <c r="BX77" s="33"/>
    </row>
    <row r="78" spans="1:76" s="97" customFormat="1">
      <c r="A78" s="30"/>
      <c r="B78" s="88" t="s">
        <v>524</v>
      </c>
      <c r="C78" s="38"/>
      <c r="D78" s="273">
        <v>0</v>
      </c>
      <c r="E78" s="273">
        <v>0</v>
      </c>
      <c r="F78" s="273">
        <v>0</v>
      </c>
      <c r="G78" s="273">
        <v>0</v>
      </c>
      <c r="H78" s="273">
        <v>0</v>
      </c>
      <c r="I78" s="273">
        <v>0</v>
      </c>
      <c r="J78" s="273">
        <v>0</v>
      </c>
      <c r="K78" s="273">
        <v>0</v>
      </c>
      <c r="L78" s="273">
        <v>0</v>
      </c>
      <c r="M78" s="273">
        <v>0</v>
      </c>
      <c r="N78" s="273">
        <v>0</v>
      </c>
      <c r="O78" s="273">
        <v>0</v>
      </c>
      <c r="P78" s="273">
        <v>0</v>
      </c>
      <c r="Q78" s="273">
        <v>0</v>
      </c>
      <c r="R78" s="273">
        <v>0</v>
      </c>
      <c r="S78" s="273">
        <v>0</v>
      </c>
      <c r="T78" s="273">
        <v>0</v>
      </c>
      <c r="U78" s="273">
        <v>0</v>
      </c>
      <c r="V78" s="273">
        <v>0</v>
      </c>
      <c r="W78" s="273">
        <v>0</v>
      </c>
      <c r="X78" s="273">
        <v>0</v>
      </c>
      <c r="Y78" s="273">
        <v>0</v>
      </c>
      <c r="Z78" s="273">
        <v>0</v>
      </c>
      <c r="AA78" s="273">
        <v>0</v>
      </c>
      <c r="AB78" s="273">
        <v>0</v>
      </c>
      <c r="AC78" s="273">
        <v>0</v>
      </c>
      <c r="AD78" s="273">
        <v>0</v>
      </c>
      <c r="AE78" s="273">
        <v>0</v>
      </c>
      <c r="AF78" s="273">
        <v>0</v>
      </c>
      <c r="AG78" s="273">
        <v>0</v>
      </c>
      <c r="AH78" s="273">
        <v>10.73857444194849</v>
      </c>
      <c r="AI78" s="273">
        <v>10.094986829204371</v>
      </c>
      <c r="AJ78" s="273">
        <v>10.141148066642886</v>
      </c>
      <c r="AK78" s="273">
        <v>12.989626158617995</v>
      </c>
      <c r="AL78" s="273">
        <v>16.107634396761267</v>
      </c>
      <c r="AM78" s="273">
        <v>19.79670237496104</v>
      </c>
      <c r="AN78" s="273">
        <v>21.763685049888718</v>
      </c>
      <c r="AO78" s="273">
        <v>26.309092311340798</v>
      </c>
      <c r="AP78" s="273">
        <v>26.720337819533622</v>
      </c>
      <c r="AQ78" s="273">
        <v>26.013352389637102</v>
      </c>
      <c r="AR78" s="273">
        <v>57.499169253026004</v>
      </c>
      <c r="AS78" s="273">
        <v>85.392768630317775</v>
      </c>
      <c r="AT78" s="273">
        <v>62.433250573900217</v>
      </c>
      <c r="AU78" s="273">
        <v>77.13913645741539</v>
      </c>
      <c r="AV78" s="273">
        <v>108.70679192356492</v>
      </c>
      <c r="AW78" s="273">
        <v>114.22286556296909</v>
      </c>
      <c r="AX78" s="273">
        <v>72.876137101329604</v>
      </c>
      <c r="AY78" s="273">
        <v>80.886864221655671</v>
      </c>
      <c r="AZ78" s="273">
        <v>82.70691078078913</v>
      </c>
      <c r="BA78" s="273">
        <v>81.030235997398265</v>
      </c>
      <c r="BB78" s="273">
        <v>69.05919402790596</v>
      </c>
      <c r="BC78" s="273">
        <v>72.020173316686964</v>
      </c>
      <c r="BD78" s="273">
        <v>87.435697724839329</v>
      </c>
      <c r="BE78" s="273">
        <v>88.102161981484727</v>
      </c>
      <c r="BF78" s="273">
        <v>89.429947435769364</v>
      </c>
      <c r="BG78" s="273">
        <v>72.541879243080672</v>
      </c>
      <c r="BH78" s="273">
        <v>40.876363161944283</v>
      </c>
      <c r="BI78" s="273">
        <v>16.443327377483762</v>
      </c>
      <c r="BJ78" s="273">
        <v>15.263324534685616</v>
      </c>
      <c r="BK78" s="273">
        <v>2.9403685086740854</v>
      </c>
      <c r="BL78" s="273">
        <v>0</v>
      </c>
      <c r="BM78" s="273">
        <v>0</v>
      </c>
      <c r="BN78" s="273">
        <v>0</v>
      </c>
      <c r="BO78" s="273">
        <v>0</v>
      </c>
      <c r="BP78" s="273">
        <v>0</v>
      </c>
      <c r="BQ78" s="273">
        <v>0</v>
      </c>
      <c r="BR78" s="273">
        <v>0</v>
      </c>
      <c r="BS78" s="273">
        <v>0</v>
      </c>
      <c r="BT78" s="273">
        <v>0</v>
      </c>
      <c r="BU78" s="273">
        <v>0</v>
      </c>
      <c r="BV78" s="273">
        <v>0</v>
      </c>
      <c r="BW78" s="273">
        <v>0</v>
      </c>
      <c r="BX78" s="33"/>
    </row>
    <row r="79" spans="1:76" s="97" customFormat="1">
      <c r="A79" s="30"/>
      <c r="B79" s="323" t="s">
        <v>523</v>
      </c>
      <c r="C79" s="319"/>
      <c r="D79" s="273">
        <v>0</v>
      </c>
      <c r="E79" s="273">
        <v>0</v>
      </c>
      <c r="F79" s="273">
        <v>0</v>
      </c>
      <c r="G79" s="273">
        <v>0</v>
      </c>
      <c r="H79" s="273">
        <v>0</v>
      </c>
      <c r="I79" s="273">
        <v>0</v>
      </c>
      <c r="J79" s="273">
        <v>0</v>
      </c>
      <c r="K79" s="273">
        <v>0</v>
      </c>
      <c r="L79" s="273">
        <v>0</v>
      </c>
      <c r="M79" s="273">
        <v>0</v>
      </c>
      <c r="N79" s="273">
        <v>0</v>
      </c>
      <c r="O79" s="273">
        <v>0</v>
      </c>
      <c r="P79" s="273">
        <v>0</v>
      </c>
      <c r="Q79" s="273">
        <v>0</v>
      </c>
      <c r="R79" s="273">
        <v>0</v>
      </c>
      <c r="S79" s="273">
        <v>0</v>
      </c>
      <c r="T79" s="273">
        <v>0</v>
      </c>
      <c r="U79" s="273">
        <v>0</v>
      </c>
      <c r="V79" s="273">
        <v>0</v>
      </c>
      <c r="W79" s="273">
        <v>0</v>
      </c>
      <c r="X79" s="273">
        <v>0</v>
      </c>
      <c r="Y79" s="273">
        <v>0</v>
      </c>
      <c r="Z79" s="273">
        <v>0</v>
      </c>
      <c r="AA79" s="273">
        <v>0</v>
      </c>
      <c r="AB79" s="273">
        <v>0</v>
      </c>
      <c r="AC79" s="273">
        <v>0</v>
      </c>
      <c r="AD79" s="273">
        <v>0</v>
      </c>
      <c r="AE79" s="273">
        <v>0</v>
      </c>
      <c r="AF79" s="273">
        <v>0</v>
      </c>
      <c r="AG79" s="273">
        <v>0</v>
      </c>
      <c r="AH79" s="273">
        <v>7.2745181703522031</v>
      </c>
      <c r="AI79" s="273">
        <v>8.0166071878975877</v>
      </c>
      <c r="AJ79" s="273">
        <v>8.4097325430697101</v>
      </c>
      <c r="AK79" s="273">
        <v>12.785108640375926</v>
      </c>
      <c r="AL79" s="273">
        <v>17.163872717860368</v>
      </c>
      <c r="AM79" s="273">
        <v>24.470923769049062</v>
      </c>
      <c r="AN79" s="273">
        <v>29.367864163705253</v>
      </c>
      <c r="AO79" s="273">
        <v>30.216383248668638</v>
      </c>
      <c r="AP79" s="273">
        <v>31.349057756775668</v>
      </c>
      <c r="AQ79" s="273">
        <v>40.339546459292308</v>
      </c>
      <c r="AR79" s="273">
        <v>47.073495707147664</v>
      </c>
      <c r="AS79" s="273">
        <v>69.866810697532728</v>
      </c>
      <c r="AT79" s="273">
        <v>107.26842512704351</v>
      </c>
      <c r="AU79" s="273">
        <v>122.65161653574147</v>
      </c>
      <c r="AV79" s="273">
        <v>136.29419599902718</v>
      </c>
      <c r="AW79" s="273">
        <v>147.33616542401731</v>
      </c>
      <c r="AX79" s="273">
        <v>89.032601796502419</v>
      </c>
      <c r="AY79" s="273">
        <v>103.58116338390811</v>
      </c>
      <c r="AZ79" s="273">
        <v>106.84004558458466</v>
      </c>
      <c r="BA79" s="273">
        <v>104.53050034371235</v>
      </c>
      <c r="BB79" s="273">
        <v>104.26715948335033</v>
      </c>
      <c r="BC79" s="273">
        <v>80.837872774646414</v>
      </c>
      <c r="BD79" s="273">
        <v>96.989100622655769</v>
      </c>
      <c r="BE79" s="273">
        <v>112.52737358382417</v>
      </c>
      <c r="BF79" s="273">
        <v>123.63940806773464</v>
      </c>
      <c r="BG79" s="273">
        <v>121.88066152043388</v>
      </c>
      <c r="BH79" s="273">
        <v>102.49772621079524</v>
      </c>
      <c r="BI79" s="273">
        <v>67.957739132745061</v>
      </c>
      <c r="BJ79" s="273">
        <v>53.918233149224008</v>
      </c>
      <c r="BK79" s="273">
        <v>55.694572938098574</v>
      </c>
      <c r="BL79" s="273">
        <v>35.00596322140899</v>
      </c>
      <c r="BM79" s="273">
        <v>32.502885751204794</v>
      </c>
      <c r="BN79" s="273">
        <v>0</v>
      </c>
      <c r="BO79" s="273">
        <v>0</v>
      </c>
      <c r="BP79" s="273">
        <v>0</v>
      </c>
      <c r="BQ79" s="273">
        <v>0</v>
      </c>
      <c r="BR79" s="273">
        <v>0</v>
      </c>
      <c r="BS79" s="273">
        <v>0</v>
      </c>
      <c r="BT79" s="273">
        <v>0</v>
      </c>
      <c r="BU79" s="273">
        <v>0</v>
      </c>
      <c r="BV79" s="273">
        <v>0</v>
      </c>
      <c r="BW79" s="273">
        <v>0</v>
      </c>
      <c r="BX79" s="33"/>
    </row>
    <row r="80" spans="1:76" s="97" customFormat="1" ht="25.5" customHeight="1">
      <c r="A80" s="30"/>
      <c r="B80" s="319" t="s">
        <v>528</v>
      </c>
      <c r="C80" s="319"/>
      <c r="D80" s="273">
        <v>0</v>
      </c>
      <c r="E80" s="273">
        <v>0</v>
      </c>
      <c r="F80" s="273">
        <v>0</v>
      </c>
      <c r="G80" s="273">
        <v>0</v>
      </c>
      <c r="H80" s="273">
        <v>0</v>
      </c>
      <c r="I80" s="273">
        <v>0</v>
      </c>
      <c r="J80" s="273">
        <v>0</v>
      </c>
      <c r="K80" s="273">
        <v>0</v>
      </c>
      <c r="L80" s="273">
        <v>0</v>
      </c>
      <c r="M80" s="273">
        <v>0</v>
      </c>
      <c r="N80" s="273">
        <v>0</v>
      </c>
      <c r="O80" s="273">
        <v>0</v>
      </c>
      <c r="P80" s="273">
        <v>0</v>
      </c>
      <c r="Q80" s="273">
        <v>0</v>
      </c>
      <c r="R80" s="273">
        <v>0</v>
      </c>
      <c r="S80" s="273">
        <v>0</v>
      </c>
      <c r="T80" s="273">
        <v>0</v>
      </c>
      <c r="U80" s="273">
        <v>0</v>
      </c>
      <c r="V80" s="273">
        <v>0</v>
      </c>
      <c r="W80" s="273">
        <v>0</v>
      </c>
      <c r="X80" s="273">
        <v>0</v>
      </c>
      <c r="Y80" s="273">
        <v>0</v>
      </c>
      <c r="Z80" s="273">
        <v>0</v>
      </c>
      <c r="AA80" s="273">
        <v>0</v>
      </c>
      <c r="AB80" s="273">
        <v>0</v>
      </c>
      <c r="AC80" s="273">
        <v>0</v>
      </c>
      <c r="AD80" s="273">
        <v>0</v>
      </c>
      <c r="AE80" s="273">
        <v>0</v>
      </c>
      <c r="AF80" s="273">
        <v>0</v>
      </c>
      <c r="AG80" s="273">
        <v>0</v>
      </c>
      <c r="AH80" s="273">
        <v>0</v>
      </c>
      <c r="AI80" s="273">
        <v>0</v>
      </c>
      <c r="AJ80" s="273">
        <v>0</v>
      </c>
      <c r="AK80" s="273">
        <v>0</v>
      </c>
      <c r="AL80" s="273">
        <v>0</v>
      </c>
      <c r="AM80" s="273">
        <v>0</v>
      </c>
      <c r="AN80" s="273">
        <v>0</v>
      </c>
      <c r="AO80" s="273">
        <v>0</v>
      </c>
      <c r="AP80" s="273">
        <v>0</v>
      </c>
      <c r="AQ80" s="273">
        <v>0</v>
      </c>
      <c r="AR80" s="273">
        <v>0</v>
      </c>
      <c r="AS80" s="273">
        <v>0</v>
      </c>
      <c r="AT80" s="273">
        <v>0</v>
      </c>
      <c r="AU80" s="273">
        <v>0</v>
      </c>
      <c r="AV80" s="273">
        <v>0</v>
      </c>
      <c r="AW80" s="273">
        <v>0</v>
      </c>
      <c r="AX80" s="273">
        <v>0</v>
      </c>
      <c r="AY80" s="273">
        <v>0</v>
      </c>
      <c r="AZ80" s="273">
        <v>0</v>
      </c>
      <c r="BA80" s="273">
        <v>0</v>
      </c>
      <c r="BB80" s="273">
        <v>0</v>
      </c>
      <c r="BC80" s="273">
        <v>0</v>
      </c>
      <c r="BD80" s="273">
        <v>0</v>
      </c>
      <c r="BE80" s="273">
        <v>0</v>
      </c>
      <c r="BF80" s="273">
        <v>0</v>
      </c>
      <c r="BG80" s="273">
        <v>0</v>
      </c>
      <c r="BH80" s="273">
        <v>0</v>
      </c>
      <c r="BI80" s="273">
        <v>0</v>
      </c>
      <c r="BJ80" s="273">
        <v>0</v>
      </c>
      <c r="BK80" s="273">
        <v>0</v>
      </c>
      <c r="BL80" s="273">
        <v>0</v>
      </c>
      <c r="BM80" s="273">
        <v>0</v>
      </c>
      <c r="BN80" s="273">
        <v>0</v>
      </c>
      <c r="BO80" s="273">
        <v>0</v>
      </c>
      <c r="BP80" s="273">
        <v>0</v>
      </c>
      <c r="BQ80" s="273">
        <v>0</v>
      </c>
      <c r="BR80" s="273">
        <v>0</v>
      </c>
      <c r="BS80" s="273">
        <v>0</v>
      </c>
      <c r="BT80" s="273">
        <v>0</v>
      </c>
      <c r="BU80" s="273">
        <v>0</v>
      </c>
      <c r="BV80" s="273">
        <v>0</v>
      </c>
      <c r="BW80" s="273">
        <v>0</v>
      </c>
      <c r="BX80" s="33"/>
    </row>
    <row r="81" spans="1:76" s="97" customFormat="1">
      <c r="A81" s="30"/>
      <c r="B81" s="323" t="s">
        <v>527</v>
      </c>
      <c r="C81" s="319"/>
      <c r="D81" s="273">
        <v>0</v>
      </c>
      <c r="E81" s="273">
        <v>0</v>
      </c>
      <c r="F81" s="273">
        <v>0</v>
      </c>
      <c r="G81" s="273">
        <v>0</v>
      </c>
      <c r="H81" s="273">
        <v>0</v>
      </c>
      <c r="I81" s="273">
        <v>0</v>
      </c>
      <c r="J81" s="273">
        <v>0</v>
      </c>
      <c r="K81" s="273">
        <v>0</v>
      </c>
      <c r="L81" s="273">
        <v>0</v>
      </c>
      <c r="M81" s="273">
        <v>0</v>
      </c>
      <c r="N81" s="273">
        <v>0</v>
      </c>
      <c r="O81" s="273">
        <v>0</v>
      </c>
      <c r="P81" s="273">
        <v>0</v>
      </c>
      <c r="Q81" s="273">
        <v>0</v>
      </c>
      <c r="R81" s="273">
        <v>0</v>
      </c>
      <c r="S81" s="273">
        <v>0</v>
      </c>
      <c r="T81" s="273">
        <v>0</v>
      </c>
      <c r="U81" s="273">
        <v>0</v>
      </c>
      <c r="V81" s="273">
        <v>0</v>
      </c>
      <c r="W81" s="273">
        <v>0</v>
      </c>
      <c r="X81" s="273">
        <v>0</v>
      </c>
      <c r="Y81" s="273">
        <v>0</v>
      </c>
      <c r="Z81" s="273">
        <v>0</v>
      </c>
      <c r="AA81" s="273">
        <v>0</v>
      </c>
      <c r="AB81" s="273">
        <v>0</v>
      </c>
      <c r="AC81" s="273">
        <v>0</v>
      </c>
      <c r="AD81" s="273">
        <v>0</v>
      </c>
      <c r="AE81" s="273">
        <v>0</v>
      </c>
      <c r="AF81" s="273">
        <v>0</v>
      </c>
      <c r="AG81" s="273">
        <v>0</v>
      </c>
      <c r="AH81" s="273">
        <v>0</v>
      </c>
      <c r="AI81" s="273">
        <v>31.456701860892537</v>
      </c>
      <c r="AJ81" s="273">
        <v>47.683894144160639</v>
      </c>
      <c r="AK81" s="273">
        <v>55.53169763754385</v>
      </c>
      <c r="AL81" s="273">
        <v>88.20969124234071</v>
      </c>
      <c r="AM81" s="273">
        <v>225.14681333412369</v>
      </c>
      <c r="AN81" s="273">
        <v>409.31843208181277</v>
      </c>
      <c r="AO81" s="273">
        <v>671.46639690173367</v>
      </c>
      <c r="AP81" s="273">
        <v>928.12713898788843</v>
      </c>
      <c r="AQ81" s="273">
        <v>1180.2836229760073</v>
      </c>
      <c r="AR81" s="273">
        <v>1448.4140075695468</v>
      </c>
      <c r="AS81" s="273">
        <v>1691.1495221619107</v>
      </c>
      <c r="AT81" s="273">
        <v>1807.3753556018314</v>
      </c>
      <c r="AU81" s="273">
        <v>2165.9502337741942</v>
      </c>
      <c r="AV81" s="273">
        <v>2546.880084480847</v>
      </c>
      <c r="AW81" s="273">
        <v>2718.6742827228632</v>
      </c>
      <c r="AX81" s="273">
        <v>2701.0746133252592</v>
      </c>
      <c r="AY81" s="273">
        <v>2311.3879051590893</v>
      </c>
      <c r="AZ81" s="273">
        <v>2101.2942368104905</v>
      </c>
      <c r="BA81" s="273">
        <v>1887.9591068143566</v>
      </c>
      <c r="BB81" s="273">
        <v>1689.5791040480603</v>
      </c>
      <c r="BC81" s="273">
        <v>1574.3844536175507</v>
      </c>
      <c r="BD81" s="273">
        <v>1490.78030907692</v>
      </c>
      <c r="BE81" s="273">
        <v>1440.1349431785245</v>
      </c>
      <c r="BF81" s="273">
        <v>807.0410890429896</v>
      </c>
      <c r="BG81" s="273">
        <v>311.29585063823532</v>
      </c>
      <c r="BH81" s="273">
        <v>0</v>
      </c>
      <c r="BI81" s="273">
        <v>0</v>
      </c>
      <c r="BJ81" s="273">
        <v>0</v>
      </c>
      <c r="BK81" s="273">
        <v>0</v>
      </c>
      <c r="BL81" s="273">
        <v>0</v>
      </c>
      <c r="BM81" s="273">
        <v>0</v>
      </c>
      <c r="BN81" s="273">
        <v>0</v>
      </c>
      <c r="BO81" s="273">
        <v>0</v>
      </c>
      <c r="BP81" s="273">
        <v>0</v>
      </c>
      <c r="BQ81" s="273">
        <v>0</v>
      </c>
      <c r="BR81" s="273">
        <v>0</v>
      </c>
      <c r="BS81" s="273">
        <v>0</v>
      </c>
      <c r="BT81" s="273">
        <v>0</v>
      </c>
      <c r="BU81" s="273">
        <v>0</v>
      </c>
      <c r="BV81" s="273">
        <v>0</v>
      </c>
      <c r="BW81" s="273">
        <v>0</v>
      </c>
      <c r="BX81" s="33"/>
    </row>
    <row r="82" spans="1:76" s="97" customFormat="1">
      <c r="A82" s="30"/>
      <c r="B82" s="323" t="s">
        <v>526</v>
      </c>
      <c r="C82" s="319"/>
      <c r="D82" s="273">
        <v>0</v>
      </c>
      <c r="E82" s="273">
        <v>0</v>
      </c>
      <c r="F82" s="273">
        <v>0</v>
      </c>
      <c r="G82" s="273">
        <v>0</v>
      </c>
      <c r="H82" s="273">
        <v>0</v>
      </c>
      <c r="I82" s="273">
        <v>0</v>
      </c>
      <c r="J82" s="273">
        <v>0</v>
      </c>
      <c r="K82" s="273">
        <v>0</v>
      </c>
      <c r="L82" s="273">
        <v>0</v>
      </c>
      <c r="M82" s="273">
        <v>0</v>
      </c>
      <c r="N82" s="273">
        <v>0</v>
      </c>
      <c r="O82" s="273">
        <v>0</v>
      </c>
      <c r="P82" s="273">
        <v>0</v>
      </c>
      <c r="Q82" s="273">
        <v>0</v>
      </c>
      <c r="R82" s="273">
        <v>0</v>
      </c>
      <c r="S82" s="273">
        <v>0</v>
      </c>
      <c r="T82" s="273">
        <v>0</v>
      </c>
      <c r="U82" s="273">
        <v>0</v>
      </c>
      <c r="V82" s="273">
        <v>0</v>
      </c>
      <c r="W82" s="273">
        <v>0</v>
      </c>
      <c r="X82" s="273">
        <v>0</v>
      </c>
      <c r="Y82" s="273">
        <v>0</v>
      </c>
      <c r="Z82" s="273">
        <v>0</v>
      </c>
      <c r="AA82" s="273">
        <v>0</v>
      </c>
      <c r="AB82" s="273">
        <v>0</v>
      </c>
      <c r="AC82" s="273">
        <v>0</v>
      </c>
      <c r="AD82" s="273">
        <v>0</v>
      </c>
      <c r="AE82" s="273">
        <v>0</v>
      </c>
      <c r="AF82" s="273">
        <v>0</v>
      </c>
      <c r="AG82" s="273">
        <v>0</v>
      </c>
      <c r="AH82" s="273">
        <v>0</v>
      </c>
      <c r="AI82" s="273">
        <v>8.2570727976384415</v>
      </c>
      <c r="AJ82" s="273">
        <v>12.516550112734809</v>
      </c>
      <c r="AK82" s="273">
        <v>14.576520831629107</v>
      </c>
      <c r="AL82" s="273">
        <v>23.154170620497197</v>
      </c>
      <c r="AM82" s="273">
        <v>59.098809407205451</v>
      </c>
      <c r="AN82" s="273">
        <v>107.44203591529539</v>
      </c>
      <c r="AO82" s="273">
        <v>176.25328125318904</v>
      </c>
      <c r="AP82" s="273">
        <v>243.62418495037514</v>
      </c>
      <c r="AQ82" s="273">
        <v>309.81276549177369</v>
      </c>
      <c r="AR82" s="273">
        <v>380.19433679057829</v>
      </c>
      <c r="AS82" s="273">
        <v>443.9100061390277</v>
      </c>
      <c r="AT82" s="273">
        <v>449.56288616797184</v>
      </c>
      <c r="AU82" s="273">
        <v>543.57165190896774</v>
      </c>
      <c r="AV82" s="273">
        <v>640.64203855293954</v>
      </c>
      <c r="AW82" s="273">
        <v>742.41884024831472</v>
      </c>
      <c r="AX82" s="273">
        <v>759.2230095088488</v>
      </c>
      <c r="AY82" s="273">
        <v>740.75677865608486</v>
      </c>
      <c r="AZ82" s="273">
        <v>720.15217684276035</v>
      </c>
      <c r="BA82" s="273">
        <v>717.35751464074167</v>
      </c>
      <c r="BB82" s="273">
        <v>709.47273100455504</v>
      </c>
      <c r="BC82" s="273">
        <v>702.51932605685477</v>
      </c>
      <c r="BD82" s="273">
        <v>671.17906587884522</v>
      </c>
      <c r="BE82" s="273">
        <v>666.31967767500157</v>
      </c>
      <c r="BF82" s="273">
        <v>195.31383944912056</v>
      </c>
      <c r="BG82" s="273">
        <v>84.53732034522362</v>
      </c>
      <c r="BH82" s="273">
        <v>0</v>
      </c>
      <c r="BI82" s="273">
        <v>0</v>
      </c>
      <c r="BJ82" s="273">
        <v>0</v>
      </c>
      <c r="BK82" s="273">
        <v>0</v>
      </c>
      <c r="BL82" s="273">
        <v>0</v>
      </c>
      <c r="BM82" s="273">
        <v>0</v>
      </c>
      <c r="BN82" s="273">
        <v>0</v>
      </c>
      <c r="BO82" s="273">
        <v>0</v>
      </c>
      <c r="BP82" s="273">
        <v>0</v>
      </c>
      <c r="BQ82" s="273">
        <v>0</v>
      </c>
      <c r="BR82" s="273">
        <v>0</v>
      </c>
      <c r="BS82" s="273">
        <v>0</v>
      </c>
      <c r="BT82" s="273">
        <v>0</v>
      </c>
      <c r="BU82" s="273">
        <v>0</v>
      </c>
      <c r="BV82" s="273">
        <v>0</v>
      </c>
      <c r="BW82" s="273">
        <v>0</v>
      </c>
      <c r="BX82" s="33"/>
    </row>
    <row r="83" spans="1:76" s="97" customFormat="1" ht="25.5" customHeight="1">
      <c r="A83" s="30"/>
      <c r="B83" s="38" t="s">
        <v>525</v>
      </c>
      <c r="C83" s="107"/>
      <c r="D83" s="273">
        <v>0</v>
      </c>
      <c r="E83" s="273">
        <v>0</v>
      </c>
      <c r="F83" s="273">
        <v>0</v>
      </c>
      <c r="G83" s="273">
        <v>0</v>
      </c>
      <c r="H83" s="273">
        <v>0</v>
      </c>
      <c r="I83" s="273">
        <v>0</v>
      </c>
      <c r="J83" s="273">
        <v>0</v>
      </c>
      <c r="K83" s="273">
        <v>0</v>
      </c>
      <c r="L83" s="273">
        <v>0</v>
      </c>
      <c r="M83" s="273">
        <v>0</v>
      </c>
      <c r="N83" s="273">
        <v>0</v>
      </c>
      <c r="O83" s="273">
        <v>0</v>
      </c>
      <c r="P83" s="273">
        <v>0</v>
      </c>
      <c r="Q83" s="273">
        <v>0</v>
      </c>
      <c r="R83" s="273">
        <v>0</v>
      </c>
      <c r="S83" s="273">
        <v>0</v>
      </c>
      <c r="T83" s="273">
        <v>0</v>
      </c>
      <c r="U83" s="273">
        <v>0</v>
      </c>
      <c r="V83" s="273">
        <v>0</v>
      </c>
      <c r="W83" s="273">
        <v>0</v>
      </c>
      <c r="X83" s="273">
        <v>0</v>
      </c>
      <c r="Y83" s="273">
        <v>0</v>
      </c>
      <c r="Z83" s="273">
        <v>0</v>
      </c>
      <c r="AA83" s="273">
        <v>0</v>
      </c>
      <c r="AB83" s="273">
        <v>0</v>
      </c>
      <c r="AC83" s="273">
        <v>0</v>
      </c>
      <c r="AD83" s="273">
        <v>0</v>
      </c>
      <c r="AE83" s="273">
        <v>0</v>
      </c>
      <c r="AF83" s="273">
        <v>0</v>
      </c>
      <c r="AG83" s="273">
        <v>0</v>
      </c>
      <c r="AH83" s="273">
        <v>5900.5986974288699</v>
      </c>
      <c r="AI83" s="273">
        <v>5412.66796481238</v>
      </c>
      <c r="AJ83" s="273">
        <v>5856.5478914536034</v>
      </c>
      <c r="AK83" s="273">
        <v>8101.1127616544545</v>
      </c>
      <c r="AL83" s="273">
        <v>10900.904142923788</v>
      </c>
      <c r="AM83" s="273">
        <v>12586.170512659473</v>
      </c>
      <c r="AN83" s="273">
        <v>13562.971212654451</v>
      </c>
      <c r="AO83" s="273">
        <v>14435.302672190939</v>
      </c>
      <c r="AP83" s="273">
        <v>14575.23764090825</v>
      </c>
      <c r="AQ83" s="273">
        <v>13310.290136053964</v>
      </c>
      <c r="AR83" s="273">
        <v>11208.273749271444</v>
      </c>
      <c r="AS83" s="273">
        <v>9956.1510795047179</v>
      </c>
      <c r="AT83" s="273">
        <v>10759.626719678665</v>
      </c>
      <c r="AU83" s="273">
        <v>13408.634176741256</v>
      </c>
      <c r="AV83" s="273">
        <v>16868.445630967512</v>
      </c>
      <c r="AW83" s="273">
        <v>17778.124921645052</v>
      </c>
      <c r="AX83" s="273">
        <v>18106.705303451148</v>
      </c>
      <c r="AY83" s="273">
        <v>18439.07928059814</v>
      </c>
      <c r="AZ83" s="273">
        <v>14926.522297380994</v>
      </c>
      <c r="BA83" s="273">
        <v>11643.323107754139</v>
      </c>
      <c r="BB83" s="273">
        <v>11368.700884901031</v>
      </c>
      <c r="BC83" s="273">
        <v>11445.309913573237</v>
      </c>
      <c r="BD83" s="273">
        <v>11914.009516689082</v>
      </c>
      <c r="BE83" s="273">
        <v>12575.431646208513</v>
      </c>
      <c r="BF83" s="273">
        <v>13046.115677009675</v>
      </c>
      <c r="BG83" s="273">
        <v>11451.913847971548</v>
      </c>
      <c r="BH83" s="273">
        <v>8514.8671309255878</v>
      </c>
      <c r="BI83" s="273">
        <v>8127.7292614599583</v>
      </c>
      <c r="BJ83" s="273">
        <v>8109.9936992903486</v>
      </c>
      <c r="BK83" s="273">
        <v>8461.7805003323629</v>
      </c>
      <c r="BL83" s="273">
        <v>8185.0163569290016</v>
      </c>
      <c r="BM83" s="273">
        <v>8274.0226556877351</v>
      </c>
      <c r="BN83" s="273">
        <v>0</v>
      </c>
      <c r="BO83" s="273">
        <v>0</v>
      </c>
      <c r="BP83" s="273">
        <v>0</v>
      </c>
      <c r="BQ83" s="273">
        <v>0</v>
      </c>
      <c r="BR83" s="273">
        <v>0</v>
      </c>
      <c r="BS83" s="273">
        <v>0</v>
      </c>
      <c r="BT83" s="273">
        <v>0</v>
      </c>
      <c r="BU83" s="273">
        <v>0</v>
      </c>
      <c r="BV83" s="273">
        <v>0</v>
      </c>
      <c r="BW83" s="273">
        <v>0</v>
      </c>
      <c r="BX83" s="33"/>
    </row>
    <row r="84" spans="1:76" s="97" customFormat="1">
      <c r="A84" s="30"/>
      <c r="B84" s="88" t="s">
        <v>514</v>
      </c>
      <c r="C84" s="38"/>
      <c r="D84" s="273">
        <v>0</v>
      </c>
      <c r="E84" s="273">
        <v>0</v>
      </c>
      <c r="F84" s="273">
        <v>0</v>
      </c>
      <c r="G84" s="273">
        <v>0</v>
      </c>
      <c r="H84" s="273">
        <v>0</v>
      </c>
      <c r="I84" s="273">
        <v>0</v>
      </c>
      <c r="J84" s="273">
        <v>0</v>
      </c>
      <c r="K84" s="273">
        <v>0</v>
      </c>
      <c r="L84" s="273">
        <v>0</v>
      </c>
      <c r="M84" s="273">
        <v>0</v>
      </c>
      <c r="N84" s="273">
        <v>0</v>
      </c>
      <c r="O84" s="273">
        <v>0</v>
      </c>
      <c r="P84" s="273">
        <v>0</v>
      </c>
      <c r="Q84" s="273">
        <v>0</v>
      </c>
      <c r="R84" s="273">
        <v>0</v>
      </c>
      <c r="S84" s="273">
        <v>0</v>
      </c>
      <c r="T84" s="273">
        <v>0</v>
      </c>
      <c r="U84" s="273">
        <v>0</v>
      </c>
      <c r="V84" s="273">
        <v>0</v>
      </c>
      <c r="W84" s="273">
        <v>0</v>
      </c>
      <c r="X84" s="273">
        <v>0</v>
      </c>
      <c r="Y84" s="273">
        <v>0</v>
      </c>
      <c r="Z84" s="273">
        <v>0</v>
      </c>
      <c r="AA84" s="273">
        <v>0</v>
      </c>
      <c r="AB84" s="273">
        <v>0</v>
      </c>
      <c r="AC84" s="273">
        <v>0</v>
      </c>
      <c r="AD84" s="273">
        <v>0</v>
      </c>
      <c r="AE84" s="273">
        <v>0</v>
      </c>
      <c r="AF84" s="273">
        <v>0</v>
      </c>
      <c r="AG84" s="273">
        <v>0</v>
      </c>
      <c r="AH84" s="273">
        <v>1953.1088587858776</v>
      </c>
      <c r="AI84" s="273">
        <v>1700.0543705197624</v>
      </c>
      <c r="AJ84" s="273">
        <v>2209.3973274863547</v>
      </c>
      <c r="AK84" s="273">
        <v>3855.8456067697934</v>
      </c>
      <c r="AL84" s="273">
        <v>6308.9354170704919</v>
      </c>
      <c r="AM84" s="273">
        <v>7722.6561895149271</v>
      </c>
      <c r="AN84" s="273">
        <v>8321.2891340515798</v>
      </c>
      <c r="AO84" s="273">
        <v>8881.2687783268248</v>
      </c>
      <c r="AP84" s="273">
        <v>8815.623117274994</v>
      </c>
      <c r="AQ84" s="273">
        <v>7658.8464699689457</v>
      </c>
      <c r="AR84" s="273">
        <v>5438.8101046434131</v>
      </c>
      <c r="AS84" s="273">
        <v>4398.250214041911</v>
      </c>
      <c r="AT84" s="273">
        <v>4575.5839637762074</v>
      </c>
      <c r="AU84" s="273">
        <v>6129.548645585035</v>
      </c>
      <c r="AV84" s="273">
        <v>7665.5138539375748</v>
      </c>
      <c r="AW84" s="273">
        <v>7969.7140911904198</v>
      </c>
      <c r="AX84" s="273">
        <v>6918.3094970104012</v>
      </c>
      <c r="AY84" s="273">
        <v>6414.3096892156227</v>
      </c>
      <c r="AZ84" s="273">
        <v>3079.5164860734485</v>
      </c>
      <c r="BA84" s="273">
        <v>0</v>
      </c>
      <c r="BB84" s="273">
        <v>0</v>
      </c>
      <c r="BC84" s="273">
        <v>0</v>
      </c>
      <c r="BD84" s="273">
        <v>0</v>
      </c>
      <c r="BE84" s="273">
        <v>0</v>
      </c>
      <c r="BF84" s="273">
        <v>0</v>
      </c>
      <c r="BG84" s="273">
        <v>0</v>
      </c>
      <c r="BH84" s="273">
        <v>0</v>
      </c>
      <c r="BI84" s="273">
        <v>0</v>
      </c>
      <c r="BJ84" s="273">
        <v>0</v>
      </c>
      <c r="BK84" s="273">
        <v>0</v>
      </c>
      <c r="BL84" s="273">
        <v>0</v>
      </c>
      <c r="BM84" s="273">
        <v>0</v>
      </c>
      <c r="BN84" s="273">
        <v>0</v>
      </c>
      <c r="BO84" s="273">
        <v>0</v>
      </c>
      <c r="BP84" s="273">
        <v>0</v>
      </c>
      <c r="BQ84" s="273">
        <v>0</v>
      </c>
      <c r="BR84" s="273">
        <v>0</v>
      </c>
      <c r="BS84" s="273">
        <v>0</v>
      </c>
      <c r="BT84" s="273">
        <v>0</v>
      </c>
      <c r="BU84" s="273">
        <v>0</v>
      </c>
      <c r="BV84" s="273">
        <v>0</v>
      </c>
      <c r="BW84" s="273">
        <v>0</v>
      </c>
      <c r="BX84" s="33"/>
    </row>
    <row r="85" spans="1:76" s="97" customFormat="1">
      <c r="A85" s="30"/>
      <c r="B85" s="88" t="s">
        <v>513</v>
      </c>
      <c r="C85" s="38"/>
      <c r="D85" s="273">
        <v>0</v>
      </c>
      <c r="E85" s="273">
        <v>0</v>
      </c>
      <c r="F85" s="273">
        <v>0</v>
      </c>
      <c r="G85" s="273">
        <v>0</v>
      </c>
      <c r="H85" s="273">
        <v>0</v>
      </c>
      <c r="I85" s="273">
        <v>0</v>
      </c>
      <c r="J85" s="273">
        <v>0</v>
      </c>
      <c r="K85" s="273">
        <v>0</v>
      </c>
      <c r="L85" s="273">
        <v>0</v>
      </c>
      <c r="M85" s="273">
        <v>0</v>
      </c>
      <c r="N85" s="273">
        <v>0</v>
      </c>
      <c r="O85" s="273">
        <v>0</v>
      </c>
      <c r="P85" s="273">
        <v>0</v>
      </c>
      <c r="Q85" s="273">
        <v>0</v>
      </c>
      <c r="R85" s="273">
        <v>0</v>
      </c>
      <c r="S85" s="273">
        <v>0</v>
      </c>
      <c r="T85" s="273">
        <v>0</v>
      </c>
      <c r="U85" s="273">
        <v>0</v>
      </c>
      <c r="V85" s="273">
        <v>0</v>
      </c>
      <c r="W85" s="273">
        <v>0</v>
      </c>
      <c r="X85" s="273">
        <v>0</v>
      </c>
      <c r="Y85" s="273">
        <v>0</v>
      </c>
      <c r="Z85" s="273">
        <v>0</v>
      </c>
      <c r="AA85" s="273">
        <v>0</v>
      </c>
      <c r="AB85" s="273">
        <v>0</v>
      </c>
      <c r="AC85" s="273">
        <v>0</v>
      </c>
      <c r="AD85" s="273">
        <v>0</v>
      </c>
      <c r="AE85" s="273">
        <v>0</v>
      </c>
      <c r="AF85" s="273">
        <v>0</v>
      </c>
      <c r="AG85" s="273">
        <v>0</v>
      </c>
      <c r="AH85" s="273">
        <v>2586.3469176945355</v>
      </c>
      <c r="AI85" s="273">
        <v>2434.30105488039</v>
      </c>
      <c r="AJ85" s="273">
        <v>2375.6607831787037</v>
      </c>
      <c r="AK85" s="273">
        <v>2752.0813673099819</v>
      </c>
      <c r="AL85" s="273">
        <v>2584.0718470394281</v>
      </c>
      <c r="AM85" s="273">
        <v>2453.8113872242575</v>
      </c>
      <c r="AN85" s="273">
        <v>2647.3785977221892</v>
      </c>
      <c r="AO85" s="273">
        <v>2653.6156501948244</v>
      </c>
      <c r="AP85" s="273">
        <v>2474.1275487429493</v>
      </c>
      <c r="AQ85" s="273">
        <v>2290.2757074177212</v>
      </c>
      <c r="AR85" s="273">
        <v>2370.423291758897</v>
      </c>
      <c r="AS85" s="273">
        <v>2225.0605625041999</v>
      </c>
      <c r="AT85" s="273">
        <v>2257.4930341986633</v>
      </c>
      <c r="AU85" s="273">
        <v>2427.1613081497603</v>
      </c>
      <c r="AV85" s="273">
        <v>3517.4127723760048</v>
      </c>
      <c r="AW85" s="273">
        <v>3531.6850052440577</v>
      </c>
      <c r="AX85" s="273">
        <v>3523.558205757075</v>
      </c>
      <c r="AY85" s="273">
        <v>3607.0015027976742</v>
      </c>
      <c r="AZ85" s="273">
        <v>3463.0977030025851</v>
      </c>
      <c r="BA85" s="273">
        <v>3516.7211805544166</v>
      </c>
      <c r="BB85" s="273">
        <v>3408.3575892862304</v>
      </c>
      <c r="BC85" s="273">
        <v>3697.5075141578618</v>
      </c>
      <c r="BD85" s="273">
        <v>4085.8758224974731</v>
      </c>
      <c r="BE85" s="273">
        <v>4576.6719765221278</v>
      </c>
      <c r="BF85" s="273">
        <v>5040.9154634615052</v>
      </c>
      <c r="BG85" s="273">
        <v>2903.3908405725238</v>
      </c>
      <c r="BH85" s="273">
        <v>162.32565432495744</v>
      </c>
      <c r="BI85" s="273">
        <v>100.96476534923781</v>
      </c>
      <c r="BJ85" s="273">
        <v>102.95344806206867</v>
      </c>
      <c r="BK85" s="273">
        <v>102.22884194891097</v>
      </c>
      <c r="BL85" s="273">
        <v>102.12696988017444</v>
      </c>
      <c r="BM85" s="273">
        <v>106.22135308798423</v>
      </c>
      <c r="BN85" s="273">
        <v>0</v>
      </c>
      <c r="BO85" s="273">
        <v>0</v>
      </c>
      <c r="BP85" s="273">
        <v>0</v>
      </c>
      <c r="BQ85" s="273">
        <v>0</v>
      </c>
      <c r="BR85" s="273">
        <v>0</v>
      </c>
      <c r="BS85" s="273">
        <v>0</v>
      </c>
      <c r="BT85" s="273">
        <v>0</v>
      </c>
      <c r="BU85" s="273">
        <v>0</v>
      </c>
      <c r="BV85" s="273">
        <v>0</v>
      </c>
      <c r="BW85" s="273">
        <v>0</v>
      </c>
      <c r="BX85" s="33"/>
    </row>
    <row r="86" spans="1:76" s="97" customFormat="1">
      <c r="A86" s="30"/>
      <c r="B86" s="88" t="s">
        <v>482</v>
      </c>
      <c r="C86" s="38"/>
      <c r="D86" s="273">
        <v>0</v>
      </c>
      <c r="E86" s="273">
        <v>0</v>
      </c>
      <c r="F86" s="273">
        <v>0</v>
      </c>
      <c r="G86" s="273">
        <v>0</v>
      </c>
      <c r="H86" s="273">
        <v>0</v>
      </c>
      <c r="I86" s="273">
        <v>0</v>
      </c>
      <c r="J86" s="273">
        <v>0</v>
      </c>
      <c r="K86" s="273">
        <v>0</v>
      </c>
      <c r="L86" s="273">
        <v>0</v>
      </c>
      <c r="M86" s="273">
        <v>0</v>
      </c>
      <c r="N86" s="273">
        <v>0</v>
      </c>
      <c r="O86" s="273">
        <v>0</v>
      </c>
      <c r="P86" s="273">
        <v>0</v>
      </c>
      <c r="Q86" s="273">
        <v>0</v>
      </c>
      <c r="R86" s="273">
        <v>0</v>
      </c>
      <c r="S86" s="273">
        <v>0</v>
      </c>
      <c r="T86" s="273">
        <v>0</v>
      </c>
      <c r="U86" s="273">
        <v>0</v>
      </c>
      <c r="V86" s="273">
        <v>0</v>
      </c>
      <c r="W86" s="273">
        <v>0</v>
      </c>
      <c r="X86" s="273">
        <v>0</v>
      </c>
      <c r="Y86" s="273">
        <v>0</v>
      </c>
      <c r="Z86" s="273">
        <v>0</v>
      </c>
      <c r="AA86" s="273">
        <v>0</v>
      </c>
      <c r="AB86" s="273">
        <v>0</v>
      </c>
      <c r="AC86" s="273">
        <v>0</v>
      </c>
      <c r="AD86" s="273">
        <v>0</v>
      </c>
      <c r="AE86" s="273">
        <v>0</v>
      </c>
      <c r="AF86" s="273">
        <v>0</v>
      </c>
      <c r="AG86" s="273">
        <v>0</v>
      </c>
      <c r="AH86" s="273">
        <v>434.64253585829954</v>
      </c>
      <c r="AI86" s="273">
        <v>413.20350216136757</v>
      </c>
      <c r="AJ86" s="273">
        <v>404.03892560068505</v>
      </c>
      <c r="AK86" s="273">
        <v>422.00407333783232</v>
      </c>
      <c r="AL86" s="273">
        <v>519.0882987751454</v>
      </c>
      <c r="AM86" s="273">
        <v>545.34002612083407</v>
      </c>
      <c r="AN86" s="273">
        <v>557.66870561952567</v>
      </c>
      <c r="AO86" s="273">
        <v>592.73825662354784</v>
      </c>
      <c r="AP86" s="273">
        <v>672.20514699137482</v>
      </c>
      <c r="AQ86" s="273">
        <v>627.73120782370074</v>
      </c>
      <c r="AR86" s="273">
        <v>782.83237926032393</v>
      </c>
      <c r="AS86" s="273">
        <v>831.05375482937245</v>
      </c>
      <c r="AT86" s="273">
        <v>1063.5555192464792</v>
      </c>
      <c r="AU86" s="273">
        <v>1141.1877411857242</v>
      </c>
      <c r="AV86" s="273">
        <v>1730.9727074407144</v>
      </c>
      <c r="AW86" s="273">
        <v>2208.0301649172084</v>
      </c>
      <c r="AX86" s="273">
        <v>2757.5679328073384</v>
      </c>
      <c r="AY86" s="273">
        <v>3205.1176109954249</v>
      </c>
      <c r="AZ86" s="273">
        <v>3244.5585292344681</v>
      </c>
      <c r="BA86" s="273">
        <v>3360.875832952293</v>
      </c>
      <c r="BB86" s="273">
        <v>3598.7616064418453</v>
      </c>
      <c r="BC86" s="273">
        <v>3754.7527598788552</v>
      </c>
      <c r="BD86" s="273">
        <v>3989.7100219410408</v>
      </c>
      <c r="BE86" s="273">
        <v>4285.1504439683258</v>
      </c>
      <c r="BF86" s="273">
        <v>4511.2715193008744</v>
      </c>
      <c r="BG86" s="273">
        <v>4729.5562528906221</v>
      </c>
      <c r="BH86" s="273">
        <v>4836.7978521810419</v>
      </c>
      <c r="BI86" s="273">
        <v>4981.3937110064699</v>
      </c>
      <c r="BJ86" s="273">
        <v>5062.88411595449</v>
      </c>
      <c r="BK86" s="273">
        <v>5310.4242794560605</v>
      </c>
      <c r="BL86" s="273">
        <v>5251.2355415766624</v>
      </c>
      <c r="BM86" s="273">
        <v>5334.8336391601197</v>
      </c>
      <c r="BN86" s="273">
        <v>0</v>
      </c>
      <c r="BO86" s="273">
        <v>0</v>
      </c>
      <c r="BP86" s="273">
        <v>0</v>
      </c>
      <c r="BQ86" s="273">
        <v>0</v>
      </c>
      <c r="BR86" s="273">
        <v>0</v>
      </c>
      <c r="BS86" s="273">
        <v>0</v>
      </c>
      <c r="BT86" s="273">
        <v>0</v>
      </c>
      <c r="BU86" s="273">
        <v>0</v>
      </c>
      <c r="BV86" s="273">
        <v>0</v>
      </c>
      <c r="BW86" s="273">
        <v>0</v>
      </c>
      <c r="BX86" s="33"/>
    </row>
    <row r="87" spans="1:76" s="97" customFormat="1">
      <c r="A87" s="30"/>
      <c r="B87" s="88" t="s">
        <v>512</v>
      </c>
      <c r="C87" s="38"/>
      <c r="D87" s="273">
        <v>0</v>
      </c>
      <c r="E87" s="273">
        <v>0</v>
      </c>
      <c r="F87" s="273">
        <v>0</v>
      </c>
      <c r="G87" s="273">
        <v>0</v>
      </c>
      <c r="H87" s="273">
        <v>0</v>
      </c>
      <c r="I87" s="273">
        <v>0</v>
      </c>
      <c r="J87" s="273">
        <v>0</v>
      </c>
      <c r="K87" s="273">
        <v>0</v>
      </c>
      <c r="L87" s="273">
        <v>0</v>
      </c>
      <c r="M87" s="273">
        <v>0</v>
      </c>
      <c r="N87" s="273">
        <v>0</v>
      </c>
      <c r="O87" s="273">
        <v>0</v>
      </c>
      <c r="P87" s="273">
        <v>0</v>
      </c>
      <c r="Q87" s="273">
        <v>0</v>
      </c>
      <c r="R87" s="273">
        <v>0</v>
      </c>
      <c r="S87" s="273">
        <v>0</v>
      </c>
      <c r="T87" s="273">
        <v>0</v>
      </c>
      <c r="U87" s="273">
        <v>0</v>
      </c>
      <c r="V87" s="273">
        <v>0</v>
      </c>
      <c r="W87" s="273">
        <v>0</v>
      </c>
      <c r="X87" s="273">
        <v>0</v>
      </c>
      <c r="Y87" s="273">
        <v>0</v>
      </c>
      <c r="Z87" s="273">
        <v>0</v>
      </c>
      <c r="AA87" s="273">
        <v>0</v>
      </c>
      <c r="AB87" s="273">
        <v>0</v>
      </c>
      <c r="AC87" s="273">
        <v>0</v>
      </c>
      <c r="AD87" s="273">
        <v>0</v>
      </c>
      <c r="AE87" s="273">
        <v>0</v>
      </c>
      <c r="AF87" s="273">
        <v>0</v>
      </c>
      <c r="AG87" s="273">
        <v>0</v>
      </c>
      <c r="AH87" s="273">
        <v>703.57697087598649</v>
      </c>
      <c r="AI87" s="273">
        <v>640.96660585092297</v>
      </c>
      <c r="AJ87" s="273">
        <v>635.16655139384227</v>
      </c>
      <c r="AK87" s="273">
        <v>812.68286406040454</v>
      </c>
      <c r="AL87" s="273">
        <v>1162.289148827253</v>
      </c>
      <c r="AM87" s="273">
        <v>1468.5964468919849</v>
      </c>
      <c r="AN87" s="273">
        <v>1583.9248681775712</v>
      </c>
      <c r="AO87" s="273">
        <v>1835.598651802251</v>
      </c>
      <c r="AP87" s="273">
        <v>2024.54449266132</v>
      </c>
      <c r="AQ87" s="273">
        <v>2018.0997409881172</v>
      </c>
      <c r="AR87" s="273">
        <v>2031.4077889298005</v>
      </c>
      <c r="AS87" s="273">
        <v>1961.4611227617561</v>
      </c>
      <c r="AT87" s="273">
        <v>2239.1477900235864</v>
      </c>
      <c r="AU87" s="273">
        <v>2733.9029764275419</v>
      </c>
      <c r="AV87" s="273">
        <v>3208.3595035269509</v>
      </c>
      <c r="AW87" s="273">
        <v>3360.1710882876669</v>
      </c>
      <c r="AX87" s="273">
        <v>3941.6858256991609</v>
      </c>
      <c r="AY87" s="273">
        <v>4074.2992545556949</v>
      </c>
      <c r="AZ87" s="273">
        <v>3928.0113714102044</v>
      </c>
      <c r="BA87" s="273">
        <v>3610.3194258888466</v>
      </c>
      <c r="BB87" s="273">
        <v>3341.5943347212105</v>
      </c>
      <c r="BC87" s="273">
        <v>3106.9104614032576</v>
      </c>
      <c r="BD87" s="273">
        <v>2999.0050122453845</v>
      </c>
      <c r="BE87" s="273">
        <v>2874.7916800888815</v>
      </c>
      <c r="BF87" s="273">
        <v>2669.7690208591753</v>
      </c>
      <c r="BG87" s="273">
        <v>2812.5942208026581</v>
      </c>
      <c r="BH87" s="273">
        <v>2663.6877826506525</v>
      </c>
      <c r="BI87" s="273">
        <v>2440.5451423232539</v>
      </c>
      <c r="BJ87" s="273">
        <v>2359.176531343518</v>
      </c>
      <c r="BK87" s="273">
        <v>2437.0062606602023</v>
      </c>
      <c r="BL87" s="273">
        <v>2323.7114812810792</v>
      </c>
      <c r="BM87" s="273">
        <v>2468.6688504881081</v>
      </c>
      <c r="BN87" s="273">
        <v>0</v>
      </c>
      <c r="BO87" s="273">
        <v>0</v>
      </c>
      <c r="BP87" s="273">
        <v>0</v>
      </c>
      <c r="BQ87" s="273">
        <v>0</v>
      </c>
      <c r="BR87" s="273">
        <v>0</v>
      </c>
      <c r="BS87" s="273">
        <v>0</v>
      </c>
      <c r="BT87" s="273">
        <v>0</v>
      </c>
      <c r="BU87" s="273">
        <v>0</v>
      </c>
      <c r="BV87" s="273">
        <v>0</v>
      </c>
      <c r="BW87" s="273">
        <v>0</v>
      </c>
      <c r="BX87" s="33"/>
    </row>
    <row r="88" spans="1:76" s="97" customFormat="1">
      <c r="A88" s="30"/>
      <c r="B88" s="88" t="s">
        <v>524</v>
      </c>
      <c r="C88" s="38"/>
      <c r="D88" s="273">
        <v>0</v>
      </c>
      <c r="E88" s="273">
        <v>0</v>
      </c>
      <c r="F88" s="273">
        <v>0</v>
      </c>
      <c r="G88" s="273">
        <v>0</v>
      </c>
      <c r="H88" s="273">
        <v>0</v>
      </c>
      <c r="I88" s="273">
        <v>0</v>
      </c>
      <c r="J88" s="273">
        <v>0</v>
      </c>
      <c r="K88" s="273">
        <v>0</v>
      </c>
      <c r="L88" s="273">
        <v>0</v>
      </c>
      <c r="M88" s="273">
        <v>0</v>
      </c>
      <c r="N88" s="273">
        <v>0</v>
      </c>
      <c r="O88" s="273">
        <v>0</v>
      </c>
      <c r="P88" s="273">
        <v>0</v>
      </c>
      <c r="Q88" s="273">
        <v>0</v>
      </c>
      <c r="R88" s="273">
        <v>0</v>
      </c>
      <c r="S88" s="273">
        <v>0</v>
      </c>
      <c r="T88" s="273">
        <v>0</v>
      </c>
      <c r="U88" s="273">
        <v>0</v>
      </c>
      <c r="V88" s="273">
        <v>0</v>
      </c>
      <c r="W88" s="273">
        <v>0</v>
      </c>
      <c r="X88" s="273">
        <v>0</v>
      </c>
      <c r="Y88" s="273">
        <v>0</v>
      </c>
      <c r="Z88" s="273">
        <v>0</v>
      </c>
      <c r="AA88" s="273">
        <v>0</v>
      </c>
      <c r="AB88" s="273">
        <v>0</v>
      </c>
      <c r="AC88" s="273">
        <v>0</v>
      </c>
      <c r="AD88" s="273">
        <v>0</v>
      </c>
      <c r="AE88" s="273">
        <v>0</v>
      </c>
      <c r="AF88" s="273">
        <v>0</v>
      </c>
      <c r="AG88" s="273">
        <v>0</v>
      </c>
      <c r="AH88" s="273">
        <v>132.89665078152495</v>
      </c>
      <c r="AI88" s="273">
        <v>124.93184700980096</v>
      </c>
      <c r="AJ88" s="273">
        <v>126.9820860740634</v>
      </c>
      <c r="AK88" s="273">
        <v>130.27499419143109</v>
      </c>
      <c r="AL88" s="273">
        <v>158.07686749126728</v>
      </c>
      <c r="AM88" s="273">
        <v>176.98872875365146</v>
      </c>
      <c r="AN88" s="273">
        <v>192.6919091689112</v>
      </c>
      <c r="AO88" s="273">
        <v>219.72449244051896</v>
      </c>
      <c r="AP88" s="273">
        <v>270.90449846078531</v>
      </c>
      <c r="AQ88" s="273">
        <v>280.4446231819781</v>
      </c>
      <c r="AR88" s="273">
        <v>321.55176317697715</v>
      </c>
      <c r="AS88" s="273">
        <v>297.17898395211279</v>
      </c>
      <c r="AT88" s="273">
        <v>229.51311014595399</v>
      </c>
      <c r="AU88" s="273">
        <v>376.30146803755139</v>
      </c>
      <c r="AV88" s="273">
        <v>330.18608436844306</v>
      </c>
      <c r="AW88" s="273">
        <v>309.3502886009789</v>
      </c>
      <c r="AX88" s="273">
        <v>379.04185662958133</v>
      </c>
      <c r="AY88" s="273">
        <v>479.96077615174971</v>
      </c>
      <c r="AZ88" s="273">
        <v>651.95975573191299</v>
      </c>
      <c r="BA88" s="273">
        <v>668.37563525271378</v>
      </c>
      <c r="BB88" s="273">
        <v>577.14214539065301</v>
      </c>
      <c r="BC88" s="273">
        <v>560.44318639253436</v>
      </c>
      <c r="BD88" s="273">
        <v>532.21458433998737</v>
      </c>
      <c r="BE88" s="273">
        <v>507.30239372902696</v>
      </c>
      <c r="BF88" s="273">
        <v>477.43099749221278</v>
      </c>
      <c r="BG88" s="273">
        <v>497.32222701399189</v>
      </c>
      <c r="BH88" s="273">
        <v>472.46915355360431</v>
      </c>
      <c r="BI88" s="273">
        <v>361.47667903395512</v>
      </c>
      <c r="BJ88" s="273">
        <v>347.90080921717242</v>
      </c>
      <c r="BK88" s="273">
        <v>400.97022208399397</v>
      </c>
      <c r="BL88" s="273">
        <v>302.30824020229244</v>
      </c>
      <c r="BM88" s="273">
        <v>82.777625768631012</v>
      </c>
      <c r="BN88" s="273">
        <v>0</v>
      </c>
      <c r="BO88" s="273">
        <v>0</v>
      </c>
      <c r="BP88" s="273">
        <v>0</v>
      </c>
      <c r="BQ88" s="273">
        <v>0</v>
      </c>
      <c r="BR88" s="273">
        <v>0</v>
      </c>
      <c r="BS88" s="273">
        <v>0</v>
      </c>
      <c r="BT88" s="273">
        <v>0</v>
      </c>
      <c r="BU88" s="273">
        <v>0</v>
      </c>
      <c r="BV88" s="273">
        <v>0</v>
      </c>
      <c r="BW88" s="273">
        <v>0</v>
      </c>
      <c r="BX88" s="33"/>
    </row>
    <row r="89" spans="1:76" s="13" customFormat="1" ht="27" customHeight="1" thickBot="1">
      <c r="A89" s="373"/>
      <c r="B89" s="336" t="s">
        <v>523</v>
      </c>
      <c r="C89" s="372"/>
      <c r="D89" s="371">
        <v>0</v>
      </c>
      <c r="E89" s="371">
        <v>0</v>
      </c>
      <c r="F89" s="371">
        <v>0</v>
      </c>
      <c r="G89" s="371">
        <v>0</v>
      </c>
      <c r="H89" s="371">
        <v>0</v>
      </c>
      <c r="I89" s="371">
        <v>0</v>
      </c>
      <c r="J89" s="371">
        <v>0</v>
      </c>
      <c r="K89" s="371">
        <v>0</v>
      </c>
      <c r="L89" s="371">
        <v>0</v>
      </c>
      <c r="M89" s="371">
        <v>0</v>
      </c>
      <c r="N89" s="371">
        <v>0</v>
      </c>
      <c r="O89" s="371">
        <v>0</v>
      </c>
      <c r="P89" s="371">
        <v>0</v>
      </c>
      <c r="Q89" s="371">
        <v>0</v>
      </c>
      <c r="R89" s="371">
        <v>0</v>
      </c>
      <c r="S89" s="371">
        <v>0</v>
      </c>
      <c r="T89" s="371">
        <v>0</v>
      </c>
      <c r="U89" s="371">
        <v>0</v>
      </c>
      <c r="V89" s="371">
        <v>0</v>
      </c>
      <c r="W89" s="371">
        <v>0</v>
      </c>
      <c r="X89" s="371">
        <v>0</v>
      </c>
      <c r="Y89" s="371">
        <v>0</v>
      </c>
      <c r="Z89" s="371">
        <v>0</v>
      </c>
      <c r="AA89" s="371">
        <v>0</v>
      </c>
      <c r="AB89" s="371">
        <v>0</v>
      </c>
      <c r="AC89" s="371">
        <v>0</v>
      </c>
      <c r="AD89" s="371">
        <v>0</v>
      </c>
      <c r="AE89" s="371">
        <v>0</v>
      </c>
      <c r="AF89" s="371">
        <v>0</v>
      </c>
      <c r="AG89" s="371">
        <v>0</v>
      </c>
      <c r="AH89" s="371">
        <v>90.02676343264595</v>
      </c>
      <c r="AI89" s="371">
        <v>99.210584390136063</v>
      </c>
      <c r="AJ89" s="371">
        <v>105.30221771995502</v>
      </c>
      <c r="AK89" s="371">
        <v>128.22385598501282</v>
      </c>
      <c r="AL89" s="371">
        <v>168.44256372020283</v>
      </c>
      <c r="AM89" s="371">
        <v>218.77773415381915</v>
      </c>
      <c r="AN89" s="371">
        <v>260.01799791467533</v>
      </c>
      <c r="AO89" s="371">
        <v>252.35684280297224</v>
      </c>
      <c r="AP89" s="371">
        <v>317.83283677682687</v>
      </c>
      <c r="AQ89" s="371">
        <v>434.89238667350224</v>
      </c>
      <c r="AR89" s="371">
        <v>263.24842150203074</v>
      </c>
      <c r="AS89" s="371">
        <v>243.14644141536502</v>
      </c>
      <c r="AT89" s="371">
        <v>394.33330228777436</v>
      </c>
      <c r="AU89" s="371">
        <v>600.53203735564307</v>
      </c>
      <c r="AV89" s="371">
        <v>416.00070931782562</v>
      </c>
      <c r="AW89" s="371">
        <v>399.17428340471861</v>
      </c>
      <c r="AX89" s="371">
        <v>586.54198554759103</v>
      </c>
      <c r="AY89" s="371">
        <v>658.39044688197373</v>
      </c>
      <c r="AZ89" s="371">
        <v>559.37845192837767</v>
      </c>
      <c r="BA89" s="371">
        <v>487.0310331058663</v>
      </c>
      <c r="BB89" s="371">
        <v>442.84520906109105</v>
      </c>
      <c r="BC89" s="371">
        <v>325.69599174072937</v>
      </c>
      <c r="BD89" s="371">
        <v>307.20407566519572</v>
      </c>
      <c r="BE89" s="371">
        <v>331.51515190014999</v>
      </c>
      <c r="BF89" s="371">
        <v>346.72867589590851</v>
      </c>
      <c r="BG89" s="371">
        <v>509.05030669175176</v>
      </c>
      <c r="BH89" s="371">
        <v>379.58668821533104</v>
      </c>
      <c r="BI89" s="371">
        <v>243.34896374704155</v>
      </c>
      <c r="BJ89" s="371">
        <v>237.07879471309877</v>
      </c>
      <c r="BK89" s="371">
        <v>211.15089618319521</v>
      </c>
      <c r="BL89" s="371">
        <v>205.63412398879331</v>
      </c>
      <c r="BM89" s="371">
        <v>281.52118718289387</v>
      </c>
      <c r="BN89" s="371">
        <v>0</v>
      </c>
      <c r="BO89" s="371">
        <v>0</v>
      </c>
      <c r="BP89" s="371">
        <v>0</v>
      </c>
      <c r="BQ89" s="371">
        <v>0</v>
      </c>
      <c r="BR89" s="371">
        <v>0</v>
      </c>
      <c r="BS89" s="371">
        <v>0</v>
      </c>
      <c r="BT89" s="371">
        <v>0</v>
      </c>
      <c r="BU89" s="371">
        <v>0</v>
      </c>
      <c r="BV89" s="371">
        <v>0</v>
      </c>
      <c r="BW89" s="371">
        <v>0</v>
      </c>
      <c r="BX89" s="16"/>
    </row>
    <row r="90" spans="1:76" ht="39.75" customHeight="1">
      <c r="A90" s="243"/>
      <c r="B90" s="281" t="s">
        <v>522</v>
      </c>
      <c r="C90" s="370"/>
      <c r="D90" s="279" t="s">
        <v>162</v>
      </c>
      <c r="E90" s="279" t="s">
        <v>161</v>
      </c>
      <c r="F90" s="279" t="s">
        <v>160</v>
      </c>
      <c r="G90" s="279" t="s">
        <v>159</v>
      </c>
      <c r="H90" s="279" t="s">
        <v>158</v>
      </c>
      <c r="I90" s="279" t="s">
        <v>157</v>
      </c>
      <c r="J90" s="279" t="s">
        <v>156</v>
      </c>
      <c r="K90" s="279" t="s">
        <v>155</v>
      </c>
      <c r="L90" s="279" t="s">
        <v>154</v>
      </c>
      <c r="M90" s="279" t="s">
        <v>153</v>
      </c>
      <c r="N90" s="279" t="s">
        <v>152</v>
      </c>
      <c r="O90" s="279" t="s">
        <v>151</v>
      </c>
      <c r="P90" s="279" t="s">
        <v>150</v>
      </c>
      <c r="Q90" s="279" t="s">
        <v>149</v>
      </c>
      <c r="R90" s="279" t="s">
        <v>148</v>
      </c>
      <c r="S90" s="279" t="s">
        <v>147</v>
      </c>
      <c r="T90" s="279" t="s">
        <v>146</v>
      </c>
      <c r="U90" s="279" t="s">
        <v>145</v>
      </c>
      <c r="V90" s="279" t="s">
        <v>144</v>
      </c>
      <c r="W90" s="279" t="s">
        <v>143</v>
      </c>
      <c r="X90" s="279" t="s">
        <v>142</v>
      </c>
      <c r="Y90" s="279" t="s">
        <v>141</v>
      </c>
      <c r="Z90" s="279" t="s">
        <v>140</v>
      </c>
      <c r="AA90" s="279" t="s">
        <v>139</v>
      </c>
      <c r="AB90" s="279" t="s">
        <v>138</v>
      </c>
      <c r="AC90" s="279" t="s">
        <v>137</v>
      </c>
      <c r="AD90" s="279" t="s">
        <v>136</v>
      </c>
      <c r="AE90" s="279" t="s">
        <v>135</v>
      </c>
      <c r="AF90" s="279" t="s">
        <v>134</v>
      </c>
      <c r="AG90" s="279" t="s">
        <v>133</v>
      </c>
      <c r="AH90" s="279" t="s">
        <v>132</v>
      </c>
      <c r="AI90" s="279" t="s">
        <v>131</v>
      </c>
      <c r="AJ90" s="279" t="s">
        <v>130</v>
      </c>
      <c r="AK90" s="279" t="s">
        <v>129</v>
      </c>
      <c r="AL90" s="279" t="s">
        <v>128</v>
      </c>
      <c r="AM90" s="279" t="s">
        <v>127</v>
      </c>
      <c r="AN90" s="279" t="s">
        <v>126</v>
      </c>
      <c r="AO90" s="279" t="s">
        <v>125</v>
      </c>
      <c r="AP90" s="279" t="s">
        <v>124</v>
      </c>
      <c r="AQ90" s="279" t="s">
        <v>123</v>
      </c>
      <c r="AR90" s="279" t="s">
        <v>122</v>
      </c>
      <c r="AS90" s="279" t="s">
        <v>121</v>
      </c>
      <c r="AT90" s="279" t="s">
        <v>120</v>
      </c>
      <c r="AU90" s="279" t="s">
        <v>119</v>
      </c>
      <c r="AV90" s="279" t="s">
        <v>118</v>
      </c>
      <c r="AW90" s="279" t="s">
        <v>117</v>
      </c>
      <c r="AX90" s="279" t="s">
        <v>116</v>
      </c>
      <c r="AY90" s="279" t="s">
        <v>115</v>
      </c>
      <c r="AZ90" s="279" t="s">
        <v>114</v>
      </c>
      <c r="BA90" s="279" t="s">
        <v>113</v>
      </c>
      <c r="BB90" s="279" t="s">
        <v>112</v>
      </c>
      <c r="BC90" s="279" t="s">
        <v>111</v>
      </c>
      <c r="BD90" s="279" t="s">
        <v>110</v>
      </c>
      <c r="BE90" s="279" t="s">
        <v>109</v>
      </c>
      <c r="BF90" s="279" t="s">
        <v>108</v>
      </c>
      <c r="BG90" s="279" t="s">
        <v>107</v>
      </c>
      <c r="BH90" s="279" t="s">
        <v>106</v>
      </c>
      <c r="BI90" s="279" t="s">
        <v>105</v>
      </c>
      <c r="BJ90" s="279" t="s">
        <v>104</v>
      </c>
      <c r="BK90" s="279" t="s">
        <v>103</v>
      </c>
      <c r="BL90" s="279" t="s">
        <v>102</v>
      </c>
      <c r="BM90" s="279" t="s">
        <v>101</v>
      </c>
      <c r="BN90" s="279" t="s">
        <v>100</v>
      </c>
      <c r="BO90" s="279" t="s">
        <v>99</v>
      </c>
      <c r="BP90" s="279" t="s">
        <v>98</v>
      </c>
      <c r="BQ90" s="279" t="s">
        <v>97</v>
      </c>
      <c r="BR90" s="279" t="s">
        <v>96</v>
      </c>
      <c r="BS90" s="279" t="s">
        <v>95</v>
      </c>
      <c r="BT90" s="279" t="s">
        <v>94</v>
      </c>
      <c r="BU90" s="279" t="s">
        <v>93</v>
      </c>
      <c r="BV90" s="279" t="s">
        <v>92</v>
      </c>
      <c r="BW90" s="279" t="s">
        <v>91</v>
      </c>
      <c r="BX90" s="219"/>
    </row>
    <row r="91" spans="1:76" ht="26.1" customHeight="1">
      <c r="A91" s="274"/>
      <c r="B91" s="35" t="s">
        <v>81</v>
      </c>
      <c r="C91" s="30"/>
      <c r="D91" s="276">
        <v>0</v>
      </c>
      <c r="E91" s="276">
        <v>0</v>
      </c>
      <c r="F91" s="276">
        <v>0</v>
      </c>
      <c r="G91" s="276">
        <v>0</v>
      </c>
      <c r="H91" s="276">
        <v>0</v>
      </c>
      <c r="I91" s="276">
        <v>0</v>
      </c>
      <c r="J91" s="276">
        <v>0</v>
      </c>
      <c r="K91" s="276">
        <v>0</v>
      </c>
      <c r="L91" s="276">
        <v>0</v>
      </c>
      <c r="M91" s="276">
        <v>0</v>
      </c>
      <c r="N91" s="276">
        <v>0</v>
      </c>
      <c r="O91" s="276">
        <v>0</v>
      </c>
      <c r="P91" s="276">
        <v>0</v>
      </c>
      <c r="Q91" s="276">
        <v>0</v>
      </c>
      <c r="R91" s="276">
        <v>0</v>
      </c>
      <c r="S91" s="276">
        <v>0</v>
      </c>
      <c r="T91" s="276">
        <v>0</v>
      </c>
      <c r="U91" s="276">
        <v>0</v>
      </c>
      <c r="V91" s="276">
        <v>0</v>
      </c>
      <c r="W91" s="276">
        <v>0</v>
      </c>
      <c r="X91" s="276">
        <v>0</v>
      </c>
      <c r="Y91" s="276">
        <v>0</v>
      </c>
      <c r="Z91" s="276">
        <v>0</v>
      </c>
      <c r="AA91" s="276">
        <v>0</v>
      </c>
      <c r="AB91" s="276">
        <v>0</v>
      </c>
      <c r="AC91" s="276">
        <v>0</v>
      </c>
      <c r="AD91" s="276">
        <v>0</v>
      </c>
      <c r="AE91" s="276">
        <v>0</v>
      </c>
      <c r="AF91" s="276">
        <v>0</v>
      </c>
      <c r="AG91" s="276">
        <v>0</v>
      </c>
      <c r="AH91" s="276">
        <v>0</v>
      </c>
      <c r="AI91" s="276">
        <v>2838</v>
      </c>
      <c r="AJ91" s="276">
        <v>3010</v>
      </c>
      <c r="AK91" s="276">
        <v>3584</v>
      </c>
      <c r="AL91" s="276">
        <v>4157</v>
      </c>
      <c r="AM91" s="276">
        <v>4336</v>
      </c>
      <c r="AN91" s="276">
        <v>4541</v>
      </c>
      <c r="AO91" s="276">
        <v>4709</v>
      </c>
      <c r="AP91" s="276">
        <v>4710</v>
      </c>
      <c r="AQ91" s="276">
        <v>4517</v>
      </c>
      <c r="AR91" s="276">
        <v>4089</v>
      </c>
      <c r="AS91" s="276">
        <v>3977</v>
      </c>
      <c r="AT91" s="276">
        <v>4124</v>
      </c>
      <c r="AU91" s="276">
        <v>4593</v>
      </c>
      <c r="AV91" s="276">
        <v>5179</v>
      </c>
      <c r="AW91" s="276">
        <v>5512</v>
      </c>
      <c r="AX91" s="276">
        <v>5647</v>
      </c>
      <c r="AY91" s="276">
        <v>5657</v>
      </c>
      <c r="AZ91" s="276">
        <v>5514</v>
      </c>
      <c r="BA91" s="276">
        <v>3943</v>
      </c>
      <c r="BB91" s="276">
        <v>3834</v>
      </c>
      <c r="BC91" s="276">
        <v>3822</v>
      </c>
      <c r="BD91" s="276">
        <v>3901</v>
      </c>
      <c r="BE91" s="276">
        <v>3986</v>
      </c>
      <c r="BF91" s="276">
        <v>3989</v>
      </c>
      <c r="BG91" s="276">
        <v>3129</v>
      </c>
      <c r="BH91" s="276">
        <v>2187</v>
      </c>
      <c r="BI91" s="276">
        <v>2142</v>
      </c>
      <c r="BJ91" s="276">
        <v>2135</v>
      </c>
      <c r="BK91" s="276">
        <v>2117</v>
      </c>
      <c r="BL91" s="276">
        <v>2087</v>
      </c>
      <c r="BM91" s="276">
        <v>1935</v>
      </c>
      <c r="BN91" s="276">
        <v>1803</v>
      </c>
      <c r="BO91" s="276">
        <v>1619</v>
      </c>
      <c r="BP91" s="276">
        <v>1254</v>
      </c>
      <c r="BQ91" s="276">
        <v>939</v>
      </c>
      <c r="BR91" s="276">
        <v>821</v>
      </c>
      <c r="BS91" s="276">
        <v>762</v>
      </c>
      <c r="BT91" s="276">
        <v>692</v>
      </c>
      <c r="BU91" s="276">
        <v>674</v>
      </c>
      <c r="BV91" s="276">
        <v>682</v>
      </c>
      <c r="BW91" s="276">
        <v>683</v>
      </c>
      <c r="BX91" s="219"/>
    </row>
    <row r="92" spans="1:76" ht="26.1" customHeight="1">
      <c r="A92" s="30"/>
      <c r="B92" s="38" t="s">
        <v>521</v>
      </c>
      <c r="C92" s="319"/>
      <c r="D92" s="369"/>
      <c r="E92" s="369"/>
      <c r="F92" s="369"/>
      <c r="G92" s="369"/>
      <c r="H92" s="369"/>
      <c r="I92" s="369"/>
      <c r="J92" s="369"/>
      <c r="K92" s="369"/>
      <c r="L92" s="369"/>
      <c r="M92" s="369"/>
      <c r="N92" s="369"/>
      <c r="O92" s="369"/>
      <c r="P92" s="369"/>
      <c r="Q92" s="369"/>
      <c r="R92" s="369"/>
      <c r="S92" s="369"/>
      <c r="T92" s="369"/>
      <c r="U92" s="369"/>
      <c r="V92" s="369"/>
      <c r="W92" s="369"/>
      <c r="X92" s="369"/>
      <c r="Y92" s="369"/>
      <c r="Z92" s="369"/>
      <c r="AA92" s="369"/>
      <c r="AB92" s="369"/>
      <c r="AC92" s="369"/>
      <c r="AD92" s="369"/>
      <c r="AE92" s="369"/>
      <c r="AF92" s="369"/>
      <c r="AG92" s="369"/>
      <c r="AH92" s="369"/>
      <c r="AI92" s="369"/>
      <c r="AJ92" s="369"/>
      <c r="AK92" s="369"/>
      <c r="AL92" s="369"/>
      <c r="AM92" s="369"/>
      <c r="AN92" s="369"/>
      <c r="AO92" s="369"/>
      <c r="AP92" s="369"/>
      <c r="AQ92" s="369"/>
      <c r="AR92" s="369"/>
      <c r="AS92" s="369"/>
      <c r="AT92" s="369"/>
      <c r="AU92" s="135"/>
      <c r="AV92" s="135"/>
      <c r="AW92" s="135"/>
      <c r="AX92" s="135"/>
      <c r="AY92" s="135"/>
      <c r="AZ92" s="135"/>
      <c r="BA92" s="135"/>
      <c r="BB92" s="135"/>
      <c r="BC92" s="368"/>
      <c r="BD92" s="135"/>
      <c r="BE92" s="135"/>
      <c r="BF92" s="135"/>
      <c r="BG92" s="135"/>
      <c r="BH92" s="135"/>
      <c r="BI92" s="135"/>
      <c r="BJ92" s="135"/>
      <c r="BK92" s="135"/>
      <c r="BL92" s="135"/>
      <c r="BM92" s="135"/>
      <c r="BN92" s="135"/>
      <c r="BO92" s="135"/>
      <c r="BP92" s="135"/>
      <c r="BQ92" s="135"/>
      <c r="BR92" s="135"/>
      <c r="BS92" s="135"/>
      <c r="BT92" s="135"/>
      <c r="BU92" s="135"/>
      <c r="BV92" s="135"/>
      <c r="BW92" s="135"/>
      <c r="BX92" s="219"/>
    </row>
    <row r="93" spans="1:76">
      <c r="A93" s="361"/>
      <c r="B93" s="323" t="s">
        <v>520</v>
      </c>
      <c r="C93" s="361"/>
      <c r="D93" s="273">
        <v>0</v>
      </c>
      <c r="E93" s="273">
        <v>0</v>
      </c>
      <c r="F93" s="273">
        <v>0</v>
      </c>
      <c r="G93" s="273">
        <v>0</v>
      </c>
      <c r="H93" s="273">
        <v>0</v>
      </c>
      <c r="I93" s="273">
        <v>0</v>
      </c>
      <c r="J93" s="273">
        <v>0</v>
      </c>
      <c r="K93" s="273">
        <v>0</v>
      </c>
      <c r="L93" s="273">
        <v>0</v>
      </c>
      <c r="M93" s="273">
        <v>0</v>
      </c>
      <c r="N93" s="273">
        <v>0</v>
      </c>
      <c r="O93" s="273">
        <v>0</v>
      </c>
      <c r="P93" s="273">
        <v>0</v>
      </c>
      <c r="Q93" s="273">
        <v>0</v>
      </c>
      <c r="R93" s="273">
        <v>0</v>
      </c>
      <c r="S93" s="273">
        <v>0</v>
      </c>
      <c r="T93" s="273">
        <v>0</v>
      </c>
      <c r="U93" s="273">
        <v>0</v>
      </c>
      <c r="V93" s="273">
        <v>0</v>
      </c>
      <c r="W93" s="273">
        <v>0</v>
      </c>
      <c r="X93" s="273">
        <v>0</v>
      </c>
      <c r="Y93" s="273">
        <v>0</v>
      </c>
      <c r="Z93" s="273">
        <v>0</v>
      </c>
      <c r="AA93" s="273">
        <v>0</v>
      </c>
      <c r="AB93" s="273">
        <v>0</v>
      </c>
      <c r="AC93" s="273">
        <v>0</v>
      </c>
      <c r="AD93" s="273">
        <v>0</v>
      </c>
      <c r="AE93" s="273">
        <v>0</v>
      </c>
      <c r="AF93" s="273">
        <v>0</v>
      </c>
      <c r="AG93" s="273">
        <v>0</v>
      </c>
      <c r="AH93" s="273">
        <v>0</v>
      </c>
      <c r="AI93" s="273">
        <v>0</v>
      </c>
      <c r="AJ93" s="273">
        <v>0</v>
      </c>
      <c r="AK93" s="273">
        <v>0</v>
      </c>
      <c r="AL93" s="273">
        <v>0</v>
      </c>
      <c r="AM93" s="273">
        <v>0</v>
      </c>
      <c r="AN93" s="273">
        <v>0</v>
      </c>
      <c r="AO93" s="273">
        <v>0</v>
      </c>
      <c r="AP93" s="273">
        <v>0</v>
      </c>
      <c r="AQ93" s="273">
        <v>0</v>
      </c>
      <c r="AR93" s="273">
        <v>0</v>
      </c>
      <c r="AS93" s="273">
        <v>0</v>
      </c>
      <c r="AT93" s="273">
        <v>0</v>
      </c>
      <c r="AU93" s="273">
        <v>0</v>
      </c>
      <c r="AV93" s="273">
        <v>0</v>
      </c>
      <c r="AW93" s="273">
        <v>0</v>
      </c>
      <c r="AX93" s="273">
        <v>0</v>
      </c>
      <c r="AY93" s="273">
        <v>0</v>
      </c>
      <c r="AZ93" s="273">
        <v>0</v>
      </c>
      <c r="BA93" s="273">
        <v>0</v>
      </c>
      <c r="BB93" s="273">
        <v>0</v>
      </c>
      <c r="BC93" s="290">
        <v>0</v>
      </c>
      <c r="BD93" s="273">
        <v>1268</v>
      </c>
      <c r="BE93" s="273">
        <v>1322</v>
      </c>
      <c r="BF93" s="273">
        <v>1345</v>
      </c>
      <c r="BG93" s="273">
        <v>1297</v>
      </c>
      <c r="BH93" s="273">
        <v>1213</v>
      </c>
      <c r="BI93" s="273">
        <v>1198</v>
      </c>
      <c r="BJ93" s="273">
        <v>1196</v>
      </c>
      <c r="BK93" s="273">
        <v>1196</v>
      </c>
      <c r="BL93" s="273">
        <v>1176</v>
      </c>
      <c r="BM93" s="273">
        <v>1055</v>
      </c>
      <c r="BN93" s="273">
        <v>969</v>
      </c>
      <c r="BO93" s="273">
        <v>847</v>
      </c>
      <c r="BP93" s="273">
        <v>530</v>
      </c>
      <c r="BQ93" s="273">
        <v>252</v>
      </c>
      <c r="BR93" s="273">
        <v>148</v>
      </c>
      <c r="BS93" s="273">
        <v>86</v>
      </c>
      <c r="BT93" s="273">
        <v>18</v>
      </c>
      <c r="BU93" s="273">
        <v>0</v>
      </c>
      <c r="BV93" s="273">
        <v>0</v>
      </c>
      <c r="BW93" s="273">
        <v>0</v>
      </c>
      <c r="BX93" s="219"/>
    </row>
    <row r="94" spans="1:76">
      <c r="A94" s="30"/>
      <c r="B94" s="88" t="s">
        <v>519</v>
      </c>
      <c r="C94" s="319"/>
      <c r="D94" s="273">
        <v>0</v>
      </c>
      <c r="E94" s="273">
        <v>0</v>
      </c>
      <c r="F94" s="273">
        <v>0</v>
      </c>
      <c r="G94" s="273">
        <v>0</v>
      </c>
      <c r="H94" s="273">
        <v>0</v>
      </c>
      <c r="I94" s="273">
        <v>0</v>
      </c>
      <c r="J94" s="273">
        <v>0</v>
      </c>
      <c r="K94" s="273">
        <v>0</v>
      </c>
      <c r="L94" s="273">
        <v>0</v>
      </c>
      <c r="M94" s="273">
        <v>0</v>
      </c>
      <c r="N94" s="273">
        <v>0</v>
      </c>
      <c r="O94" s="273">
        <v>0</v>
      </c>
      <c r="P94" s="273">
        <v>0</v>
      </c>
      <c r="Q94" s="273">
        <v>0</v>
      </c>
      <c r="R94" s="273">
        <v>0</v>
      </c>
      <c r="S94" s="273">
        <v>0</v>
      </c>
      <c r="T94" s="273">
        <v>0</v>
      </c>
      <c r="U94" s="273">
        <v>0</v>
      </c>
      <c r="V94" s="273">
        <v>0</v>
      </c>
      <c r="W94" s="273">
        <v>0</v>
      </c>
      <c r="X94" s="273">
        <v>0</v>
      </c>
      <c r="Y94" s="273">
        <v>0</v>
      </c>
      <c r="Z94" s="273">
        <v>0</v>
      </c>
      <c r="AA94" s="273">
        <v>0</v>
      </c>
      <c r="AB94" s="273">
        <v>0</v>
      </c>
      <c r="AC94" s="273">
        <v>0</v>
      </c>
      <c r="AD94" s="273">
        <v>0</v>
      </c>
      <c r="AE94" s="273">
        <v>0</v>
      </c>
      <c r="AF94" s="273">
        <v>0</v>
      </c>
      <c r="AG94" s="273">
        <v>0</v>
      </c>
      <c r="AH94" s="273">
        <v>0</v>
      </c>
      <c r="AI94" s="273">
        <v>0</v>
      </c>
      <c r="AJ94" s="273">
        <v>0</v>
      </c>
      <c r="AK94" s="273">
        <v>0</v>
      </c>
      <c r="AL94" s="273">
        <v>0</v>
      </c>
      <c r="AM94" s="273">
        <v>0</v>
      </c>
      <c r="AN94" s="273">
        <v>0</v>
      </c>
      <c r="AO94" s="273">
        <v>0</v>
      </c>
      <c r="AP94" s="273">
        <v>0</v>
      </c>
      <c r="AQ94" s="273">
        <v>0</v>
      </c>
      <c r="AR94" s="273">
        <v>0</v>
      </c>
      <c r="AS94" s="273">
        <v>0</v>
      </c>
      <c r="AT94" s="273">
        <v>0</v>
      </c>
      <c r="AU94" s="273">
        <v>0</v>
      </c>
      <c r="AV94" s="273">
        <v>0</v>
      </c>
      <c r="AW94" s="273">
        <v>0</v>
      </c>
      <c r="AX94" s="273">
        <v>0</v>
      </c>
      <c r="AY94" s="273">
        <v>0</v>
      </c>
      <c r="AZ94" s="273">
        <v>0</v>
      </c>
      <c r="BA94" s="273">
        <v>0</v>
      </c>
      <c r="BB94" s="273">
        <v>0</v>
      </c>
      <c r="BC94" s="290">
        <v>0</v>
      </c>
      <c r="BD94" s="273">
        <v>913</v>
      </c>
      <c r="BE94" s="273">
        <v>889</v>
      </c>
      <c r="BF94" s="273">
        <v>863</v>
      </c>
      <c r="BG94" s="273">
        <v>842</v>
      </c>
      <c r="BH94" s="273">
        <v>808</v>
      </c>
      <c r="BI94" s="273">
        <v>784</v>
      </c>
      <c r="BJ94" s="273">
        <v>776</v>
      </c>
      <c r="BK94" s="273">
        <v>753</v>
      </c>
      <c r="BL94" s="273">
        <v>737</v>
      </c>
      <c r="BM94" s="273">
        <v>706</v>
      </c>
      <c r="BN94" s="273">
        <v>653</v>
      </c>
      <c r="BO94" s="273">
        <v>589</v>
      </c>
      <c r="BP94" s="273">
        <v>534</v>
      </c>
      <c r="BQ94" s="273">
        <v>491</v>
      </c>
      <c r="BR94" s="273">
        <v>477</v>
      </c>
      <c r="BS94" s="273">
        <v>476</v>
      </c>
      <c r="BT94" s="273">
        <v>472</v>
      </c>
      <c r="BU94" s="273">
        <v>464</v>
      </c>
      <c r="BV94" s="273">
        <v>463</v>
      </c>
      <c r="BW94" s="273">
        <v>459</v>
      </c>
      <c r="BX94" s="219"/>
    </row>
    <row r="95" spans="1:76">
      <c r="A95" s="30"/>
      <c r="B95" s="323" t="s">
        <v>431</v>
      </c>
      <c r="C95" s="30"/>
      <c r="D95" s="273">
        <v>0</v>
      </c>
      <c r="E95" s="273">
        <v>0</v>
      </c>
      <c r="F95" s="273">
        <v>0</v>
      </c>
      <c r="G95" s="273">
        <v>0</v>
      </c>
      <c r="H95" s="273">
        <v>0</v>
      </c>
      <c r="I95" s="273">
        <v>0</v>
      </c>
      <c r="J95" s="273">
        <v>0</v>
      </c>
      <c r="K95" s="273">
        <v>0</v>
      </c>
      <c r="L95" s="273">
        <v>0</v>
      </c>
      <c r="M95" s="273">
        <v>0</v>
      </c>
      <c r="N95" s="273">
        <v>0</v>
      </c>
      <c r="O95" s="273">
        <v>0</v>
      </c>
      <c r="P95" s="273">
        <v>0</v>
      </c>
      <c r="Q95" s="273">
        <v>0</v>
      </c>
      <c r="R95" s="273">
        <v>0</v>
      </c>
      <c r="S95" s="273">
        <v>0</v>
      </c>
      <c r="T95" s="273">
        <v>0</v>
      </c>
      <c r="U95" s="273">
        <v>0</v>
      </c>
      <c r="V95" s="273">
        <v>0</v>
      </c>
      <c r="W95" s="273">
        <v>0</v>
      </c>
      <c r="X95" s="273">
        <v>0</v>
      </c>
      <c r="Y95" s="273">
        <v>0</v>
      </c>
      <c r="Z95" s="273">
        <v>0</v>
      </c>
      <c r="AA95" s="273">
        <v>0</v>
      </c>
      <c r="AB95" s="273">
        <v>0</v>
      </c>
      <c r="AC95" s="273">
        <v>0</v>
      </c>
      <c r="AD95" s="273">
        <v>0</v>
      </c>
      <c r="AE95" s="273">
        <v>0</v>
      </c>
      <c r="AF95" s="273">
        <v>0</v>
      </c>
      <c r="AG95" s="273">
        <v>0</v>
      </c>
      <c r="AH95" s="273">
        <v>0</v>
      </c>
      <c r="AI95" s="273">
        <v>0</v>
      </c>
      <c r="AJ95" s="273">
        <v>0</v>
      </c>
      <c r="AK95" s="273">
        <v>0</v>
      </c>
      <c r="AL95" s="273">
        <v>0</v>
      </c>
      <c r="AM95" s="273">
        <v>0</v>
      </c>
      <c r="AN95" s="273">
        <v>0</v>
      </c>
      <c r="AO95" s="273">
        <v>0</v>
      </c>
      <c r="AP95" s="273">
        <v>0</v>
      </c>
      <c r="AQ95" s="273">
        <v>0</v>
      </c>
      <c r="AR95" s="273">
        <v>0</v>
      </c>
      <c r="AS95" s="273">
        <v>0</v>
      </c>
      <c r="AT95" s="273">
        <v>0</v>
      </c>
      <c r="AU95" s="273">
        <v>0</v>
      </c>
      <c r="AV95" s="273">
        <v>0</v>
      </c>
      <c r="AW95" s="273">
        <v>0</v>
      </c>
      <c r="AX95" s="273">
        <v>0</v>
      </c>
      <c r="AY95" s="273">
        <v>0</v>
      </c>
      <c r="AZ95" s="273">
        <v>0</v>
      </c>
      <c r="BA95" s="273">
        <v>0</v>
      </c>
      <c r="BB95" s="273">
        <v>0</v>
      </c>
      <c r="BC95" s="290">
        <v>0</v>
      </c>
      <c r="BD95" s="273">
        <v>92</v>
      </c>
      <c r="BE95" s="273">
        <v>97</v>
      </c>
      <c r="BF95" s="273">
        <v>106</v>
      </c>
      <c r="BG95" s="273">
        <v>100</v>
      </c>
      <c r="BH95" s="273">
        <v>80</v>
      </c>
      <c r="BI95" s="273">
        <v>81</v>
      </c>
      <c r="BJ95" s="273">
        <v>83</v>
      </c>
      <c r="BK95" s="273">
        <v>85</v>
      </c>
      <c r="BL95" s="273">
        <v>89</v>
      </c>
      <c r="BM95" s="273">
        <v>97</v>
      </c>
      <c r="BN95" s="273">
        <v>109</v>
      </c>
      <c r="BO95" s="273">
        <v>121</v>
      </c>
      <c r="BP95" s="273">
        <v>136</v>
      </c>
      <c r="BQ95" s="273">
        <v>150</v>
      </c>
      <c r="BR95" s="273">
        <v>155</v>
      </c>
      <c r="BS95" s="273">
        <v>164</v>
      </c>
      <c r="BT95" s="273">
        <v>169</v>
      </c>
      <c r="BU95" s="273">
        <v>177</v>
      </c>
      <c r="BV95" s="273">
        <v>184</v>
      </c>
      <c r="BW95" s="273">
        <v>189</v>
      </c>
      <c r="BX95" s="219"/>
    </row>
    <row r="96" spans="1:76">
      <c r="A96" s="30"/>
      <c r="B96" s="323" t="s">
        <v>518</v>
      </c>
      <c r="C96" s="38"/>
      <c r="D96" s="273">
        <v>0</v>
      </c>
      <c r="E96" s="273">
        <v>0</v>
      </c>
      <c r="F96" s="273">
        <v>0</v>
      </c>
      <c r="G96" s="273">
        <v>0</v>
      </c>
      <c r="H96" s="273">
        <v>0</v>
      </c>
      <c r="I96" s="273">
        <v>0</v>
      </c>
      <c r="J96" s="273">
        <v>0</v>
      </c>
      <c r="K96" s="273">
        <v>0</v>
      </c>
      <c r="L96" s="273">
        <v>0</v>
      </c>
      <c r="M96" s="273">
        <v>0</v>
      </c>
      <c r="N96" s="273">
        <v>0</v>
      </c>
      <c r="O96" s="273">
        <v>0</v>
      </c>
      <c r="P96" s="273">
        <v>0</v>
      </c>
      <c r="Q96" s="273">
        <v>0</v>
      </c>
      <c r="R96" s="273">
        <v>0</v>
      </c>
      <c r="S96" s="273">
        <v>0</v>
      </c>
      <c r="T96" s="273">
        <v>0</v>
      </c>
      <c r="U96" s="273">
        <v>0</v>
      </c>
      <c r="V96" s="273">
        <v>0</v>
      </c>
      <c r="W96" s="273">
        <v>0</v>
      </c>
      <c r="X96" s="273">
        <v>0</v>
      </c>
      <c r="Y96" s="273">
        <v>0</v>
      </c>
      <c r="Z96" s="273">
        <v>0</v>
      </c>
      <c r="AA96" s="273">
        <v>0</v>
      </c>
      <c r="AB96" s="273">
        <v>0</v>
      </c>
      <c r="AC96" s="273">
        <v>0</v>
      </c>
      <c r="AD96" s="273">
        <v>0</v>
      </c>
      <c r="AE96" s="273">
        <v>0</v>
      </c>
      <c r="AF96" s="273">
        <v>0</v>
      </c>
      <c r="AG96" s="273">
        <v>0</v>
      </c>
      <c r="AH96" s="273">
        <v>0</v>
      </c>
      <c r="AI96" s="273">
        <v>0</v>
      </c>
      <c r="AJ96" s="273">
        <v>0</v>
      </c>
      <c r="AK96" s="273">
        <v>0</v>
      </c>
      <c r="AL96" s="273">
        <v>0</v>
      </c>
      <c r="AM96" s="273">
        <v>0</v>
      </c>
      <c r="AN96" s="273">
        <v>0</v>
      </c>
      <c r="AO96" s="273">
        <v>0</v>
      </c>
      <c r="AP96" s="273">
        <v>0</v>
      </c>
      <c r="AQ96" s="273">
        <v>0</v>
      </c>
      <c r="AR96" s="273">
        <v>0</v>
      </c>
      <c r="AS96" s="273">
        <v>0</v>
      </c>
      <c r="AT96" s="273">
        <v>0</v>
      </c>
      <c r="AU96" s="273">
        <v>0</v>
      </c>
      <c r="AV96" s="273">
        <v>0</v>
      </c>
      <c r="AW96" s="273">
        <v>0</v>
      </c>
      <c r="AX96" s="273">
        <v>0</v>
      </c>
      <c r="AY96" s="273">
        <v>0</v>
      </c>
      <c r="AZ96" s="273">
        <v>0</v>
      </c>
      <c r="BA96" s="273">
        <v>0</v>
      </c>
      <c r="BB96" s="273">
        <v>0</v>
      </c>
      <c r="BC96" s="290">
        <v>0</v>
      </c>
      <c r="BD96" s="273">
        <v>1628</v>
      </c>
      <c r="BE96" s="273">
        <v>1677</v>
      </c>
      <c r="BF96" s="273">
        <v>1675</v>
      </c>
      <c r="BG96" s="273">
        <v>890</v>
      </c>
      <c r="BH96" s="273">
        <v>86</v>
      </c>
      <c r="BI96" s="273">
        <v>79</v>
      </c>
      <c r="BJ96" s="273">
        <v>79</v>
      </c>
      <c r="BK96" s="273">
        <v>83</v>
      </c>
      <c r="BL96" s="273">
        <v>85</v>
      </c>
      <c r="BM96" s="273">
        <v>76</v>
      </c>
      <c r="BN96" s="273">
        <v>71</v>
      </c>
      <c r="BO96" s="273">
        <v>62</v>
      </c>
      <c r="BP96" s="273">
        <v>53</v>
      </c>
      <c r="BQ96" s="273">
        <v>46</v>
      </c>
      <c r="BR96" s="273">
        <v>41</v>
      </c>
      <c r="BS96" s="273">
        <v>37</v>
      </c>
      <c r="BT96" s="273">
        <v>33</v>
      </c>
      <c r="BU96" s="273">
        <v>33</v>
      </c>
      <c r="BV96" s="273">
        <v>35</v>
      </c>
      <c r="BW96" s="273">
        <v>35</v>
      </c>
      <c r="BX96" s="219"/>
    </row>
    <row r="97" spans="1:76" ht="26.1" customHeight="1">
      <c r="A97" s="361"/>
      <c r="B97" s="38" t="s">
        <v>517</v>
      </c>
      <c r="C97" s="271"/>
      <c r="D97" s="273">
        <v>0</v>
      </c>
      <c r="E97" s="273">
        <v>0</v>
      </c>
      <c r="F97" s="273">
        <v>0</v>
      </c>
      <c r="G97" s="273">
        <v>0</v>
      </c>
      <c r="H97" s="273">
        <v>0</v>
      </c>
      <c r="I97" s="273">
        <v>0</v>
      </c>
      <c r="J97" s="273">
        <v>0</v>
      </c>
      <c r="K97" s="273">
        <v>0</v>
      </c>
      <c r="L97" s="273">
        <v>0</v>
      </c>
      <c r="M97" s="273">
        <v>0</v>
      </c>
      <c r="N97" s="273">
        <v>0</v>
      </c>
      <c r="O97" s="273">
        <v>0</v>
      </c>
      <c r="P97" s="273">
        <v>0</v>
      </c>
      <c r="Q97" s="273">
        <v>0</v>
      </c>
      <c r="R97" s="273">
        <v>0</v>
      </c>
      <c r="S97" s="273">
        <v>0</v>
      </c>
      <c r="T97" s="273">
        <v>0</v>
      </c>
      <c r="U97" s="273">
        <v>0</v>
      </c>
      <c r="V97" s="273">
        <v>0</v>
      </c>
      <c r="W97" s="273">
        <v>0</v>
      </c>
      <c r="X97" s="273">
        <v>0</v>
      </c>
      <c r="Y97" s="273">
        <v>0</v>
      </c>
      <c r="Z97" s="273">
        <v>0</v>
      </c>
      <c r="AA97" s="273">
        <v>0</v>
      </c>
      <c r="AB97" s="273">
        <v>0</v>
      </c>
      <c r="AC97" s="273">
        <v>0</v>
      </c>
      <c r="AD97" s="273">
        <v>0</v>
      </c>
      <c r="AE97" s="273">
        <v>0</v>
      </c>
      <c r="AF97" s="273">
        <v>0</v>
      </c>
      <c r="AG97" s="273">
        <v>0</v>
      </c>
      <c r="AH97" s="273">
        <v>0</v>
      </c>
      <c r="AI97" s="273">
        <v>1115</v>
      </c>
      <c r="AJ97" s="273">
        <v>1316</v>
      </c>
      <c r="AK97" s="273">
        <v>1846</v>
      </c>
      <c r="AL97" s="273">
        <v>2376</v>
      </c>
      <c r="AM97" s="273">
        <v>2685</v>
      </c>
      <c r="AN97" s="273">
        <v>2858</v>
      </c>
      <c r="AO97" s="273">
        <v>2992</v>
      </c>
      <c r="AP97" s="273">
        <v>2988</v>
      </c>
      <c r="AQ97" s="273">
        <v>2790</v>
      </c>
      <c r="AR97" s="273">
        <v>2370</v>
      </c>
      <c r="AS97" s="273">
        <v>2370</v>
      </c>
      <c r="AT97" s="273">
        <v>2449</v>
      </c>
      <c r="AU97" s="273">
        <v>3018</v>
      </c>
      <c r="AV97" s="273">
        <v>3536</v>
      </c>
      <c r="AW97" s="273">
        <v>3776</v>
      </c>
      <c r="AX97" s="273">
        <v>3882</v>
      </c>
      <c r="AY97" s="273">
        <v>3876</v>
      </c>
      <c r="AZ97" s="273">
        <v>3750</v>
      </c>
      <c r="BA97" s="273">
        <v>2238</v>
      </c>
      <c r="BB97" s="273">
        <v>2192</v>
      </c>
      <c r="BC97" s="290">
        <v>2202</v>
      </c>
      <c r="BD97" s="273">
        <v>2230</v>
      </c>
      <c r="BE97" s="273">
        <v>2235</v>
      </c>
      <c r="BF97" s="273">
        <v>2213</v>
      </c>
      <c r="BG97" s="273">
        <v>2218</v>
      </c>
      <c r="BH97" s="273">
        <v>2175</v>
      </c>
      <c r="BI97" s="273">
        <v>2131</v>
      </c>
      <c r="BJ97" s="273">
        <v>2123</v>
      </c>
      <c r="BK97" s="273">
        <v>2105</v>
      </c>
      <c r="BL97" s="273">
        <v>2076</v>
      </c>
      <c r="BM97" s="273">
        <v>1925</v>
      </c>
      <c r="BN97" s="273">
        <v>0</v>
      </c>
      <c r="BO97" s="273">
        <v>0</v>
      </c>
      <c r="BP97" s="273">
        <v>0</v>
      </c>
      <c r="BQ97" s="273">
        <v>0</v>
      </c>
      <c r="BR97" s="273">
        <v>0</v>
      </c>
      <c r="BS97" s="273">
        <v>0</v>
      </c>
      <c r="BT97" s="273">
        <v>0</v>
      </c>
      <c r="BU97" s="273">
        <v>0</v>
      </c>
      <c r="BV97" s="273">
        <v>0</v>
      </c>
      <c r="BW97" s="273">
        <v>0</v>
      </c>
      <c r="BX97" s="219"/>
    </row>
    <row r="98" spans="1:76">
      <c r="A98" s="361"/>
      <c r="B98" s="38" t="s">
        <v>516</v>
      </c>
      <c r="C98" s="271"/>
      <c r="D98" s="273">
        <v>0</v>
      </c>
      <c r="E98" s="273">
        <v>0</v>
      </c>
      <c r="F98" s="273">
        <v>0</v>
      </c>
      <c r="G98" s="273">
        <v>0</v>
      </c>
      <c r="H98" s="273">
        <v>0</v>
      </c>
      <c r="I98" s="273">
        <v>0</v>
      </c>
      <c r="J98" s="273">
        <v>0</v>
      </c>
      <c r="K98" s="273">
        <v>0</v>
      </c>
      <c r="L98" s="273">
        <v>0</v>
      </c>
      <c r="M98" s="273">
        <v>0</v>
      </c>
      <c r="N98" s="273">
        <v>0</v>
      </c>
      <c r="O98" s="273">
        <v>0</v>
      </c>
      <c r="P98" s="273">
        <v>0</v>
      </c>
      <c r="Q98" s="273">
        <v>0</v>
      </c>
      <c r="R98" s="273">
        <v>0</v>
      </c>
      <c r="S98" s="273">
        <v>0</v>
      </c>
      <c r="T98" s="273">
        <v>0</v>
      </c>
      <c r="U98" s="273">
        <v>0</v>
      </c>
      <c r="V98" s="273">
        <v>0</v>
      </c>
      <c r="W98" s="273">
        <v>0</v>
      </c>
      <c r="X98" s="273">
        <v>0</v>
      </c>
      <c r="Y98" s="273">
        <v>0</v>
      </c>
      <c r="Z98" s="273">
        <v>0</v>
      </c>
      <c r="AA98" s="273">
        <v>0</v>
      </c>
      <c r="AB98" s="273">
        <v>0</v>
      </c>
      <c r="AC98" s="273">
        <v>0</v>
      </c>
      <c r="AD98" s="273">
        <v>0</v>
      </c>
      <c r="AE98" s="273">
        <v>0</v>
      </c>
      <c r="AF98" s="273">
        <v>0</v>
      </c>
      <c r="AG98" s="273">
        <v>0</v>
      </c>
      <c r="AH98" s="273">
        <v>0</v>
      </c>
      <c r="AI98" s="273">
        <v>0</v>
      </c>
      <c r="AJ98" s="273">
        <v>0</v>
      </c>
      <c r="AK98" s="273">
        <v>0</v>
      </c>
      <c r="AL98" s="273">
        <v>0</v>
      </c>
      <c r="AM98" s="273">
        <v>0</v>
      </c>
      <c r="AN98" s="273">
        <v>0</v>
      </c>
      <c r="AO98" s="273">
        <v>0</v>
      </c>
      <c r="AP98" s="273">
        <v>0</v>
      </c>
      <c r="AQ98" s="273">
        <v>0</v>
      </c>
      <c r="AR98" s="273">
        <v>0</v>
      </c>
      <c r="AS98" s="273">
        <v>0</v>
      </c>
      <c r="AT98" s="273">
        <v>0</v>
      </c>
      <c r="AU98" s="273">
        <v>0</v>
      </c>
      <c r="AV98" s="273">
        <v>0</v>
      </c>
      <c r="AW98" s="273">
        <v>0</v>
      </c>
      <c r="AX98" s="273">
        <v>0</v>
      </c>
      <c r="AY98" s="273">
        <v>0</v>
      </c>
      <c r="AZ98" s="273">
        <v>0</v>
      </c>
      <c r="BA98" s="273">
        <v>0</v>
      </c>
      <c r="BB98" s="273">
        <v>0</v>
      </c>
      <c r="BC98" s="290">
        <v>0</v>
      </c>
      <c r="BD98" s="273">
        <v>2633</v>
      </c>
      <c r="BE98" s="273">
        <v>2663</v>
      </c>
      <c r="BF98" s="273">
        <v>2644</v>
      </c>
      <c r="BG98" s="273">
        <v>1832</v>
      </c>
      <c r="BH98" s="273">
        <v>974</v>
      </c>
      <c r="BI98" s="273">
        <v>944</v>
      </c>
      <c r="BJ98" s="273">
        <v>938</v>
      </c>
      <c r="BK98" s="273">
        <v>922</v>
      </c>
      <c r="BL98" s="273">
        <v>911</v>
      </c>
      <c r="BM98" s="273">
        <v>880</v>
      </c>
      <c r="BN98" s="273">
        <v>833</v>
      </c>
      <c r="BO98" s="273">
        <v>771</v>
      </c>
      <c r="BP98" s="273">
        <v>723</v>
      </c>
      <c r="BQ98" s="273">
        <v>687</v>
      </c>
      <c r="BR98" s="273">
        <v>673</v>
      </c>
      <c r="BS98" s="273">
        <v>676</v>
      </c>
      <c r="BT98" s="273">
        <v>674</v>
      </c>
      <c r="BU98" s="273">
        <v>674</v>
      </c>
      <c r="BV98" s="273">
        <v>682</v>
      </c>
      <c r="BW98" s="273">
        <v>683</v>
      </c>
      <c r="BX98" s="219"/>
    </row>
    <row r="99" spans="1:76" ht="24.75" customHeight="1">
      <c r="A99" s="30"/>
      <c r="B99" s="38" t="s">
        <v>515</v>
      </c>
      <c r="C99" s="271"/>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c r="BM99" s="135"/>
      <c r="BN99" s="135"/>
      <c r="BO99" s="135"/>
      <c r="BP99" s="135"/>
      <c r="BQ99" s="135"/>
      <c r="BR99" s="135"/>
      <c r="BS99" s="135"/>
      <c r="BT99" s="135"/>
      <c r="BU99" s="135"/>
      <c r="BV99" s="135"/>
      <c r="BW99" s="135"/>
      <c r="BX99" s="219"/>
    </row>
    <row r="100" spans="1:76">
      <c r="A100" s="361"/>
      <c r="B100" s="88" t="s">
        <v>514</v>
      </c>
      <c r="C100" s="271"/>
      <c r="D100" s="273">
        <v>0</v>
      </c>
      <c r="E100" s="273">
        <v>0</v>
      </c>
      <c r="F100" s="273">
        <v>0</v>
      </c>
      <c r="G100" s="273">
        <v>0</v>
      </c>
      <c r="H100" s="273">
        <v>0</v>
      </c>
      <c r="I100" s="273">
        <v>0</v>
      </c>
      <c r="J100" s="273">
        <v>0</v>
      </c>
      <c r="K100" s="273">
        <v>0</v>
      </c>
      <c r="L100" s="273">
        <v>0</v>
      </c>
      <c r="M100" s="273">
        <v>0</v>
      </c>
      <c r="N100" s="273">
        <v>0</v>
      </c>
      <c r="O100" s="273">
        <v>0</v>
      </c>
      <c r="P100" s="273">
        <v>0</v>
      </c>
      <c r="Q100" s="273">
        <v>0</v>
      </c>
      <c r="R100" s="273">
        <v>0</v>
      </c>
      <c r="S100" s="273">
        <v>0</v>
      </c>
      <c r="T100" s="273">
        <v>0</v>
      </c>
      <c r="U100" s="273">
        <v>0</v>
      </c>
      <c r="V100" s="273">
        <v>0</v>
      </c>
      <c r="W100" s="273">
        <v>0</v>
      </c>
      <c r="X100" s="273">
        <v>0</v>
      </c>
      <c r="Y100" s="273">
        <v>0</v>
      </c>
      <c r="Z100" s="273">
        <v>0</v>
      </c>
      <c r="AA100" s="273">
        <v>0</v>
      </c>
      <c r="AB100" s="273">
        <v>0</v>
      </c>
      <c r="AC100" s="273">
        <v>0</v>
      </c>
      <c r="AD100" s="273">
        <v>0</v>
      </c>
      <c r="AE100" s="273">
        <v>0</v>
      </c>
      <c r="AF100" s="273">
        <v>0</v>
      </c>
      <c r="AG100" s="273">
        <v>0</v>
      </c>
      <c r="AH100" s="273">
        <v>0</v>
      </c>
      <c r="AI100" s="273">
        <v>551</v>
      </c>
      <c r="AJ100" s="273">
        <v>746</v>
      </c>
      <c r="AK100" s="273">
        <v>1179</v>
      </c>
      <c r="AL100" s="273">
        <v>1611</v>
      </c>
      <c r="AM100" s="273">
        <v>1813</v>
      </c>
      <c r="AN100" s="273">
        <v>1885</v>
      </c>
      <c r="AO100" s="273">
        <v>1892</v>
      </c>
      <c r="AP100" s="273">
        <v>1832</v>
      </c>
      <c r="AQ100" s="273">
        <v>1578</v>
      </c>
      <c r="AR100" s="273">
        <v>1249</v>
      </c>
      <c r="AS100" s="273">
        <v>1031</v>
      </c>
      <c r="AT100" s="273">
        <v>1007</v>
      </c>
      <c r="AU100" s="273">
        <v>1441</v>
      </c>
      <c r="AV100" s="273">
        <v>1753</v>
      </c>
      <c r="AW100" s="273">
        <v>1790</v>
      </c>
      <c r="AX100" s="273">
        <v>1800</v>
      </c>
      <c r="AY100" s="273">
        <v>1659</v>
      </c>
      <c r="AZ100" s="273">
        <v>1461</v>
      </c>
      <c r="BA100" s="273">
        <v>0</v>
      </c>
      <c r="BB100" s="273">
        <v>0</v>
      </c>
      <c r="BC100" s="273">
        <v>0</v>
      </c>
      <c r="BD100" s="273">
        <v>0</v>
      </c>
      <c r="BE100" s="273">
        <v>0</v>
      </c>
      <c r="BF100" s="273">
        <v>0</v>
      </c>
      <c r="BG100" s="273">
        <v>0</v>
      </c>
      <c r="BH100" s="273">
        <v>0</v>
      </c>
      <c r="BI100" s="273">
        <v>0</v>
      </c>
      <c r="BJ100" s="273">
        <v>0</v>
      </c>
      <c r="BK100" s="273">
        <v>0</v>
      </c>
      <c r="BL100" s="273">
        <v>0</v>
      </c>
      <c r="BM100" s="273">
        <v>0</v>
      </c>
      <c r="BN100" s="273">
        <v>0</v>
      </c>
      <c r="BO100" s="273">
        <v>0</v>
      </c>
      <c r="BP100" s="273">
        <v>0</v>
      </c>
      <c r="BQ100" s="273">
        <v>0</v>
      </c>
      <c r="BR100" s="273">
        <v>0</v>
      </c>
      <c r="BS100" s="273">
        <v>0</v>
      </c>
      <c r="BT100" s="273">
        <v>0</v>
      </c>
      <c r="BU100" s="273">
        <v>0</v>
      </c>
      <c r="BV100" s="273">
        <v>0</v>
      </c>
      <c r="BW100" s="273">
        <v>0</v>
      </c>
      <c r="BX100" s="219"/>
    </row>
    <row r="101" spans="1:76">
      <c r="A101" s="361"/>
      <c r="B101" s="88" t="s">
        <v>513</v>
      </c>
      <c r="C101" s="271"/>
      <c r="D101" s="273">
        <v>0</v>
      </c>
      <c r="E101" s="273">
        <v>0</v>
      </c>
      <c r="F101" s="273">
        <v>0</v>
      </c>
      <c r="G101" s="273">
        <v>0</v>
      </c>
      <c r="H101" s="273">
        <v>0</v>
      </c>
      <c r="I101" s="273">
        <v>0</v>
      </c>
      <c r="J101" s="273">
        <v>0</v>
      </c>
      <c r="K101" s="273">
        <v>0</v>
      </c>
      <c r="L101" s="273">
        <v>0</v>
      </c>
      <c r="M101" s="273">
        <v>0</v>
      </c>
      <c r="N101" s="273">
        <v>0</v>
      </c>
      <c r="O101" s="273">
        <v>0</v>
      </c>
      <c r="P101" s="273">
        <v>0</v>
      </c>
      <c r="Q101" s="273">
        <v>0</v>
      </c>
      <c r="R101" s="273">
        <v>0</v>
      </c>
      <c r="S101" s="273">
        <v>0</v>
      </c>
      <c r="T101" s="273">
        <v>0</v>
      </c>
      <c r="U101" s="273">
        <v>0</v>
      </c>
      <c r="V101" s="273">
        <v>0</v>
      </c>
      <c r="W101" s="273">
        <v>0</v>
      </c>
      <c r="X101" s="273">
        <v>0</v>
      </c>
      <c r="Y101" s="273">
        <v>0</v>
      </c>
      <c r="Z101" s="273">
        <v>0</v>
      </c>
      <c r="AA101" s="273">
        <v>0</v>
      </c>
      <c r="AB101" s="273">
        <v>0</v>
      </c>
      <c r="AC101" s="273">
        <v>0</v>
      </c>
      <c r="AD101" s="273">
        <v>0</v>
      </c>
      <c r="AE101" s="273">
        <v>0</v>
      </c>
      <c r="AF101" s="273">
        <v>0</v>
      </c>
      <c r="AG101" s="273">
        <v>0</v>
      </c>
      <c r="AH101" s="273">
        <v>0</v>
      </c>
      <c r="AI101" s="273">
        <v>1723</v>
      </c>
      <c r="AJ101" s="273">
        <v>1694</v>
      </c>
      <c r="AK101" s="273">
        <v>1738</v>
      </c>
      <c r="AL101" s="273">
        <v>1781</v>
      </c>
      <c r="AM101" s="273">
        <v>1651</v>
      </c>
      <c r="AN101" s="273">
        <v>1683</v>
      </c>
      <c r="AO101" s="273">
        <v>1717</v>
      </c>
      <c r="AP101" s="273">
        <v>1722</v>
      </c>
      <c r="AQ101" s="273">
        <v>1727</v>
      </c>
      <c r="AR101" s="273">
        <v>1719</v>
      </c>
      <c r="AS101" s="273">
        <v>1607</v>
      </c>
      <c r="AT101" s="273">
        <v>1675</v>
      </c>
      <c r="AU101" s="273">
        <v>1575</v>
      </c>
      <c r="AV101" s="273">
        <v>1643</v>
      </c>
      <c r="AW101" s="273">
        <v>1736</v>
      </c>
      <c r="AX101" s="273">
        <v>1765</v>
      </c>
      <c r="AY101" s="273">
        <v>1781</v>
      </c>
      <c r="AZ101" s="273">
        <v>1764</v>
      </c>
      <c r="BA101" s="273">
        <v>1705</v>
      </c>
      <c r="BB101" s="273">
        <v>1643</v>
      </c>
      <c r="BC101" s="273">
        <v>1620</v>
      </c>
      <c r="BD101" s="273">
        <v>1671</v>
      </c>
      <c r="BE101" s="273">
        <v>1750</v>
      </c>
      <c r="BF101" s="273">
        <v>1776</v>
      </c>
      <c r="BG101" s="273">
        <v>911</v>
      </c>
      <c r="BH101" s="273">
        <v>12</v>
      </c>
      <c r="BI101" s="273">
        <v>11</v>
      </c>
      <c r="BJ101" s="273">
        <v>12</v>
      </c>
      <c r="BK101" s="273">
        <v>12</v>
      </c>
      <c r="BL101" s="273">
        <v>11</v>
      </c>
      <c r="BM101" s="273">
        <v>10</v>
      </c>
      <c r="BN101" s="273">
        <v>0</v>
      </c>
      <c r="BO101" s="273">
        <v>0</v>
      </c>
      <c r="BP101" s="273">
        <v>0</v>
      </c>
      <c r="BQ101" s="273">
        <v>0</v>
      </c>
      <c r="BR101" s="273">
        <v>0</v>
      </c>
      <c r="BS101" s="273">
        <v>0</v>
      </c>
      <c r="BT101" s="273">
        <v>0</v>
      </c>
      <c r="BU101" s="273">
        <v>0</v>
      </c>
      <c r="BV101" s="273">
        <v>0</v>
      </c>
      <c r="BW101" s="273">
        <v>0</v>
      </c>
      <c r="BX101" s="219"/>
    </row>
    <row r="102" spans="1:76">
      <c r="A102" s="30"/>
      <c r="B102" s="88" t="s">
        <v>482</v>
      </c>
      <c r="C102" s="271"/>
      <c r="D102" s="273">
        <v>0</v>
      </c>
      <c r="E102" s="273">
        <v>0</v>
      </c>
      <c r="F102" s="273">
        <v>0</v>
      </c>
      <c r="G102" s="273">
        <v>0</v>
      </c>
      <c r="H102" s="273">
        <v>0</v>
      </c>
      <c r="I102" s="273">
        <v>0</v>
      </c>
      <c r="J102" s="273">
        <v>0</v>
      </c>
      <c r="K102" s="273">
        <v>0</v>
      </c>
      <c r="L102" s="273">
        <v>0</v>
      </c>
      <c r="M102" s="273">
        <v>0</v>
      </c>
      <c r="N102" s="273">
        <v>0</v>
      </c>
      <c r="O102" s="273">
        <v>0</v>
      </c>
      <c r="P102" s="273">
        <v>0</v>
      </c>
      <c r="Q102" s="273">
        <v>0</v>
      </c>
      <c r="R102" s="273">
        <v>0</v>
      </c>
      <c r="S102" s="273">
        <v>0</v>
      </c>
      <c r="T102" s="273">
        <v>0</v>
      </c>
      <c r="U102" s="273">
        <v>0</v>
      </c>
      <c r="V102" s="273">
        <v>0</v>
      </c>
      <c r="W102" s="273">
        <v>0</v>
      </c>
      <c r="X102" s="273">
        <v>0</v>
      </c>
      <c r="Y102" s="273">
        <v>0</v>
      </c>
      <c r="Z102" s="273">
        <v>0</v>
      </c>
      <c r="AA102" s="273">
        <v>0</v>
      </c>
      <c r="AB102" s="273">
        <v>0</v>
      </c>
      <c r="AC102" s="273">
        <v>0</v>
      </c>
      <c r="AD102" s="273">
        <v>0</v>
      </c>
      <c r="AE102" s="273">
        <v>0</v>
      </c>
      <c r="AF102" s="273">
        <v>0</v>
      </c>
      <c r="AG102" s="273">
        <v>0</v>
      </c>
      <c r="AH102" s="273">
        <v>0</v>
      </c>
      <c r="AI102" s="273">
        <v>207</v>
      </c>
      <c r="AJ102" s="273">
        <v>205</v>
      </c>
      <c r="AK102" s="273">
        <v>221</v>
      </c>
      <c r="AL102" s="273">
        <v>240</v>
      </c>
      <c r="AM102" s="273">
        <v>241</v>
      </c>
      <c r="AN102" s="273">
        <v>273</v>
      </c>
      <c r="AO102" s="273">
        <v>301</v>
      </c>
      <c r="AP102" s="273">
        <v>327</v>
      </c>
      <c r="AQ102" s="273">
        <v>352</v>
      </c>
      <c r="AR102" s="273">
        <v>247</v>
      </c>
      <c r="AS102" s="273">
        <v>290</v>
      </c>
      <c r="AT102" s="273">
        <v>330</v>
      </c>
      <c r="AU102" s="273">
        <v>375</v>
      </c>
      <c r="AV102" s="273">
        <v>425</v>
      </c>
      <c r="AW102" s="273">
        <v>527</v>
      </c>
      <c r="AX102" s="273">
        <v>618</v>
      </c>
      <c r="AY102" s="273">
        <v>739</v>
      </c>
      <c r="AZ102" s="273">
        <v>786</v>
      </c>
      <c r="BA102" s="273">
        <v>849</v>
      </c>
      <c r="BB102" s="273">
        <v>898</v>
      </c>
      <c r="BC102" s="273">
        <v>932</v>
      </c>
      <c r="BD102" s="273">
        <v>994</v>
      </c>
      <c r="BE102" s="273">
        <v>1048</v>
      </c>
      <c r="BF102" s="273">
        <v>1091</v>
      </c>
      <c r="BG102" s="273">
        <v>1121</v>
      </c>
      <c r="BH102" s="273">
        <v>1137</v>
      </c>
      <c r="BI102" s="273">
        <v>1139</v>
      </c>
      <c r="BJ102" s="273">
        <v>1142</v>
      </c>
      <c r="BK102" s="273">
        <v>1133</v>
      </c>
      <c r="BL102" s="273">
        <v>1128</v>
      </c>
      <c r="BM102" s="273">
        <v>1099</v>
      </c>
      <c r="BN102" s="273">
        <v>0</v>
      </c>
      <c r="BO102" s="273">
        <v>0</v>
      </c>
      <c r="BP102" s="273">
        <v>0</v>
      </c>
      <c r="BQ102" s="273">
        <v>0</v>
      </c>
      <c r="BR102" s="273">
        <v>0</v>
      </c>
      <c r="BS102" s="273">
        <v>0</v>
      </c>
      <c r="BT102" s="273">
        <v>0</v>
      </c>
      <c r="BU102" s="273">
        <v>0</v>
      </c>
      <c r="BV102" s="273">
        <v>0</v>
      </c>
      <c r="BW102" s="273">
        <v>0</v>
      </c>
      <c r="BX102" s="219"/>
    </row>
    <row r="103" spans="1:76">
      <c r="A103" s="30"/>
      <c r="B103" s="88" t="s">
        <v>512</v>
      </c>
      <c r="C103" s="271"/>
      <c r="D103" s="273">
        <v>0</v>
      </c>
      <c r="E103" s="273">
        <v>0</v>
      </c>
      <c r="F103" s="273">
        <v>0</v>
      </c>
      <c r="G103" s="273">
        <v>0</v>
      </c>
      <c r="H103" s="273">
        <v>0</v>
      </c>
      <c r="I103" s="273">
        <v>0</v>
      </c>
      <c r="J103" s="273">
        <v>0</v>
      </c>
      <c r="K103" s="273">
        <v>0</v>
      </c>
      <c r="L103" s="273">
        <v>0</v>
      </c>
      <c r="M103" s="273">
        <v>0</v>
      </c>
      <c r="N103" s="273">
        <v>0</v>
      </c>
      <c r="O103" s="273">
        <v>0</v>
      </c>
      <c r="P103" s="273">
        <v>0</v>
      </c>
      <c r="Q103" s="273">
        <v>0</v>
      </c>
      <c r="R103" s="273">
        <v>0</v>
      </c>
      <c r="S103" s="273">
        <v>0</v>
      </c>
      <c r="T103" s="273">
        <v>0</v>
      </c>
      <c r="U103" s="273">
        <v>0</v>
      </c>
      <c r="V103" s="273">
        <v>0</v>
      </c>
      <c r="W103" s="273">
        <v>0</v>
      </c>
      <c r="X103" s="273">
        <v>0</v>
      </c>
      <c r="Y103" s="273">
        <v>0</v>
      </c>
      <c r="Z103" s="273">
        <v>0</v>
      </c>
      <c r="AA103" s="273">
        <v>0</v>
      </c>
      <c r="AB103" s="273">
        <v>0</v>
      </c>
      <c r="AC103" s="273">
        <v>0</v>
      </c>
      <c r="AD103" s="273">
        <v>0</v>
      </c>
      <c r="AE103" s="273">
        <v>0</v>
      </c>
      <c r="AF103" s="273">
        <v>0</v>
      </c>
      <c r="AG103" s="273">
        <v>0</v>
      </c>
      <c r="AH103" s="273">
        <v>0</v>
      </c>
      <c r="AI103" s="273">
        <v>306</v>
      </c>
      <c r="AJ103" s="273">
        <v>316</v>
      </c>
      <c r="AK103" s="273">
        <v>369</v>
      </c>
      <c r="AL103" s="273">
        <v>415</v>
      </c>
      <c r="AM103" s="273">
        <v>449</v>
      </c>
      <c r="AN103" s="273">
        <v>492</v>
      </c>
      <c r="AO103" s="273">
        <v>575</v>
      </c>
      <c r="AP103" s="273">
        <v>602</v>
      </c>
      <c r="AQ103" s="273">
        <v>629</v>
      </c>
      <c r="AR103" s="273">
        <v>694</v>
      </c>
      <c r="AS103" s="273">
        <v>756</v>
      </c>
      <c r="AT103" s="273">
        <v>793</v>
      </c>
      <c r="AU103" s="273">
        <v>871</v>
      </c>
      <c r="AV103" s="273">
        <v>957</v>
      </c>
      <c r="AW103" s="273">
        <v>1013</v>
      </c>
      <c r="AX103" s="273">
        <v>1039</v>
      </c>
      <c r="AY103" s="273">
        <v>1056</v>
      </c>
      <c r="AZ103" s="273">
        <v>1059</v>
      </c>
      <c r="BA103" s="273">
        <v>995</v>
      </c>
      <c r="BB103" s="273">
        <v>949</v>
      </c>
      <c r="BC103" s="273">
        <v>931</v>
      </c>
      <c r="BD103" s="273">
        <v>913</v>
      </c>
      <c r="BE103" s="273">
        <v>886</v>
      </c>
      <c r="BF103" s="273">
        <v>857</v>
      </c>
      <c r="BG103" s="273">
        <v>841</v>
      </c>
      <c r="BH103" s="273">
        <v>805</v>
      </c>
      <c r="BI103" s="273">
        <v>780</v>
      </c>
      <c r="BJ103" s="273">
        <v>771</v>
      </c>
      <c r="BK103" s="273">
        <v>750</v>
      </c>
      <c r="BL103" s="273">
        <v>735</v>
      </c>
      <c r="BM103" s="273">
        <v>693</v>
      </c>
      <c r="BN103" s="273">
        <v>0</v>
      </c>
      <c r="BO103" s="273">
        <v>0</v>
      </c>
      <c r="BP103" s="273">
        <v>0</v>
      </c>
      <c r="BQ103" s="273">
        <v>0</v>
      </c>
      <c r="BR103" s="273">
        <v>0</v>
      </c>
      <c r="BS103" s="273">
        <v>0</v>
      </c>
      <c r="BT103" s="273">
        <v>0</v>
      </c>
      <c r="BU103" s="273">
        <v>0</v>
      </c>
      <c r="BV103" s="273">
        <v>0</v>
      </c>
      <c r="BW103" s="273">
        <v>0</v>
      </c>
      <c r="BX103" s="219"/>
    </row>
    <row r="104" spans="1:76">
      <c r="A104" s="30"/>
      <c r="B104" s="88" t="s">
        <v>511</v>
      </c>
      <c r="C104" s="271"/>
      <c r="D104" s="273">
        <v>0</v>
      </c>
      <c r="E104" s="273">
        <v>0</v>
      </c>
      <c r="F104" s="273">
        <v>0</v>
      </c>
      <c r="G104" s="273">
        <v>0</v>
      </c>
      <c r="H104" s="273">
        <v>0</v>
      </c>
      <c r="I104" s="273">
        <v>0</v>
      </c>
      <c r="J104" s="273">
        <v>0</v>
      </c>
      <c r="K104" s="273">
        <v>0</v>
      </c>
      <c r="L104" s="273">
        <v>0</v>
      </c>
      <c r="M104" s="273">
        <v>0</v>
      </c>
      <c r="N104" s="273">
        <v>0</v>
      </c>
      <c r="O104" s="273">
        <v>0</v>
      </c>
      <c r="P104" s="273">
        <v>0</v>
      </c>
      <c r="Q104" s="273">
        <v>0</v>
      </c>
      <c r="R104" s="273">
        <v>0</v>
      </c>
      <c r="S104" s="273">
        <v>0</v>
      </c>
      <c r="T104" s="273">
        <v>0</v>
      </c>
      <c r="U104" s="273">
        <v>0</v>
      </c>
      <c r="V104" s="273">
        <v>0</v>
      </c>
      <c r="W104" s="273">
        <v>0</v>
      </c>
      <c r="X104" s="273">
        <v>0</v>
      </c>
      <c r="Y104" s="273">
        <v>0</v>
      </c>
      <c r="Z104" s="273">
        <v>0</v>
      </c>
      <c r="AA104" s="273">
        <v>0</v>
      </c>
      <c r="AB104" s="273">
        <v>0</v>
      </c>
      <c r="AC104" s="273">
        <v>0</v>
      </c>
      <c r="AD104" s="273">
        <v>0</v>
      </c>
      <c r="AE104" s="273">
        <v>0</v>
      </c>
      <c r="AF104" s="273">
        <v>0</v>
      </c>
      <c r="AG104" s="273">
        <v>0</v>
      </c>
      <c r="AH104" s="273">
        <v>0</v>
      </c>
      <c r="AI104" s="273">
        <v>51</v>
      </c>
      <c r="AJ104" s="273">
        <v>49</v>
      </c>
      <c r="AK104" s="273">
        <v>77</v>
      </c>
      <c r="AL104" s="273">
        <v>110</v>
      </c>
      <c r="AM104" s="273">
        <v>182</v>
      </c>
      <c r="AN104" s="273">
        <v>208</v>
      </c>
      <c r="AO104" s="273">
        <v>224</v>
      </c>
      <c r="AP104" s="273">
        <v>228</v>
      </c>
      <c r="AQ104" s="273">
        <v>231</v>
      </c>
      <c r="AR104" s="273">
        <v>180</v>
      </c>
      <c r="AS104" s="273">
        <v>293</v>
      </c>
      <c r="AT104" s="273">
        <v>319</v>
      </c>
      <c r="AU104" s="273">
        <v>331</v>
      </c>
      <c r="AV104" s="273">
        <v>401</v>
      </c>
      <c r="AW104" s="273">
        <v>446</v>
      </c>
      <c r="AX104" s="273">
        <v>425</v>
      </c>
      <c r="AY104" s="273">
        <v>422</v>
      </c>
      <c r="AZ104" s="273">
        <v>444</v>
      </c>
      <c r="BA104" s="273">
        <v>394</v>
      </c>
      <c r="BB104" s="273">
        <v>345</v>
      </c>
      <c r="BC104" s="273">
        <v>339</v>
      </c>
      <c r="BD104" s="273">
        <v>323</v>
      </c>
      <c r="BE104" s="273">
        <v>301</v>
      </c>
      <c r="BF104" s="273">
        <v>265</v>
      </c>
      <c r="BG104" s="273">
        <v>256</v>
      </c>
      <c r="BH104" s="273">
        <v>233</v>
      </c>
      <c r="BI104" s="273">
        <v>212</v>
      </c>
      <c r="BJ104" s="273">
        <v>211</v>
      </c>
      <c r="BK104" s="273">
        <v>222</v>
      </c>
      <c r="BL104" s="273">
        <v>214</v>
      </c>
      <c r="BM104" s="273">
        <v>133</v>
      </c>
      <c r="BN104" s="273">
        <v>0</v>
      </c>
      <c r="BO104" s="273">
        <v>0</v>
      </c>
      <c r="BP104" s="273">
        <v>0</v>
      </c>
      <c r="BQ104" s="273">
        <v>0</v>
      </c>
      <c r="BR104" s="273">
        <v>0</v>
      </c>
      <c r="BS104" s="273">
        <v>0</v>
      </c>
      <c r="BT104" s="273">
        <v>0</v>
      </c>
      <c r="BU104" s="273">
        <v>0</v>
      </c>
      <c r="BV104" s="273">
        <v>0</v>
      </c>
      <c r="BW104" s="273">
        <v>0</v>
      </c>
      <c r="BX104" s="219"/>
    </row>
    <row r="105" spans="1:76" ht="15.75" thickBot="1">
      <c r="A105" s="31"/>
      <c r="B105" s="81"/>
      <c r="C105" s="225"/>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s="272"/>
      <c r="AG105" s="272"/>
      <c r="AH105" s="272"/>
      <c r="AI105" s="272"/>
      <c r="AJ105" s="272"/>
      <c r="AK105" s="272"/>
      <c r="AL105" s="272"/>
      <c r="AM105" s="272"/>
      <c r="AN105" s="272"/>
      <c r="AO105" s="272"/>
      <c r="AP105" s="272"/>
      <c r="AQ105" s="272"/>
      <c r="AR105" s="272"/>
      <c r="AS105" s="272"/>
      <c r="AT105" s="272"/>
      <c r="AU105" s="272"/>
      <c r="AV105" s="272"/>
      <c r="AW105" s="272"/>
      <c r="AX105" s="272"/>
      <c r="AY105" s="272"/>
      <c r="AZ105" s="272"/>
      <c r="BA105" s="272"/>
      <c r="BB105" s="272"/>
      <c r="BC105" s="272"/>
      <c r="BD105" s="272"/>
      <c r="BE105" s="272"/>
      <c r="BF105" s="272"/>
      <c r="BG105" s="272"/>
      <c r="BH105" s="272"/>
      <c r="BI105" s="272"/>
      <c r="BJ105" s="272"/>
      <c r="BK105" s="272"/>
      <c r="BL105" s="272"/>
      <c r="BM105" s="272"/>
      <c r="BN105" s="272"/>
      <c r="BO105" s="272"/>
      <c r="BP105" s="272"/>
      <c r="BQ105" s="272"/>
      <c r="BR105" s="272"/>
      <c r="BS105" s="272"/>
      <c r="BT105" s="272"/>
      <c r="BU105" s="272"/>
      <c r="BV105" s="272"/>
      <c r="BW105" s="272"/>
      <c r="BX105" s="219"/>
    </row>
    <row r="106" spans="1:76">
      <c r="A106" s="222"/>
      <c r="B106" s="222"/>
      <c r="C106" s="222"/>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20"/>
      <c r="BL106" s="220"/>
      <c r="BM106" s="220"/>
      <c r="BN106" s="220"/>
      <c r="BO106" s="220"/>
      <c r="BP106" s="220"/>
      <c r="BQ106" s="220"/>
      <c r="BR106" s="220"/>
      <c r="BS106" s="220"/>
      <c r="BT106" s="220"/>
      <c r="BU106" s="220"/>
      <c r="BV106" s="220"/>
      <c r="BW106" s="220"/>
      <c r="BX106" s="219"/>
    </row>
  </sheetData>
  <mergeCells count="3">
    <mergeCell ref="A2:A3"/>
    <mergeCell ref="A46:A47"/>
    <mergeCell ref="B2:B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6"/>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75" width="12.7109375" style="216" customWidth="1"/>
    <col min="76" max="76" width="12.7109375" style="215" customWidth="1"/>
    <col min="77" max="16384" width="9.140625" style="215"/>
  </cols>
  <sheetData>
    <row r="1" spans="1:76" s="265" customFormat="1" ht="24.95" customHeight="1" thickBot="1">
      <c r="A1" s="27" t="s">
        <v>79</v>
      </c>
      <c r="B1" s="27"/>
      <c r="C1" s="270"/>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7"/>
      <c r="BW1" s="267"/>
      <c r="BX1" s="266"/>
    </row>
    <row r="2" spans="1:76" ht="15.75">
      <c r="A2" s="419" t="str">
        <f>'Benefit summary table'!A2</f>
        <v>Budget 2015</v>
      </c>
      <c r="B2" s="419" t="s">
        <v>539</v>
      </c>
      <c r="C2" s="348"/>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33"/>
      <c r="B3" s="433"/>
      <c r="C3" s="28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6.1" customHeight="1">
      <c r="A4" s="288"/>
      <c r="B4" s="254" t="s">
        <v>81</v>
      </c>
      <c r="C4" s="341"/>
      <c r="D4" s="276">
        <f t="shared" ref="D4:AW4" si="0">SUM(D5,D9,D15)</f>
        <v>0</v>
      </c>
      <c r="E4" s="276">
        <f t="shared" si="0"/>
        <v>0</v>
      </c>
      <c r="F4" s="276">
        <f t="shared" si="0"/>
        <v>0</v>
      </c>
      <c r="G4" s="276">
        <f t="shared" si="0"/>
        <v>0</v>
      </c>
      <c r="H4" s="276">
        <f t="shared" si="0"/>
        <v>0</v>
      </c>
      <c r="I4" s="276">
        <f t="shared" si="0"/>
        <v>0</v>
      </c>
      <c r="J4" s="276">
        <f t="shared" si="0"/>
        <v>0</v>
      </c>
      <c r="K4" s="276">
        <f t="shared" si="0"/>
        <v>0</v>
      </c>
      <c r="L4" s="276">
        <f t="shared" si="0"/>
        <v>0</v>
      </c>
      <c r="M4" s="276">
        <f t="shared" si="0"/>
        <v>0</v>
      </c>
      <c r="N4" s="276">
        <f t="shared" si="0"/>
        <v>0</v>
      </c>
      <c r="O4" s="276">
        <f t="shared" si="0"/>
        <v>0</v>
      </c>
      <c r="P4" s="276">
        <f t="shared" si="0"/>
        <v>0</v>
      </c>
      <c r="Q4" s="276">
        <f t="shared" si="0"/>
        <v>0</v>
      </c>
      <c r="R4" s="276">
        <f t="shared" si="0"/>
        <v>0</v>
      </c>
      <c r="S4" s="276">
        <f t="shared" si="0"/>
        <v>0</v>
      </c>
      <c r="T4" s="276">
        <f t="shared" si="0"/>
        <v>0</v>
      </c>
      <c r="U4" s="276">
        <f t="shared" si="0"/>
        <v>0</v>
      </c>
      <c r="V4" s="276">
        <f t="shared" si="0"/>
        <v>0</v>
      </c>
      <c r="W4" s="276">
        <f t="shared" si="0"/>
        <v>0</v>
      </c>
      <c r="X4" s="276">
        <f t="shared" si="0"/>
        <v>0</v>
      </c>
      <c r="Y4" s="276">
        <f t="shared" si="0"/>
        <v>0</v>
      </c>
      <c r="Z4" s="276">
        <f t="shared" si="0"/>
        <v>76.699999999999989</v>
      </c>
      <c r="AA4" s="276">
        <f t="shared" si="0"/>
        <v>83.800000000000011</v>
      </c>
      <c r="AB4" s="276">
        <f t="shared" si="0"/>
        <v>92.7</v>
      </c>
      <c r="AC4" s="276">
        <f t="shared" si="0"/>
        <v>103.7</v>
      </c>
      <c r="AD4" s="276">
        <f t="shared" si="0"/>
        <v>130.80000000000001</v>
      </c>
      <c r="AE4" s="276">
        <f t="shared" si="0"/>
        <v>171.1</v>
      </c>
      <c r="AF4" s="276">
        <f t="shared" si="0"/>
        <v>196.7</v>
      </c>
      <c r="AG4" s="276">
        <f t="shared" si="0"/>
        <v>224.6</v>
      </c>
      <c r="AH4" s="276">
        <f t="shared" si="0"/>
        <v>253</v>
      </c>
      <c r="AI4" s="276">
        <f t="shared" si="0"/>
        <v>285</v>
      </c>
      <c r="AJ4" s="276">
        <f t="shared" si="0"/>
        <v>329</v>
      </c>
      <c r="AK4" s="276">
        <f t="shared" si="0"/>
        <v>367</v>
      </c>
      <c r="AL4" s="276">
        <f t="shared" si="0"/>
        <v>399</v>
      </c>
      <c r="AM4" s="276">
        <f t="shared" si="0"/>
        <v>428</v>
      </c>
      <c r="AN4" s="276">
        <f t="shared" si="0"/>
        <v>441</v>
      </c>
      <c r="AO4" s="276">
        <f t="shared" si="0"/>
        <v>470</v>
      </c>
      <c r="AP4" s="276">
        <f t="shared" si="0"/>
        <v>505</v>
      </c>
      <c r="AQ4" s="276">
        <f t="shared" si="0"/>
        <v>514.10200000000009</v>
      </c>
      <c r="AR4" s="276">
        <f t="shared" si="0"/>
        <v>513.58300000000008</v>
      </c>
      <c r="AS4" s="276">
        <f t="shared" si="0"/>
        <v>533.13800000000003</v>
      </c>
      <c r="AT4" s="276">
        <f t="shared" si="0"/>
        <v>584.37099999999998</v>
      </c>
      <c r="AU4" s="276">
        <f t="shared" si="0"/>
        <v>654.65499413448993</v>
      </c>
      <c r="AV4" s="276">
        <f t="shared" si="0"/>
        <v>667.50399999999991</v>
      </c>
      <c r="AW4" s="276">
        <f t="shared" si="0"/>
        <v>686.28399999999988</v>
      </c>
      <c r="AX4" s="276">
        <f t="shared" ref="AX4:BW4" si="1">SUM(AX5,AX9,AX15,AX13,AX14)</f>
        <v>710.02199999999993</v>
      </c>
      <c r="AY4" s="276">
        <f t="shared" si="1"/>
        <v>734.97559504132221</v>
      </c>
      <c r="AZ4" s="276">
        <f t="shared" si="1"/>
        <v>748.39700000000005</v>
      </c>
      <c r="BA4" s="276">
        <f t="shared" si="1"/>
        <v>751.94600000000003</v>
      </c>
      <c r="BB4" s="276">
        <f t="shared" si="1"/>
        <v>769.20972503840244</v>
      </c>
      <c r="BC4" s="276">
        <f t="shared" si="1"/>
        <v>763.73799999999994</v>
      </c>
      <c r="BD4" s="276">
        <f t="shared" si="1"/>
        <v>770.87267336961202</v>
      </c>
      <c r="BE4" s="276">
        <f t="shared" si="1"/>
        <v>792.85709700000007</v>
      </c>
      <c r="BF4" s="276">
        <f t="shared" si="1"/>
        <v>802.21727761258762</v>
      </c>
      <c r="BG4" s="276">
        <f t="shared" si="1"/>
        <v>802.82745841250244</v>
      </c>
      <c r="BH4" s="276">
        <f t="shared" si="1"/>
        <v>815.19508900000005</v>
      </c>
      <c r="BI4" s="276">
        <f t="shared" si="1"/>
        <v>834.12734177900018</v>
      </c>
      <c r="BJ4" s="276">
        <f t="shared" si="1"/>
        <v>823.13039853999976</v>
      </c>
      <c r="BK4" s="276">
        <f t="shared" si="1"/>
        <v>822.24543098380013</v>
      </c>
      <c r="BL4" s="276">
        <f t="shared" si="1"/>
        <v>853.28739183000016</v>
      </c>
      <c r="BM4" s="276">
        <f t="shared" si="1"/>
        <v>886.07535800000016</v>
      </c>
      <c r="BN4" s="276">
        <f t="shared" si="1"/>
        <v>935.91351682000004</v>
      </c>
      <c r="BO4" s="276">
        <f t="shared" si="1"/>
        <v>934.84436764999998</v>
      </c>
      <c r="BP4" s="276">
        <f t="shared" si="1"/>
        <v>956.67538677023606</v>
      </c>
      <c r="BQ4" s="276">
        <f t="shared" si="1"/>
        <v>957.95728758998507</v>
      </c>
      <c r="BR4" s="276">
        <f t="shared" si="1"/>
        <v>963.13508379623499</v>
      </c>
      <c r="BS4" s="276">
        <f t="shared" si="1"/>
        <v>963.1366464221104</v>
      </c>
      <c r="BT4" s="276">
        <f t="shared" si="1"/>
        <v>949.05464842176389</v>
      </c>
      <c r="BU4" s="276">
        <f t="shared" si="1"/>
        <v>942.44527521266991</v>
      </c>
      <c r="BV4" s="276">
        <f t="shared" si="1"/>
        <v>939.29019560847382</v>
      </c>
      <c r="BW4" s="276">
        <f t="shared" si="1"/>
        <v>939.39384585378752</v>
      </c>
      <c r="BX4" s="174"/>
    </row>
    <row r="5" spans="1:76" ht="26.1" customHeight="1">
      <c r="A5" s="361"/>
      <c r="B5" s="38" t="s">
        <v>535</v>
      </c>
      <c r="C5" s="30"/>
      <c r="D5" s="273">
        <v>0</v>
      </c>
      <c r="E5" s="273">
        <v>0</v>
      </c>
      <c r="F5" s="273">
        <v>0</v>
      </c>
      <c r="G5" s="273">
        <v>0</v>
      </c>
      <c r="H5" s="273">
        <v>0</v>
      </c>
      <c r="I5" s="273">
        <v>0</v>
      </c>
      <c r="J5" s="273">
        <v>0</v>
      </c>
      <c r="K5" s="273">
        <v>0</v>
      </c>
      <c r="L5" s="273">
        <v>0</v>
      </c>
      <c r="M5" s="273">
        <v>0</v>
      </c>
      <c r="N5" s="273">
        <v>0</v>
      </c>
      <c r="O5" s="273">
        <v>0</v>
      </c>
      <c r="P5" s="273">
        <v>0</v>
      </c>
      <c r="Q5" s="273">
        <v>0</v>
      </c>
      <c r="R5" s="273">
        <v>0</v>
      </c>
      <c r="S5" s="273">
        <v>0</v>
      </c>
      <c r="T5" s="273">
        <v>0</v>
      </c>
      <c r="U5" s="273">
        <v>0</v>
      </c>
      <c r="V5" s="273">
        <v>0</v>
      </c>
      <c r="W5" s="273">
        <v>0</v>
      </c>
      <c r="X5" s="273">
        <v>0</v>
      </c>
      <c r="Y5" s="273">
        <v>0</v>
      </c>
      <c r="Z5" s="273">
        <v>64.599999999999994</v>
      </c>
      <c r="AA5" s="273">
        <v>70.7</v>
      </c>
      <c r="AB5" s="273">
        <v>78.099999999999994</v>
      </c>
      <c r="AC5" s="273">
        <v>87.3</v>
      </c>
      <c r="AD5" s="273">
        <v>110.1</v>
      </c>
      <c r="AE5" s="273">
        <v>144.6</v>
      </c>
      <c r="AF5" s="273">
        <v>167.2</v>
      </c>
      <c r="AG5" s="273">
        <v>191.1</v>
      </c>
      <c r="AH5" s="273">
        <v>216</v>
      </c>
      <c r="AI5" s="273">
        <v>244</v>
      </c>
      <c r="AJ5" s="273">
        <v>282</v>
      </c>
      <c r="AK5" s="273">
        <v>315</v>
      </c>
      <c r="AL5" s="273">
        <v>343</v>
      </c>
      <c r="AM5" s="273">
        <v>369</v>
      </c>
      <c r="AN5" s="273">
        <v>381</v>
      </c>
      <c r="AO5" s="273">
        <v>407</v>
      </c>
      <c r="AP5" s="273">
        <v>440</v>
      </c>
      <c r="AQ5" s="273">
        <v>453.38600000000002</v>
      </c>
      <c r="AR5" s="273">
        <v>451.27800000000002</v>
      </c>
      <c r="AS5" s="273">
        <v>469.52100000000002</v>
      </c>
      <c r="AT5" s="273">
        <v>520.06299999999999</v>
      </c>
      <c r="AU5" s="273">
        <v>586.55099413448988</v>
      </c>
      <c r="AV5" s="273">
        <f t="shared" ref="AV5:BW5" si="2">SUM(AV6:AV7)</f>
        <v>600.92999999999995</v>
      </c>
      <c r="AW5" s="273">
        <f t="shared" si="2"/>
        <v>616.15499999999997</v>
      </c>
      <c r="AX5" s="273">
        <f t="shared" si="2"/>
        <v>645.43899999999996</v>
      </c>
      <c r="AY5" s="273">
        <f t="shared" si="2"/>
        <v>669.97299999999996</v>
      </c>
      <c r="AZ5" s="273">
        <f t="shared" si="2"/>
        <v>684.82</v>
      </c>
      <c r="BA5" s="273">
        <f t="shared" si="2"/>
        <v>689.89800000000002</v>
      </c>
      <c r="BB5" s="273">
        <f t="shared" si="2"/>
        <v>709.66099999999994</v>
      </c>
      <c r="BC5" s="273">
        <f t="shared" si="2"/>
        <v>699.61199999999997</v>
      </c>
      <c r="BD5" s="273">
        <f t="shared" si="2"/>
        <v>708</v>
      </c>
      <c r="BE5" s="273">
        <f t="shared" si="2"/>
        <v>727.45800000000008</v>
      </c>
      <c r="BF5" s="273">
        <f t="shared" si="2"/>
        <v>732.7211213525876</v>
      </c>
      <c r="BG5" s="273">
        <f t="shared" si="2"/>
        <v>736.5558877814442</v>
      </c>
      <c r="BH5" s="273">
        <f t="shared" si="2"/>
        <v>749.94100000000003</v>
      </c>
      <c r="BI5" s="273">
        <f t="shared" si="2"/>
        <v>745.66237929900012</v>
      </c>
      <c r="BJ5" s="273">
        <f t="shared" si="2"/>
        <v>750.09489891999988</v>
      </c>
      <c r="BK5" s="273">
        <f t="shared" si="2"/>
        <v>755.76206665380005</v>
      </c>
      <c r="BL5" s="273">
        <f t="shared" si="2"/>
        <v>778.67019714000014</v>
      </c>
      <c r="BM5" s="273">
        <f t="shared" si="2"/>
        <v>807.08740407000005</v>
      </c>
      <c r="BN5" s="273">
        <f t="shared" si="2"/>
        <v>853.62603838000007</v>
      </c>
      <c r="BO5" s="273">
        <f t="shared" si="2"/>
        <v>854.15397472999996</v>
      </c>
      <c r="BP5" s="273">
        <f t="shared" si="2"/>
        <v>873.08095759619198</v>
      </c>
      <c r="BQ5" s="273">
        <f t="shared" si="2"/>
        <v>873.16308704998505</v>
      </c>
      <c r="BR5" s="273">
        <f t="shared" si="2"/>
        <v>878.75901011352357</v>
      </c>
      <c r="BS5" s="273">
        <f t="shared" si="2"/>
        <v>878.30332996226002</v>
      </c>
      <c r="BT5" s="273">
        <f t="shared" si="2"/>
        <v>863.57053372784537</v>
      </c>
      <c r="BU5" s="273">
        <f t="shared" si="2"/>
        <v>856.20928036469252</v>
      </c>
      <c r="BV5" s="273">
        <f t="shared" si="2"/>
        <v>852.27516517330332</v>
      </c>
      <c r="BW5" s="273">
        <f t="shared" si="2"/>
        <v>851.59604874740921</v>
      </c>
      <c r="BX5" s="219"/>
    </row>
    <row r="6" spans="1:76">
      <c r="A6" s="271"/>
      <c r="B6" s="323" t="s">
        <v>337</v>
      </c>
      <c r="C6" s="319"/>
      <c r="D6" s="273">
        <v>0</v>
      </c>
      <c r="E6" s="273">
        <v>0</v>
      </c>
      <c r="F6" s="273">
        <v>0</v>
      </c>
      <c r="G6" s="273">
        <v>0</v>
      </c>
      <c r="H6" s="273">
        <v>0</v>
      </c>
      <c r="I6" s="273">
        <v>0</v>
      </c>
      <c r="J6" s="273">
        <v>0</v>
      </c>
      <c r="K6" s="273">
        <v>0</v>
      </c>
      <c r="L6" s="273">
        <v>0</v>
      </c>
      <c r="M6" s="273">
        <v>0</v>
      </c>
      <c r="N6" s="273">
        <v>0</v>
      </c>
      <c r="O6" s="273">
        <v>0</v>
      </c>
      <c r="P6" s="273">
        <v>0</v>
      </c>
      <c r="Q6" s="273">
        <v>0</v>
      </c>
      <c r="R6" s="273">
        <v>0</v>
      </c>
      <c r="S6" s="273">
        <v>0</v>
      </c>
      <c r="T6" s="273">
        <v>0</v>
      </c>
      <c r="U6" s="273">
        <v>0</v>
      </c>
      <c r="V6" s="273">
        <v>0</v>
      </c>
      <c r="W6" s="273">
        <v>0</v>
      </c>
      <c r="X6" s="273">
        <v>0</v>
      </c>
      <c r="Y6" s="273">
        <v>0</v>
      </c>
      <c r="Z6" s="273">
        <v>0</v>
      </c>
      <c r="AA6" s="273">
        <v>0</v>
      </c>
      <c r="AB6" s="273">
        <v>0</v>
      </c>
      <c r="AC6" s="273">
        <v>0</v>
      </c>
      <c r="AD6" s="273">
        <v>0</v>
      </c>
      <c r="AE6" s="273">
        <v>0</v>
      </c>
      <c r="AF6" s="273">
        <v>0</v>
      </c>
      <c r="AG6" s="273">
        <v>0</v>
      </c>
      <c r="AH6" s="273">
        <v>150.86192021876099</v>
      </c>
      <c r="AI6" s="273">
        <v>169.58927529545215</v>
      </c>
      <c r="AJ6" s="273">
        <v>194.52703018605663</v>
      </c>
      <c r="AK6" s="273">
        <v>215.59324696900481</v>
      </c>
      <c r="AL6" s="273">
        <v>223.46081816684327</v>
      </c>
      <c r="AM6" s="273">
        <v>248.3824459728107</v>
      </c>
      <c r="AN6" s="273">
        <v>264.93793790353891</v>
      </c>
      <c r="AO6" s="273">
        <v>287.54597527130755</v>
      </c>
      <c r="AP6" s="273">
        <v>283.61457487886878</v>
      </c>
      <c r="AQ6" s="273">
        <v>292.24290374097916</v>
      </c>
      <c r="AR6" s="273">
        <v>287.73943877592222</v>
      </c>
      <c r="AS6" s="273">
        <v>302.68487699282929</v>
      </c>
      <c r="AT6" s="273">
        <v>333.52147044155834</v>
      </c>
      <c r="AU6" s="273">
        <v>380.80942158251628</v>
      </c>
      <c r="AV6" s="273">
        <v>384.88923407703078</v>
      </c>
      <c r="AW6" s="273">
        <v>387.87665524354281</v>
      </c>
      <c r="AX6" s="273">
        <v>409.33011150143244</v>
      </c>
      <c r="AY6" s="273">
        <v>424.97262513563601</v>
      </c>
      <c r="AZ6" s="273">
        <v>448.46025849279948</v>
      </c>
      <c r="BA6" s="273">
        <v>451.93083260759454</v>
      </c>
      <c r="BB6" s="273">
        <v>464.56368155140774</v>
      </c>
      <c r="BC6" s="273">
        <v>457.40530309547091</v>
      </c>
      <c r="BD6" s="273">
        <v>449.27100000000002</v>
      </c>
      <c r="BE6" s="273">
        <v>458.60217196123631</v>
      </c>
      <c r="BF6" s="273">
        <v>453.35111210171794</v>
      </c>
      <c r="BG6" s="273">
        <v>469.02827967669646</v>
      </c>
      <c r="BH6" s="273">
        <v>459.91899999999998</v>
      </c>
      <c r="BI6" s="273">
        <v>449.75794596037161</v>
      </c>
      <c r="BJ6" s="273">
        <v>443.13462537454694</v>
      </c>
      <c r="BK6" s="273">
        <v>416.31119045700922</v>
      </c>
      <c r="BL6" s="273">
        <v>348.6831197044811</v>
      </c>
      <c r="BM6" s="273">
        <v>354.05537931399999</v>
      </c>
      <c r="BN6" s="273">
        <v>401.20840422019995</v>
      </c>
      <c r="BO6" s="273">
        <v>390.79752025713873</v>
      </c>
      <c r="BP6" s="273">
        <v>387.51426097503168</v>
      </c>
      <c r="BQ6" s="273">
        <v>375.1762757032501</v>
      </c>
      <c r="BR6" s="273">
        <v>367.18309291200814</v>
      </c>
      <c r="BS6" s="273">
        <v>354.91452848825588</v>
      </c>
      <c r="BT6" s="273">
        <v>338.20006369324574</v>
      </c>
      <c r="BU6" s="273">
        <v>324.1474105713479</v>
      </c>
      <c r="BV6" s="273">
        <v>311.53978648942075</v>
      </c>
      <c r="BW6" s="273">
        <v>300.1820720904235</v>
      </c>
      <c r="BX6" s="219"/>
    </row>
    <row r="7" spans="1:76">
      <c r="A7" s="271"/>
      <c r="B7" s="323" t="s">
        <v>338</v>
      </c>
      <c r="C7" s="319"/>
      <c r="D7" s="273">
        <v>0</v>
      </c>
      <c r="E7" s="273">
        <v>0</v>
      </c>
      <c r="F7" s="273">
        <v>0</v>
      </c>
      <c r="G7" s="273">
        <v>0</v>
      </c>
      <c r="H7" s="273">
        <v>0</v>
      </c>
      <c r="I7" s="273">
        <v>0</v>
      </c>
      <c r="J7" s="273">
        <v>0</v>
      </c>
      <c r="K7" s="273">
        <v>0</v>
      </c>
      <c r="L7" s="273">
        <v>0</v>
      </c>
      <c r="M7" s="273">
        <v>0</v>
      </c>
      <c r="N7" s="273">
        <v>0</v>
      </c>
      <c r="O7" s="273">
        <v>0</v>
      </c>
      <c r="P7" s="273">
        <v>0</v>
      </c>
      <c r="Q7" s="273">
        <v>0</v>
      </c>
      <c r="R7" s="273">
        <v>0</v>
      </c>
      <c r="S7" s="273">
        <v>0</v>
      </c>
      <c r="T7" s="273">
        <v>0</v>
      </c>
      <c r="U7" s="273">
        <v>0</v>
      </c>
      <c r="V7" s="273">
        <v>0</v>
      </c>
      <c r="W7" s="273">
        <v>0</v>
      </c>
      <c r="X7" s="273">
        <v>0</v>
      </c>
      <c r="Y7" s="273">
        <v>0</v>
      </c>
      <c r="Z7" s="273">
        <v>0</v>
      </c>
      <c r="AA7" s="273">
        <v>0</v>
      </c>
      <c r="AB7" s="273">
        <v>0</v>
      </c>
      <c r="AC7" s="273">
        <v>0</v>
      </c>
      <c r="AD7" s="273">
        <v>0</v>
      </c>
      <c r="AE7" s="273">
        <v>0</v>
      </c>
      <c r="AF7" s="273">
        <v>0</v>
      </c>
      <c r="AG7" s="273">
        <v>0</v>
      </c>
      <c r="AH7" s="273">
        <v>65.138079781239014</v>
      </c>
      <c r="AI7" s="273">
        <v>74.410724704547846</v>
      </c>
      <c r="AJ7" s="273">
        <v>87.472969813943365</v>
      </c>
      <c r="AK7" s="273">
        <v>99.406753030995191</v>
      </c>
      <c r="AL7" s="273">
        <v>119.53918183315673</v>
      </c>
      <c r="AM7" s="273">
        <v>120.6175540271893</v>
      </c>
      <c r="AN7" s="273">
        <v>116.06206209646109</v>
      </c>
      <c r="AO7" s="273">
        <v>119.45402472869245</v>
      </c>
      <c r="AP7" s="273">
        <v>156.38542512113122</v>
      </c>
      <c r="AQ7" s="273">
        <v>161.14309625902087</v>
      </c>
      <c r="AR7" s="273">
        <v>163.5385612240778</v>
      </c>
      <c r="AS7" s="273">
        <v>166.83612300717073</v>
      </c>
      <c r="AT7" s="273">
        <v>186.54152955844165</v>
      </c>
      <c r="AU7" s="273">
        <v>205.7415725519736</v>
      </c>
      <c r="AV7" s="273">
        <v>216.04076592296917</v>
      </c>
      <c r="AW7" s="273">
        <v>228.27834475645716</v>
      </c>
      <c r="AX7" s="273">
        <v>236.10888849856752</v>
      </c>
      <c r="AY7" s="273">
        <v>245.00037486436395</v>
      </c>
      <c r="AZ7" s="273">
        <v>236.35974150720057</v>
      </c>
      <c r="BA7" s="273">
        <v>237.96716739240549</v>
      </c>
      <c r="BB7" s="273">
        <v>245.0973184485922</v>
      </c>
      <c r="BC7" s="273">
        <v>242.20669690452905</v>
      </c>
      <c r="BD7" s="273">
        <v>258.72899999999998</v>
      </c>
      <c r="BE7" s="273">
        <v>268.85582803876378</v>
      </c>
      <c r="BF7" s="273">
        <v>279.37000925086966</v>
      </c>
      <c r="BG7" s="273">
        <v>267.52760810474769</v>
      </c>
      <c r="BH7" s="273">
        <v>290.02199999999999</v>
      </c>
      <c r="BI7" s="273">
        <v>295.90443333862845</v>
      </c>
      <c r="BJ7" s="273">
        <v>306.96027354545299</v>
      </c>
      <c r="BK7" s="273">
        <v>339.45087619679083</v>
      </c>
      <c r="BL7" s="273">
        <v>429.98707743551904</v>
      </c>
      <c r="BM7" s="273">
        <v>453.03202475600006</v>
      </c>
      <c r="BN7" s="273">
        <v>452.41763415980012</v>
      </c>
      <c r="BO7" s="273">
        <v>463.35645447286123</v>
      </c>
      <c r="BP7" s="273">
        <v>485.5666966211603</v>
      </c>
      <c r="BQ7" s="273">
        <v>497.9868113467349</v>
      </c>
      <c r="BR7" s="273">
        <v>511.57591720151549</v>
      </c>
      <c r="BS7" s="273">
        <v>523.38880147400414</v>
      </c>
      <c r="BT7" s="273">
        <v>525.37047003459963</v>
      </c>
      <c r="BU7" s="273">
        <v>532.06186979334461</v>
      </c>
      <c r="BV7" s="273">
        <v>540.73537868388257</v>
      </c>
      <c r="BW7" s="273">
        <v>551.41397665698571</v>
      </c>
      <c r="BX7" s="219"/>
    </row>
    <row r="8" spans="1:76" ht="26.1" customHeight="1">
      <c r="A8" s="219"/>
      <c r="B8" s="321" t="s">
        <v>409</v>
      </c>
      <c r="C8" s="322"/>
      <c r="D8" s="273">
        <v>0</v>
      </c>
      <c r="E8" s="273">
        <v>0</v>
      </c>
      <c r="F8" s="273">
        <v>0</v>
      </c>
      <c r="G8" s="273">
        <v>0</v>
      </c>
      <c r="H8" s="273">
        <v>0</v>
      </c>
      <c r="I8" s="273">
        <v>0</v>
      </c>
      <c r="J8" s="273">
        <v>0</v>
      </c>
      <c r="K8" s="273">
        <v>0</v>
      </c>
      <c r="L8" s="273">
        <v>0</v>
      </c>
      <c r="M8" s="273">
        <v>0</v>
      </c>
      <c r="N8" s="273">
        <v>0</v>
      </c>
      <c r="O8" s="273">
        <v>0</v>
      </c>
      <c r="P8" s="273">
        <v>0</v>
      </c>
      <c r="Q8" s="273">
        <v>0</v>
      </c>
      <c r="R8" s="273">
        <v>0</v>
      </c>
      <c r="S8" s="273">
        <v>0</v>
      </c>
      <c r="T8" s="273">
        <v>0</v>
      </c>
      <c r="U8" s="273">
        <v>0</v>
      </c>
      <c r="V8" s="273">
        <v>0</v>
      </c>
      <c r="W8" s="273">
        <v>0</v>
      </c>
      <c r="X8" s="273">
        <v>0</v>
      </c>
      <c r="Y8" s="273">
        <v>0</v>
      </c>
      <c r="Z8" s="273">
        <v>0</v>
      </c>
      <c r="AA8" s="273">
        <v>0</v>
      </c>
      <c r="AB8" s="273">
        <v>0</v>
      </c>
      <c r="AC8" s="273">
        <v>0</v>
      </c>
      <c r="AD8" s="273">
        <v>0</v>
      </c>
      <c r="AE8" s="273">
        <v>0</v>
      </c>
      <c r="AF8" s="273">
        <v>0</v>
      </c>
      <c r="AG8" s="273">
        <v>0</v>
      </c>
      <c r="AH8" s="273">
        <v>0</v>
      </c>
      <c r="AI8" s="273">
        <v>0</v>
      </c>
      <c r="AJ8" s="273">
        <v>0</v>
      </c>
      <c r="AK8" s="273">
        <v>0</v>
      </c>
      <c r="AL8" s="273">
        <v>0</v>
      </c>
      <c r="AM8" s="273">
        <v>0</v>
      </c>
      <c r="AN8" s="273">
        <v>0</v>
      </c>
      <c r="AO8" s="273">
        <v>0</v>
      </c>
      <c r="AP8" s="273">
        <v>0</v>
      </c>
      <c r="AQ8" s="273">
        <v>0</v>
      </c>
      <c r="AR8" s="273">
        <v>0</v>
      </c>
      <c r="AS8" s="273">
        <v>0</v>
      </c>
      <c r="AT8" s="273">
        <v>0</v>
      </c>
      <c r="AU8" s="273">
        <v>8.5689234733107629</v>
      </c>
      <c r="AV8" s="273">
        <v>8.5689234733107629</v>
      </c>
      <c r="AW8" s="273">
        <v>8.5689234733107629</v>
      </c>
      <c r="AX8" s="273">
        <v>8.5689234733107629</v>
      </c>
      <c r="AY8" s="273">
        <v>8.5689234733107629</v>
      </c>
      <c r="AZ8" s="273">
        <v>8.5689234733107629</v>
      </c>
      <c r="BA8" s="273">
        <v>8.5689234733107629</v>
      </c>
      <c r="BB8" s="273">
        <v>8.5689234733107629</v>
      </c>
      <c r="BC8" s="273">
        <v>8.5689234733107629</v>
      </c>
      <c r="BD8" s="273">
        <v>8.5689234733107629</v>
      </c>
      <c r="BE8" s="273">
        <v>8.5689234733107629</v>
      </c>
      <c r="BF8" s="273">
        <v>8.5689234733107629</v>
      </c>
      <c r="BG8" s="273">
        <v>8.5689234733107629</v>
      </c>
      <c r="BH8" s="273">
        <v>8.5689234733107629</v>
      </c>
      <c r="BI8" s="273">
        <v>8.5689234733107629</v>
      </c>
      <c r="BJ8" s="273">
        <v>8.5689234733107629</v>
      </c>
      <c r="BK8" s="273">
        <v>8.5689234733107629</v>
      </c>
      <c r="BL8" s="273">
        <v>11.375592910018264</v>
      </c>
      <c r="BM8" s="273">
        <v>11.790739886058631</v>
      </c>
      <c r="BN8" s="273">
        <v>12.44949819350966</v>
      </c>
      <c r="BO8" s="273">
        <v>12.674803014173575</v>
      </c>
      <c r="BP8" s="273">
        <v>12.95565591843345</v>
      </c>
      <c r="BQ8" s="273">
        <v>17.764977253409398</v>
      </c>
      <c r="BR8" s="273">
        <v>17.878460067719317</v>
      </c>
      <c r="BS8" s="273">
        <v>17.868325231466745</v>
      </c>
      <c r="BT8" s="273">
        <v>17.568603343764543</v>
      </c>
      <c r="BU8" s="273">
        <v>17.418834002745033</v>
      </c>
      <c r="BV8" s="273">
        <v>17.338872863584367</v>
      </c>
      <c r="BW8" s="273">
        <v>17.325049478106443</v>
      </c>
      <c r="BX8" s="219"/>
    </row>
    <row r="9" spans="1:76" ht="26.1" customHeight="1">
      <c r="A9" s="361"/>
      <c r="B9" s="38" t="s">
        <v>534</v>
      </c>
      <c r="C9" s="30"/>
      <c r="D9" s="273">
        <v>0</v>
      </c>
      <c r="E9" s="273">
        <v>0</v>
      </c>
      <c r="F9" s="273">
        <v>0</v>
      </c>
      <c r="G9" s="273">
        <v>0</v>
      </c>
      <c r="H9" s="273">
        <v>0</v>
      </c>
      <c r="I9" s="273">
        <v>0</v>
      </c>
      <c r="J9" s="273">
        <v>0</v>
      </c>
      <c r="K9" s="273">
        <v>0</v>
      </c>
      <c r="L9" s="273">
        <v>0</v>
      </c>
      <c r="M9" s="273">
        <v>0</v>
      </c>
      <c r="N9" s="273">
        <v>0</v>
      </c>
      <c r="O9" s="273">
        <v>0</v>
      </c>
      <c r="P9" s="273">
        <v>0</v>
      </c>
      <c r="Q9" s="273">
        <v>0</v>
      </c>
      <c r="R9" s="273">
        <v>0</v>
      </c>
      <c r="S9" s="273">
        <v>0</v>
      </c>
      <c r="T9" s="273">
        <v>0</v>
      </c>
      <c r="U9" s="273">
        <v>0</v>
      </c>
      <c r="V9" s="273">
        <v>0</v>
      </c>
      <c r="W9" s="273">
        <v>0</v>
      </c>
      <c r="X9" s="273">
        <v>0</v>
      </c>
      <c r="Y9" s="273">
        <v>0</v>
      </c>
      <c r="Z9" s="273">
        <v>9.3000000000000007</v>
      </c>
      <c r="AA9" s="273">
        <v>10.199999999999999</v>
      </c>
      <c r="AB9" s="273">
        <v>11.7</v>
      </c>
      <c r="AC9" s="273">
        <v>13.4</v>
      </c>
      <c r="AD9" s="273">
        <v>17.2</v>
      </c>
      <c r="AE9" s="273">
        <v>22.5</v>
      </c>
      <c r="AF9" s="273">
        <v>25.5</v>
      </c>
      <c r="AG9" s="273">
        <v>29</v>
      </c>
      <c r="AH9" s="273">
        <v>32</v>
      </c>
      <c r="AI9" s="273">
        <v>36</v>
      </c>
      <c r="AJ9" s="273">
        <v>42</v>
      </c>
      <c r="AK9" s="273">
        <v>47</v>
      </c>
      <c r="AL9" s="273">
        <v>51</v>
      </c>
      <c r="AM9" s="273">
        <v>54</v>
      </c>
      <c r="AN9" s="273">
        <v>55</v>
      </c>
      <c r="AO9" s="273">
        <v>58</v>
      </c>
      <c r="AP9" s="273">
        <v>61</v>
      </c>
      <c r="AQ9" s="273">
        <v>56.491999999999997</v>
      </c>
      <c r="AR9" s="273">
        <v>58.61</v>
      </c>
      <c r="AS9" s="273">
        <v>59.338999999999999</v>
      </c>
      <c r="AT9" s="273">
        <v>60.216000000000001</v>
      </c>
      <c r="AU9" s="273">
        <v>64.003</v>
      </c>
      <c r="AV9" s="273">
        <v>62.688000000000002</v>
      </c>
      <c r="AW9" s="273">
        <v>66.622</v>
      </c>
      <c r="AX9" s="273">
        <v>58.168999999999997</v>
      </c>
      <c r="AY9" s="273">
        <v>57.765999999999998</v>
      </c>
      <c r="AZ9" s="273">
        <v>55.347000000000001</v>
      </c>
      <c r="BA9" s="273">
        <v>54.619</v>
      </c>
      <c r="BB9" s="273">
        <v>49.393000000000001</v>
      </c>
      <c r="BC9" s="273">
        <v>51.527999999999999</v>
      </c>
      <c r="BD9" s="273">
        <v>49</v>
      </c>
      <c r="BE9" s="273">
        <v>49</v>
      </c>
      <c r="BF9" s="273">
        <v>48.056406750000008</v>
      </c>
      <c r="BG9" s="273">
        <v>45.566810758911991</v>
      </c>
      <c r="BH9" s="273">
        <v>43.427999999999997</v>
      </c>
      <c r="BI9" s="273">
        <v>40.825000000000003</v>
      </c>
      <c r="BJ9" s="273">
        <v>39.280999999999992</v>
      </c>
      <c r="BK9" s="273">
        <v>37.953660409999991</v>
      </c>
      <c r="BL9" s="273">
        <v>36.609209720000003</v>
      </c>
      <c r="BM9" s="273">
        <v>35.892877070000004</v>
      </c>
      <c r="BN9" s="273">
        <v>34.066781949999992</v>
      </c>
      <c r="BO9" s="273">
        <v>32.863790210000005</v>
      </c>
      <c r="BP9" s="273">
        <v>31.777945706246079</v>
      </c>
      <c r="BQ9" s="273">
        <v>30.124750710000001</v>
      </c>
      <c r="BR9" s="273">
        <v>28.84043943271012</v>
      </c>
      <c r="BS9" s="273">
        <v>27.150075102146566</v>
      </c>
      <c r="BT9" s="273">
        <v>25.84158694066992</v>
      </c>
      <c r="BU9" s="273">
        <v>24.694174051016173</v>
      </c>
      <c r="BV9" s="273">
        <v>23.67218684240834</v>
      </c>
      <c r="BW9" s="273">
        <v>22.749435171063983</v>
      </c>
      <c r="BX9" s="219"/>
    </row>
    <row r="10" spans="1:76">
      <c r="A10" s="271"/>
      <c r="B10" s="323" t="s">
        <v>337</v>
      </c>
      <c r="C10" s="319"/>
      <c r="D10" s="273">
        <v>0</v>
      </c>
      <c r="E10" s="273">
        <v>0</v>
      </c>
      <c r="F10" s="273">
        <v>0</v>
      </c>
      <c r="G10" s="273">
        <v>0</v>
      </c>
      <c r="H10" s="273">
        <v>0</v>
      </c>
      <c r="I10" s="273">
        <v>0</v>
      </c>
      <c r="J10" s="273">
        <v>0</v>
      </c>
      <c r="K10" s="273">
        <v>0</v>
      </c>
      <c r="L10" s="273">
        <v>0</v>
      </c>
      <c r="M10" s="273">
        <v>0</v>
      </c>
      <c r="N10" s="273">
        <v>0</v>
      </c>
      <c r="O10" s="273">
        <v>0</v>
      </c>
      <c r="P10" s="273">
        <v>0</v>
      </c>
      <c r="Q10" s="273">
        <v>0</v>
      </c>
      <c r="R10" s="273">
        <v>0</v>
      </c>
      <c r="S10" s="273">
        <v>0</v>
      </c>
      <c r="T10" s="273">
        <v>0</v>
      </c>
      <c r="U10" s="273">
        <v>0</v>
      </c>
      <c r="V10" s="273">
        <v>0</v>
      </c>
      <c r="W10" s="273">
        <v>0</v>
      </c>
      <c r="X10" s="273">
        <v>0</v>
      </c>
      <c r="Y10" s="273">
        <v>0</v>
      </c>
      <c r="Z10" s="273">
        <v>0</v>
      </c>
      <c r="AA10" s="273">
        <v>0</v>
      </c>
      <c r="AB10" s="273">
        <v>0</v>
      </c>
      <c r="AC10" s="273">
        <v>0</v>
      </c>
      <c r="AD10" s="273">
        <v>0</v>
      </c>
      <c r="AE10" s="273">
        <v>0</v>
      </c>
      <c r="AF10" s="273">
        <v>0</v>
      </c>
      <c r="AG10" s="273">
        <v>0</v>
      </c>
      <c r="AH10" s="273">
        <v>5.8755802207076453</v>
      </c>
      <c r="AI10" s="273">
        <v>6.6100277482961012</v>
      </c>
      <c r="AJ10" s="273">
        <v>7.7116990396787841</v>
      </c>
      <c r="AK10" s="273">
        <v>8.6297584491643544</v>
      </c>
      <c r="AL10" s="273">
        <v>9.3642059767528103</v>
      </c>
      <c r="AM10" s="273">
        <v>9.9150416224441535</v>
      </c>
      <c r="AN10" s="273">
        <v>10.098653504341266</v>
      </c>
      <c r="AO10" s="273">
        <v>10.649489150032608</v>
      </c>
      <c r="AP10" s="273">
        <v>11.200324795723949</v>
      </c>
      <c r="AQ10" s="273">
        <v>10.372602432131758</v>
      </c>
      <c r="AR10" s="273">
        <v>10.761492397989846</v>
      </c>
      <c r="AS10" s="273">
        <v>10.895345459892843</v>
      </c>
      <c r="AT10" s="273">
        <v>11.056373080316611</v>
      </c>
      <c r="AU10" s="273">
        <v>11.751711277060982</v>
      </c>
      <c r="AV10" s="273">
        <v>10.740101662601536</v>
      </c>
      <c r="AW10" s="273">
        <v>10.867560615178869</v>
      </c>
      <c r="AX10" s="273">
        <v>8.9144351893882074</v>
      </c>
      <c r="AY10" s="273">
        <v>8.2866278477680808</v>
      </c>
      <c r="AZ10" s="273">
        <v>7.7611274445963527</v>
      </c>
      <c r="BA10" s="273">
        <v>6.8913768673835412</v>
      </c>
      <c r="BB10" s="273">
        <v>6.0945233728261901</v>
      </c>
      <c r="BC10" s="273">
        <v>6.0057435125149512</v>
      </c>
      <c r="BD10" s="273">
        <v>5.2120000000000033</v>
      </c>
      <c r="BE10" s="273">
        <v>5.213000000000001</v>
      </c>
      <c r="BF10" s="273">
        <v>4.7798173643700785</v>
      </c>
      <c r="BG10" s="273">
        <v>3.6967457020200758</v>
      </c>
      <c r="BH10" s="273">
        <v>3.266</v>
      </c>
      <c r="BI10" s="273">
        <v>6.1911786786786775</v>
      </c>
      <c r="BJ10" s="273">
        <v>5.6055504291845493</v>
      </c>
      <c r="BK10" s="273">
        <v>5.6746798378225547</v>
      </c>
      <c r="BL10" s="273">
        <v>2.1965525831999999</v>
      </c>
      <c r="BM10" s="273">
        <v>1.8406603625641045</v>
      </c>
      <c r="BN10" s="273">
        <v>1.6231135700409567</v>
      </c>
      <c r="BO10" s="273">
        <v>1.448690672492809</v>
      </c>
      <c r="BP10" s="273">
        <v>1.2921065736641424</v>
      </c>
      <c r="BQ10" s="273">
        <v>1.4352952898006814</v>
      </c>
      <c r="BR10" s="273">
        <v>1.27133466133336</v>
      </c>
      <c r="BS10" s="273">
        <v>1.1039351265573929</v>
      </c>
      <c r="BT10" s="273">
        <v>0.97228096648859286</v>
      </c>
      <c r="BU10" s="273">
        <v>0.85380847408228244</v>
      </c>
      <c r="BV10" s="273">
        <v>0.73387231506905992</v>
      </c>
      <c r="BW10" s="273">
        <v>0.61082353004405954</v>
      </c>
      <c r="BX10" s="219"/>
    </row>
    <row r="11" spans="1:76">
      <c r="A11" s="219"/>
      <c r="B11" s="340" t="s">
        <v>338</v>
      </c>
      <c r="C11" s="322"/>
      <c r="D11" s="273">
        <v>0</v>
      </c>
      <c r="E11" s="273">
        <v>0</v>
      </c>
      <c r="F11" s="273">
        <v>0</v>
      </c>
      <c r="G11" s="273">
        <v>0</v>
      </c>
      <c r="H11" s="273">
        <v>0</v>
      </c>
      <c r="I11" s="273">
        <v>0</v>
      </c>
      <c r="J11" s="273">
        <v>0</v>
      </c>
      <c r="K11" s="273">
        <v>0</v>
      </c>
      <c r="L11" s="273">
        <v>0</v>
      </c>
      <c r="M11" s="273">
        <v>0</v>
      </c>
      <c r="N11" s="273">
        <v>0</v>
      </c>
      <c r="O11" s="273">
        <v>0</v>
      </c>
      <c r="P11" s="273">
        <v>0</v>
      </c>
      <c r="Q11" s="273">
        <v>0</v>
      </c>
      <c r="R11" s="273">
        <v>0</v>
      </c>
      <c r="S11" s="273">
        <v>0</v>
      </c>
      <c r="T11" s="273">
        <v>0</v>
      </c>
      <c r="U11" s="273">
        <v>0</v>
      </c>
      <c r="V11" s="273">
        <v>0</v>
      </c>
      <c r="W11" s="273">
        <v>0</v>
      </c>
      <c r="X11" s="273">
        <v>0</v>
      </c>
      <c r="Y11" s="273">
        <v>0</v>
      </c>
      <c r="Z11" s="273">
        <v>0</v>
      </c>
      <c r="AA11" s="273">
        <v>0</v>
      </c>
      <c r="AB11" s="273">
        <v>0</v>
      </c>
      <c r="AC11" s="273">
        <v>0</v>
      </c>
      <c r="AD11" s="273">
        <v>0</v>
      </c>
      <c r="AE11" s="273">
        <v>0</v>
      </c>
      <c r="AF11" s="273">
        <v>0</v>
      </c>
      <c r="AG11" s="273">
        <v>0</v>
      </c>
      <c r="AH11" s="273">
        <v>26.124419779292353</v>
      </c>
      <c r="AI11" s="273">
        <v>29.389972251703899</v>
      </c>
      <c r="AJ11" s="273">
        <v>34.288300960321216</v>
      </c>
      <c r="AK11" s="273">
        <v>38.370241550835644</v>
      </c>
      <c r="AL11" s="273">
        <v>41.635794023247186</v>
      </c>
      <c r="AM11" s="273">
        <v>44.08495837755585</v>
      </c>
      <c r="AN11" s="273">
        <v>44.901346495658736</v>
      </c>
      <c r="AO11" s="273">
        <v>47.350510849967392</v>
      </c>
      <c r="AP11" s="273">
        <v>49.799675204276049</v>
      </c>
      <c r="AQ11" s="273">
        <v>46.119397567868241</v>
      </c>
      <c r="AR11" s="273">
        <v>47.848507602010152</v>
      </c>
      <c r="AS11" s="273">
        <v>48.443654540107154</v>
      </c>
      <c r="AT11" s="273">
        <v>49.15962691968339</v>
      </c>
      <c r="AU11" s="273">
        <v>52.251288722939016</v>
      </c>
      <c r="AV11" s="273">
        <v>51.94789833739847</v>
      </c>
      <c r="AW11" s="273">
        <v>55.754439384821133</v>
      </c>
      <c r="AX11" s="273">
        <v>49.254564810611789</v>
      </c>
      <c r="AY11" s="273">
        <v>49.479372152231917</v>
      </c>
      <c r="AZ11" s="273">
        <v>47.585872555403647</v>
      </c>
      <c r="BA11" s="273">
        <v>47.727623132616458</v>
      </c>
      <c r="BB11" s="273">
        <v>43.298476627173812</v>
      </c>
      <c r="BC11" s="273">
        <v>45.522256487485045</v>
      </c>
      <c r="BD11" s="273">
        <v>43.787999999999997</v>
      </c>
      <c r="BE11" s="273">
        <v>43.786999999999999</v>
      </c>
      <c r="BF11" s="273">
        <v>43.276589385629926</v>
      </c>
      <c r="BG11" s="273">
        <v>41.870065056891917</v>
      </c>
      <c r="BH11" s="273">
        <v>40.161999999999999</v>
      </c>
      <c r="BI11" s="273">
        <v>34.633821321321321</v>
      </c>
      <c r="BJ11" s="273">
        <v>33.675449570815445</v>
      </c>
      <c r="BK11" s="273">
        <v>32.278980572177439</v>
      </c>
      <c r="BL11" s="273">
        <v>34.4126571368</v>
      </c>
      <c r="BM11" s="273">
        <v>34.052216707435903</v>
      </c>
      <c r="BN11" s="273">
        <v>32.443668379959036</v>
      </c>
      <c r="BO11" s="273">
        <v>31.415099537507196</v>
      </c>
      <c r="BP11" s="273">
        <v>30.485839132581937</v>
      </c>
      <c r="BQ11" s="273">
        <v>28.689455420199319</v>
      </c>
      <c r="BR11" s="273">
        <v>27.569104771376761</v>
      </c>
      <c r="BS11" s="273">
        <v>26.046139975589174</v>
      </c>
      <c r="BT11" s="273">
        <v>24.869305974181326</v>
      </c>
      <c r="BU11" s="273">
        <v>23.840365576933891</v>
      </c>
      <c r="BV11" s="273">
        <v>22.93831452733928</v>
      </c>
      <c r="BW11" s="273">
        <v>22.138611641019924</v>
      </c>
      <c r="BX11" s="219"/>
    </row>
    <row r="12" spans="1:76" ht="12.95" customHeight="1">
      <c r="A12" s="219"/>
      <c r="B12" s="322"/>
      <c r="C12" s="322"/>
      <c r="D12" s="273"/>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19"/>
    </row>
    <row r="13" spans="1:76">
      <c r="A13" s="219"/>
      <c r="B13" s="322" t="s">
        <v>229</v>
      </c>
      <c r="C13" s="322"/>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v>5.5109329999999996</v>
      </c>
      <c r="BM13" s="273">
        <v>7.0408049999999998</v>
      </c>
      <c r="BN13" s="273">
        <v>9.2482140000000008</v>
      </c>
      <c r="BO13" s="273">
        <v>9.5133209999999995</v>
      </c>
      <c r="BP13" s="273">
        <v>9.4075343484310903</v>
      </c>
      <c r="BQ13" s="273">
        <v>9.2168086836232543</v>
      </c>
      <c r="BR13" s="273">
        <v>9.8752436864509239</v>
      </c>
      <c r="BS13" s="273">
        <v>9.0250544075672963</v>
      </c>
      <c r="BT13" s="273">
        <v>9.0668964998648125</v>
      </c>
      <c r="BU13" s="273">
        <v>9.1992786476050341</v>
      </c>
      <c r="BV13" s="273">
        <v>9.4266561162205313</v>
      </c>
      <c r="BW13" s="273">
        <v>9.8407629273169483</v>
      </c>
      <c r="BX13" s="219"/>
    </row>
    <row r="14" spans="1:76">
      <c r="A14" s="219"/>
      <c r="B14" s="322" t="s">
        <v>221</v>
      </c>
      <c r="C14" s="322"/>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v>3.4569999999999999</v>
      </c>
      <c r="AY14" s="273">
        <v>4.1285950413223143</v>
      </c>
      <c r="AZ14" s="273">
        <v>5.4580000000000002</v>
      </c>
      <c r="BA14" s="273">
        <v>4.9669999999999996</v>
      </c>
      <c r="BB14" s="273">
        <v>8.2967250384024585</v>
      </c>
      <c r="BC14" s="273">
        <v>10.563000000000001</v>
      </c>
      <c r="BD14" s="273">
        <v>11.87267336961207</v>
      </c>
      <c r="BE14" s="273">
        <v>14.399096999999999</v>
      </c>
      <c r="BF14" s="273">
        <v>19.709695</v>
      </c>
      <c r="BG14" s="273">
        <v>19.340500802146213</v>
      </c>
      <c r="BH14" s="273">
        <v>20.643089</v>
      </c>
      <c r="BI14" s="273">
        <v>46.53799999999999</v>
      </c>
      <c r="BJ14" s="273">
        <v>32.67</v>
      </c>
      <c r="BK14" s="273">
        <v>27.44</v>
      </c>
      <c r="BL14" s="273">
        <v>31.553068</v>
      </c>
      <c r="BM14" s="273">
        <v>35.207568999999999</v>
      </c>
      <c r="BN14" s="273">
        <v>38.218910999999999</v>
      </c>
      <c r="BO14" s="273">
        <v>37.692900000000002</v>
      </c>
      <c r="BP14" s="273">
        <v>42.019909411804896</v>
      </c>
      <c r="BQ14" s="273">
        <v>45.458691636376749</v>
      </c>
      <c r="BR14" s="273">
        <v>45.665822393550357</v>
      </c>
      <c r="BS14" s="273">
        <v>48.658186950136511</v>
      </c>
      <c r="BT14" s="273">
        <v>50.575631253383769</v>
      </c>
      <c r="BU14" s="273">
        <v>52.342542149356234</v>
      </c>
      <c r="BV14" s="273">
        <v>53.916187476541587</v>
      </c>
      <c r="BW14" s="273">
        <v>55.207599007997402</v>
      </c>
      <c r="BX14" s="219"/>
    </row>
    <row r="15" spans="1:76" s="265" customFormat="1" ht="35.1" customHeight="1" thickBot="1">
      <c r="A15" s="380"/>
      <c r="B15" s="298" t="s">
        <v>537</v>
      </c>
      <c r="C15" s="59"/>
      <c r="D15" s="297">
        <v>0</v>
      </c>
      <c r="E15" s="297">
        <v>0</v>
      </c>
      <c r="F15" s="297">
        <v>0</v>
      </c>
      <c r="G15" s="297">
        <v>0</v>
      </c>
      <c r="H15" s="297">
        <v>0</v>
      </c>
      <c r="I15" s="297">
        <v>0</v>
      </c>
      <c r="J15" s="297">
        <v>0</v>
      </c>
      <c r="K15" s="297">
        <v>0</v>
      </c>
      <c r="L15" s="297">
        <v>0</v>
      </c>
      <c r="M15" s="297">
        <v>0</v>
      </c>
      <c r="N15" s="297">
        <v>0</v>
      </c>
      <c r="O15" s="297">
        <v>0</v>
      </c>
      <c r="P15" s="297">
        <v>0</v>
      </c>
      <c r="Q15" s="297">
        <v>0</v>
      </c>
      <c r="R15" s="297">
        <v>0</v>
      </c>
      <c r="S15" s="297">
        <v>0</v>
      </c>
      <c r="T15" s="297">
        <v>0</v>
      </c>
      <c r="U15" s="297">
        <v>0</v>
      </c>
      <c r="V15" s="297">
        <v>0</v>
      </c>
      <c r="W15" s="297">
        <v>0</v>
      </c>
      <c r="X15" s="297">
        <v>0</v>
      </c>
      <c r="Y15" s="297">
        <v>0</v>
      </c>
      <c r="Z15" s="297">
        <v>2.8</v>
      </c>
      <c r="AA15" s="297">
        <v>2.9</v>
      </c>
      <c r="AB15" s="297">
        <v>2.9</v>
      </c>
      <c r="AC15" s="297">
        <v>3</v>
      </c>
      <c r="AD15" s="297">
        <v>3.5</v>
      </c>
      <c r="AE15" s="297">
        <v>4</v>
      </c>
      <c r="AF15" s="297">
        <v>4</v>
      </c>
      <c r="AG15" s="297">
        <v>4.5</v>
      </c>
      <c r="AH15" s="297">
        <v>5</v>
      </c>
      <c r="AI15" s="297">
        <v>5</v>
      </c>
      <c r="AJ15" s="297">
        <v>5</v>
      </c>
      <c r="AK15" s="297">
        <v>5</v>
      </c>
      <c r="AL15" s="297">
        <v>5</v>
      </c>
      <c r="AM15" s="297">
        <v>5</v>
      </c>
      <c r="AN15" s="297">
        <v>5</v>
      </c>
      <c r="AO15" s="297">
        <v>5</v>
      </c>
      <c r="AP15" s="297">
        <v>4</v>
      </c>
      <c r="AQ15" s="297">
        <v>4.2240000000000002</v>
      </c>
      <c r="AR15" s="297">
        <v>3.6949999999999998</v>
      </c>
      <c r="AS15" s="297">
        <v>4.2779999999999996</v>
      </c>
      <c r="AT15" s="297">
        <v>4.0919999999999996</v>
      </c>
      <c r="AU15" s="297">
        <v>4.101</v>
      </c>
      <c r="AV15" s="297">
        <v>3.8860000000000001</v>
      </c>
      <c r="AW15" s="297">
        <v>3.5070000000000001</v>
      </c>
      <c r="AX15" s="297">
        <v>2.9569999999999999</v>
      </c>
      <c r="AY15" s="297">
        <v>3.1080000000000001</v>
      </c>
      <c r="AZ15" s="297">
        <v>2.7719999999999998</v>
      </c>
      <c r="BA15" s="297">
        <v>2.4620000000000002</v>
      </c>
      <c r="BB15" s="297">
        <v>1.859</v>
      </c>
      <c r="BC15" s="297">
        <v>2.0350000000000001</v>
      </c>
      <c r="BD15" s="297">
        <v>2</v>
      </c>
      <c r="BE15" s="297">
        <v>2</v>
      </c>
      <c r="BF15" s="297">
        <v>1.73005451</v>
      </c>
      <c r="BG15" s="297">
        <v>1.3642590700000001</v>
      </c>
      <c r="BH15" s="297">
        <v>1.1830000000000001</v>
      </c>
      <c r="BI15" s="297">
        <v>1.1019624799999999</v>
      </c>
      <c r="BJ15" s="297">
        <v>1.0844996200000001</v>
      </c>
      <c r="BK15" s="297">
        <v>1.0897039199999998</v>
      </c>
      <c r="BL15" s="297">
        <v>0.94398397000000001</v>
      </c>
      <c r="BM15" s="297">
        <v>0.84670285999999995</v>
      </c>
      <c r="BN15" s="297">
        <v>0.75357149000000001</v>
      </c>
      <c r="BO15" s="297">
        <v>0.62038171000000009</v>
      </c>
      <c r="BP15" s="297">
        <v>0.38903970756204248</v>
      </c>
      <c r="BQ15" s="297">
        <v>-6.0504899999999995E-3</v>
      </c>
      <c r="BR15" s="297">
        <v>-5.4318300000000003E-3</v>
      </c>
      <c r="BS15" s="297">
        <v>0</v>
      </c>
      <c r="BT15" s="297">
        <v>0</v>
      </c>
      <c r="BU15" s="297">
        <v>0</v>
      </c>
      <c r="BV15" s="297">
        <v>0</v>
      </c>
      <c r="BW15" s="297">
        <v>0</v>
      </c>
      <c r="BX15" s="266"/>
    </row>
    <row r="16" spans="1:76" ht="26.1" customHeight="1">
      <c r="A16" s="434"/>
      <c r="B16" s="242" t="s">
        <v>538</v>
      </c>
      <c r="C16" s="271"/>
      <c r="D16" s="233" t="s">
        <v>162</v>
      </c>
      <c r="E16" s="233" t="s">
        <v>161</v>
      </c>
      <c r="F16" s="233" t="s">
        <v>160</v>
      </c>
      <c r="G16" s="233" t="s">
        <v>159</v>
      </c>
      <c r="H16" s="233" t="s">
        <v>158</v>
      </c>
      <c r="I16" s="233" t="s">
        <v>157</v>
      </c>
      <c r="J16" s="233" t="s">
        <v>156</v>
      </c>
      <c r="K16" s="233" t="s">
        <v>155</v>
      </c>
      <c r="L16" s="233" t="s">
        <v>154</v>
      </c>
      <c r="M16" s="233" t="s">
        <v>153</v>
      </c>
      <c r="N16" s="233" t="s">
        <v>152</v>
      </c>
      <c r="O16" s="233" t="s">
        <v>151</v>
      </c>
      <c r="P16" s="233" t="s">
        <v>150</v>
      </c>
      <c r="Q16" s="233" t="s">
        <v>149</v>
      </c>
      <c r="R16" s="233" t="s">
        <v>148</v>
      </c>
      <c r="S16" s="233" t="s">
        <v>147</v>
      </c>
      <c r="T16" s="233" t="s">
        <v>146</v>
      </c>
      <c r="U16" s="233" t="s">
        <v>145</v>
      </c>
      <c r="V16" s="233" t="s">
        <v>144</v>
      </c>
      <c r="W16" s="233" t="s">
        <v>143</v>
      </c>
      <c r="X16" s="233" t="s">
        <v>142</v>
      </c>
      <c r="Y16" s="233" t="s">
        <v>141</v>
      </c>
      <c r="Z16" s="233" t="s">
        <v>140</v>
      </c>
      <c r="AA16" s="233" t="s">
        <v>139</v>
      </c>
      <c r="AB16" s="233" t="s">
        <v>138</v>
      </c>
      <c r="AC16" s="233" t="s">
        <v>137</v>
      </c>
      <c r="AD16" s="233" t="s">
        <v>136</v>
      </c>
      <c r="AE16" s="233" t="s">
        <v>135</v>
      </c>
      <c r="AF16" s="233" t="s">
        <v>134</v>
      </c>
      <c r="AG16" s="233" t="s">
        <v>133</v>
      </c>
      <c r="AH16" s="233" t="s">
        <v>132</v>
      </c>
      <c r="AI16" s="233" t="s">
        <v>131</v>
      </c>
      <c r="AJ16" s="233" t="s">
        <v>130</v>
      </c>
      <c r="AK16" s="233" t="s">
        <v>129</v>
      </c>
      <c r="AL16" s="233" t="s">
        <v>128</v>
      </c>
      <c r="AM16" s="233" t="s">
        <v>127</v>
      </c>
      <c r="AN16" s="233" t="s">
        <v>126</v>
      </c>
      <c r="AO16" s="233" t="s">
        <v>125</v>
      </c>
      <c r="AP16" s="233" t="s">
        <v>124</v>
      </c>
      <c r="AQ16" s="233" t="s">
        <v>123</v>
      </c>
      <c r="AR16" s="233" t="s">
        <v>122</v>
      </c>
      <c r="AS16" s="233" t="s">
        <v>121</v>
      </c>
      <c r="AT16" s="233" t="s">
        <v>120</v>
      </c>
      <c r="AU16" s="233" t="s">
        <v>119</v>
      </c>
      <c r="AV16" s="233" t="s">
        <v>118</v>
      </c>
      <c r="AW16" s="233" t="s">
        <v>117</v>
      </c>
      <c r="AX16" s="233" t="s">
        <v>116</v>
      </c>
      <c r="AY16" s="233" t="s">
        <v>115</v>
      </c>
      <c r="AZ16" s="233" t="s">
        <v>114</v>
      </c>
      <c r="BA16" s="233" t="s">
        <v>113</v>
      </c>
      <c r="BB16" s="233" t="s">
        <v>112</v>
      </c>
      <c r="BC16" s="233" t="s">
        <v>111</v>
      </c>
      <c r="BD16" s="233" t="s">
        <v>110</v>
      </c>
      <c r="BE16" s="233" t="s">
        <v>109</v>
      </c>
      <c r="BF16" s="233" t="s">
        <v>108</v>
      </c>
      <c r="BG16" s="233" t="s">
        <v>107</v>
      </c>
      <c r="BH16" s="233" t="s">
        <v>106</v>
      </c>
      <c r="BI16" s="233" t="s">
        <v>105</v>
      </c>
      <c r="BJ16" s="233" t="s">
        <v>104</v>
      </c>
      <c r="BK16" s="233" t="s">
        <v>103</v>
      </c>
      <c r="BL16" s="233" t="s">
        <v>102</v>
      </c>
      <c r="BM16" s="233" t="s">
        <v>101</v>
      </c>
      <c r="BN16" s="233" t="s">
        <v>100</v>
      </c>
      <c r="BO16" s="233" t="s">
        <v>99</v>
      </c>
      <c r="BP16" s="233" t="s">
        <v>98</v>
      </c>
      <c r="BQ16" s="233" t="s">
        <v>97</v>
      </c>
      <c r="BR16" s="233" t="s">
        <v>96</v>
      </c>
      <c r="BS16" s="233" t="s">
        <v>95</v>
      </c>
      <c r="BT16" s="233" t="s">
        <v>94</v>
      </c>
      <c r="BU16" s="241" t="s">
        <v>93</v>
      </c>
      <c r="BV16" s="241" t="s">
        <v>92</v>
      </c>
      <c r="BW16" s="241" t="s">
        <v>91</v>
      </c>
      <c r="BX16" s="219"/>
    </row>
    <row r="17" spans="1:76" ht="15.75">
      <c r="A17" s="434"/>
      <c r="B17" s="287" t="s">
        <v>400</v>
      </c>
      <c r="C17" s="286"/>
      <c r="D17" s="262" t="s">
        <v>90</v>
      </c>
      <c r="E17" s="262" t="s">
        <v>90</v>
      </c>
      <c r="F17" s="262" t="s">
        <v>90</v>
      </c>
      <c r="G17" s="262" t="s">
        <v>90</v>
      </c>
      <c r="H17" s="262" t="s">
        <v>90</v>
      </c>
      <c r="I17" s="262" t="s">
        <v>90</v>
      </c>
      <c r="J17" s="262" t="s">
        <v>90</v>
      </c>
      <c r="K17" s="262" t="s">
        <v>90</v>
      </c>
      <c r="L17" s="262" t="s">
        <v>90</v>
      </c>
      <c r="M17" s="262" t="s">
        <v>90</v>
      </c>
      <c r="N17" s="262" t="s">
        <v>90</v>
      </c>
      <c r="O17" s="262" t="s">
        <v>90</v>
      </c>
      <c r="P17" s="262" t="s">
        <v>90</v>
      </c>
      <c r="Q17" s="262" t="s">
        <v>90</v>
      </c>
      <c r="R17" s="262" t="s">
        <v>90</v>
      </c>
      <c r="S17" s="262" t="s">
        <v>90</v>
      </c>
      <c r="T17" s="262" t="s">
        <v>90</v>
      </c>
      <c r="U17" s="262" t="s">
        <v>90</v>
      </c>
      <c r="V17" s="262" t="s">
        <v>90</v>
      </c>
      <c r="W17" s="262" t="s">
        <v>90</v>
      </c>
      <c r="X17" s="262" t="s">
        <v>90</v>
      </c>
      <c r="Y17" s="262" t="s">
        <v>90</v>
      </c>
      <c r="Z17" s="262" t="s">
        <v>90</v>
      </c>
      <c r="AA17" s="262" t="s">
        <v>90</v>
      </c>
      <c r="AB17" s="262" t="s">
        <v>90</v>
      </c>
      <c r="AC17" s="262" t="s">
        <v>90</v>
      </c>
      <c r="AD17" s="262" t="s">
        <v>90</v>
      </c>
      <c r="AE17" s="262" t="s">
        <v>90</v>
      </c>
      <c r="AF17" s="262" t="s">
        <v>90</v>
      </c>
      <c r="AG17" s="262" t="s">
        <v>90</v>
      </c>
      <c r="AH17" s="262" t="s">
        <v>90</v>
      </c>
      <c r="AI17" s="262" t="s">
        <v>90</v>
      </c>
      <c r="AJ17" s="262" t="s">
        <v>90</v>
      </c>
      <c r="AK17" s="262" t="s">
        <v>90</v>
      </c>
      <c r="AL17" s="262" t="s">
        <v>90</v>
      </c>
      <c r="AM17" s="262" t="s">
        <v>90</v>
      </c>
      <c r="AN17" s="262" t="s">
        <v>90</v>
      </c>
      <c r="AO17" s="262" t="s">
        <v>90</v>
      </c>
      <c r="AP17" s="262" t="s">
        <v>90</v>
      </c>
      <c r="AQ17" s="262" t="s">
        <v>90</v>
      </c>
      <c r="AR17" s="262" t="s">
        <v>90</v>
      </c>
      <c r="AS17" s="262" t="s">
        <v>90</v>
      </c>
      <c r="AT17" s="262" t="s">
        <v>90</v>
      </c>
      <c r="AU17" s="262" t="s">
        <v>90</v>
      </c>
      <c r="AV17" s="262" t="s">
        <v>90</v>
      </c>
      <c r="AW17" s="262" t="s">
        <v>90</v>
      </c>
      <c r="AX17" s="262" t="s">
        <v>90</v>
      </c>
      <c r="AY17" s="262" t="s">
        <v>90</v>
      </c>
      <c r="AZ17" s="262" t="s">
        <v>90</v>
      </c>
      <c r="BA17" s="262" t="s">
        <v>90</v>
      </c>
      <c r="BB17" s="262" t="s">
        <v>90</v>
      </c>
      <c r="BC17" s="262" t="s">
        <v>90</v>
      </c>
      <c r="BD17" s="262" t="s">
        <v>90</v>
      </c>
      <c r="BE17" s="262" t="s">
        <v>90</v>
      </c>
      <c r="BF17" s="262" t="s">
        <v>90</v>
      </c>
      <c r="BG17" s="262" t="s">
        <v>90</v>
      </c>
      <c r="BH17" s="262" t="s">
        <v>90</v>
      </c>
      <c r="BI17" s="262" t="s">
        <v>90</v>
      </c>
      <c r="BJ17" s="262" t="s">
        <v>90</v>
      </c>
      <c r="BK17" s="262" t="s">
        <v>90</v>
      </c>
      <c r="BL17" s="262" t="s">
        <v>90</v>
      </c>
      <c r="BM17" s="262" t="s">
        <v>90</v>
      </c>
      <c r="BN17" s="262" t="s">
        <v>90</v>
      </c>
      <c r="BO17" s="262" t="s">
        <v>90</v>
      </c>
      <c r="BP17" s="262" t="s">
        <v>90</v>
      </c>
      <c r="BQ17" s="262" t="s">
        <v>90</v>
      </c>
      <c r="BR17" s="262" t="s">
        <v>89</v>
      </c>
      <c r="BS17" s="262" t="s">
        <v>89</v>
      </c>
      <c r="BT17" s="237" t="s">
        <v>89</v>
      </c>
      <c r="BU17" s="237" t="s">
        <v>89</v>
      </c>
      <c r="BV17" s="237" t="s">
        <v>89</v>
      </c>
      <c r="BW17" s="237" t="s">
        <v>89</v>
      </c>
      <c r="BX17" s="219"/>
    </row>
    <row r="18" spans="1:76" s="275" customFormat="1" ht="26.1" customHeight="1">
      <c r="A18" s="304"/>
      <c r="B18" s="35" t="s">
        <v>81</v>
      </c>
      <c r="C18" s="341"/>
      <c r="D18" s="276">
        <v>0</v>
      </c>
      <c r="E18" s="276">
        <v>0</v>
      </c>
      <c r="F18" s="276">
        <v>0</v>
      </c>
      <c r="G18" s="276">
        <v>0</v>
      </c>
      <c r="H18" s="276">
        <v>0</v>
      </c>
      <c r="I18" s="276">
        <v>0</v>
      </c>
      <c r="J18" s="276">
        <v>0</v>
      </c>
      <c r="K18" s="276">
        <v>0</v>
      </c>
      <c r="L18" s="276">
        <v>0</v>
      </c>
      <c r="M18" s="276">
        <v>0</v>
      </c>
      <c r="N18" s="276">
        <v>0</v>
      </c>
      <c r="O18" s="276">
        <v>0</v>
      </c>
      <c r="P18" s="276">
        <v>0</v>
      </c>
      <c r="Q18" s="276">
        <v>0</v>
      </c>
      <c r="R18" s="276">
        <v>0</v>
      </c>
      <c r="S18" s="276">
        <v>0</v>
      </c>
      <c r="T18" s="276">
        <v>0</v>
      </c>
      <c r="U18" s="276">
        <v>0</v>
      </c>
      <c r="V18" s="276">
        <v>0</v>
      </c>
      <c r="W18" s="276">
        <v>0</v>
      </c>
      <c r="X18" s="276">
        <v>0</v>
      </c>
      <c r="Y18" s="276">
        <v>0</v>
      </c>
      <c r="Z18" s="276">
        <v>945.15674355291912</v>
      </c>
      <c r="AA18" s="276">
        <v>961.66842582489994</v>
      </c>
      <c r="AB18" s="276">
        <v>984.26186143979464</v>
      </c>
      <c r="AC18" s="276">
        <v>1017.144399945587</v>
      </c>
      <c r="AD18" s="276">
        <v>1075.2843571478695</v>
      </c>
      <c r="AE18" s="276">
        <v>1131.6351867690055</v>
      </c>
      <c r="AF18" s="276">
        <v>1147.6823709828795</v>
      </c>
      <c r="AG18" s="276">
        <v>1153.5207981422018</v>
      </c>
      <c r="AH18" s="276">
        <v>1172.2487735980253</v>
      </c>
      <c r="AI18" s="276">
        <v>1131.842577768133</v>
      </c>
      <c r="AJ18" s="276">
        <v>1100.3303422510335</v>
      </c>
      <c r="AK18" s="276">
        <v>1118.6833120950641</v>
      </c>
      <c r="AL18" s="276">
        <v>1139.3379713659572</v>
      </c>
      <c r="AM18" s="276">
        <v>1169.7800628200853</v>
      </c>
      <c r="AN18" s="276">
        <v>1139.4568319336236</v>
      </c>
      <c r="AO18" s="276">
        <v>1144.908760726476</v>
      </c>
      <c r="AP18" s="276">
        <v>1183.4688371776463</v>
      </c>
      <c r="AQ18" s="276">
        <v>1141.671435922598</v>
      </c>
      <c r="AR18" s="276">
        <v>1069.6379946714194</v>
      </c>
      <c r="AS18" s="276">
        <v>1030.1188839812721</v>
      </c>
      <c r="AT18" s="276">
        <v>1042.8623887343708</v>
      </c>
      <c r="AU18" s="276">
        <v>1103.5210270482976</v>
      </c>
      <c r="AV18" s="276">
        <v>1097.2387659041965</v>
      </c>
      <c r="AW18" s="276">
        <v>1101.1040853494351</v>
      </c>
      <c r="AX18" s="276">
        <v>1125.8656762975747</v>
      </c>
      <c r="AY18" s="276">
        <v>1132.4432093707833</v>
      </c>
      <c r="AZ18" s="276">
        <v>1106.2823525515228</v>
      </c>
      <c r="BA18" s="276">
        <v>1092.0789675640247</v>
      </c>
      <c r="BB18" s="276">
        <v>1099.6998995876042</v>
      </c>
      <c r="BC18" s="276">
        <v>1080.6181239767366</v>
      </c>
      <c r="BD18" s="276">
        <v>1066.2309586820247</v>
      </c>
      <c r="BE18" s="276">
        <v>1080.2533811927028</v>
      </c>
      <c r="BF18" s="276">
        <v>1064.9780890515804</v>
      </c>
      <c r="BG18" s="276">
        <v>1044.5263745819127</v>
      </c>
      <c r="BH18" s="276">
        <v>1028.198388665068</v>
      </c>
      <c r="BI18" s="276">
        <v>1023.4850985489487</v>
      </c>
      <c r="BJ18" s="276">
        <v>983.32709917960744</v>
      </c>
      <c r="BK18" s="276">
        <v>954.34953345054475</v>
      </c>
      <c r="BL18" s="276">
        <v>966.12662850536071</v>
      </c>
      <c r="BM18" s="276">
        <v>977.96285849773017</v>
      </c>
      <c r="BN18" s="276">
        <v>1005.1568010190022</v>
      </c>
      <c r="BO18" s="276">
        <v>986.34885278306604</v>
      </c>
      <c r="BP18" s="276">
        <v>993.35348812746997</v>
      </c>
      <c r="BQ18" s="276">
        <v>974.00504440696704</v>
      </c>
      <c r="BR18" s="276">
        <v>963.13508379623499</v>
      </c>
      <c r="BS18" s="276">
        <v>949.60100563178764</v>
      </c>
      <c r="BT18" s="276">
        <v>924.95574980640765</v>
      </c>
      <c r="BU18" s="276">
        <v>904.13183302234131</v>
      </c>
      <c r="BV18" s="276">
        <v>882.9646457309891</v>
      </c>
      <c r="BW18" s="276">
        <v>860.5373351561442</v>
      </c>
      <c r="BX18" s="174"/>
    </row>
    <row r="19" spans="1:76" ht="26.1" customHeight="1">
      <c r="A19" s="361"/>
      <c r="B19" s="38" t="s">
        <v>535</v>
      </c>
      <c r="C19" s="30"/>
      <c r="D19" s="273">
        <v>0</v>
      </c>
      <c r="E19" s="273">
        <v>0</v>
      </c>
      <c r="F19" s="273">
        <v>0</v>
      </c>
      <c r="G19" s="273">
        <v>0</v>
      </c>
      <c r="H19" s="273">
        <v>0</v>
      </c>
      <c r="I19" s="273">
        <v>0</v>
      </c>
      <c r="J19" s="273">
        <v>0</v>
      </c>
      <c r="K19" s="273">
        <v>0</v>
      </c>
      <c r="L19" s="273">
        <v>0</v>
      </c>
      <c r="M19" s="273">
        <v>0</v>
      </c>
      <c r="N19" s="273">
        <v>0</v>
      </c>
      <c r="O19" s="273">
        <v>0</v>
      </c>
      <c r="P19" s="273">
        <v>0</v>
      </c>
      <c r="Q19" s="273">
        <v>0</v>
      </c>
      <c r="R19" s="273">
        <v>0</v>
      </c>
      <c r="S19" s="273">
        <v>0</v>
      </c>
      <c r="T19" s="273">
        <v>0</v>
      </c>
      <c r="U19" s="273">
        <v>0</v>
      </c>
      <c r="V19" s="273">
        <v>0</v>
      </c>
      <c r="W19" s="273">
        <v>0</v>
      </c>
      <c r="X19" s="273">
        <v>0</v>
      </c>
      <c r="Y19" s="273">
        <v>0</v>
      </c>
      <c r="Z19" s="273">
        <v>796.05118166256295</v>
      </c>
      <c r="AA19" s="273">
        <v>811.33601080931282</v>
      </c>
      <c r="AB19" s="273">
        <v>829.24327269091646</v>
      </c>
      <c r="AC19" s="273">
        <v>856.28453341610168</v>
      </c>
      <c r="AD19" s="273">
        <v>905.1132088836423</v>
      </c>
      <c r="AE19" s="273">
        <v>956.36731739800234</v>
      </c>
      <c r="AF19" s="273">
        <v>975.55918875616396</v>
      </c>
      <c r="AG19" s="273">
        <v>981.46849743978078</v>
      </c>
      <c r="AH19" s="273">
        <v>1000.8131822022667</v>
      </c>
      <c r="AI19" s="273">
        <v>969.0161016681559</v>
      </c>
      <c r="AJ19" s="273">
        <v>943.14029335802866</v>
      </c>
      <c r="AK19" s="273">
        <v>960.17777468649922</v>
      </c>
      <c r="AL19" s="273">
        <v>979.43088766547191</v>
      </c>
      <c r="AM19" s="273">
        <v>1008.525334534139</v>
      </c>
      <c r="AN19" s="273">
        <v>984.42869153449101</v>
      </c>
      <c r="AO19" s="273">
        <v>991.44226726739521</v>
      </c>
      <c r="AP19" s="273">
        <v>1031.1411650656719</v>
      </c>
      <c r="AQ19" s="273">
        <v>1006.8388095109589</v>
      </c>
      <c r="AR19" s="273">
        <v>939.8755312370713</v>
      </c>
      <c r="AS19" s="273">
        <v>907.19935274876468</v>
      </c>
      <c r="AT19" s="273">
        <v>928.09900298331547</v>
      </c>
      <c r="AU19" s="273">
        <v>988.72132842924452</v>
      </c>
      <c r="AV19" s="273">
        <v>987.80485449496746</v>
      </c>
      <c r="AW19" s="273">
        <v>988.58604849957339</v>
      </c>
      <c r="AX19" s="273">
        <v>1023.4578875638085</v>
      </c>
      <c r="AY19" s="273">
        <v>1032.2878466040975</v>
      </c>
      <c r="AZ19" s="273">
        <v>1012.3026691372811</v>
      </c>
      <c r="BA19" s="273">
        <v>1001.9643638831586</v>
      </c>
      <c r="BB19" s="273">
        <v>1014.5661255157389</v>
      </c>
      <c r="BC19" s="273">
        <v>989.8858076350956</v>
      </c>
      <c r="BD19" s="273">
        <v>979.26874933459214</v>
      </c>
      <c r="BE19" s="273">
        <v>991.14830043033737</v>
      </c>
      <c r="BF19" s="273">
        <v>972.71893962205741</v>
      </c>
      <c r="BG19" s="273">
        <v>958.30311118483405</v>
      </c>
      <c r="BH19" s="273">
        <v>945.89398071541837</v>
      </c>
      <c r="BI19" s="273">
        <v>914.93743884885362</v>
      </c>
      <c r="BJ19" s="273">
        <v>896.0775138091094</v>
      </c>
      <c r="BK19" s="273">
        <v>877.18477784388426</v>
      </c>
      <c r="BL19" s="273">
        <v>881.64201121859764</v>
      </c>
      <c r="BM19" s="273">
        <v>890.78372128909803</v>
      </c>
      <c r="BN19" s="273">
        <v>916.78130787119017</v>
      </c>
      <c r="BO19" s="273">
        <v>901.21288872166156</v>
      </c>
      <c r="BP19" s="273">
        <v>906.55412132406252</v>
      </c>
      <c r="BQ19" s="273">
        <v>887.7903664329682</v>
      </c>
      <c r="BR19" s="273">
        <v>878.75901011352357</v>
      </c>
      <c r="BS19" s="273">
        <v>865.95991179467512</v>
      </c>
      <c r="BT19" s="273">
        <v>841.64229305790673</v>
      </c>
      <c r="BU19" s="273">
        <v>821.40160969259648</v>
      </c>
      <c r="BV19" s="273">
        <v>801.16756546689658</v>
      </c>
      <c r="BW19" s="273">
        <v>780.10963947985999</v>
      </c>
      <c r="BX19" s="219"/>
    </row>
    <row r="20" spans="1:76">
      <c r="A20" s="271"/>
      <c r="B20" s="323" t="s">
        <v>337</v>
      </c>
      <c r="C20" s="319"/>
      <c r="D20" s="273">
        <v>0</v>
      </c>
      <c r="E20" s="273">
        <v>0</v>
      </c>
      <c r="F20" s="273">
        <v>0</v>
      </c>
      <c r="G20" s="273">
        <v>0</v>
      </c>
      <c r="H20" s="273">
        <v>0</v>
      </c>
      <c r="I20" s="273">
        <v>0</v>
      </c>
      <c r="J20" s="273">
        <v>0</v>
      </c>
      <c r="K20" s="273">
        <v>0</v>
      </c>
      <c r="L20" s="273">
        <v>0</v>
      </c>
      <c r="M20" s="273">
        <v>0</v>
      </c>
      <c r="N20" s="273">
        <v>0</v>
      </c>
      <c r="O20" s="273">
        <v>0</v>
      </c>
      <c r="P20" s="273">
        <v>0</v>
      </c>
      <c r="Q20" s="273">
        <v>0</v>
      </c>
      <c r="R20" s="273">
        <v>0</v>
      </c>
      <c r="S20" s="273">
        <v>0</v>
      </c>
      <c r="T20" s="273">
        <v>0</v>
      </c>
      <c r="U20" s="273">
        <v>0</v>
      </c>
      <c r="V20" s="273">
        <v>0</v>
      </c>
      <c r="W20" s="273">
        <v>0</v>
      </c>
      <c r="X20" s="273">
        <v>0</v>
      </c>
      <c r="Y20" s="273">
        <v>0</v>
      </c>
      <c r="Z20" s="273">
        <v>0</v>
      </c>
      <c r="AA20" s="273">
        <v>0</v>
      </c>
      <c r="AB20" s="273">
        <v>0</v>
      </c>
      <c r="AC20" s="273">
        <v>0</v>
      </c>
      <c r="AD20" s="273">
        <v>0</v>
      </c>
      <c r="AE20" s="273">
        <v>0</v>
      </c>
      <c r="AF20" s="273">
        <v>0</v>
      </c>
      <c r="AG20" s="273">
        <v>0</v>
      </c>
      <c r="AH20" s="273">
        <v>699.00277058927156</v>
      </c>
      <c r="AI20" s="273">
        <v>673.50302635871617</v>
      </c>
      <c r="AJ20" s="273">
        <v>650.58964650972894</v>
      </c>
      <c r="AK20" s="273">
        <v>657.16775908614557</v>
      </c>
      <c r="AL20" s="273">
        <v>638.0887098997199</v>
      </c>
      <c r="AM20" s="273">
        <v>678.86175993803965</v>
      </c>
      <c r="AN20" s="273">
        <v>684.54726390610779</v>
      </c>
      <c r="AO20" s="273">
        <v>700.45511957395456</v>
      </c>
      <c r="AP20" s="273">
        <v>664.65150720500458</v>
      </c>
      <c r="AQ20" s="273">
        <v>648.98672938862956</v>
      </c>
      <c r="AR20" s="273">
        <v>599.27418991702814</v>
      </c>
      <c r="AS20" s="273">
        <v>584.84183773406119</v>
      </c>
      <c r="AT20" s="273">
        <v>595.1989358795754</v>
      </c>
      <c r="AU20" s="273">
        <v>641.91246959016667</v>
      </c>
      <c r="AV20" s="273">
        <v>632.67843819436689</v>
      </c>
      <c r="AW20" s="273">
        <v>622.32628139420331</v>
      </c>
      <c r="AX20" s="273">
        <v>649.06541320483302</v>
      </c>
      <c r="AY20" s="273">
        <v>654.79366491926703</v>
      </c>
      <c r="AZ20" s="273">
        <v>662.91509692219256</v>
      </c>
      <c r="BA20" s="273">
        <v>656.35585146333904</v>
      </c>
      <c r="BB20" s="273">
        <v>664.16299394631994</v>
      </c>
      <c r="BC20" s="273">
        <v>647.1858942831683</v>
      </c>
      <c r="BD20" s="273">
        <v>621.4082631105955</v>
      </c>
      <c r="BE20" s="273">
        <v>624.8371222985254</v>
      </c>
      <c r="BF20" s="273">
        <v>601.84318452021409</v>
      </c>
      <c r="BG20" s="273">
        <v>610.23374750514358</v>
      </c>
      <c r="BH20" s="273">
        <v>580.09178550933268</v>
      </c>
      <c r="BI20" s="273">
        <v>551.85885006798446</v>
      </c>
      <c r="BJ20" s="273">
        <v>529.37698144605747</v>
      </c>
      <c r="BK20" s="273">
        <v>483.19683565467614</v>
      </c>
      <c r="BL20" s="273">
        <v>394.79318466706729</v>
      </c>
      <c r="BM20" s="273">
        <v>390.77151586966659</v>
      </c>
      <c r="BN20" s="273">
        <v>430.89168911477037</v>
      </c>
      <c r="BO20" s="273">
        <v>412.32818971254761</v>
      </c>
      <c r="BP20" s="273">
        <v>402.37122033446525</v>
      </c>
      <c r="BQ20" s="273">
        <v>381.46125073708862</v>
      </c>
      <c r="BR20" s="273">
        <v>367.18309291200814</v>
      </c>
      <c r="BS20" s="273">
        <v>349.92666348827913</v>
      </c>
      <c r="BT20" s="273">
        <v>329.61230843573338</v>
      </c>
      <c r="BU20" s="273">
        <v>310.96977214213774</v>
      </c>
      <c r="BV20" s="273">
        <v>292.85796710626045</v>
      </c>
      <c r="BW20" s="273">
        <v>274.98357746166096</v>
      </c>
      <c r="BX20" s="219"/>
    </row>
    <row r="21" spans="1:76">
      <c r="A21" s="271"/>
      <c r="B21" s="323" t="s">
        <v>338</v>
      </c>
      <c r="C21" s="319"/>
      <c r="D21" s="273">
        <v>0</v>
      </c>
      <c r="E21" s="273">
        <v>0</v>
      </c>
      <c r="F21" s="273">
        <v>0</v>
      </c>
      <c r="G21" s="273">
        <v>0</v>
      </c>
      <c r="H21" s="273">
        <v>0</v>
      </c>
      <c r="I21" s="273">
        <v>0</v>
      </c>
      <c r="J21" s="273">
        <v>0</v>
      </c>
      <c r="K21" s="273">
        <v>0</v>
      </c>
      <c r="L21" s="273">
        <v>0</v>
      </c>
      <c r="M21" s="273">
        <v>0</v>
      </c>
      <c r="N21" s="273">
        <v>0</v>
      </c>
      <c r="O21" s="273">
        <v>0</v>
      </c>
      <c r="P21" s="273">
        <v>0</v>
      </c>
      <c r="Q21" s="273">
        <v>0</v>
      </c>
      <c r="R21" s="273">
        <v>0</v>
      </c>
      <c r="S21" s="273">
        <v>0</v>
      </c>
      <c r="T21" s="273">
        <v>0</v>
      </c>
      <c r="U21" s="273">
        <v>0</v>
      </c>
      <c r="V21" s="273">
        <v>0</v>
      </c>
      <c r="W21" s="273">
        <v>0</v>
      </c>
      <c r="X21" s="273">
        <v>0</v>
      </c>
      <c r="Y21" s="273">
        <v>0</v>
      </c>
      <c r="Z21" s="273">
        <v>0</v>
      </c>
      <c r="AA21" s="273">
        <v>0</v>
      </c>
      <c r="AB21" s="273">
        <v>0</v>
      </c>
      <c r="AC21" s="273">
        <v>0</v>
      </c>
      <c r="AD21" s="273">
        <v>0</v>
      </c>
      <c r="AE21" s="273">
        <v>0</v>
      </c>
      <c r="AF21" s="273">
        <v>0</v>
      </c>
      <c r="AG21" s="273">
        <v>0</v>
      </c>
      <c r="AH21" s="273">
        <v>301.8104116129951</v>
      </c>
      <c r="AI21" s="273">
        <v>295.51307530943973</v>
      </c>
      <c r="AJ21" s="273">
        <v>292.55064684829978</v>
      </c>
      <c r="AK21" s="273">
        <v>303.01001560035354</v>
      </c>
      <c r="AL21" s="273">
        <v>341.34217776575207</v>
      </c>
      <c r="AM21" s="273">
        <v>329.66357459609941</v>
      </c>
      <c r="AN21" s="273">
        <v>299.88142762838334</v>
      </c>
      <c r="AO21" s="273">
        <v>290.98714769344059</v>
      </c>
      <c r="AP21" s="273">
        <v>366.48965786066736</v>
      </c>
      <c r="AQ21" s="273">
        <v>357.85208012232937</v>
      </c>
      <c r="AR21" s="273">
        <v>340.6013413200431</v>
      </c>
      <c r="AS21" s="273">
        <v>322.35751501470344</v>
      </c>
      <c r="AT21" s="273">
        <v>332.90006710374007</v>
      </c>
      <c r="AU21" s="273">
        <v>346.80885883907797</v>
      </c>
      <c r="AV21" s="273">
        <v>355.12641630060057</v>
      </c>
      <c r="AW21" s="273">
        <v>366.25976710537009</v>
      </c>
      <c r="AX21" s="273">
        <v>374.39247435897539</v>
      </c>
      <c r="AY21" s="273">
        <v>377.49418168483049</v>
      </c>
      <c r="AZ21" s="273">
        <v>349.38757221508854</v>
      </c>
      <c r="BA21" s="273">
        <v>345.60851241981953</v>
      </c>
      <c r="BB21" s="273">
        <v>350.40313156941897</v>
      </c>
      <c r="BC21" s="273">
        <v>342.69991335192731</v>
      </c>
      <c r="BD21" s="273">
        <v>357.86048622399676</v>
      </c>
      <c r="BE21" s="273">
        <v>366.31117813181208</v>
      </c>
      <c r="BF21" s="273">
        <v>370.87575510184331</v>
      </c>
      <c r="BG21" s="273">
        <v>348.06936367969041</v>
      </c>
      <c r="BH21" s="273">
        <v>365.80219520608557</v>
      </c>
      <c r="BI21" s="273">
        <v>363.07858878086898</v>
      </c>
      <c r="BJ21" s="273">
        <v>366.70053236305205</v>
      </c>
      <c r="BK21" s="273">
        <v>393.98794218920813</v>
      </c>
      <c r="BL21" s="273">
        <v>486.84882655153035</v>
      </c>
      <c r="BM21" s="273">
        <v>500.01220541943138</v>
      </c>
      <c r="BN21" s="273">
        <v>485.88961875641979</v>
      </c>
      <c r="BO21" s="273">
        <v>488.88469900911389</v>
      </c>
      <c r="BP21" s="273">
        <v>504.18290098959721</v>
      </c>
      <c r="BQ21" s="273">
        <v>506.32911569587947</v>
      </c>
      <c r="BR21" s="273">
        <v>511.57591720151549</v>
      </c>
      <c r="BS21" s="273">
        <v>516.03324830639599</v>
      </c>
      <c r="BT21" s="273">
        <v>512.0299846221734</v>
      </c>
      <c r="BU21" s="273">
        <v>510.43183755045879</v>
      </c>
      <c r="BV21" s="273">
        <v>508.30959836063607</v>
      </c>
      <c r="BW21" s="273">
        <v>505.12606201819898</v>
      </c>
      <c r="BX21" s="219"/>
    </row>
    <row r="22" spans="1:76" ht="26.1" customHeight="1">
      <c r="A22" s="219"/>
      <c r="B22" s="321" t="s">
        <v>409</v>
      </c>
      <c r="C22" s="322"/>
      <c r="D22" s="273">
        <v>0</v>
      </c>
      <c r="E22" s="273">
        <v>0</v>
      </c>
      <c r="F22" s="273">
        <v>0</v>
      </c>
      <c r="G22" s="273">
        <v>0</v>
      </c>
      <c r="H22" s="273">
        <v>0</v>
      </c>
      <c r="I22" s="273">
        <v>0</v>
      </c>
      <c r="J22" s="273">
        <v>0</v>
      </c>
      <c r="K22" s="273">
        <v>0</v>
      </c>
      <c r="L22" s="273">
        <v>0</v>
      </c>
      <c r="M22" s="273">
        <v>0</v>
      </c>
      <c r="N22" s="273">
        <v>0</v>
      </c>
      <c r="O22" s="273">
        <v>0</v>
      </c>
      <c r="P22" s="273">
        <v>0</v>
      </c>
      <c r="Q22" s="273">
        <v>0</v>
      </c>
      <c r="R22" s="273">
        <v>0</v>
      </c>
      <c r="S22" s="273">
        <v>0</v>
      </c>
      <c r="T22" s="273">
        <v>0</v>
      </c>
      <c r="U22" s="273">
        <v>0</v>
      </c>
      <c r="V22" s="273">
        <v>0</v>
      </c>
      <c r="W22" s="273">
        <v>0</v>
      </c>
      <c r="X22" s="273">
        <v>0</v>
      </c>
      <c r="Y22" s="273">
        <v>0</v>
      </c>
      <c r="Z22" s="273">
        <v>0</v>
      </c>
      <c r="AA22" s="273">
        <v>0</v>
      </c>
      <c r="AB22" s="273">
        <v>0</v>
      </c>
      <c r="AC22" s="273">
        <v>0</v>
      </c>
      <c r="AD22" s="273">
        <v>0</v>
      </c>
      <c r="AE22" s="273">
        <v>0</v>
      </c>
      <c r="AF22" s="273">
        <v>0</v>
      </c>
      <c r="AG22" s="273">
        <v>0</v>
      </c>
      <c r="AH22" s="273">
        <v>0</v>
      </c>
      <c r="AI22" s="273">
        <v>0</v>
      </c>
      <c r="AJ22" s="273">
        <v>0</v>
      </c>
      <c r="AK22" s="273">
        <v>0</v>
      </c>
      <c r="AL22" s="273">
        <v>0</v>
      </c>
      <c r="AM22" s="273">
        <v>0</v>
      </c>
      <c r="AN22" s="273">
        <v>0</v>
      </c>
      <c r="AO22" s="273">
        <v>0</v>
      </c>
      <c r="AP22" s="273">
        <v>0</v>
      </c>
      <c r="AQ22" s="273">
        <v>0</v>
      </c>
      <c r="AR22" s="273">
        <v>0</v>
      </c>
      <c r="AS22" s="273">
        <v>0</v>
      </c>
      <c r="AT22" s="273">
        <v>0</v>
      </c>
      <c r="AU22" s="273">
        <v>14.444229887022834</v>
      </c>
      <c r="AV22" s="273">
        <v>14.085541085870652</v>
      </c>
      <c r="AW22" s="273">
        <v>13.74835584613535</v>
      </c>
      <c r="AX22" s="273">
        <v>13.587546331551961</v>
      </c>
      <c r="AY22" s="273">
        <v>13.20291349051271</v>
      </c>
      <c r="AZ22" s="273">
        <v>12.666604514566728</v>
      </c>
      <c r="BA22" s="273">
        <v>12.444964265875948</v>
      </c>
      <c r="BB22" s="273">
        <v>12.250552712010057</v>
      </c>
      <c r="BC22" s="273">
        <v>12.124228476557796</v>
      </c>
      <c r="BD22" s="273">
        <v>11.852088944707431</v>
      </c>
      <c r="BE22" s="273">
        <v>11.675002456622355</v>
      </c>
      <c r="BF22" s="273">
        <v>11.375616058774019</v>
      </c>
      <c r="BG22" s="273">
        <v>11.148680175122118</v>
      </c>
      <c r="BH22" s="273">
        <v>10.807907734896085</v>
      </c>
      <c r="BI22" s="273">
        <v>10.514180564846535</v>
      </c>
      <c r="BJ22" s="273">
        <v>10.236597599904163</v>
      </c>
      <c r="BK22" s="273">
        <v>9.9456291403687551</v>
      </c>
      <c r="BL22" s="273">
        <v>12.879908141892496</v>
      </c>
      <c r="BM22" s="273">
        <v>13.013459384312434</v>
      </c>
      <c r="BN22" s="273">
        <v>13.370570628147812</v>
      </c>
      <c r="BO22" s="273">
        <v>13.373110910116798</v>
      </c>
      <c r="BP22" s="273">
        <v>13.452364485934075</v>
      </c>
      <c r="BQ22" s="273">
        <v>18.062577197076145</v>
      </c>
      <c r="BR22" s="273">
        <v>17.878460067719317</v>
      </c>
      <c r="BS22" s="273">
        <v>17.61720901368367</v>
      </c>
      <c r="BT22" s="273">
        <v>17.122492056602251</v>
      </c>
      <c r="BU22" s="273">
        <v>16.710702181046948</v>
      </c>
      <c r="BV22" s="273">
        <v>16.299128647299291</v>
      </c>
      <c r="BW22" s="273">
        <v>15.870714903170189</v>
      </c>
      <c r="BX22" s="219"/>
    </row>
    <row r="23" spans="1:76" ht="26.1" customHeight="1">
      <c r="A23" s="361"/>
      <c r="B23" s="38" t="s">
        <v>534</v>
      </c>
      <c r="C23" s="30"/>
      <c r="D23" s="273">
        <v>0</v>
      </c>
      <c r="E23" s="273">
        <v>0</v>
      </c>
      <c r="F23" s="273">
        <v>0</v>
      </c>
      <c r="G23" s="273">
        <v>0</v>
      </c>
      <c r="H23" s="273">
        <v>0</v>
      </c>
      <c r="I23" s="273">
        <v>0</v>
      </c>
      <c r="J23" s="273">
        <v>0</v>
      </c>
      <c r="K23" s="273">
        <v>0</v>
      </c>
      <c r="L23" s="273">
        <v>0</v>
      </c>
      <c r="M23" s="273">
        <v>0</v>
      </c>
      <c r="N23" s="273">
        <v>0</v>
      </c>
      <c r="O23" s="273">
        <v>0</v>
      </c>
      <c r="P23" s="273">
        <v>0</v>
      </c>
      <c r="Q23" s="273">
        <v>0</v>
      </c>
      <c r="R23" s="273">
        <v>0</v>
      </c>
      <c r="S23" s="273">
        <v>0</v>
      </c>
      <c r="T23" s="273">
        <v>0</v>
      </c>
      <c r="U23" s="273">
        <v>0</v>
      </c>
      <c r="V23" s="273">
        <v>0</v>
      </c>
      <c r="W23" s="273">
        <v>0</v>
      </c>
      <c r="X23" s="273">
        <v>0</v>
      </c>
      <c r="Y23" s="273">
        <v>0</v>
      </c>
      <c r="Z23" s="273">
        <v>114.60179550250523</v>
      </c>
      <c r="AA23" s="273">
        <v>117.05272008847228</v>
      </c>
      <c r="AB23" s="273">
        <v>124.22722523026533</v>
      </c>
      <c r="AC23" s="273">
        <v>131.43428118872581</v>
      </c>
      <c r="AD23" s="273">
        <v>141.3982487992611</v>
      </c>
      <c r="AE23" s="273">
        <v>148.8123419187763</v>
      </c>
      <c r="AF23" s="273">
        <v>148.78444565360158</v>
      </c>
      <c r="AG23" s="273">
        <v>148.94079762299134</v>
      </c>
      <c r="AH23" s="273">
        <v>148.26861958552098</v>
      </c>
      <c r="AI23" s="273">
        <v>142.96958877071151</v>
      </c>
      <c r="AJ23" s="273">
        <v>140.46770326608939</v>
      </c>
      <c r="AK23" s="273">
        <v>143.26462035004909</v>
      </c>
      <c r="AL23" s="273">
        <v>145.6296655129419</v>
      </c>
      <c r="AM23" s="273">
        <v>147.58907334645937</v>
      </c>
      <c r="AN23" s="273">
        <v>142.10912869920475</v>
      </c>
      <c r="AO23" s="273">
        <v>141.28661302582046</v>
      </c>
      <c r="AP23" s="273">
        <v>142.95366152046816</v>
      </c>
      <c r="AQ23" s="273">
        <v>125.45234750718612</v>
      </c>
      <c r="AR23" s="273">
        <v>122.06689642704661</v>
      </c>
      <c r="AS23" s="273">
        <v>114.65366276004468</v>
      </c>
      <c r="AT23" s="273">
        <v>107.46084525075487</v>
      </c>
      <c r="AU23" s="273">
        <v>107.88683646651062</v>
      </c>
      <c r="AV23" s="273">
        <v>103.04612969660448</v>
      </c>
      <c r="AW23" s="273">
        <v>106.89125256329751</v>
      </c>
      <c r="AX23" s="273">
        <v>92.237255359064406</v>
      </c>
      <c r="AY23" s="273">
        <v>89.005287895082787</v>
      </c>
      <c r="AZ23" s="273">
        <v>81.814076441606687</v>
      </c>
      <c r="BA23" s="273">
        <v>79.325192406608281</v>
      </c>
      <c r="BB23" s="273">
        <v>70.614652119249754</v>
      </c>
      <c r="BC23" s="273">
        <v>72.907319908493861</v>
      </c>
      <c r="BD23" s="273">
        <v>67.77424960084042</v>
      </c>
      <c r="BE23" s="273">
        <v>66.761609221544788</v>
      </c>
      <c r="BF23" s="273">
        <v>63.796955831729427</v>
      </c>
      <c r="BG23" s="273">
        <v>59.285136730850546</v>
      </c>
      <c r="BH23" s="273">
        <v>54.775354053864483</v>
      </c>
      <c r="BI23" s="273">
        <v>50.092806044633093</v>
      </c>
      <c r="BJ23" s="273">
        <v>46.925823479956357</v>
      </c>
      <c r="BK23" s="273">
        <v>44.051394802749023</v>
      </c>
      <c r="BL23" s="273">
        <v>41.450433579212955</v>
      </c>
      <c r="BM23" s="273">
        <v>39.615028611465839</v>
      </c>
      <c r="BN23" s="273">
        <v>36.587202717427544</v>
      </c>
      <c r="BO23" s="273">
        <v>34.674393827949878</v>
      </c>
      <c r="BP23" s="273">
        <v>32.996284475756305</v>
      </c>
      <c r="BQ23" s="273">
        <v>30.629402305461529</v>
      </c>
      <c r="BR23" s="273">
        <v>28.84043943271012</v>
      </c>
      <c r="BS23" s="273">
        <v>26.768515885831707</v>
      </c>
      <c r="BT23" s="273">
        <v>25.185403669476074</v>
      </c>
      <c r="BU23" s="273">
        <v>23.690276175112427</v>
      </c>
      <c r="BV23" s="273">
        <v>22.252658621060878</v>
      </c>
      <c r="BW23" s="273">
        <v>20.83975576891515</v>
      </c>
      <c r="BX23" s="219"/>
    </row>
    <row r="24" spans="1:76">
      <c r="A24" s="271"/>
      <c r="B24" s="323" t="s">
        <v>337</v>
      </c>
      <c r="C24" s="319"/>
      <c r="D24" s="273">
        <v>0</v>
      </c>
      <c r="E24" s="273">
        <v>0</v>
      </c>
      <c r="F24" s="273">
        <v>0</v>
      </c>
      <c r="G24" s="273">
        <v>0</v>
      </c>
      <c r="H24" s="273">
        <v>0</v>
      </c>
      <c r="I24" s="273">
        <v>0</v>
      </c>
      <c r="J24" s="273">
        <v>0</v>
      </c>
      <c r="K24" s="273">
        <v>0</v>
      </c>
      <c r="L24" s="273">
        <v>0</v>
      </c>
      <c r="M24" s="273">
        <v>0</v>
      </c>
      <c r="N24" s="273">
        <v>0</v>
      </c>
      <c r="O24" s="273">
        <v>0</v>
      </c>
      <c r="P24" s="273">
        <v>0</v>
      </c>
      <c r="Q24" s="273">
        <v>0</v>
      </c>
      <c r="R24" s="273">
        <v>0</v>
      </c>
      <c r="S24" s="273">
        <v>0</v>
      </c>
      <c r="T24" s="273">
        <v>0</v>
      </c>
      <c r="U24" s="273">
        <v>0</v>
      </c>
      <c r="V24" s="273">
        <v>0</v>
      </c>
      <c r="W24" s="273">
        <v>0</v>
      </c>
      <c r="X24" s="273">
        <v>0</v>
      </c>
      <c r="Y24" s="273">
        <v>0</v>
      </c>
      <c r="Z24" s="273">
        <v>0</v>
      </c>
      <c r="AA24" s="273">
        <v>0</v>
      </c>
      <c r="AB24" s="273">
        <v>0</v>
      </c>
      <c r="AC24" s="273">
        <v>0</v>
      </c>
      <c r="AD24" s="273">
        <v>0</v>
      </c>
      <c r="AE24" s="273">
        <v>0</v>
      </c>
      <c r="AF24" s="273">
        <v>0</v>
      </c>
      <c r="AG24" s="273">
        <v>0</v>
      </c>
      <c r="AH24" s="273">
        <v>27.223880268384793</v>
      </c>
      <c r="AI24" s="273">
        <v>26.25091524824683</v>
      </c>
      <c r="AJ24" s="273">
        <v>25.791539342452044</v>
      </c>
      <c r="AK24" s="273">
        <v>26.305086551748076</v>
      </c>
      <c r="AL24" s="273">
        <v>26.739336944878492</v>
      </c>
      <c r="AM24" s="273">
        <v>27.099107504594588</v>
      </c>
      <c r="AN24" s="273">
        <v>26.092924555220147</v>
      </c>
      <c r="AO24" s="273">
        <v>25.94190090454018</v>
      </c>
      <c r="AP24" s="273">
        <v>26.247990815856198</v>
      </c>
      <c r="AQ24" s="273">
        <v>23.03454161420515</v>
      </c>
      <c r="AR24" s="273">
        <v>22.412932570310119</v>
      </c>
      <c r="AS24" s="273">
        <v>21.051774785768853</v>
      </c>
      <c r="AT24" s="273">
        <v>19.731088026745635</v>
      </c>
      <c r="AU24" s="273">
        <v>19.809305075542191</v>
      </c>
      <c r="AV24" s="273">
        <v>17.654509776658294</v>
      </c>
      <c r="AW24" s="273">
        <v>17.436389878178822</v>
      </c>
      <c r="AX24" s="273">
        <v>14.135416372044041</v>
      </c>
      <c r="AY24" s="273">
        <v>12.767955151300217</v>
      </c>
      <c r="AZ24" s="273">
        <v>11.47251836640211</v>
      </c>
      <c r="BA24" s="273">
        <v>10.008601328322539</v>
      </c>
      <c r="BB24" s="273">
        <v>8.7130291297300833</v>
      </c>
      <c r="BC24" s="273">
        <v>8.4975676050941082</v>
      </c>
      <c r="BD24" s="273">
        <v>7.208967120807765</v>
      </c>
      <c r="BE24" s="273">
        <v>7.1026177320798576</v>
      </c>
      <c r="BF24" s="273">
        <v>6.3454140228337232</v>
      </c>
      <c r="BG24" s="273">
        <v>4.8096864966697366</v>
      </c>
      <c r="BH24" s="273">
        <v>4.1193770456830014</v>
      </c>
      <c r="BI24" s="273">
        <v>7.5966567725344465</v>
      </c>
      <c r="BJ24" s="273">
        <v>6.6964962691354044</v>
      </c>
      <c r="BK24" s="273">
        <v>6.5863887491931434</v>
      </c>
      <c r="BL24" s="273">
        <v>2.4870260147527774</v>
      </c>
      <c r="BM24" s="273">
        <v>2.0315399287931215</v>
      </c>
      <c r="BN24" s="273">
        <v>1.7431991465368224</v>
      </c>
      <c r="BO24" s="273">
        <v>1.5285050991351616</v>
      </c>
      <c r="BP24" s="273">
        <v>1.3416448146689606</v>
      </c>
      <c r="BQ24" s="273">
        <v>1.4593394409018519</v>
      </c>
      <c r="BR24" s="273">
        <v>1.27133466133336</v>
      </c>
      <c r="BS24" s="273">
        <v>1.0884207450992591</v>
      </c>
      <c r="BT24" s="273">
        <v>0.94759229289533486</v>
      </c>
      <c r="BU24" s="273">
        <v>0.8190984039341962</v>
      </c>
      <c r="BV24" s="273">
        <v>0.68986487000108487</v>
      </c>
      <c r="BW24" s="273">
        <v>0.5595485377243965</v>
      </c>
      <c r="BX24" s="219"/>
    </row>
    <row r="25" spans="1:76">
      <c r="A25" s="219"/>
      <c r="B25" s="340" t="s">
        <v>338</v>
      </c>
      <c r="C25" s="322"/>
      <c r="D25" s="273">
        <v>0</v>
      </c>
      <c r="E25" s="273">
        <v>0</v>
      </c>
      <c r="F25" s="273">
        <v>0</v>
      </c>
      <c r="G25" s="273">
        <v>0</v>
      </c>
      <c r="H25" s="273">
        <v>0</v>
      </c>
      <c r="I25" s="273">
        <v>0</v>
      </c>
      <c r="J25" s="273">
        <v>0</v>
      </c>
      <c r="K25" s="273">
        <v>0</v>
      </c>
      <c r="L25" s="273">
        <v>0</v>
      </c>
      <c r="M25" s="273">
        <v>0</v>
      </c>
      <c r="N25" s="273">
        <v>0</v>
      </c>
      <c r="O25" s="273">
        <v>0</v>
      </c>
      <c r="P25" s="273">
        <v>0</v>
      </c>
      <c r="Q25" s="273">
        <v>0</v>
      </c>
      <c r="R25" s="273">
        <v>0</v>
      </c>
      <c r="S25" s="273">
        <v>0</v>
      </c>
      <c r="T25" s="273">
        <v>0</v>
      </c>
      <c r="U25" s="273">
        <v>0</v>
      </c>
      <c r="V25" s="273">
        <v>0</v>
      </c>
      <c r="W25" s="273">
        <v>0</v>
      </c>
      <c r="X25" s="273">
        <v>0</v>
      </c>
      <c r="Y25" s="273">
        <v>0</v>
      </c>
      <c r="Z25" s="273">
        <v>0</v>
      </c>
      <c r="AA25" s="273">
        <v>0</v>
      </c>
      <c r="AB25" s="273">
        <v>0</v>
      </c>
      <c r="AC25" s="273">
        <v>0</v>
      </c>
      <c r="AD25" s="273">
        <v>0</v>
      </c>
      <c r="AE25" s="273">
        <v>0</v>
      </c>
      <c r="AF25" s="273">
        <v>0</v>
      </c>
      <c r="AG25" s="273">
        <v>0</v>
      </c>
      <c r="AH25" s="273">
        <v>121.04473931713619</v>
      </c>
      <c r="AI25" s="273">
        <v>116.7186735224647</v>
      </c>
      <c r="AJ25" s="273">
        <v>114.67616392363733</v>
      </c>
      <c r="AK25" s="273">
        <v>116.959533798301</v>
      </c>
      <c r="AL25" s="273">
        <v>118.8903285680634</v>
      </c>
      <c r="AM25" s="273">
        <v>120.48996584186479</v>
      </c>
      <c r="AN25" s="273">
        <v>116.01620414398461</v>
      </c>
      <c r="AO25" s="273">
        <v>115.34471212128027</v>
      </c>
      <c r="AP25" s="273">
        <v>116.70567070461196</v>
      </c>
      <c r="AQ25" s="273">
        <v>102.41780589298097</v>
      </c>
      <c r="AR25" s="273">
        <v>99.653963856736496</v>
      </c>
      <c r="AS25" s="273">
        <v>93.601887974275826</v>
      </c>
      <c r="AT25" s="273">
        <v>87.729757224009234</v>
      </c>
      <c r="AU25" s="273">
        <v>88.077531390968431</v>
      </c>
      <c r="AV25" s="273">
        <v>85.391619919946194</v>
      </c>
      <c r="AW25" s="273">
        <v>89.454862685118698</v>
      </c>
      <c r="AX25" s="273">
        <v>78.101838987020372</v>
      </c>
      <c r="AY25" s="273">
        <v>76.237332743782574</v>
      </c>
      <c r="AZ25" s="273">
        <v>70.341558075204574</v>
      </c>
      <c r="BA25" s="273">
        <v>69.31659107828574</v>
      </c>
      <c r="BB25" s="273">
        <v>61.901622989519666</v>
      </c>
      <c r="BC25" s="273">
        <v>64.409752303399756</v>
      </c>
      <c r="BD25" s="273">
        <v>60.565282480032657</v>
      </c>
      <c r="BE25" s="273">
        <v>59.658991489464931</v>
      </c>
      <c r="BF25" s="273">
        <v>57.451541808895698</v>
      </c>
      <c r="BG25" s="273">
        <v>54.475450234180812</v>
      </c>
      <c r="BH25" s="273">
        <v>50.65597700818148</v>
      </c>
      <c r="BI25" s="273">
        <v>42.496149272098641</v>
      </c>
      <c r="BJ25" s="273">
        <v>40.229327210820955</v>
      </c>
      <c r="BK25" s="273">
        <v>37.465006053555882</v>
      </c>
      <c r="BL25" s="273">
        <v>38.963407564460177</v>
      </c>
      <c r="BM25" s="273">
        <v>37.583488682672716</v>
      </c>
      <c r="BN25" s="273">
        <v>34.84400357089072</v>
      </c>
      <c r="BO25" s="273">
        <v>33.145888728814711</v>
      </c>
      <c r="BP25" s="273">
        <v>31.654639661087344</v>
      </c>
      <c r="BQ25" s="273">
        <v>29.170062864559679</v>
      </c>
      <c r="BR25" s="273">
        <v>27.569104771376761</v>
      </c>
      <c r="BS25" s="273">
        <v>25.680095140732448</v>
      </c>
      <c r="BT25" s="273">
        <v>24.237811376580737</v>
      </c>
      <c r="BU25" s="273">
        <v>22.871177771178232</v>
      </c>
      <c r="BV25" s="273">
        <v>21.562793751059793</v>
      </c>
      <c r="BW25" s="273">
        <v>20.280207231190758</v>
      </c>
      <c r="BX25" s="219"/>
    </row>
    <row r="26" spans="1:76" ht="12.95" customHeight="1">
      <c r="A26" s="219"/>
      <c r="B26" s="322"/>
      <c r="C26" s="322"/>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19"/>
    </row>
    <row r="27" spans="1:76">
      <c r="A27" s="219"/>
      <c r="B27" s="322" t="s">
        <v>229</v>
      </c>
      <c r="C27" s="322"/>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v>6.2397020865271156</v>
      </c>
      <c r="BM27" s="273">
        <v>7.7709482853320813</v>
      </c>
      <c r="BN27" s="273">
        <v>9.9324403722304506</v>
      </c>
      <c r="BO27" s="273">
        <v>10.037449632493436</v>
      </c>
      <c r="BP27" s="273">
        <v>9.7682110242660514</v>
      </c>
      <c r="BQ27" s="273">
        <v>9.3712092047107252</v>
      </c>
      <c r="BR27" s="273">
        <v>9.8752436864509239</v>
      </c>
      <c r="BS27" s="273">
        <v>8.8982189320117211</v>
      </c>
      <c r="BT27" s="273">
        <v>8.8366650586411382</v>
      </c>
      <c r="BU27" s="273">
        <v>8.8252982798025581</v>
      </c>
      <c r="BV27" s="273">
        <v>8.8613765128194562</v>
      </c>
      <c r="BW27" s="273">
        <v>9.01468957110324</v>
      </c>
      <c r="BX27" s="219"/>
    </row>
    <row r="28" spans="1:76">
      <c r="A28" s="219"/>
      <c r="B28" s="322" t="s">
        <v>221</v>
      </c>
      <c r="C28" s="322"/>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v>5.4816859800974003</v>
      </c>
      <c r="AY28" s="273">
        <v>6.3612988653378082</v>
      </c>
      <c r="AZ28" s="273">
        <v>8.0680295087048854</v>
      </c>
      <c r="BA28" s="273">
        <v>7.2137576792622218</v>
      </c>
      <c r="BB28" s="273">
        <v>11.861404496909655</v>
      </c>
      <c r="BC28" s="273">
        <v>14.945661003598445</v>
      </c>
      <c r="BD28" s="273">
        <v>16.421663844517134</v>
      </c>
      <c r="BE28" s="273">
        <v>19.618507899124854</v>
      </c>
      <c r="BF28" s="273">
        <v>26.165471503377812</v>
      </c>
      <c r="BG28" s="273">
        <v>25.163144301779102</v>
      </c>
      <c r="BH28" s="273">
        <v>26.036946411081221</v>
      </c>
      <c r="BI28" s="273">
        <v>57.102731358362142</v>
      </c>
      <c r="BJ28" s="273">
        <v>39.02819818971448</v>
      </c>
      <c r="BK28" s="273">
        <v>31.848582200755207</v>
      </c>
      <c r="BL28" s="273">
        <v>35.72566464443171</v>
      </c>
      <c r="BM28" s="273">
        <v>38.858652945403392</v>
      </c>
      <c r="BN28" s="273">
        <v>41.046525804775101</v>
      </c>
      <c r="BO28" s="273">
        <v>39.769559468519127</v>
      </c>
      <c r="BP28" s="273">
        <v>43.630916152169711</v>
      </c>
      <c r="BQ28" s="273">
        <v>46.220218311990891</v>
      </c>
      <c r="BR28" s="273">
        <v>45.665822393550357</v>
      </c>
      <c r="BS28" s="273">
        <v>47.974359019269087</v>
      </c>
      <c r="BT28" s="273">
        <v>49.291388020383671</v>
      </c>
      <c r="BU28" s="273">
        <v>50.214648874829862</v>
      </c>
      <c r="BV28" s="273">
        <v>50.683045130212214</v>
      </c>
      <c r="BW28" s="273">
        <v>50.573250336265787</v>
      </c>
      <c r="BX28" s="219"/>
    </row>
    <row r="29" spans="1:76" s="265" customFormat="1" ht="35.1" customHeight="1" thickBot="1">
      <c r="A29" s="380"/>
      <c r="B29" s="298" t="s">
        <v>537</v>
      </c>
      <c r="C29" s="59"/>
      <c r="D29" s="297">
        <v>0</v>
      </c>
      <c r="E29" s="297">
        <v>0</v>
      </c>
      <c r="F29" s="297">
        <v>0</v>
      </c>
      <c r="G29" s="297">
        <v>0</v>
      </c>
      <c r="H29" s="297">
        <v>0</v>
      </c>
      <c r="I29" s="297">
        <v>0</v>
      </c>
      <c r="J29" s="297">
        <v>0</v>
      </c>
      <c r="K29" s="297">
        <v>0</v>
      </c>
      <c r="L29" s="297">
        <v>0</v>
      </c>
      <c r="M29" s="297">
        <v>0</v>
      </c>
      <c r="N29" s="297">
        <v>0</v>
      </c>
      <c r="O29" s="297">
        <v>0</v>
      </c>
      <c r="P29" s="297">
        <v>0</v>
      </c>
      <c r="Q29" s="297">
        <v>0</v>
      </c>
      <c r="R29" s="297">
        <v>0</v>
      </c>
      <c r="S29" s="297">
        <v>0</v>
      </c>
      <c r="T29" s="297">
        <v>0</v>
      </c>
      <c r="U29" s="297">
        <v>0</v>
      </c>
      <c r="V29" s="297">
        <v>0</v>
      </c>
      <c r="W29" s="297">
        <v>0</v>
      </c>
      <c r="X29" s="297">
        <v>0</v>
      </c>
      <c r="Y29" s="297">
        <v>0</v>
      </c>
      <c r="Z29" s="297">
        <v>34.50376638785103</v>
      </c>
      <c r="AA29" s="297">
        <v>33.279694927114669</v>
      </c>
      <c r="AB29" s="297">
        <v>30.791363518612773</v>
      </c>
      <c r="AC29" s="297">
        <v>29.425585340759508</v>
      </c>
      <c r="AD29" s="297">
        <v>28.772899464965924</v>
      </c>
      <c r="AE29" s="297">
        <v>26.455527452226896</v>
      </c>
      <c r="AF29" s="297">
        <v>23.338736573113973</v>
      </c>
      <c r="AG29" s="297">
        <v>23.111503079429689</v>
      </c>
      <c r="AH29" s="297">
        <v>23.166971810237655</v>
      </c>
      <c r="AI29" s="297">
        <v>19.85688732926549</v>
      </c>
      <c r="AJ29" s="297">
        <v>16.722345626915402</v>
      </c>
      <c r="AK29" s="297">
        <v>15.24091705851586</v>
      </c>
      <c r="AL29" s="297">
        <v>14.277418187543322</v>
      </c>
      <c r="AM29" s="297">
        <v>13.665654939486979</v>
      </c>
      <c r="AN29" s="297">
        <v>12.919011699927704</v>
      </c>
      <c r="AO29" s="297">
        <v>12.179880433260383</v>
      </c>
      <c r="AP29" s="297">
        <v>9.3740105915061083</v>
      </c>
      <c r="AQ29" s="297">
        <v>9.3802789044529167</v>
      </c>
      <c r="AR29" s="297">
        <v>7.6955670073014373</v>
      </c>
      <c r="AS29" s="297">
        <v>8.2658684724628184</v>
      </c>
      <c r="AT29" s="297">
        <v>7.3025405003003998</v>
      </c>
      <c r="AU29" s="297">
        <v>6.9128621525422256</v>
      </c>
      <c r="AV29" s="297">
        <v>6.3877817126245056</v>
      </c>
      <c r="AW29" s="297">
        <v>5.6267842865642637</v>
      </c>
      <c r="AX29" s="297">
        <v>4.6888473946045739</v>
      </c>
      <c r="AY29" s="297">
        <v>4.7887760062652305</v>
      </c>
      <c r="AZ29" s="297">
        <v>4.0975774639300004</v>
      </c>
      <c r="BA29" s="297">
        <v>3.57565359499569</v>
      </c>
      <c r="BB29" s="297">
        <v>2.657717455705976</v>
      </c>
      <c r="BC29" s="297">
        <v>2.8793354295486924</v>
      </c>
      <c r="BD29" s="297">
        <v>2.766295902075119</v>
      </c>
      <c r="BE29" s="297">
        <v>2.7249636416957057</v>
      </c>
      <c r="BF29" s="297">
        <v>2.2967220944157312</v>
      </c>
      <c r="BG29" s="297">
        <v>1.7749823644489842</v>
      </c>
      <c r="BH29" s="297">
        <v>1.4921074847039166</v>
      </c>
      <c r="BI29" s="297">
        <v>1.3521222970998865</v>
      </c>
      <c r="BJ29" s="297">
        <v>1.2955637008273659</v>
      </c>
      <c r="BK29" s="297">
        <v>1.264778603156165</v>
      </c>
      <c r="BL29" s="297">
        <v>1.0688169765912869</v>
      </c>
      <c r="BM29" s="297">
        <v>0.93450736643079435</v>
      </c>
      <c r="BN29" s="297">
        <v>0.80932425337885283</v>
      </c>
      <c r="BO29" s="297">
        <v>0.65456113244209357</v>
      </c>
      <c r="BP29" s="297">
        <v>0.40395515121542486</v>
      </c>
      <c r="BQ29" s="297">
        <v>-6.1518481642954615E-3</v>
      </c>
      <c r="BR29" s="297">
        <v>-5.4318300000000003E-3</v>
      </c>
      <c r="BS29" s="297">
        <v>0</v>
      </c>
      <c r="BT29" s="297">
        <v>0</v>
      </c>
      <c r="BU29" s="297">
        <v>0</v>
      </c>
      <c r="BV29" s="297">
        <v>0</v>
      </c>
      <c r="BW29" s="297">
        <v>0</v>
      </c>
      <c r="BX29" s="266"/>
    </row>
    <row r="30" spans="1:76" ht="39.75" customHeight="1">
      <c r="A30" s="243"/>
      <c r="B30" s="281" t="s">
        <v>536</v>
      </c>
      <c r="C30" s="280"/>
      <c r="D30" s="279" t="s">
        <v>162</v>
      </c>
      <c r="E30" s="279" t="s">
        <v>161</v>
      </c>
      <c r="F30" s="279" t="s">
        <v>160</v>
      </c>
      <c r="G30" s="279" t="s">
        <v>159</v>
      </c>
      <c r="H30" s="279" t="s">
        <v>158</v>
      </c>
      <c r="I30" s="279" t="s">
        <v>157</v>
      </c>
      <c r="J30" s="279" t="s">
        <v>156</v>
      </c>
      <c r="K30" s="279" t="s">
        <v>155</v>
      </c>
      <c r="L30" s="279" t="s">
        <v>154</v>
      </c>
      <c r="M30" s="279" t="s">
        <v>153</v>
      </c>
      <c r="N30" s="279" t="s">
        <v>152</v>
      </c>
      <c r="O30" s="279" t="s">
        <v>151</v>
      </c>
      <c r="P30" s="279" t="s">
        <v>150</v>
      </c>
      <c r="Q30" s="279" t="s">
        <v>149</v>
      </c>
      <c r="R30" s="279" t="s">
        <v>148</v>
      </c>
      <c r="S30" s="279" t="s">
        <v>147</v>
      </c>
      <c r="T30" s="279" t="s">
        <v>146</v>
      </c>
      <c r="U30" s="279" t="s">
        <v>145</v>
      </c>
      <c r="V30" s="279" t="s">
        <v>144</v>
      </c>
      <c r="W30" s="279" t="s">
        <v>143</v>
      </c>
      <c r="X30" s="279" t="s">
        <v>142</v>
      </c>
      <c r="Y30" s="279" t="s">
        <v>141</v>
      </c>
      <c r="Z30" s="279" t="s">
        <v>140</v>
      </c>
      <c r="AA30" s="279" t="s">
        <v>139</v>
      </c>
      <c r="AB30" s="279" t="s">
        <v>138</v>
      </c>
      <c r="AC30" s="279" t="s">
        <v>137</v>
      </c>
      <c r="AD30" s="279" t="s">
        <v>136</v>
      </c>
      <c r="AE30" s="279" t="s">
        <v>135</v>
      </c>
      <c r="AF30" s="279" t="s">
        <v>134</v>
      </c>
      <c r="AG30" s="279" t="s">
        <v>133</v>
      </c>
      <c r="AH30" s="279" t="s">
        <v>132</v>
      </c>
      <c r="AI30" s="279" t="s">
        <v>131</v>
      </c>
      <c r="AJ30" s="279" t="s">
        <v>130</v>
      </c>
      <c r="AK30" s="279" t="s">
        <v>129</v>
      </c>
      <c r="AL30" s="279" t="s">
        <v>128</v>
      </c>
      <c r="AM30" s="279" t="s">
        <v>127</v>
      </c>
      <c r="AN30" s="279" t="s">
        <v>126</v>
      </c>
      <c r="AO30" s="279" t="s">
        <v>125</v>
      </c>
      <c r="AP30" s="279" t="s">
        <v>124</v>
      </c>
      <c r="AQ30" s="279" t="s">
        <v>123</v>
      </c>
      <c r="AR30" s="279" t="s">
        <v>122</v>
      </c>
      <c r="AS30" s="279" t="s">
        <v>121</v>
      </c>
      <c r="AT30" s="279" t="s">
        <v>120</v>
      </c>
      <c r="AU30" s="279" t="s">
        <v>119</v>
      </c>
      <c r="AV30" s="279" t="s">
        <v>118</v>
      </c>
      <c r="AW30" s="279" t="s">
        <v>117</v>
      </c>
      <c r="AX30" s="279" t="s">
        <v>116</v>
      </c>
      <c r="AY30" s="279" t="s">
        <v>115</v>
      </c>
      <c r="AZ30" s="279" t="s">
        <v>114</v>
      </c>
      <c r="BA30" s="279" t="s">
        <v>113</v>
      </c>
      <c r="BB30" s="279" t="s">
        <v>112</v>
      </c>
      <c r="BC30" s="279" t="s">
        <v>111</v>
      </c>
      <c r="BD30" s="279" t="s">
        <v>110</v>
      </c>
      <c r="BE30" s="279" t="s">
        <v>109</v>
      </c>
      <c r="BF30" s="279" t="s">
        <v>108</v>
      </c>
      <c r="BG30" s="279" t="s">
        <v>107</v>
      </c>
      <c r="BH30" s="279" t="s">
        <v>106</v>
      </c>
      <c r="BI30" s="279" t="s">
        <v>105</v>
      </c>
      <c r="BJ30" s="279" t="s">
        <v>104</v>
      </c>
      <c r="BK30" s="279" t="s">
        <v>103</v>
      </c>
      <c r="BL30" s="279" t="s">
        <v>102</v>
      </c>
      <c r="BM30" s="279" t="s">
        <v>101</v>
      </c>
      <c r="BN30" s="279" t="s">
        <v>100</v>
      </c>
      <c r="BO30" s="279" t="s">
        <v>99</v>
      </c>
      <c r="BP30" s="279" t="s">
        <v>98</v>
      </c>
      <c r="BQ30" s="279" t="s">
        <v>97</v>
      </c>
      <c r="BR30" s="279" t="s">
        <v>96</v>
      </c>
      <c r="BS30" s="279" t="s">
        <v>95</v>
      </c>
      <c r="BT30" s="279" t="s">
        <v>94</v>
      </c>
      <c r="BU30" s="278" t="s">
        <v>93</v>
      </c>
      <c r="BV30" s="278" t="s">
        <v>92</v>
      </c>
      <c r="BW30" s="278" t="s">
        <v>91</v>
      </c>
      <c r="BX30" s="219"/>
    </row>
    <row r="31" spans="1:76" ht="26.1" customHeight="1">
      <c r="A31" s="361"/>
      <c r="B31" s="254" t="s">
        <v>535</v>
      </c>
      <c r="C31" s="271"/>
      <c r="D31" s="312" t="s">
        <v>412</v>
      </c>
      <c r="E31" s="312" t="s">
        <v>412</v>
      </c>
      <c r="F31" s="312" t="s">
        <v>412</v>
      </c>
      <c r="G31" s="312" t="s">
        <v>412</v>
      </c>
      <c r="H31" s="312" t="s">
        <v>412</v>
      </c>
      <c r="I31" s="312" t="s">
        <v>412</v>
      </c>
      <c r="J31" s="312" t="s">
        <v>412</v>
      </c>
      <c r="K31" s="312" t="s">
        <v>412</v>
      </c>
      <c r="L31" s="312" t="s">
        <v>412</v>
      </c>
      <c r="M31" s="312" t="s">
        <v>412</v>
      </c>
      <c r="N31" s="312" t="s">
        <v>412</v>
      </c>
      <c r="O31" s="312" t="s">
        <v>412</v>
      </c>
      <c r="P31" s="312" t="s">
        <v>412</v>
      </c>
      <c r="Q31" s="312" t="s">
        <v>412</v>
      </c>
      <c r="R31" s="312" t="s">
        <v>412</v>
      </c>
      <c r="S31" s="312" t="s">
        <v>412</v>
      </c>
      <c r="T31" s="312" t="s">
        <v>412</v>
      </c>
      <c r="U31" s="312" t="s">
        <v>412</v>
      </c>
      <c r="V31" s="312" t="s">
        <v>412</v>
      </c>
      <c r="W31" s="312" t="s">
        <v>412</v>
      </c>
      <c r="X31" s="312" t="s">
        <v>412</v>
      </c>
      <c r="Y31" s="312" t="s">
        <v>412</v>
      </c>
      <c r="Z31" s="312" t="s">
        <v>412</v>
      </c>
      <c r="AA31" s="312" t="s">
        <v>412</v>
      </c>
      <c r="AB31" s="312" t="s">
        <v>412</v>
      </c>
      <c r="AC31" s="312" t="s">
        <v>412</v>
      </c>
      <c r="AD31" s="312" t="s">
        <v>412</v>
      </c>
      <c r="AE31" s="312" t="s">
        <v>412</v>
      </c>
      <c r="AF31" s="312" t="s">
        <v>412</v>
      </c>
      <c r="AG31" s="312" t="s">
        <v>412</v>
      </c>
      <c r="AH31" s="312" t="s">
        <v>412</v>
      </c>
      <c r="AI31" s="312" t="s">
        <v>412</v>
      </c>
      <c r="AJ31" s="312" t="s">
        <v>412</v>
      </c>
      <c r="AK31" s="312" t="s">
        <v>412</v>
      </c>
      <c r="AL31" s="312" t="s">
        <v>412</v>
      </c>
      <c r="AM31" s="312" t="s">
        <v>412</v>
      </c>
      <c r="AN31" s="312" t="s">
        <v>412</v>
      </c>
      <c r="AO31" s="312" t="s">
        <v>412</v>
      </c>
      <c r="AP31" s="312" t="s">
        <v>412</v>
      </c>
      <c r="AQ31" s="312" t="s">
        <v>412</v>
      </c>
      <c r="AR31" s="312" t="s">
        <v>412</v>
      </c>
      <c r="AS31" s="312" t="s">
        <v>412</v>
      </c>
      <c r="AT31" s="312" t="s">
        <v>412</v>
      </c>
      <c r="AU31" s="312" t="s">
        <v>412</v>
      </c>
      <c r="AV31" s="312" t="s">
        <v>412</v>
      </c>
      <c r="AW31" s="312" t="s">
        <v>412</v>
      </c>
      <c r="AX31" s="312" t="s">
        <v>412</v>
      </c>
      <c r="AY31" s="312" t="s">
        <v>412</v>
      </c>
      <c r="AZ31" s="312" t="s">
        <v>412</v>
      </c>
      <c r="BA31" s="312" t="s">
        <v>412</v>
      </c>
      <c r="BB31" s="312" t="s">
        <v>412</v>
      </c>
      <c r="BC31" s="312" t="s">
        <v>412</v>
      </c>
      <c r="BD31" s="312" t="s">
        <v>412</v>
      </c>
      <c r="BE31" s="312" t="s">
        <v>412</v>
      </c>
      <c r="BF31" s="312" t="s">
        <v>412</v>
      </c>
      <c r="BG31" s="312" t="s">
        <v>412</v>
      </c>
      <c r="BH31" s="312" t="s">
        <v>412</v>
      </c>
      <c r="BI31" s="312" t="s">
        <v>412</v>
      </c>
      <c r="BJ31" s="312" t="s">
        <v>412</v>
      </c>
      <c r="BK31" s="273">
        <v>332</v>
      </c>
      <c r="BL31" s="273">
        <v>327</v>
      </c>
      <c r="BM31" s="273">
        <v>325</v>
      </c>
      <c r="BN31" s="273">
        <v>327</v>
      </c>
      <c r="BO31" s="273">
        <v>324</v>
      </c>
      <c r="BP31" s="273">
        <v>318</v>
      </c>
      <c r="BQ31" s="273">
        <v>319</v>
      </c>
      <c r="BR31" s="273">
        <v>316</v>
      </c>
      <c r="BS31" s="273">
        <v>313</v>
      </c>
      <c r="BT31" s="273">
        <v>308</v>
      </c>
      <c r="BU31" s="273">
        <v>304</v>
      </c>
      <c r="BV31" s="273">
        <v>300</v>
      </c>
      <c r="BW31" s="273">
        <v>297</v>
      </c>
      <c r="BX31" s="219"/>
    </row>
    <row r="32" spans="1:76">
      <c r="A32" s="271"/>
      <c r="B32" s="379" t="s">
        <v>274</v>
      </c>
      <c r="C32" s="271"/>
      <c r="D32" s="273">
        <v>0</v>
      </c>
      <c r="E32" s="273">
        <v>0</v>
      </c>
      <c r="F32" s="273">
        <v>0</v>
      </c>
      <c r="G32" s="273">
        <v>0</v>
      </c>
      <c r="H32" s="273">
        <v>0</v>
      </c>
      <c r="I32" s="273">
        <v>0</v>
      </c>
      <c r="J32" s="273">
        <v>0</v>
      </c>
      <c r="K32" s="273">
        <v>0</v>
      </c>
      <c r="L32" s="273">
        <v>0</v>
      </c>
      <c r="M32" s="273">
        <v>0</v>
      </c>
      <c r="N32" s="273">
        <v>0</v>
      </c>
      <c r="O32" s="273">
        <v>0</v>
      </c>
      <c r="P32" s="273">
        <v>0</v>
      </c>
      <c r="Q32" s="273">
        <v>0</v>
      </c>
      <c r="R32" s="273">
        <v>0</v>
      </c>
      <c r="S32" s="273">
        <v>0</v>
      </c>
      <c r="T32" s="273">
        <v>0</v>
      </c>
      <c r="U32" s="273">
        <v>0</v>
      </c>
      <c r="V32" s="273">
        <v>0</v>
      </c>
      <c r="W32" s="273">
        <v>0</v>
      </c>
      <c r="X32" s="273">
        <v>0</v>
      </c>
      <c r="Y32" s="273">
        <v>0</v>
      </c>
      <c r="Z32" s="273">
        <v>0</v>
      </c>
      <c r="AA32" s="273">
        <v>0</v>
      </c>
      <c r="AB32" s="273">
        <v>0</v>
      </c>
      <c r="AC32" s="273">
        <v>0</v>
      </c>
      <c r="AD32" s="273">
        <v>0</v>
      </c>
      <c r="AE32" s="273">
        <v>0</v>
      </c>
      <c r="AF32" s="273">
        <v>0</v>
      </c>
      <c r="AG32" s="273">
        <v>0</v>
      </c>
      <c r="AH32" s="273">
        <v>0</v>
      </c>
      <c r="AI32" s="273">
        <v>0</v>
      </c>
      <c r="AJ32" s="273">
        <v>0</v>
      </c>
      <c r="AK32" s="273">
        <v>0</v>
      </c>
      <c r="AL32" s="273">
        <v>0</v>
      </c>
      <c r="AM32" s="273">
        <v>0</v>
      </c>
      <c r="AN32" s="273">
        <v>0</v>
      </c>
      <c r="AO32" s="273">
        <v>0</v>
      </c>
      <c r="AP32" s="273">
        <v>0</v>
      </c>
      <c r="AQ32" s="273">
        <v>0</v>
      </c>
      <c r="AR32" s="273">
        <v>0</v>
      </c>
      <c r="AS32" s="273">
        <v>0</v>
      </c>
      <c r="AT32" s="273">
        <v>0</v>
      </c>
      <c r="AU32" s="273">
        <v>0</v>
      </c>
      <c r="AV32" s="273">
        <v>0</v>
      </c>
      <c r="AW32" s="273">
        <v>0</v>
      </c>
      <c r="AX32" s="273">
        <v>0</v>
      </c>
      <c r="AY32" s="273">
        <v>0</v>
      </c>
      <c r="AZ32" s="273">
        <v>0</v>
      </c>
      <c r="BA32" s="273">
        <v>0</v>
      </c>
      <c r="BB32" s="273">
        <v>0</v>
      </c>
      <c r="BC32" s="273">
        <v>0</v>
      </c>
      <c r="BD32" s="273">
        <v>0</v>
      </c>
      <c r="BE32" s="273">
        <v>0</v>
      </c>
      <c r="BF32" s="273">
        <v>0</v>
      </c>
      <c r="BG32" s="273">
        <v>192</v>
      </c>
      <c r="BH32" s="273">
        <v>187</v>
      </c>
      <c r="BI32" s="273">
        <v>182</v>
      </c>
      <c r="BJ32" s="273">
        <v>176</v>
      </c>
      <c r="BK32" s="273">
        <v>170</v>
      </c>
      <c r="BL32" s="273">
        <v>163</v>
      </c>
      <c r="BM32" s="273">
        <v>156</v>
      </c>
      <c r="BN32" s="273">
        <v>152</v>
      </c>
      <c r="BO32" s="273">
        <v>145</v>
      </c>
      <c r="BP32" s="273">
        <v>137</v>
      </c>
      <c r="BQ32" s="273">
        <v>141</v>
      </c>
      <c r="BR32" s="273">
        <v>138</v>
      </c>
      <c r="BS32" s="273">
        <v>135</v>
      </c>
      <c r="BT32" s="273">
        <v>130</v>
      </c>
      <c r="BU32" s="273">
        <v>126</v>
      </c>
      <c r="BV32" s="273">
        <v>122</v>
      </c>
      <c r="BW32" s="273">
        <v>119</v>
      </c>
      <c r="BX32" s="219"/>
    </row>
    <row r="33" spans="1:76">
      <c r="A33" s="271"/>
      <c r="B33" s="379" t="s">
        <v>273</v>
      </c>
      <c r="C33" s="271"/>
      <c r="D33" s="273">
        <v>0</v>
      </c>
      <c r="E33" s="273">
        <v>0</v>
      </c>
      <c r="F33" s="273">
        <v>0</v>
      </c>
      <c r="G33" s="273">
        <v>0</v>
      </c>
      <c r="H33" s="273">
        <v>0</v>
      </c>
      <c r="I33" s="273">
        <v>0</v>
      </c>
      <c r="J33" s="273">
        <v>0</v>
      </c>
      <c r="K33" s="273">
        <v>0</v>
      </c>
      <c r="L33" s="273">
        <v>0</v>
      </c>
      <c r="M33" s="273">
        <v>0</v>
      </c>
      <c r="N33" s="273">
        <v>0</v>
      </c>
      <c r="O33" s="273">
        <v>0</v>
      </c>
      <c r="P33" s="273">
        <v>0</v>
      </c>
      <c r="Q33" s="273">
        <v>0</v>
      </c>
      <c r="R33" s="273">
        <v>0</v>
      </c>
      <c r="S33" s="273">
        <v>0</v>
      </c>
      <c r="T33" s="273">
        <v>0</v>
      </c>
      <c r="U33" s="273">
        <v>0</v>
      </c>
      <c r="V33" s="273">
        <v>0</v>
      </c>
      <c r="W33" s="273">
        <v>0</v>
      </c>
      <c r="X33" s="273">
        <v>0</v>
      </c>
      <c r="Y33" s="273">
        <v>0</v>
      </c>
      <c r="Z33" s="273">
        <v>0</v>
      </c>
      <c r="AA33" s="273">
        <v>0</v>
      </c>
      <c r="AB33" s="273">
        <v>0</v>
      </c>
      <c r="AC33" s="273">
        <v>0</v>
      </c>
      <c r="AD33" s="273">
        <v>0</v>
      </c>
      <c r="AE33" s="273">
        <v>0</v>
      </c>
      <c r="AF33" s="273">
        <v>0</v>
      </c>
      <c r="AG33" s="273">
        <v>0</v>
      </c>
      <c r="AH33" s="273">
        <v>0</v>
      </c>
      <c r="AI33" s="273">
        <v>0</v>
      </c>
      <c r="AJ33" s="273">
        <v>0</v>
      </c>
      <c r="AK33" s="273">
        <v>0</v>
      </c>
      <c r="AL33" s="273">
        <v>0</v>
      </c>
      <c r="AM33" s="273">
        <v>0</v>
      </c>
      <c r="AN33" s="273">
        <v>0</v>
      </c>
      <c r="AO33" s="273">
        <v>0</v>
      </c>
      <c r="AP33" s="273">
        <v>0</v>
      </c>
      <c r="AQ33" s="273">
        <v>0</v>
      </c>
      <c r="AR33" s="273">
        <v>0</v>
      </c>
      <c r="AS33" s="273">
        <v>0</v>
      </c>
      <c r="AT33" s="273">
        <v>0</v>
      </c>
      <c r="AU33" s="273">
        <v>0</v>
      </c>
      <c r="AV33" s="273">
        <v>0</v>
      </c>
      <c r="AW33" s="273">
        <v>0</v>
      </c>
      <c r="AX33" s="273">
        <v>0</v>
      </c>
      <c r="AY33" s="273">
        <v>0</v>
      </c>
      <c r="AZ33" s="273">
        <v>0</v>
      </c>
      <c r="BA33" s="273">
        <v>0</v>
      </c>
      <c r="BB33" s="273">
        <v>0</v>
      </c>
      <c r="BC33" s="273">
        <v>0</v>
      </c>
      <c r="BD33" s="273">
        <v>0</v>
      </c>
      <c r="BE33" s="273">
        <v>0</v>
      </c>
      <c r="BF33" s="273">
        <v>0</v>
      </c>
      <c r="BG33" s="273">
        <v>150</v>
      </c>
      <c r="BH33" s="273">
        <v>153</v>
      </c>
      <c r="BI33" s="273">
        <v>156</v>
      </c>
      <c r="BJ33" s="273">
        <v>159</v>
      </c>
      <c r="BK33" s="273">
        <v>162</v>
      </c>
      <c r="BL33" s="273">
        <v>164</v>
      </c>
      <c r="BM33" s="273">
        <v>169</v>
      </c>
      <c r="BN33" s="273">
        <v>175</v>
      </c>
      <c r="BO33" s="273">
        <v>179</v>
      </c>
      <c r="BP33" s="273">
        <v>181</v>
      </c>
      <c r="BQ33" s="273">
        <v>178</v>
      </c>
      <c r="BR33" s="273">
        <v>178</v>
      </c>
      <c r="BS33" s="273">
        <v>178</v>
      </c>
      <c r="BT33" s="273">
        <v>178</v>
      </c>
      <c r="BU33" s="273">
        <v>178</v>
      </c>
      <c r="BV33" s="273">
        <v>178</v>
      </c>
      <c r="BW33" s="273">
        <v>178</v>
      </c>
      <c r="BX33" s="219"/>
    </row>
    <row r="34" spans="1:76" s="275" customFormat="1" ht="15.75">
      <c r="A34" s="277"/>
      <c r="B34" s="324" t="s">
        <v>534</v>
      </c>
      <c r="C34" s="277"/>
      <c r="D34" s="276">
        <v>0</v>
      </c>
      <c r="E34" s="276">
        <v>0</v>
      </c>
      <c r="F34" s="276">
        <v>0</v>
      </c>
      <c r="G34" s="276">
        <v>0</v>
      </c>
      <c r="H34" s="276">
        <v>0</v>
      </c>
      <c r="I34" s="276">
        <v>0</v>
      </c>
      <c r="J34" s="276">
        <v>0</v>
      </c>
      <c r="K34" s="276">
        <v>0</v>
      </c>
      <c r="L34" s="276">
        <v>0</v>
      </c>
      <c r="M34" s="276">
        <v>0</v>
      </c>
      <c r="N34" s="276">
        <v>0</v>
      </c>
      <c r="O34" s="276">
        <v>0</v>
      </c>
      <c r="P34" s="276">
        <v>0</v>
      </c>
      <c r="Q34" s="276">
        <v>0</v>
      </c>
      <c r="R34" s="276">
        <v>0</v>
      </c>
      <c r="S34" s="276">
        <v>0</v>
      </c>
      <c r="T34" s="276">
        <v>0</v>
      </c>
      <c r="U34" s="276">
        <v>0</v>
      </c>
      <c r="V34" s="276">
        <v>0</v>
      </c>
      <c r="W34" s="276">
        <v>0</v>
      </c>
      <c r="X34" s="276">
        <v>0</v>
      </c>
      <c r="Y34" s="276">
        <v>0</v>
      </c>
      <c r="Z34" s="276">
        <v>0</v>
      </c>
      <c r="AA34" s="276">
        <v>0</v>
      </c>
      <c r="AB34" s="276">
        <v>0</v>
      </c>
      <c r="AC34" s="276">
        <v>0</v>
      </c>
      <c r="AD34" s="276">
        <v>0</v>
      </c>
      <c r="AE34" s="276">
        <v>0</v>
      </c>
      <c r="AF34" s="276">
        <v>0</v>
      </c>
      <c r="AG34" s="276">
        <v>0</v>
      </c>
      <c r="AH34" s="276">
        <v>0</v>
      </c>
      <c r="AI34" s="276">
        <v>0</v>
      </c>
      <c r="AJ34" s="276">
        <v>0</v>
      </c>
      <c r="AK34" s="276">
        <v>0</v>
      </c>
      <c r="AL34" s="276">
        <v>0</v>
      </c>
      <c r="AM34" s="276">
        <v>0</v>
      </c>
      <c r="AN34" s="276">
        <v>0</v>
      </c>
      <c r="AO34" s="276">
        <v>0</v>
      </c>
      <c r="AP34" s="276">
        <v>0</v>
      </c>
      <c r="AQ34" s="276">
        <v>0</v>
      </c>
      <c r="AR34" s="276">
        <v>0</v>
      </c>
      <c r="AS34" s="276">
        <v>0</v>
      </c>
      <c r="AT34" s="276">
        <v>0</v>
      </c>
      <c r="AU34" s="276">
        <v>25</v>
      </c>
      <c r="AV34" s="276">
        <v>24</v>
      </c>
      <c r="AW34" s="276">
        <v>22</v>
      </c>
      <c r="AX34" s="276">
        <v>21</v>
      </c>
      <c r="AY34" s="276">
        <v>19</v>
      </c>
      <c r="AZ34" s="276">
        <v>17</v>
      </c>
      <c r="BA34" s="276">
        <v>16</v>
      </c>
      <c r="BB34" s="276">
        <v>16</v>
      </c>
      <c r="BC34" s="276">
        <v>16</v>
      </c>
      <c r="BD34" s="276">
        <v>15</v>
      </c>
      <c r="BE34" s="276">
        <v>13</v>
      </c>
      <c r="BF34" s="276">
        <v>12</v>
      </c>
      <c r="BG34" s="276">
        <v>11</v>
      </c>
      <c r="BH34" s="276">
        <v>11</v>
      </c>
      <c r="BI34" s="276">
        <v>10</v>
      </c>
      <c r="BJ34" s="276">
        <v>9</v>
      </c>
      <c r="BK34" s="276">
        <v>9</v>
      </c>
      <c r="BL34" s="276">
        <v>8</v>
      </c>
      <c r="BM34" s="276">
        <v>8</v>
      </c>
      <c r="BN34" s="276">
        <v>7</v>
      </c>
      <c r="BO34" s="276">
        <v>7</v>
      </c>
      <c r="BP34" s="276">
        <v>6</v>
      </c>
      <c r="BQ34" s="276">
        <v>6</v>
      </c>
      <c r="BR34" s="276">
        <v>5</v>
      </c>
      <c r="BS34" s="276">
        <v>5</v>
      </c>
      <c r="BT34" s="276">
        <v>5</v>
      </c>
      <c r="BU34" s="276">
        <v>4</v>
      </c>
      <c r="BV34" s="276">
        <v>4</v>
      </c>
      <c r="BW34" s="276">
        <v>4</v>
      </c>
      <c r="BX34" s="174"/>
    </row>
    <row r="35" spans="1:76" ht="15.95" customHeight="1" thickBot="1">
      <c r="A35" s="378"/>
      <c r="B35" s="377"/>
      <c r="C35" s="225"/>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19"/>
    </row>
    <row r="36" spans="1:76">
      <c r="A36" s="222"/>
      <c r="B36" s="222"/>
      <c r="C36" s="222"/>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19"/>
    </row>
  </sheetData>
  <mergeCells count="3">
    <mergeCell ref="A2:A3"/>
    <mergeCell ref="A16:A17"/>
    <mergeCell ref="B2:B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75" width="12.7109375" style="217" customWidth="1"/>
    <col min="76" max="76" width="12.7109375" style="215" customWidth="1"/>
    <col min="77" max="16384" width="9.140625" style="215"/>
  </cols>
  <sheetData>
    <row r="1" spans="1:76" s="265" customFormat="1" ht="24.95" customHeight="1" thickBot="1">
      <c r="A1" s="27" t="s">
        <v>79</v>
      </c>
      <c r="B1" s="27"/>
      <c r="C1" s="270"/>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7"/>
      <c r="BW1" s="267"/>
      <c r="BX1" s="266"/>
    </row>
    <row r="2" spans="1:76" ht="15.75" customHeight="1">
      <c r="A2" s="419" t="str">
        <f>'Benefit summary table'!A2</f>
        <v>Budget 2015</v>
      </c>
      <c r="B2" s="419" t="s">
        <v>544</v>
      </c>
      <c r="C2" s="386"/>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21"/>
      <c r="B3" s="421"/>
      <c r="C3" s="28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6.1" customHeight="1">
      <c r="A4" s="288"/>
      <c r="B4" s="254" t="s">
        <v>81</v>
      </c>
      <c r="C4" s="35"/>
      <c r="D4" s="276">
        <f t="shared" ref="D4:AI4" si="0">SUM(D5:D7)</f>
        <v>0</v>
      </c>
      <c r="E4" s="276">
        <f t="shared" si="0"/>
        <v>0</v>
      </c>
      <c r="F4" s="276">
        <f t="shared" si="0"/>
        <v>0</v>
      </c>
      <c r="G4" s="276">
        <f t="shared" si="0"/>
        <v>0</v>
      </c>
      <c r="H4" s="276">
        <f t="shared" si="0"/>
        <v>0</v>
      </c>
      <c r="I4" s="276">
        <f t="shared" si="0"/>
        <v>0</v>
      </c>
      <c r="J4" s="276">
        <f t="shared" si="0"/>
        <v>0</v>
      </c>
      <c r="K4" s="276">
        <f t="shared" si="0"/>
        <v>0</v>
      </c>
      <c r="L4" s="276">
        <f t="shared" si="0"/>
        <v>0</v>
      </c>
      <c r="M4" s="276">
        <f t="shared" si="0"/>
        <v>0</v>
      </c>
      <c r="N4" s="276">
        <f t="shared" si="0"/>
        <v>0</v>
      </c>
      <c r="O4" s="276">
        <f t="shared" si="0"/>
        <v>0</v>
      </c>
      <c r="P4" s="276">
        <f t="shared" si="0"/>
        <v>0</v>
      </c>
      <c r="Q4" s="276">
        <f t="shared" si="0"/>
        <v>0</v>
      </c>
      <c r="R4" s="276">
        <f t="shared" si="0"/>
        <v>0</v>
      </c>
      <c r="S4" s="276">
        <f t="shared" si="0"/>
        <v>0</v>
      </c>
      <c r="T4" s="276">
        <f t="shared" si="0"/>
        <v>0</v>
      </c>
      <c r="U4" s="276">
        <f t="shared" si="0"/>
        <v>0</v>
      </c>
      <c r="V4" s="276">
        <f t="shared" si="0"/>
        <v>0</v>
      </c>
      <c r="W4" s="276">
        <f t="shared" si="0"/>
        <v>0</v>
      </c>
      <c r="X4" s="276">
        <f t="shared" si="0"/>
        <v>0</v>
      </c>
      <c r="Y4" s="276">
        <f t="shared" si="0"/>
        <v>0</v>
      </c>
      <c r="Z4" s="276">
        <f t="shared" si="0"/>
        <v>0</v>
      </c>
      <c r="AA4" s="276">
        <f t="shared" si="0"/>
        <v>0</v>
      </c>
      <c r="AB4" s="276">
        <f t="shared" si="0"/>
        <v>0</v>
      </c>
      <c r="AC4" s="276">
        <f t="shared" si="0"/>
        <v>0</v>
      </c>
      <c r="AD4" s="276">
        <f t="shared" si="0"/>
        <v>0</v>
      </c>
      <c r="AE4" s="276">
        <f t="shared" si="0"/>
        <v>0</v>
      </c>
      <c r="AF4" s="276">
        <f t="shared" si="0"/>
        <v>0</v>
      </c>
      <c r="AG4" s="276">
        <f t="shared" si="0"/>
        <v>0</v>
      </c>
      <c r="AH4" s="276">
        <f t="shared" si="0"/>
        <v>0</v>
      </c>
      <c r="AI4" s="276">
        <f t="shared" si="0"/>
        <v>0</v>
      </c>
      <c r="AJ4" s="276">
        <f t="shared" ref="AJ4:BJ4" si="1">SUM(AJ5:AJ7)</f>
        <v>0</v>
      </c>
      <c r="AK4" s="276">
        <f t="shared" si="1"/>
        <v>0</v>
      </c>
      <c r="AL4" s="276">
        <f t="shared" si="1"/>
        <v>0</v>
      </c>
      <c r="AM4" s="276">
        <f t="shared" si="1"/>
        <v>0</v>
      </c>
      <c r="AN4" s="276">
        <f t="shared" si="1"/>
        <v>0</v>
      </c>
      <c r="AO4" s="276">
        <f t="shared" si="1"/>
        <v>0</v>
      </c>
      <c r="AP4" s="276">
        <f t="shared" si="1"/>
        <v>0</v>
      </c>
      <c r="AQ4" s="276">
        <f t="shared" si="1"/>
        <v>0</v>
      </c>
      <c r="AR4" s="276">
        <f t="shared" si="1"/>
        <v>0</v>
      </c>
      <c r="AS4" s="276">
        <f t="shared" si="1"/>
        <v>0</v>
      </c>
      <c r="AT4" s="276">
        <f t="shared" si="1"/>
        <v>0</v>
      </c>
      <c r="AU4" s="276">
        <f t="shared" si="1"/>
        <v>0</v>
      </c>
      <c r="AV4" s="276">
        <f t="shared" si="1"/>
        <v>0</v>
      </c>
      <c r="AW4" s="276">
        <f t="shared" si="1"/>
        <v>0</v>
      </c>
      <c r="AX4" s="276">
        <f t="shared" si="1"/>
        <v>0</v>
      </c>
      <c r="AY4" s="276">
        <f t="shared" si="1"/>
        <v>0</v>
      </c>
      <c r="AZ4" s="276">
        <f t="shared" si="1"/>
        <v>0</v>
      </c>
      <c r="BA4" s="276">
        <f t="shared" si="1"/>
        <v>0</v>
      </c>
      <c r="BB4" s="276">
        <f t="shared" si="1"/>
        <v>0</v>
      </c>
      <c r="BC4" s="276">
        <f t="shared" si="1"/>
        <v>0.56699999999999995</v>
      </c>
      <c r="BD4" s="276">
        <f t="shared" si="1"/>
        <v>42.750999999999998</v>
      </c>
      <c r="BE4" s="276">
        <f t="shared" si="1"/>
        <v>82</v>
      </c>
      <c r="BF4" s="276">
        <f t="shared" si="1"/>
        <v>180.13019312</v>
      </c>
      <c r="BG4" s="276">
        <f t="shared" si="1"/>
        <v>139.34738139999999</v>
      </c>
      <c r="BH4" s="276">
        <f t="shared" si="1"/>
        <v>87.293999999999997</v>
      </c>
      <c r="BI4" s="276">
        <f t="shared" si="1"/>
        <v>71.74855457999999</v>
      </c>
      <c r="BJ4" s="276">
        <f t="shared" si="1"/>
        <v>86.415832980000019</v>
      </c>
      <c r="BK4" s="276">
        <v>109.97339909</v>
      </c>
      <c r="BL4" s="276">
        <v>112.23410000000001</v>
      </c>
      <c r="BM4" s="276">
        <v>115.10395912999999</v>
      </c>
      <c r="BN4" s="276">
        <v>138.13980000000001</v>
      </c>
      <c r="BO4" s="276">
        <v>47.019696670000002</v>
      </c>
      <c r="BP4" s="276">
        <v>1.39356865</v>
      </c>
      <c r="BQ4" s="276">
        <v>0.86930000000000007</v>
      </c>
      <c r="BR4" s="276">
        <v>0.44763047935483868</v>
      </c>
      <c r="BS4" s="276">
        <v>0.58100466633924852</v>
      </c>
      <c r="BT4" s="276">
        <v>0.60075882499478284</v>
      </c>
      <c r="BU4" s="276">
        <v>0.62298690151958991</v>
      </c>
      <c r="BV4" s="276">
        <v>0.49092722224056429</v>
      </c>
      <c r="BW4" s="276">
        <v>0.51395051305742001</v>
      </c>
      <c r="BX4" s="174"/>
    </row>
    <row r="5" spans="1:76">
      <c r="A5" s="271"/>
      <c r="B5" s="319" t="s">
        <v>542</v>
      </c>
      <c r="C5" s="319"/>
      <c r="D5" s="273">
        <v>0</v>
      </c>
      <c r="E5" s="273">
        <v>0</v>
      </c>
      <c r="F5" s="273">
        <v>0</v>
      </c>
      <c r="G5" s="273">
        <v>0</v>
      </c>
      <c r="H5" s="273">
        <v>0</v>
      </c>
      <c r="I5" s="273">
        <v>0</v>
      </c>
      <c r="J5" s="273">
        <v>0</v>
      </c>
      <c r="K5" s="273">
        <v>0</v>
      </c>
      <c r="L5" s="273">
        <v>0</v>
      </c>
      <c r="M5" s="273">
        <v>0</v>
      </c>
      <c r="N5" s="273">
        <v>0</v>
      </c>
      <c r="O5" s="273">
        <v>0</v>
      </c>
      <c r="P5" s="273">
        <v>0</v>
      </c>
      <c r="Q5" s="273">
        <v>0</v>
      </c>
      <c r="R5" s="273">
        <v>0</v>
      </c>
      <c r="S5" s="273">
        <v>0</v>
      </c>
      <c r="T5" s="273">
        <v>0</v>
      </c>
      <c r="U5" s="273">
        <v>0</v>
      </c>
      <c r="V5" s="273">
        <v>0</v>
      </c>
      <c r="W5" s="273">
        <v>0</v>
      </c>
      <c r="X5" s="273">
        <v>0</v>
      </c>
      <c r="Y5" s="273">
        <v>0</v>
      </c>
      <c r="Z5" s="273">
        <v>0</v>
      </c>
      <c r="AA5" s="273">
        <v>0</v>
      </c>
      <c r="AB5" s="273">
        <v>0</v>
      </c>
      <c r="AC5" s="273">
        <v>0</v>
      </c>
      <c r="AD5" s="273">
        <v>0</v>
      </c>
      <c r="AE5" s="273">
        <v>0</v>
      </c>
      <c r="AF5" s="273">
        <v>0</v>
      </c>
      <c r="AG5" s="273">
        <v>0</v>
      </c>
      <c r="AH5" s="273">
        <v>0</v>
      </c>
      <c r="AI5" s="273">
        <v>0</v>
      </c>
      <c r="AJ5" s="273">
        <v>0</v>
      </c>
      <c r="AK5" s="273">
        <v>0</v>
      </c>
      <c r="AL5" s="273">
        <v>0</v>
      </c>
      <c r="AM5" s="273">
        <v>0</v>
      </c>
      <c r="AN5" s="273">
        <v>0</v>
      </c>
      <c r="AO5" s="273">
        <v>0</v>
      </c>
      <c r="AP5" s="273">
        <v>0</v>
      </c>
      <c r="AQ5" s="273">
        <v>0</v>
      </c>
      <c r="AR5" s="273">
        <v>0</v>
      </c>
      <c r="AS5" s="273">
        <v>0</v>
      </c>
      <c r="AT5" s="273">
        <v>0</v>
      </c>
      <c r="AU5" s="273">
        <v>0</v>
      </c>
      <c r="AV5" s="273">
        <v>0</v>
      </c>
      <c r="AW5" s="273">
        <v>0</v>
      </c>
      <c r="AX5" s="273">
        <v>0</v>
      </c>
      <c r="AY5" s="273">
        <v>0</v>
      </c>
      <c r="AZ5" s="273">
        <v>0</v>
      </c>
      <c r="BA5" s="273">
        <v>0</v>
      </c>
      <c r="BB5" s="273">
        <v>0</v>
      </c>
      <c r="BC5" s="273">
        <v>0.56699999999999995</v>
      </c>
      <c r="BD5" s="273">
        <v>42.750999999999998</v>
      </c>
      <c r="BE5" s="273">
        <v>82</v>
      </c>
      <c r="BF5" s="273">
        <v>98</v>
      </c>
      <c r="BG5" s="273">
        <v>38.191000000000003</v>
      </c>
      <c r="BH5" s="273">
        <v>0</v>
      </c>
      <c r="BI5" s="273">
        <v>0</v>
      </c>
      <c r="BJ5" s="273">
        <v>0</v>
      </c>
      <c r="BK5" s="273">
        <v>0</v>
      </c>
      <c r="BL5" s="273">
        <v>0</v>
      </c>
      <c r="BM5" s="273">
        <v>0</v>
      </c>
      <c r="BN5" s="273">
        <v>0</v>
      </c>
      <c r="BO5" s="273">
        <v>0</v>
      </c>
      <c r="BP5" s="273">
        <v>0</v>
      </c>
      <c r="BQ5" s="273">
        <v>0</v>
      </c>
      <c r="BR5" s="273">
        <v>0</v>
      </c>
      <c r="BS5" s="273">
        <v>0</v>
      </c>
      <c r="BT5" s="273">
        <v>0</v>
      </c>
      <c r="BU5" s="273">
        <v>0</v>
      </c>
      <c r="BV5" s="273">
        <v>0</v>
      </c>
      <c r="BW5" s="273">
        <v>0</v>
      </c>
      <c r="BX5" s="219"/>
    </row>
    <row r="6" spans="1:76">
      <c r="A6" s="271"/>
      <c r="B6" s="319" t="s">
        <v>541</v>
      </c>
      <c r="C6" s="319"/>
      <c r="D6" s="273">
        <v>0</v>
      </c>
      <c r="E6" s="273">
        <v>0</v>
      </c>
      <c r="F6" s="273">
        <v>0</v>
      </c>
      <c r="G6" s="273">
        <v>0</v>
      </c>
      <c r="H6" s="273">
        <v>0</v>
      </c>
      <c r="I6" s="273">
        <v>0</v>
      </c>
      <c r="J6" s="273">
        <v>0</v>
      </c>
      <c r="K6" s="273">
        <v>0</v>
      </c>
      <c r="L6" s="273">
        <v>0</v>
      </c>
      <c r="M6" s="273">
        <v>0</v>
      </c>
      <c r="N6" s="273">
        <v>0</v>
      </c>
      <c r="O6" s="273">
        <v>0</v>
      </c>
      <c r="P6" s="273">
        <v>0</v>
      </c>
      <c r="Q6" s="273">
        <v>0</v>
      </c>
      <c r="R6" s="273">
        <v>0</v>
      </c>
      <c r="S6" s="273">
        <v>0</v>
      </c>
      <c r="T6" s="273">
        <v>0</v>
      </c>
      <c r="U6" s="273">
        <v>0</v>
      </c>
      <c r="V6" s="273">
        <v>0</v>
      </c>
      <c r="W6" s="273">
        <v>0</v>
      </c>
      <c r="X6" s="273">
        <v>0</v>
      </c>
      <c r="Y6" s="273">
        <v>0</v>
      </c>
      <c r="Z6" s="273">
        <v>0</v>
      </c>
      <c r="AA6" s="273">
        <v>0</v>
      </c>
      <c r="AB6" s="273">
        <v>0</v>
      </c>
      <c r="AC6" s="273">
        <v>0</v>
      </c>
      <c r="AD6" s="273">
        <v>0</v>
      </c>
      <c r="AE6" s="273">
        <v>0</v>
      </c>
      <c r="AF6" s="273">
        <v>0</v>
      </c>
      <c r="AG6" s="273">
        <v>0</v>
      </c>
      <c r="AH6" s="273">
        <v>0</v>
      </c>
      <c r="AI6" s="273">
        <v>0</v>
      </c>
      <c r="AJ6" s="273">
        <v>0</v>
      </c>
      <c r="AK6" s="273">
        <v>0</v>
      </c>
      <c r="AL6" s="273">
        <v>0</v>
      </c>
      <c r="AM6" s="273">
        <v>0</v>
      </c>
      <c r="AN6" s="273">
        <v>0</v>
      </c>
      <c r="AO6" s="273">
        <v>0</v>
      </c>
      <c r="AP6" s="273">
        <v>0</v>
      </c>
      <c r="AQ6" s="273">
        <v>0</v>
      </c>
      <c r="AR6" s="273">
        <v>0</v>
      </c>
      <c r="AS6" s="273">
        <v>0</v>
      </c>
      <c r="AT6" s="273">
        <v>0</v>
      </c>
      <c r="AU6" s="273">
        <v>0</v>
      </c>
      <c r="AV6" s="273">
        <v>0</v>
      </c>
      <c r="AW6" s="273">
        <v>0</v>
      </c>
      <c r="AX6" s="273">
        <v>0</v>
      </c>
      <c r="AY6" s="273">
        <v>0</v>
      </c>
      <c r="AZ6" s="273">
        <v>0</v>
      </c>
      <c r="BA6" s="273">
        <v>0</v>
      </c>
      <c r="BB6" s="273">
        <v>0</v>
      </c>
      <c r="BC6" s="273">
        <v>0</v>
      </c>
      <c r="BD6" s="273">
        <v>0</v>
      </c>
      <c r="BE6" s="273">
        <v>0</v>
      </c>
      <c r="BF6" s="273">
        <v>36.808193120000006</v>
      </c>
      <c r="BG6" s="273">
        <v>50.326735474721751</v>
      </c>
      <c r="BH6" s="273">
        <v>43.058999999999997</v>
      </c>
      <c r="BI6" s="273">
        <v>35.448</v>
      </c>
      <c r="BJ6" s="273">
        <v>41.220999999999997</v>
      </c>
      <c r="BK6" s="273">
        <v>54.17288955082573</v>
      </c>
      <c r="BL6" s="273">
        <v>55.08764418804401</v>
      </c>
      <c r="BM6" s="273">
        <v>78.992913128431368</v>
      </c>
      <c r="BN6" s="273">
        <v>0</v>
      </c>
      <c r="BO6" s="273">
        <v>0</v>
      </c>
      <c r="BP6" s="273">
        <v>0</v>
      </c>
      <c r="BQ6" s="273">
        <v>0</v>
      </c>
      <c r="BR6" s="273">
        <v>0</v>
      </c>
      <c r="BS6" s="273">
        <v>0</v>
      </c>
      <c r="BT6" s="273">
        <v>0</v>
      </c>
      <c r="BU6" s="273">
        <v>0</v>
      </c>
      <c r="BV6" s="273">
        <v>0</v>
      </c>
      <c r="BW6" s="273">
        <v>0</v>
      </c>
      <c r="BX6" s="219"/>
    </row>
    <row r="7" spans="1:76" s="244" customFormat="1" ht="26.1" customHeight="1" thickBot="1">
      <c r="A7" s="245"/>
      <c r="B7" s="385" t="s">
        <v>540</v>
      </c>
      <c r="C7" s="335"/>
      <c r="D7" s="282">
        <v>0</v>
      </c>
      <c r="E7" s="282">
        <v>0</v>
      </c>
      <c r="F7" s="282">
        <v>0</v>
      </c>
      <c r="G7" s="282">
        <v>0</v>
      </c>
      <c r="H7" s="282">
        <v>0</v>
      </c>
      <c r="I7" s="282">
        <v>0</v>
      </c>
      <c r="J7" s="282">
        <v>0</v>
      </c>
      <c r="K7" s="282">
        <v>0</v>
      </c>
      <c r="L7" s="282">
        <v>0</v>
      </c>
      <c r="M7" s="282">
        <v>0</v>
      </c>
      <c r="N7" s="282">
        <v>0</v>
      </c>
      <c r="O7" s="282">
        <v>0</v>
      </c>
      <c r="P7" s="282">
        <v>0</v>
      </c>
      <c r="Q7" s="282">
        <v>0</v>
      </c>
      <c r="R7" s="282">
        <v>0</v>
      </c>
      <c r="S7" s="282">
        <v>0</v>
      </c>
      <c r="T7" s="282">
        <v>0</v>
      </c>
      <c r="U7" s="282">
        <v>0</v>
      </c>
      <c r="V7" s="282">
        <v>0</v>
      </c>
      <c r="W7" s="282">
        <v>0</v>
      </c>
      <c r="X7" s="282">
        <v>0</v>
      </c>
      <c r="Y7" s="282">
        <v>0</v>
      </c>
      <c r="Z7" s="282">
        <v>0</v>
      </c>
      <c r="AA7" s="282">
        <v>0</v>
      </c>
      <c r="AB7" s="282">
        <v>0</v>
      </c>
      <c r="AC7" s="282">
        <v>0</v>
      </c>
      <c r="AD7" s="282">
        <v>0</v>
      </c>
      <c r="AE7" s="282">
        <v>0</v>
      </c>
      <c r="AF7" s="282">
        <v>0</v>
      </c>
      <c r="AG7" s="282">
        <v>0</v>
      </c>
      <c r="AH7" s="282">
        <v>0</v>
      </c>
      <c r="AI7" s="282">
        <v>0</v>
      </c>
      <c r="AJ7" s="282">
        <v>0</v>
      </c>
      <c r="AK7" s="282">
        <v>0</v>
      </c>
      <c r="AL7" s="282">
        <v>0</v>
      </c>
      <c r="AM7" s="282">
        <v>0</v>
      </c>
      <c r="AN7" s="282">
        <v>0</v>
      </c>
      <c r="AO7" s="282">
        <v>0</v>
      </c>
      <c r="AP7" s="282">
        <v>0</v>
      </c>
      <c r="AQ7" s="282">
        <v>0</v>
      </c>
      <c r="AR7" s="282">
        <v>0</v>
      </c>
      <c r="AS7" s="282">
        <v>0</v>
      </c>
      <c r="AT7" s="282">
        <v>0</v>
      </c>
      <c r="AU7" s="282">
        <v>0</v>
      </c>
      <c r="AV7" s="282">
        <v>0</v>
      </c>
      <c r="AW7" s="282">
        <v>0</v>
      </c>
      <c r="AX7" s="282">
        <v>0</v>
      </c>
      <c r="AY7" s="282">
        <v>0</v>
      </c>
      <c r="AZ7" s="282">
        <v>0</v>
      </c>
      <c r="BA7" s="282">
        <v>0</v>
      </c>
      <c r="BB7" s="282">
        <v>0</v>
      </c>
      <c r="BC7" s="282">
        <v>0</v>
      </c>
      <c r="BD7" s="282">
        <v>0</v>
      </c>
      <c r="BE7" s="282">
        <v>0</v>
      </c>
      <c r="BF7" s="282">
        <v>45.322000000000003</v>
      </c>
      <c r="BG7" s="282">
        <v>50.829645925278243</v>
      </c>
      <c r="BH7" s="282">
        <v>44.234999999999999</v>
      </c>
      <c r="BI7" s="282">
        <v>36.300554579999996</v>
      </c>
      <c r="BJ7" s="282">
        <v>45.194832980000022</v>
      </c>
      <c r="BK7" s="282">
        <v>55.800509539174271</v>
      </c>
      <c r="BL7" s="282">
        <v>57.146455811955995</v>
      </c>
      <c r="BM7" s="282">
        <v>36.111046001568631</v>
      </c>
      <c r="BN7" s="282">
        <v>0</v>
      </c>
      <c r="BO7" s="282">
        <v>0</v>
      </c>
      <c r="BP7" s="282">
        <v>0</v>
      </c>
      <c r="BQ7" s="282">
        <v>0</v>
      </c>
      <c r="BR7" s="282">
        <v>0</v>
      </c>
      <c r="BS7" s="282">
        <v>0</v>
      </c>
      <c r="BT7" s="282">
        <v>0</v>
      </c>
      <c r="BU7" s="282">
        <v>0</v>
      </c>
      <c r="BV7" s="282">
        <v>0</v>
      </c>
      <c r="BW7" s="282">
        <v>0</v>
      </c>
      <c r="BX7" s="245"/>
    </row>
    <row r="8" spans="1:76" ht="26.1" customHeight="1">
      <c r="A8" s="434"/>
      <c r="B8" s="441" t="s">
        <v>543</v>
      </c>
      <c r="C8" s="441"/>
      <c r="D8" s="233" t="s">
        <v>162</v>
      </c>
      <c r="E8" s="233" t="s">
        <v>161</v>
      </c>
      <c r="F8" s="233" t="s">
        <v>160</v>
      </c>
      <c r="G8" s="233" t="s">
        <v>159</v>
      </c>
      <c r="H8" s="233" t="s">
        <v>158</v>
      </c>
      <c r="I8" s="233" t="s">
        <v>157</v>
      </c>
      <c r="J8" s="233" t="s">
        <v>156</v>
      </c>
      <c r="K8" s="233" t="s">
        <v>155</v>
      </c>
      <c r="L8" s="233" t="s">
        <v>154</v>
      </c>
      <c r="M8" s="233" t="s">
        <v>153</v>
      </c>
      <c r="N8" s="233" t="s">
        <v>152</v>
      </c>
      <c r="O8" s="233" t="s">
        <v>151</v>
      </c>
      <c r="P8" s="233" t="s">
        <v>150</v>
      </c>
      <c r="Q8" s="233" t="s">
        <v>149</v>
      </c>
      <c r="R8" s="233" t="s">
        <v>148</v>
      </c>
      <c r="S8" s="233" t="s">
        <v>147</v>
      </c>
      <c r="T8" s="233" t="s">
        <v>146</v>
      </c>
      <c r="U8" s="233" t="s">
        <v>145</v>
      </c>
      <c r="V8" s="233" t="s">
        <v>144</v>
      </c>
      <c r="W8" s="233" t="s">
        <v>143</v>
      </c>
      <c r="X8" s="233" t="s">
        <v>142</v>
      </c>
      <c r="Y8" s="233" t="s">
        <v>141</v>
      </c>
      <c r="Z8" s="233" t="s">
        <v>140</v>
      </c>
      <c r="AA8" s="233" t="s">
        <v>139</v>
      </c>
      <c r="AB8" s="233" t="s">
        <v>138</v>
      </c>
      <c r="AC8" s="233" t="s">
        <v>137</v>
      </c>
      <c r="AD8" s="233" t="s">
        <v>136</v>
      </c>
      <c r="AE8" s="233" t="s">
        <v>135</v>
      </c>
      <c r="AF8" s="233" t="s">
        <v>134</v>
      </c>
      <c r="AG8" s="233" t="s">
        <v>133</v>
      </c>
      <c r="AH8" s="233" t="s">
        <v>132</v>
      </c>
      <c r="AI8" s="233" t="s">
        <v>131</v>
      </c>
      <c r="AJ8" s="233" t="s">
        <v>130</v>
      </c>
      <c r="AK8" s="233" t="s">
        <v>129</v>
      </c>
      <c r="AL8" s="233" t="s">
        <v>128</v>
      </c>
      <c r="AM8" s="233" t="s">
        <v>127</v>
      </c>
      <c r="AN8" s="233" t="s">
        <v>126</v>
      </c>
      <c r="AO8" s="233" t="s">
        <v>125</v>
      </c>
      <c r="AP8" s="233" t="s">
        <v>124</v>
      </c>
      <c r="AQ8" s="233" t="s">
        <v>123</v>
      </c>
      <c r="AR8" s="233" t="s">
        <v>122</v>
      </c>
      <c r="AS8" s="233" t="s">
        <v>121</v>
      </c>
      <c r="AT8" s="233" t="s">
        <v>120</v>
      </c>
      <c r="AU8" s="233" t="s">
        <v>119</v>
      </c>
      <c r="AV8" s="233" t="s">
        <v>118</v>
      </c>
      <c r="AW8" s="233" t="s">
        <v>117</v>
      </c>
      <c r="AX8" s="233" t="s">
        <v>116</v>
      </c>
      <c r="AY8" s="233" t="s">
        <v>115</v>
      </c>
      <c r="AZ8" s="233" t="s">
        <v>114</v>
      </c>
      <c r="BA8" s="233" t="s">
        <v>113</v>
      </c>
      <c r="BB8" s="233" t="s">
        <v>112</v>
      </c>
      <c r="BC8" s="233" t="s">
        <v>111</v>
      </c>
      <c r="BD8" s="233" t="s">
        <v>110</v>
      </c>
      <c r="BE8" s="233" t="s">
        <v>109</v>
      </c>
      <c r="BF8" s="233" t="s">
        <v>108</v>
      </c>
      <c r="BG8" s="233" t="s">
        <v>107</v>
      </c>
      <c r="BH8" s="233" t="s">
        <v>106</v>
      </c>
      <c r="BI8" s="233" t="s">
        <v>105</v>
      </c>
      <c r="BJ8" s="233" t="s">
        <v>104</v>
      </c>
      <c r="BK8" s="233" t="s">
        <v>103</v>
      </c>
      <c r="BL8" s="233" t="s">
        <v>102</v>
      </c>
      <c r="BM8" s="233" t="s">
        <v>101</v>
      </c>
      <c r="BN8" s="233" t="s">
        <v>100</v>
      </c>
      <c r="BO8" s="233" t="s">
        <v>99</v>
      </c>
      <c r="BP8" s="233" t="s">
        <v>98</v>
      </c>
      <c r="BQ8" s="233" t="s">
        <v>97</v>
      </c>
      <c r="BR8" s="233" t="s">
        <v>96</v>
      </c>
      <c r="BS8" s="233" t="s">
        <v>95</v>
      </c>
      <c r="BT8" s="233" t="s">
        <v>94</v>
      </c>
      <c r="BU8" s="241" t="s">
        <v>93</v>
      </c>
      <c r="BV8" s="241" t="s">
        <v>92</v>
      </c>
      <c r="BW8" s="241" t="s">
        <v>91</v>
      </c>
      <c r="BX8" s="219"/>
    </row>
    <row r="9" spans="1:76" ht="15.75">
      <c r="A9" s="434"/>
      <c r="B9" s="287" t="s">
        <v>400</v>
      </c>
      <c r="C9" s="286"/>
      <c r="D9" s="262" t="s">
        <v>90</v>
      </c>
      <c r="E9" s="262" t="s">
        <v>90</v>
      </c>
      <c r="F9" s="262" t="s">
        <v>90</v>
      </c>
      <c r="G9" s="262" t="s">
        <v>90</v>
      </c>
      <c r="H9" s="262" t="s">
        <v>90</v>
      </c>
      <c r="I9" s="262" t="s">
        <v>90</v>
      </c>
      <c r="J9" s="262" t="s">
        <v>90</v>
      </c>
      <c r="K9" s="262" t="s">
        <v>90</v>
      </c>
      <c r="L9" s="262" t="s">
        <v>90</v>
      </c>
      <c r="M9" s="262" t="s">
        <v>90</v>
      </c>
      <c r="N9" s="262" t="s">
        <v>90</v>
      </c>
      <c r="O9" s="262" t="s">
        <v>90</v>
      </c>
      <c r="P9" s="262" t="s">
        <v>90</v>
      </c>
      <c r="Q9" s="262" t="s">
        <v>90</v>
      </c>
      <c r="R9" s="262" t="s">
        <v>90</v>
      </c>
      <c r="S9" s="262" t="s">
        <v>90</v>
      </c>
      <c r="T9" s="262" t="s">
        <v>90</v>
      </c>
      <c r="U9" s="262" t="s">
        <v>90</v>
      </c>
      <c r="V9" s="262" t="s">
        <v>90</v>
      </c>
      <c r="W9" s="262" t="s">
        <v>90</v>
      </c>
      <c r="X9" s="262" t="s">
        <v>90</v>
      </c>
      <c r="Y9" s="262" t="s">
        <v>90</v>
      </c>
      <c r="Z9" s="262" t="s">
        <v>90</v>
      </c>
      <c r="AA9" s="262" t="s">
        <v>90</v>
      </c>
      <c r="AB9" s="262" t="s">
        <v>90</v>
      </c>
      <c r="AC9" s="262" t="s">
        <v>90</v>
      </c>
      <c r="AD9" s="262" t="s">
        <v>90</v>
      </c>
      <c r="AE9" s="262" t="s">
        <v>90</v>
      </c>
      <c r="AF9" s="262" t="s">
        <v>90</v>
      </c>
      <c r="AG9" s="262" t="s">
        <v>90</v>
      </c>
      <c r="AH9" s="262" t="s">
        <v>90</v>
      </c>
      <c r="AI9" s="262" t="s">
        <v>90</v>
      </c>
      <c r="AJ9" s="262" t="s">
        <v>90</v>
      </c>
      <c r="AK9" s="262" t="s">
        <v>90</v>
      </c>
      <c r="AL9" s="262" t="s">
        <v>90</v>
      </c>
      <c r="AM9" s="262" t="s">
        <v>90</v>
      </c>
      <c r="AN9" s="262" t="s">
        <v>90</v>
      </c>
      <c r="AO9" s="262" t="s">
        <v>90</v>
      </c>
      <c r="AP9" s="262" t="s">
        <v>90</v>
      </c>
      <c r="AQ9" s="262" t="s">
        <v>90</v>
      </c>
      <c r="AR9" s="262" t="s">
        <v>90</v>
      </c>
      <c r="AS9" s="262" t="s">
        <v>90</v>
      </c>
      <c r="AT9" s="262" t="s">
        <v>90</v>
      </c>
      <c r="AU9" s="262" t="s">
        <v>90</v>
      </c>
      <c r="AV9" s="262" t="s">
        <v>90</v>
      </c>
      <c r="AW9" s="262" t="s">
        <v>90</v>
      </c>
      <c r="AX9" s="262" t="s">
        <v>90</v>
      </c>
      <c r="AY9" s="262" t="s">
        <v>90</v>
      </c>
      <c r="AZ9" s="262" t="s">
        <v>90</v>
      </c>
      <c r="BA9" s="262" t="s">
        <v>90</v>
      </c>
      <c r="BB9" s="262" t="s">
        <v>90</v>
      </c>
      <c r="BC9" s="262" t="s">
        <v>90</v>
      </c>
      <c r="BD9" s="262" t="s">
        <v>90</v>
      </c>
      <c r="BE9" s="262" t="s">
        <v>90</v>
      </c>
      <c r="BF9" s="262" t="s">
        <v>90</v>
      </c>
      <c r="BG9" s="262" t="s">
        <v>90</v>
      </c>
      <c r="BH9" s="262" t="s">
        <v>90</v>
      </c>
      <c r="BI9" s="262" t="s">
        <v>90</v>
      </c>
      <c r="BJ9" s="262" t="s">
        <v>90</v>
      </c>
      <c r="BK9" s="262" t="s">
        <v>90</v>
      </c>
      <c r="BL9" s="262" t="s">
        <v>90</v>
      </c>
      <c r="BM9" s="384" t="s">
        <v>90</v>
      </c>
      <c r="BN9" s="384" t="s">
        <v>90</v>
      </c>
      <c r="BO9" s="384" t="s">
        <v>90</v>
      </c>
      <c r="BP9" s="262" t="s">
        <v>90</v>
      </c>
      <c r="BQ9" s="262" t="s">
        <v>90</v>
      </c>
      <c r="BR9" s="262" t="s">
        <v>89</v>
      </c>
      <c r="BS9" s="262" t="s">
        <v>89</v>
      </c>
      <c r="BT9" s="237" t="s">
        <v>89</v>
      </c>
      <c r="BU9" s="237" t="s">
        <v>89</v>
      </c>
      <c r="BV9" s="237" t="s">
        <v>89</v>
      </c>
      <c r="BW9" s="237" t="s">
        <v>89</v>
      </c>
      <c r="BX9" s="219"/>
    </row>
    <row r="10" spans="1:76" s="275" customFormat="1" ht="26.1" customHeight="1">
      <c r="A10" s="277"/>
      <c r="B10" s="35" t="s">
        <v>81</v>
      </c>
      <c r="C10" s="35"/>
      <c r="D10" s="276">
        <v>0</v>
      </c>
      <c r="E10" s="276">
        <v>0</v>
      </c>
      <c r="F10" s="276">
        <v>0</v>
      </c>
      <c r="G10" s="276">
        <v>0</v>
      </c>
      <c r="H10" s="276">
        <v>0</v>
      </c>
      <c r="I10" s="276">
        <v>0</v>
      </c>
      <c r="J10" s="276">
        <v>0</v>
      </c>
      <c r="K10" s="276">
        <v>0</v>
      </c>
      <c r="L10" s="276">
        <v>0</v>
      </c>
      <c r="M10" s="276">
        <v>0</v>
      </c>
      <c r="N10" s="276">
        <v>0</v>
      </c>
      <c r="O10" s="276">
        <v>0</v>
      </c>
      <c r="P10" s="276">
        <v>0</v>
      </c>
      <c r="Q10" s="276">
        <v>0</v>
      </c>
      <c r="R10" s="276">
        <v>0</v>
      </c>
      <c r="S10" s="276">
        <v>0</v>
      </c>
      <c r="T10" s="276">
        <v>0</v>
      </c>
      <c r="U10" s="276">
        <v>0</v>
      </c>
      <c r="V10" s="276">
        <v>0</v>
      </c>
      <c r="W10" s="276">
        <v>0</v>
      </c>
      <c r="X10" s="276">
        <v>0</v>
      </c>
      <c r="Y10" s="276">
        <v>0</v>
      </c>
      <c r="Z10" s="276">
        <v>0</v>
      </c>
      <c r="AA10" s="276">
        <v>0</v>
      </c>
      <c r="AB10" s="276">
        <v>0</v>
      </c>
      <c r="AC10" s="276">
        <v>0</v>
      </c>
      <c r="AD10" s="276">
        <v>0</v>
      </c>
      <c r="AE10" s="276">
        <v>0</v>
      </c>
      <c r="AF10" s="276">
        <v>0</v>
      </c>
      <c r="AG10" s="276">
        <v>0</v>
      </c>
      <c r="AH10" s="276">
        <v>0</v>
      </c>
      <c r="AI10" s="276">
        <v>0</v>
      </c>
      <c r="AJ10" s="276">
        <v>0</v>
      </c>
      <c r="AK10" s="276">
        <v>0</v>
      </c>
      <c r="AL10" s="276">
        <v>0</v>
      </c>
      <c r="AM10" s="276">
        <v>0</v>
      </c>
      <c r="AN10" s="276">
        <v>0</v>
      </c>
      <c r="AO10" s="276">
        <v>0</v>
      </c>
      <c r="AP10" s="276">
        <v>0</v>
      </c>
      <c r="AQ10" s="276">
        <v>0</v>
      </c>
      <c r="AR10" s="276">
        <v>0</v>
      </c>
      <c r="AS10" s="276">
        <v>0</v>
      </c>
      <c r="AT10" s="276">
        <v>0</v>
      </c>
      <c r="AU10" s="276">
        <v>0</v>
      </c>
      <c r="AV10" s="276">
        <v>0</v>
      </c>
      <c r="AW10" s="276">
        <v>0</v>
      </c>
      <c r="AX10" s="276">
        <v>0</v>
      </c>
      <c r="AY10" s="276">
        <v>0</v>
      </c>
      <c r="AZ10" s="276">
        <v>0</v>
      </c>
      <c r="BA10" s="276">
        <v>0</v>
      </c>
      <c r="BB10" s="276">
        <v>0</v>
      </c>
      <c r="BC10" s="276">
        <v>0.80225218110766994</v>
      </c>
      <c r="BD10" s="276">
        <v>59.130958054806705</v>
      </c>
      <c r="BE10" s="276">
        <v>111.72350930952393</v>
      </c>
      <c r="BF10" s="276">
        <v>239.13061237017124</v>
      </c>
      <c r="BG10" s="276">
        <v>181.29924876889135</v>
      </c>
      <c r="BH10" s="276">
        <v>110.10315365151621</v>
      </c>
      <c r="BI10" s="276">
        <v>88.036409762613857</v>
      </c>
      <c r="BJ10" s="276">
        <v>103.2339839691676</v>
      </c>
      <c r="BK10" s="276">
        <v>127.64201314921002</v>
      </c>
      <c r="BL10" s="276">
        <v>127.07600472542364</v>
      </c>
      <c r="BM10" s="276">
        <v>127.04043271134584</v>
      </c>
      <c r="BN10" s="276">
        <v>148.36003216749091</v>
      </c>
      <c r="BO10" s="276">
        <v>49.610208365747816</v>
      </c>
      <c r="BP10" s="276">
        <v>1.446996858669112</v>
      </c>
      <c r="BQ10" s="276">
        <v>0.88386256472154257</v>
      </c>
      <c r="BR10" s="276">
        <v>0.44763047935483868</v>
      </c>
      <c r="BS10" s="276">
        <v>0.57283939665474026</v>
      </c>
      <c r="BT10" s="276">
        <v>0.58550403851867683</v>
      </c>
      <c r="BU10" s="276">
        <v>0.59766047327544958</v>
      </c>
      <c r="BV10" s="276">
        <v>0.46148824175103298</v>
      </c>
      <c r="BW10" s="276">
        <v>0.47080743275105852</v>
      </c>
      <c r="BX10" s="174"/>
    </row>
    <row r="11" spans="1:76">
      <c r="A11" s="271"/>
      <c r="B11" s="319" t="s">
        <v>542</v>
      </c>
      <c r="C11" s="319"/>
      <c r="D11" s="273">
        <v>0</v>
      </c>
      <c r="E11" s="273">
        <v>0</v>
      </c>
      <c r="F11" s="273">
        <v>0</v>
      </c>
      <c r="G11" s="273">
        <v>0</v>
      </c>
      <c r="H11" s="273">
        <v>0</v>
      </c>
      <c r="I11" s="273">
        <v>0</v>
      </c>
      <c r="J11" s="273">
        <v>0</v>
      </c>
      <c r="K11" s="273">
        <v>0</v>
      </c>
      <c r="L11" s="273">
        <v>0</v>
      </c>
      <c r="M11" s="273">
        <v>0</v>
      </c>
      <c r="N11" s="273">
        <v>0</v>
      </c>
      <c r="O11" s="273">
        <v>0</v>
      </c>
      <c r="P11" s="273">
        <v>0</v>
      </c>
      <c r="Q11" s="273">
        <v>0</v>
      </c>
      <c r="R11" s="273">
        <v>0</v>
      </c>
      <c r="S11" s="273">
        <v>0</v>
      </c>
      <c r="T11" s="273">
        <v>0</v>
      </c>
      <c r="U11" s="273">
        <v>0</v>
      </c>
      <c r="V11" s="273">
        <v>0</v>
      </c>
      <c r="W11" s="273">
        <v>0</v>
      </c>
      <c r="X11" s="273">
        <v>0</v>
      </c>
      <c r="Y11" s="273">
        <v>0</v>
      </c>
      <c r="Z11" s="273">
        <v>0</v>
      </c>
      <c r="AA11" s="273">
        <v>0</v>
      </c>
      <c r="AB11" s="273">
        <v>0</v>
      </c>
      <c r="AC11" s="273">
        <v>0</v>
      </c>
      <c r="AD11" s="273">
        <v>0</v>
      </c>
      <c r="AE11" s="273">
        <v>0</v>
      </c>
      <c r="AF11" s="273">
        <v>0</v>
      </c>
      <c r="AG11" s="273">
        <v>0</v>
      </c>
      <c r="AH11" s="273">
        <v>0</v>
      </c>
      <c r="AI11" s="273">
        <v>0</v>
      </c>
      <c r="AJ11" s="273">
        <v>0</v>
      </c>
      <c r="AK11" s="273">
        <v>0</v>
      </c>
      <c r="AL11" s="273">
        <v>0</v>
      </c>
      <c r="AM11" s="273">
        <v>0</v>
      </c>
      <c r="AN11" s="273">
        <v>0</v>
      </c>
      <c r="AO11" s="273">
        <v>0</v>
      </c>
      <c r="AP11" s="273">
        <v>0</v>
      </c>
      <c r="AQ11" s="273">
        <v>0</v>
      </c>
      <c r="AR11" s="273">
        <v>0</v>
      </c>
      <c r="AS11" s="273">
        <v>0</v>
      </c>
      <c r="AT11" s="273">
        <v>0</v>
      </c>
      <c r="AU11" s="273">
        <v>0</v>
      </c>
      <c r="AV11" s="273">
        <v>0</v>
      </c>
      <c r="AW11" s="273">
        <v>0</v>
      </c>
      <c r="AX11" s="273">
        <v>0</v>
      </c>
      <c r="AY11" s="273">
        <v>0</v>
      </c>
      <c r="AZ11" s="273">
        <v>0</v>
      </c>
      <c r="BA11" s="273">
        <v>0</v>
      </c>
      <c r="BB11" s="273">
        <v>0</v>
      </c>
      <c r="BC11" s="273">
        <v>0.80225218110766994</v>
      </c>
      <c r="BD11" s="273">
        <v>59.130958054806705</v>
      </c>
      <c r="BE11" s="273">
        <v>111.72350930952393</v>
      </c>
      <c r="BF11" s="273">
        <v>130.09923326215983</v>
      </c>
      <c r="BG11" s="273">
        <v>49.688767310648082</v>
      </c>
      <c r="BH11" s="273">
        <v>0</v>
      </c>
      <c r="BI11" s="273">
        <v>0</v>
      </c>
      <c r="BJ11" s="273">
        <v>0</v>
      </c>
      <c r="BK11" s="273">
        <v>0</v>
      </c>
      <c r="BL11" s="273">
        <v>0</v>
      </c>
      <c r="BM11" s="273">
        <v>0</v>
      </c>
      <c r="BN11" s="273">
        <v>0</v>
      </c>
      <c r="BO11" s="273">
        <v>0</v>
      </c>
      <c r="BP11" s="273">
        <v>0</v>
      </c>
      <c r="BQ11" s="273">
        <v>0</v>
      </c>
      <c r="BR11" s="273">
        <v>0</v>
      </c>
      <c r="BS11" s="273">
        <v>0</v>
      </c>
      <c r="BT11" s="273">
        <v>0</v>
      </c>
      <c r="BU11" s="273">
        <v>0</v>
      </c>
      <c r="BV11" s="273">
        <v>0</v>
      </c>
      <c r="BW11" s="273">
        <v>0</v>
      </c>
      <c r="BX11" s="219"/>
    </row>
    <row r="12" spans="1:76">
      <c r="A12" s="271"/>
      <c r="B12" s="319" t="s">
        <v>541</v>
      </c>
      <c r="C12" s="319"/>
      <c r="D12" s="273">
        <v>0</v>
      </c>
      <c r="E12" s="273">
        <v>0</v>
      </c>
      <c r="F12" s="273">
        <v>0</v>
      </c>
      <c r="G12" s="273">
        <v>0</v>
      </c>
      <c r="H12" s="273">
        <v>0</v>
      </c>
      <c r="I12" s="273">
        <v>0</v>
      </c>
      <c r="J12" s="273">
        <v>0</v>
      </c>
      <c r="K12" s="273">
        <v>0</v>
      </c>
      <c r="L12" s="273">
        <v>0</v>
      </c>
      <c r="M12" s="273">
        <v>0</v>
      </c>
      <c r="N12" s="273">
        <v>0</v>
      </c>
      <c r="O12" s="273">
        <v>0</v>
      </c>
      <c r="P12" s="273">
        <v>0</v>
      </c>
      <c r="Q12" s="273">
        <v>0</v>
      </c>
      <c r="R12" s="273">
        <v>0</v>
      </c>
      <c r="S12" s="273">
        <v>0</v>
      </c>
      <c r="T12" s="273">
        <v>0</v>
      </c>
      <c r="U12" s="273">
        <v>0</v>
      </c>
      <c r="V12" s="273">
        <v>0</v>
      </c>
      <c r="W12" s="273">
        <v>0</v>
      </c>
      <c r="X12" s="273">
        <v>0</v>
      </c>
      <c r="Y12" s="273">
        <v>0</v>
      </c>
      <c r="Z12" s="273">
        <v>0</v>
      </c>
      <c r="AA12" s="273">
        <v>0</v>
      </c>
      <c r="AB12" s="273">
        <v>0</v>
      </c>
      <c r="AC12" s="273">
        <v>0</v>
      </c>
      <c r="AD12" s="273">
        <v>0</v>
      </c>
      <c r="AE12" s="273">
        <v>0</v>
      </c>
      <c r="AF12" s="273">
        <v>0</v>
      </c>
      <c r="AG12" s="273">
        <v>0</v>
      </c>
      <c r="AH12" s="273">
        <v>0</v>
      </c>
      <c r="AI12" s="273">
        <v>0</v>
      </c>
      <c r="AJ12" s="273">
        <v>0</v>
      </c>
      <c r="AK12" s="273">
        <v>0</v>
      </c>
      <c r="AL12" s="273">
        <v>0</v>
      </c>
      <c r="AM12" s="273">
        <v>0</v>
      </c>
      <c r="AN12" s="273">
        <v>0</v>
      </c>
      <c r="AO12" s="273">
        <v>0</v>
      </c>
      <c r="AP12" s="273">
        <v>0</v>
      </c>
      <c r="AQ12" s="273">
        <v>0</v>
      </c>
      <c r="AR12" s="273">
        <v>0</v>
      </c>
      <c r="AS12" s="273">
        <v>0</v>
      </c>
      <c r="AT12" s="273">
        <v>0</v>
      </c>
      <c r="AU12" s="273">
        <v>0</v>
      </c>
      <c r="AV12" s="273">
        <v>0</v>
      </c>
      <c r="AW12" s="273">
        <v>0</v>
      </c>
      <c r="AX12" s="273">
        <v>0</v>
      </c>
      <c r="AY12" s="273">
        <v>0</v>
      </c>
      <c r="AZ12" s="273">
        <v>0</v>
      </c>
      <c r="BA12" s="273">
        <v>0</v>
      </c>
      <c r="BB12" s="273">
        <v>0</v>
      </c>
      <c r="BC12" s="273">
        <v>0</v>
      </c>
      <c r="BD12" s="273">
        <v>0</v>
      </c>
      <c r="BE12" s="273">
        <v>0</v>
      </c>
      <c r="BF12" s="273">
        <v>48.864466353852123</v>
      </c>
      <c r="BG12" s="273">
        <v>65.478082493466715</v>
      </c>
      <c r="BH12" s="273">
        <v>54.30993760259166</v>
      </c>
      <c r="BI12" s="273">
        <v>43.495157101534694</v>
      </c>
      <c r="BJ12" s="273">
        <v>49.243384070346508</v>
      </c>
      <c r="BK12" s="273">
        <v>62.876447737314358</v>
      </c>
      <c r="BL12" s="273">
        <v>62.372467308530439</v>
      </c>
      <c r="BM12" s="273">
        <v>87.184610684256953</v>
      </c>
      <c r="BN12" s="273">
        <v>0</v>
      </c>
      <c r="BO12" s="273">
        <v>0</v>
      </c>
      <c r="BP12" s="273">
        <v>0</v>
      </c>
      <c r="BQ12" s="273">
        <v>0</v>
      </c>
      <c r="BR12" s="273">
        <v>0</v>
      </c>
      <c r="BS12" s="273">
        <v>0</v>
      </c>
      <c r="BT12" s="273">
        <v>0</v>
      </c>
      <c r="BU12" s="273">
        <v>0</v>
      </c>
      <c r="BV12" s="273">
        <v>0</v>
      </c>
      <c r="BW12" s="273">
        <v>0</v>
      </c>
      <c r="BX12" s="219"/>
    </row>
    <row r="13" spans="1:76">
      <c r="A13" s="271"/>
      <c r="B13" s="319" t="s">
        <v>540</v>
      </c>
      <c r="C13" s="319"/>
      <c r="D13" s="273">
        <v>0</v>
      </c>
      <c r="E13" s="273">
        <v>0</v>
      </c>
      <c r="F13" s="273">
        <v>0</v>
      </c>
      <c r="G13" s="273">
        <v>0</v>
      </c>
      <c r="H13" s="273">
        <v>0</v>
      </c>
      <c r="I13" s="273">
        <v>0</v>
      </c>
      <c r="J13" s="273">
        <v>0</v>
      </c>
      <c r="K13" s="273">
        <v>0</v>
      </c>
      <c r="L13" s="273">
        <v>0</v>
      </c>
      <c r="M13" s="273">
        <v>0</v>
      </c>
      <c r="N13" s="273">
        <v>0</v>
      </c>
      <c r="O13" s="273">
        <v>0</v>
      </c>
      <c r="P13" s="273">
        <v>0</v>
      </c>
      <c r="Q13" s="273">
        <v>0</v>
      </c>
      <c r="R13" s="273">
        <v>0</v>
      </c>
      <c r="S13" s="273">
        <v>0</v>
      </c>
      <c r="T13" s="273">
        <v>0</v>
      </c>
      <c r="U13" s="273">
        <v>0</v>
      </c>
      <c r="V13" s="273">
        <v>0</v>
      </c>
      <c r="W13" s="273">
        <v>0</v>
      </c>
      <c r="X13" s="273">
        <v>0</v>
      </c>
      <c r="Y13" s="273">
        <v>0</v>
      </c>
      <c r="Z13" s="273">
        <v>0</v>
      </c>
      <c r="AA13" s="273">
        <v>0</v>
      </c>
      <c r="AB13" s="273">
        <v>0</v>
      </c>
      <c r="AC13" s="273">
        <v>0</v>
      </c>
      <c r="AD13" s="273">
        <v>0</v>
      </c>
      <c r="AE13" s="273">
        <v>0</v>
      </c>
      <c r="AF13" s="273">
        <v>0</v>
      </c>
      <c r="AG13" s="273">
        <v>0</v>
      </c>
      <c r="AH13" s="273">
        <v>0</v>
      </c>
      <c r="AI13" s="273">
        <v>0</v>
      </c>
      <c r="AJ13" s="273">
        <v>0</v>
      </c>
      <c r="AK13" s="273">
        <v>0</v>
      </c>
      <c r="AL13" s="273">
        <v>0</v>
      </c>
      <c r="AM13" s="273">
        <v>0</v>
      </c>
      <c r="AN13" s="273">
        <v>0</v>
      </c>
      <c r="AO13" s="273">
        <v>0</v>
      </c>
      <c r="AP13" s="273">
        <v>0</v>
      </c>
      <c r="AQ13" s="273">
        <v>0</v>
      </c>
      <c r="AR13" s="273">
        <v>0</v>
      </c>
      <c r="AS13" s="273">
        <v>0</v>
      </c>
      <c r="AT13" s="273">
        <v>0</v>
      </c>
      <c r="AU13" s="273">
        <v>0</v>
      </c>
      <c r="AV13" s="273">
        <v>0</v>
      </c>
      <c r="AW13" s="273">
        <v>0</v>
      </c>
      <c r="AX13" s="273">
        <v>0</v>
      </c>
      <c r="AY13" s="273">
        <v>0</v>
      </c>
      <c r="AZ13" s="273">
        <v>0</v>
      </c>
      <c r="BA13" s="273">
        <v>0</v>
      </c>
      <c r="BB13" s="273">
        <v>0</v>
      </c>
      <c r="BC13" s="273">
        <v>0</v>
      </c>
      <c r="BD13" s="273">
        <v>0</v>
      </c>
      <c r="BE13" s="273">
        <v>0</v>
      </c>
      <c r="BF13" s="273">
        <v>60.16691275415927</v>
      </c>
      <c r="BG13" s="273">
        <v>66.13239896477657</v>
      </c>
      <c r="BH13" s="273">
        <v>55.793216048924549</v>
      </c>
      <c r="BI13" s="273">
        <v>44.541252661079177</v>
      </c>
      <c r="BJ13" s="273">
        <v>53.990599898821095</v>
      </c>
      <c r="BK13" s="273">
        <v>64.765565411895651</v>
      </c>
      <c r="BL13" s="273">
        <v>64.703537416893198</v>
      </c>
      <c r="BM13" s="273">
        <v>39.855822027088898</v>
      </c>
      <c r="BN13" s="273">
        <v>0</v>
      </c>
      <c r="BO13" s="273">
        <v>0</v>
      </c>
      <c r="BP13" s="273">
        <v>0</v>
      </c>
      <c r="BQ13" s="273">
        <v>0</v>
      </c>
      <c r="BR13" s="273">
        <v>0</v>
      </c>
      <c r="BS13" s="273">
        <v>0</v>
      </c>
      <c r="BT13" s="273">
        <v>0</v>
      </c>
      <c r="BU13" s="273">
        <v>0</v>
      </c>
      <c r="BV13" s="273">
        <v>0</v>
      </c>
      <c r="BW13" s="273">
        <v>0</v>
      </c>
      <c r="BX13" s="219"/>
    </row>
    <row r="14" spans="1:76" ht="15.75" thickBot="1">
      <c r="A14" s="225"/>
      <c r="B14" s="317"/>
      <c r="C14" s="317"/>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c r="BS14" s="272"/>
      <c r="BT14" s="272"/>
      <c r="BU14" s="272"/>
      <c r="BV14" s="272"/>
      <c r="BW14" s="272"/>
      <c r="BX14" s="219"/>
    </row>
    <row r="15" spans="1:76" ht="15.75">
      <c r="A15" s="382"/>
      <c r="B15" s="383"/>
      <c r="C15" s="382"/>
      <c r="D15" s="381"/>
      <c r="E15" s="381"/>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381"/>
      <c r="AD15" s="381"/>
      <c r="AE15" s="381"/>
      <c r="AF15" s="381"/>
      <c r="AG15" s="381"/>
      <c r="AH15" s="381"/>
      <c r="AI15" s="381"/>
      <c r="AJ15" s="381"/>
      <c r="AK15" s="381"/>
      <c r="AL15" s="381"/>
      <c r="AM15" s="381"/>
      <c r="AN15" s="381"/>
      <c r="AO15" s="381"/>
      <c r="AP15" s="381"/>
      <c r="AQ15" s="381"/>
      <c r="AR15" s="381"/>
      <c r="AS15" s="381"/>
      <c r="AT15" s="381"/>
      <c r="AU15" s="381"/>
      <c r="AV15" s="381"/>
      <c r="AW15" s="381"/>
      <c r="AX15" s="381"/>
      <c r="AY15" s="381"/>
      <c r="AZ15" s="381"/>
      <c r="BA15" s="381"/>
      <c r="BB15" s="381"/>
      <c r="BC15" s="381"/>
      <c r="BD15" s="381"/>
      <c r="BE15" s="381"/>
      <c r="BF15" s="381"/>
      <c r="BG15" s="381"/>
      <c r="BH15" s="381"/>
      <c r="BI15" s="381"/>
      <c r="BJ15" s="381"/>
      <c r="BK15" s="381"/>
      <c r="BL15" s="381"/>
      <c r="BM15" s="381"/>
      <c r="BN15" s="381"/>
      <c r="BO15" s="381"/>
      <c r="BP15" s="381"/>
      <c r="BQ15" s="381"/>
      <c r="BR15" s="381"/>
      <c r="BS15" s="381"/>
      <c r="BT15" s="381"/>
      <c r="BU15" s="381"/>
      <c r="BV15" s="381"/>
      <c r="BW15" s="381"/>
      <c r="BX15" s="219"/>
    </row>
  </sheetData>
  <mergeCells count="4">
    <mergeCell ref="A2:A3"/>
    <mergeCell ref="A8:A9"/>
    <mergeCell ref="B8:C8"/>
    <mergeCell ref="B2:B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7"/>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75" width="12.7109375" style="217" customWidth="1"/>
    <col min="76" max="76" width="12.7109375" style="215" customWidth="1"/>
    <col min="77" max="16384" width="9.140625" style="215"/>
  </cols>
  <sheetData>
    <row r="1" spans="1:76" s="265" customFormat="1" ht="24.95" customHeight="1" thickBot="1">
      <c r="A1" s="27" t="s">
        <v>79</v>
      </c>
      <c r="B1" s="60"/>
      <c r="C1" s="270"/>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7"/>
      <c r="BW1" s="267"/>
      <c r="BX1" s="266"/>
    </row>
    <row r="2" spans="1:76" ht="15.75">
      <c r="A2" s="419" t="str">
        <f>'Benefit summary table'!A2</f>
        <v>Budget 2015</v>
      </c>
      <c r="B2" s="419" t="s">
        <v>556</v>
      </c>
      <c r="C2" s="348"/>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33"/>
      <c r="B3" s="433"/>
      <c r="C3" s="28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ht="26.1" customHeight="1">
      <c r="A4" s="401"/>
      <c r="B4" s="169" t="s">
        <v>550</v>
      </c>
      <c r="C4" s="309"/>
      <c r="D4" s="390">
        <f t="shared" ref="D4:AI4" si="0">SUM(D5,D8,D9)</f>
        <v>0</v>
      </c>
      <c r="E4" s="390">
        <f t="shared" si="0"/>
        <v>0</v>
      </c>
      <c r="F4" s="390">
        <f t="shared" si="0"/>
        <v>0</v>
      </c>
      <c r="G4" s="390">
        <f t="shared" si="0"/>
        <v>0</v>
      </c>
      <c r="H4" s="390">
        <f t="shared" si="0"/>
        <v>0</v>
      </c>
      <c r="I4" s="390">
        <f t="shared" si="0"/>
        <v>0</v>
      </c>
      <c r="J4" s="390">
        <f t="shared" si="0"/>
        <v>0</v>
      </c>
      <c r="K4" s="390">
        <f t="shared" si="0"/>
        <v>0</v>
      </c>
      <c r="L4" s="390">
        <f t="shared" si="0"/>
        <v>0</v>
      </c>
      <c r="M4" s="390">
        <f t="shared" si="0"/>
        <v>0</v>
      </c>
      <c r="N4" s="390">
        <f t="shared" si="0"/>
        <v>0</v>
      </c>
      <c r="O4" s="390">
        <f t="shared" si="0"/>
        <v>0</v>
      </c>
      <c r="P4" s="390">
        <f t="shared" si="0"/>
        <v>0</v>
      </c>
      <c r="Q4" s="390">
        <f t="shared" si="0"/>
        <v>0</v>
      </c>
      <c r="R4" s="390">
        <f t="shared" si="0"/>
        <v>0</v>
      </c>
      <c r="S4" s="390">
        <f t="shared" si="0"/>
        <v>0</v>
      </c>
      <c r="T4" s="390">
        <f t="shared" si="0"/>
        <v>0</v>
      </c>
      <c r="U4" s="390">
        <f t="shared" si="0"/>
        <v>0</v>
      </c>
      <c r="V4" s="390">
        <f t="shared" si="0"/>
        <v>0</v>
      </c>
      <c r="W4" s="390">
        <f t="shared" si="0"/>
        <v>0</v>
      </c>
      <c r="X4" s="390">
        <f t="shared" si="0"/>
        <v>0</v>
      </c>
      <c r="Y4" s="390">
        <f t="shared" si="0"/>
        <v>0</v>
      </c>
      <c r="Z4" s="390">
        <f t="shared" si="0"/>
        <v>0</v>
      </c>
      <c r="AA4" s="390">
        <f t="shared" si="0"/>
        <v>0</v>
      </c>
      <c r="AB4" s="390">
        <f t="shared" si="0"/>
        <v>0</v>
      </c>
      <c r="AC4" s="390">
        <f t="shared" si="0"/>
        <v>0</v>
      </c>
      <c r="AD4" s="390">
        <f t="shared" si="0"/>
        <v>0</v>
      </c>
      <c r="AE4" s="390">
        <f t="shared" si="0"/>
        <v>0</v>
      </c>
      <c r="AF4" s="390">
        <f t="shared" si="0"/>
        <v>0</v>
      </c>
      <c r="AG4" s="390">
        <f t="shared" si="0"/>
        <v>0</v>
      </c>
      <c r="AH4" s="390">
        <f t="shared" si="0"/>
        <v>561</v>
      </c>
      <c r="AI4" s="390">
        <f t="shared" si="0"/>
        <v>624</v>
      </c>
      <c r="AJ4" s="390">
        <f t="shared" ref="AJ4:BO4" si="1">SUM(AJ5,AJ8,AJ9)</f>
        <v>729</v>
      </c>
      <c r="AK4" s="390">
        <f t="shared" si="1"/>
        <v>924.13</v>
      </c>
      <c r="AL4" s="390">
        <f t="shared" si="1"/>
        <v>941</v>
      </c>
      <c r="AM4" s="390">
        <f t="shared" si="1"/>
        <v>985</v>
      </c>
      <c r="AN4" s="390">
        <f t="shared" si="1"/>
        <v>1189</v>
      </c>
      <c r="AO4" s="390">
        <f t="shared" si="1"/>
        <v>1371</v>
      </c>
      <c r="AP4" s="390">
        <f t="shared" si="1"/>
        <v>1458</v>
      </c>
      <c r="AQ4" s="390">
        <f t="shared" si="1"/>
        <v>1574</v>
      </c>
      <c r="AR4" s="390">
        <f t="shared" si="1"/>
        <v>1853.9770000000001</v>
      </c>
      <c r="AS4" s="390">
        <f t="shared" si="1"/>
        <v>2050.058</v>
      </c>
      <c r="AT4" s="390">
        <f t="shared" si="1"/>
        <v>2305.1849999999999</v>
      </c>
      <c r="AU4" s="390">
        <f t="shared" si="1"/>
        <v>2758</v>
      </c>
      <c r="AV4" s="390">
        <f t="shared" si="1"/>
        <v>3728</v>
      </c>
      <c r="AW4" s="390">
        <f t="shared" si="1"/>
        <v>3939</v>
      </c>
      <c r="AX4" s="390">
        <f t="shared" si="1"/>
        <v>3969</v>
      </c>
      <c r="AY4" s="390">
        <f t="shared" si="1"/>
        <v>3888</v>
      </c>
      <c r="AZ4" s="390">
        <f t="shared" si="1"/>
        <v>3815</v>
      </c>
      <c r="BA4" s="390">
        <f t="shared" si="1"/>
        <v>3773</v>
      </c>
      <c r="BB4" s="390">
        <f t="shared" si="1"/>
        <v>3619</v>
      </c>
      <c r="BC4" s="390">
        <f t="shared" si="1"/>
        <v>3781</v>
      </c>
      <c r="BD4" s="390">
        <f t="shared" si="1"/>
        <v>4095</v>
      </c>
      <c r="BE4" s="390">
        <f t="shared" si="1"/>
        <v>4486</v>
      </c>
      <c r="BF4" s="390">
        <f t="shared" si="1"/>
        <v>4484</v>
      </c>
      <c r="BG4" s="390">
        <f t="shared" si="1"/>
        <v>4851.1851234350615</v>
      </c>
      <c r="BH4" s="390">
        <f t="shared" si="1"/>
        <v>6099.3140000000003</v>
      </c>
      <c r="BI4" s="390">
        <f t="shared" si="1"/>
        <v>6508.5602195999991</v>
      </c>
      <c r="BJ4" s="390">
        <f t="shared" si="1"/>
        <v>6954.7246595999977</v>
      </c>
      <c r="BK4" s="390">
        <f t="shared" si="1"/>
        <v>7455.2028207140329</v>
      </c>
      <c r="BL4" s="390">
        <f t="shared" si="1"/>
        <v>7793.5174822999979</v>
      </c>
      <c r="BM4" s="390">
        <f t="shared" si="1"/>
        <v>8225.126148360001</v>
      </c>
      <c r="BN4" s="390">
        <f t="shared" si="1"/>
        <v>8242.1568431600008</v>
      </c>
      <c r="BO4" s="390">
        <f t="shared" si="1"/>
        <v>8052.1531093099993</v>
      </c>
      <c r="BP4" s="390">
        <f t="shared" ref="BP4:BW4" si="2">SUM(BP5,BP8,BP9)</f>
        <v>7510.8751163199995</v>
      </c>
      <c r="BQ4" s="390">
        <f t="shared" si="2"/>
        <v>7041.5234761999709</v>
      </c>
      <c r="BR4" s="390">
        <f t="shared" si="2"/>
        <v>6596.9941829952286</v>
      </c>
      <c r="BS4" s="390">
        <f t="shared" si="2"/>
        <v>6162.17580552458</v>
      </c>
      <c r="BT4" s="390">
        <f t="shared" si="2"/>
        <v>5837.4353863110009</v>
      </c>
      <c r="BU4" s="390">
        <f t="shared" si="2"/>
        <v>5610.4385896486983</v>
      </c>
      <c r="BV4" s="390">
        <f t="shared" si="2"/>
        <v>5370.3125624527083</v>
      </c>
      <c r="BW4" s="390">
        <f t="shared" si="2"/>
        <v>5320.8237171012988</v>
      </c>
      <c r="BX4" s="219"/>
    </row>
    <row r="5" spans="1:76" s="231" customFormat="1" ht="24" customHeight="1">
      <c r="A5" s="236"/>
      <c r="B5" s="38" t="s">
        <v>554</v>
      </c>
      <c r="C5" s="254"/>
      <c r="D5" s="389">
        <f t="shared" ref="D5:AI5" si="3">SUM(D6:D7)</f>
        <v>0</v>
      </c>
      <c r="E5" s="389">
        <f t="shared" si="3"/>
        <v>0</v>
      </c>
      <c r="F5" s="389">
        <f t="shared" si="3"/>
        <v>0</v>
      </c>
      <c r="G5" s="389">
        <f t="shared" si="3"/>
        <v>0</v>
      </c>
      <c r="H5" s="389">
        <f t="shared" si="3"/>
        <v>0</v>
      </c>
      <c r="I5" s="389">
        <f t="shared" si="3"/>
        <v>0</v>
      </c>
      <c r="J5" s="389">
        <f t="shared" si="3"/>
        <v>0</v>
      </c>
      <c r="K5" s="389">
        <f t="shared" si="3"/>
        <v>0</v>
      </c>
      <c r="L5" s="389">
        <f t="shared" si="3"/>
        <v>0</v>
      </c>
      <c r="M5" s="389">
        <f t="shared" si="3"/>
        <v>0</v>
      </c>
      <c r="N5" s="389">
        <f t="shared" si="3"/>
        <v>0</v>
      </c>
      <c r="O5" s="389">
        <f t="shared" si="3"/>
        <v>0</v>
      </c>
      <c r="P5" s="389">
        <f t="shared" si="3"/>
        <v>0</v>
      </c>
      <c r="Q5" s="389">
        <f t="shared" si="3"/>
        <v>0</v>
      </c>
      <c r="R5" s="389">
        <f t="shared" si="3"/>
        <v>0</v>
      </c>
      <c r="S5" s="389">
        <f t="shared" si="3"/>
        <v>0</v>
      </c>
      <c r="T5" s="389">
        <f t="shared" si="3"/>
        <v>0</v>
      </c>
      <c r="U5" s="389">
        <f t="shared" si="3"/>
        <v>0</v>
      </c>
      <c r="V5" s="389">
        <f t="shared" si="3"/>
        <v>0</v>
      </c>
      <c r="W5" s="389">
        <f t="shared" si="3"/>
        <v>0</v>
      </c>
      <c r="X5" s="389">
        <f t="shared" si="3"/>
        <v>0</v>
      </c>
      <c r="Y5" s="389">
        <f t="shared" si="3"/>
        <v>0</v>
      </c>
      <c r="Z5" s="389">
        <f t="shared" si="3"/>
        <v>0</v>
      </c>
      <c r="AA5" s="389">
        <f t="shared" si="3"/>
        <v>0</v>
      </c>
      <c r="AB5" s="389">
        <f t="shared" si="3"/>
        <v>0</v>
      </c>
      <c r="AC5" s="389">
        <f t="shared" si="3"/>
        <v>0</v>
      </c>
      <c r="AD5" s="389">
        <f t="shared" si="3"/>
        <v>0</v>
      </c>
      <c r="AE5" s="389">
        <f t="shared" si="3"/>
        <v>0</v>
      </c>
      <c r="AF5" s="389">
        <f t="shared" si="3"/>
        <v>0</v>
      </c>
      <c r="AG5" s="389">
        <f t="shared" si="3"/>
        <v>0</v>
      </c>
      <c r="AH5" s="389">
        <f t="shared" si="3"/>
        <v>0</v>
      </c>
      <c r="AI5" s="389">
        <f t="shared" si="3"/>
        <v>0</v>
      </c>
      <c r="AJ5" s="389">
        <f t="shared" ref="AJ5:BO5" si="4">SUM(AJ6:AJ7)</f>
        <v>0</v>
      </c>
      <c r="AK5" s="389">
        <f t="shared" si="4"/>
        <v>0</v>
      </c>
      <c r="AL5" s="389">
        <f t="shared" si="4"/>
        <v>0</v>
      </c>
      <c r="AM5" s="389">
        <f t="shared" si="4"/>
        <v>0</v>
      </c>
      <c r="AN5" s="389">
        <f t="shared" si="4"/>
        <v>0</v>
      </c>
      <c r="AO5" s="389">
        <f t="shared" si="4"/>
        <v>0</v>
      </c>
      <c r="AP5" s="389">
        <f t="shared" si="4"/>
        <v>0</v>
      </c>
      <c r="AQ5" s="389">
        <f t="shared" si="4"/>
        <v>0</v>
      </c>
      <c r="AR5" s="389">
        <f t="shared" si="4"/>
        <v>0</v>
      </c>
      <c r="AS5" s="389">
        <f t="shared" si="4"/>
        <v>0</v>
      </c>
      <c r="AT5" s="389">
        <f t="shared" si="4"/>
        <v>0</v>
      </c>
      <c r="AU5" s="389">
        <f t="shared" si="4"/>
        <v>0</v>
      </c>
      <c r="AV5" s="389">
        <f t="shared" si="4"/>
        <v>0</v>
      </c>
      <c r="AW5" s="389">
        <f t="shared" si="4"/>
        <v>0</v>
      </c>
      <c r="AX5" s="389">
        <f t="shared" si="4"/>
        <v>0</v>
      </c>
      <c r="AY5" s="389">
        <f t="shared" si="4"/>
        <v>0</v>
      </c>
      <c r="AZ5" s="389">
        <f t="shared" si="4"/>
        <v>0</v>
      </c>
      <c r="BA5" s="389">
        <f t="shared" si="4"/>
        <v>0</v>
      </c>
      <c r="BB5" s="389">
        <f t="shared" si="4"/>
        <v>0</v>
      </c>
      <c r="BC5" s="389">
        <f t="shared" si="4"/>
        <v>0</v>
      </c>
      <c r="BD5" s="389">
        <f t="shared" si="4"/>
        <v>0</v>
      </c>
      <c r="BE5" s="389">
        <f t="shared" si="4"/>
        <v>0</v>
      </c>
      <c r="BF5" s="389">
        <f t="shared" si="4"/>
        <v>0</v>
      </c>
      <c r="BG5" s="389">
        <f t="shared" si="4"/>
        <v>2336.1031234350612</v>
      </c>
      <c r="BH5" s="389">
        <f t="shared" si="4"/>
        <v>5970.616</v>
      </c>
      <c r="BI5" s="389">
        <f t="shared" si="4"/>
        <v>6426.2752195999992</v>
      </c>
      <c r="BJ5" s="389">
        <f t="shared" si="4"/>
        <v>6868.5436595999981</v>
      </c>
      <c r="BK5" s="389">
        <f t="shared" si="4"/>
        <v>7367.1248207140325</v>
      </c>
      <c r="BL5" s="389">
        <f t="shared" si="4"/>
        <v>7703.3184822999983</v>
      </c>
      <c r="BM5" s="389">
        <f t="shared" si="4"/>
        <v>8128.8851483600001</v>
      </c>
      <c r="BN5" s="389">
        <f t="shared" si="4"/>
        <v>8242.1568431600008</v>
      </c>
      <c r="BO5" s="389">
        <f t="shared" si="4"/>
        <v>8052.1531093099993</v>
      </c>
      <c r="BP5" s="389">
        <f t="shared" ref="BP5:BW5" si="5">SUM(BP6:BP7)</f>
        <v>7510.8751163199995</v>
      </c>
      <c r="BQ5" s="389">
        <f t="shared" si="5"/>
        <v>7041.5234761999709</v>
      </c>
      <c r="BR5" s="389">
        <f t="shared" si="5"/>
        <v>6596.9941829952286</v>
      </c>
      <c r="BS5" s="389">
        <f t="shared" si="5"/>
        <v>6162.17580552458</v>
      </c>
      <c r="BT5" s="389">
        <f t="shared" si="5"/>
        <v>5837.4353863110009</v>
      </c>
      <c r="BU5" s="389">
        <f t="shared" si="5"/>
        <v>5610.4385896486983</v>
      </c>
      <c r="BV5" s="389">
        <f t="shared" si="5"/>
        <v>5370.3125624527083</v>
      </c>
      <c r="BW5" s="389">
        <f t="shared" si="5"/>
        <v>5320.8237171012988</v>
      </c>
      <c r="BX5" s="232"/>
    </row>
    <row r="6" spans="1:76">
      <c r="A6" s="271"/>
      <c r="B6" s="88" t="s">
        <v>553</v>
      </c>
      <c r="C6" s="38"/>
      <c r="D6" s="400">
        <v>0</v>
      </c>
      <c r="E6" s="400">
        <v>0</v>
      </c>
      <c r="F6" s="400">
        <v>0</v>
      </c>
      <c r="G6" s="400">
        <v>0</v>
      </c>
      <c r="H6" s="400">
        <v>0</v>
      </c>
      <c r="I6" s="400">
        <v>0</v>
      </c>
      <c r="J6" s="400">
        <v>0</v>
      </c>
      <c r="K6" s="400">
        <v>0</v>
      </c>
      <c r="L6" s="400">
        <v>0</v>
      </c>
      <c r="M6" s="400">
        <v>0</v>
      </c>
      <c r="N6" s="400">
        <v>0</v>
      </c>
      <c r="O6" s="400">
        <v>0</v>
      </c>
      <c r="P6" s="400">
        <v>0</v>
      </c>
      <c r="Q6" s="400">
        <v>0</v>
      </c>
      <c r="R6" s="400">
        <v>0</v>
      </c>
      <c r="S6" s="400">
        <v>0</v>
      </c>
      <c r="T6" s="400">
        <v>0</v>
      </c>
      <c r="U6" s="400">
        <v>0</v>
      </c>
      <c r="V6" s="400">
        <v>0</v>
      </c>
      <c r="W6" s="400">
        <v>0</v>
      </c>
      <c r="X6" s="400">
        <v>0</v>
      </c>
      <c r="Y6" s="400">
        <v>0</v>
      </c>
      <c r="Z6" s="400">
        <v>0</v>
      </c>
      <c r="AA6" s="400">
        <v>0</v>
      </c>
      <c r="AB6" s="400">
        <v>0</v>
      </c>
      <c r="AC6" s="400">
        <v>0</v>
      </c>
      <c r="AD6" s="400">
        <v>0</v>
      </c>
      <c r="AE6" s="400">
        <v>0</v>
      </c>
      <c r="AF6" s="400">
        <v>0</v>
      </c>
      <c r="AG6" s="400">
        <v>0</v>
      </c>
      <c r="AH6" s="400">
        <v>0</v>
      </c>
      <c r="AI6" s="400">
        <v>0</v>
      </c>
      <c r="AJ6" s="400">
        <v>0</v>
      </c>
      <c r="AK6" s="400">
        <v>0</v>
      </c>
      <c r="AL6" s="400">
        <v>0</v>
      </c>
      <c r="AM6" s="400">
        <v>0</v>
      </c>
      <c r="AN6" s="400">
        <v>0</v>
      </c>
      <c r="AO6" s="400">
        <v>0</v>
      </c>
      <c r="AP6" s="400">
        <v>0</v>
      </c>
      <c r="AQ6" s="400">
        <v>0</v>
      </c>
      <c r="AR6" s="400">
        <v>0</v>
      </c>
      <c r="AS6" s="400">
        <v>0</v>
      </c>
      <c r="AT6" s="400">
        <v>0</v>
      </c>
      <c r="AU6" s="400">
        <v>0</v>
      </c>
      <c r="AV6" s="400">
        <v>0</v>
      </c>
      <c r="AW6" s="400">
        <v>0</v>
      </c>
      <c r="AX6" s="400">
        <v>0</v>
      </c>
      <c r="AY6" s="400">
        <v>0</v>
      </c>
      <c r="AZ6" s="400">
        <v>0</v>
      </c>
      <c r="BA6" s="400">
        <v>0</v>
      </c>
      <c r="BB6" s="400">
        <v>0</v>
      </c>
      <c r="BC6" s="400">
        <v>0</v>
      </c>
      <c r="BD6" s="400">
        <v>0</v>
      </c>
      <c r="BE6" s="400">
        <v>0</v>
      </c>
      <c r="BF6" s="400">
        <v>0</v>
      </c>
      <c r="BG6" s="400">
        <v>2014.2471386050611</v>
      </c>
      <c r="BH6" s="400">
        <v>5015.7</v>
      </c>
      <c r="BI6" s="400">
        <v>5423.7671116726178</v>
      </c>
      <c r="BJ6" s="400">
        <v>5757.8360123012462</v>
      </c>
      <c r="BK6" s="400">
        <v>6177.3624194595423</v>
      </c>
      <c r="BL6" s="400">
        <v>6490.1720590102777</v>
      </c>
      <c r="BM6" s="400">
        <v>6915.0678474402721</v>
      </c>
      <c r="BN6" s="400">
        <v>6948.1568948414524</v>
      </c>
      <c r="BO6" s="400">
        <v>6809.6169528651753</v>
      </c>
      <c r="BP6" s="400">
        <v>6513.1149729962708</v>
      </c>
      <c r="BQ6" s="400">
        <v>6130.2807911553364</v>
      </c>
      <c r="BR6" s="400">
        <v>5817.1727395035123</v>
      </c>
      <c r="BS6" s="400">
        <v>5542.6446994527969</v>
      </c>
      <c r="BT6" s="400">
        <v>5235.4242859748438</v>
      </c>
      <c r="BU6" s="400">
        <v>5027.452201471172</v>
      </c>
      <c r="BV6" s="400">
        <v>4810.1922087608718</v>
      </c>
      <c r="BW6" s="400">
        <v>4786.9489654971749</v>
      </c>
      <c r="BX6" s="219"/>
    </row>
    <row r="7" spans="1:76">
      <c r="A7" s="219"/>
      <c r="B7" s="83" t="s">
        <v>552</v>
      </c>
      <c r="C7" s="92"/>
      <c r="D7" s="400">
        <v>0</v>
      </c>
      <c r="E7" s="400">
        <v>0</v>
      </c>
      <c r="F7" s="400">
        <v>0</v>
      </c>
      <c r="G7" s="400">
        <v>0</v>
      </c>
      <c r="H7" s="400">
        <v>0</v>
      </c>
      <c r="I7" s="400">
        <v>0</v>
      </c>
      <c r="J7" s="400">
        <v>0</v>
      </c>
      <c r="K7" s="400">
        <v>0</v>
      </c>
      <c r="L7" s="400">
        <v>0</v>
      </c>
      <c r="M7" s="400">
        <v>0</v>
      </c>
      <c r="N7" s="400">
        <v>0</v>
      </c>
      <c r="O7" s="400">
        <v>0</v>
      </c>
      <c r="P7" s="400">
        <v>0</v>
      </c>
      <c r="Q7" s="400">
        <v>0</v>
      </c>
      <c r="R7" s="400">
        <v>0</v>
      </c>
      <c r="S7" s="400">
        <v>0</v>
      </c>
      <c r="T7" s="400">
        <v>0</v>
      </c>
      <c r="U7" s="400">
        <v>0</v>
      </c>
      <c r="V7" s="400">
        <v>0</v>
      </c>
      <c r="W7" s="400">
        <v>0</v>
      </c>
      <c r="X7" s="400">
        <v>0</v>
      </c>
      <c r="Y7" s="400">
        <v>0</v>
      </c>
      <c r="Z7" s="400">
        <v>0</v>
      </c>
      <c r="AA7" s="400">
        <v>0</v>
      </c>
      <c r="AB7" s="400">
        <v>0</v>
      </c>
      <c r="AC7" s="400">
        <v>0</v>
      </c>
      <c r="AD7" s="400">
        <v>0</v>
      </c>
      <c r="AE7" s="400">
        <v>0</v>
      </c>
      <c r="AF7" s="400">
        <v>0</v>
      </c>
      <c r="AG7" s="400">
        <v>0</v>
      </c>
      <c r="AH7" s="400">
        <v>0</v>
      </c>
      <c r="AI7" s="400">
        <v>0</v>
      </c>
      <c r="AJ7" s="400">
        <v>0</v>
      </c>
      <c r="AK7" s="400">
        <v>0</v>
      </c>
      <c r="AL7" s="400">
        <v>0</v>
      </c>
      <c r="AM7" s="400">
        <v>0</v>
      </c>
      <c r="AN7" s="400">
        <v>0</v>
      </c>
      <c r="AO7" s="400">
        <v>0</v>
      </c>
      <c r="AP7" s="400">
        <v>0</v>
      </c>
      <c r="AQ7" s="400">
        <v>0</v>
      </c>
      <c r="AR7" s="400">
        <v>0</v>
      </c>
      <c r="AS7" s="400">
        <v>0</v>
      </c>
      <c r="AT7" s="400">
        <v>0</v>
      </c>
      <c r="AU7" s="400">
        <v>0</v>
      </c>
      <c r="AV7" s="400">
        <v>0</v>
      </c>
      <c r="AW7" s="400">
        <v>0</v>
      </c>
      <c r="AX7" s="400">
        <v>0</v>
      </c>
      <c r="AY7" s="400">
        <v>0</v>
      </c>
      <c r="AZ7" s="400">
        <v>0</v>
      </c>
      <c r="BA7" s="400">
        <v>0</v>
      </c>
      <c r="BB7" s="400">
        <v>0</v>
      </c>
      <c r="BC7" s="400">
        <v>0</v>
      </c>
      <c r="BD7" s="400">
        <v>0</v>
      </c>
      <c r="BE7" s="400">
        <v>0</v>
      </c>
      <c r="BF7" s="400">
        <v>0</v>
      </c>
      <c r="BG7" s="400">
        <v>321.85598482999995</v>
      </c>
      <c r="BH7" s="400">
        <v>954.91600000000017</v>
      </c>
      <c r="BI7" s="400">
        <v>1002.5081079273812</v>
      </c>
      <c r="BJ7" s="400">
        <v>1110.7076472987521</v>
      </c>
      <c r="BK7" s="400">
        <v>1189.7624012544898</v>
      </c>
      <c r="BL7" s="400">
        <v>1213.1464232897204</v>
      </c>
      <c r="BM7" s="400">
        <v>1213.8173009197278</v>
      </c>
      <c r="BN7" s="400">
        <v>1293.9999483185484</v>
      </c>
      <c r="BO7" s="400">
        <v>1242.536156444824</v>
      </c>
      <c r="BP7" s="400">
        <v>997.76014332372893</v>
      </c>
      <c r="BQ7" s="400">
        <v>911.24268504463487</v>
      </c>
      <c r="BR7" s="400">
        <v>779.8214434917162</v>
      </c>
      <c r="BS7" s="400">
        <v>619.5311060717828</v>
      </c>
      <c r="BT7" s="400">
        <v>602.01110033615703</v>
      </c>
      <c r="BU7" s="400">
        <v>582.98638817752646</v>
      </c>
      <c r="BV7" s="400">
        <v>560.1203536918365</v>
      </c>
      <c r="BW7" s="400">
        <v>533.87475160412419</v>
      </c>
      <c r="BX7" s="219"/>
    </row>
    <row r="8" spans="1:76" ht="30">
      <c r="A8" s="271"/>
      <c r="B8" s="376" t="s">
        <v>546</v>
      </c>
      <c r="C8" s="38"/>
      <c r="D8" s="389">
        <v>0</v>
      </c>
      <c r="E8" s="389">
        <v>0</v>
      </c>
      <c r="F8" s="389">
        <v>0</v>
      </c>
      <c r="G8" s="389">
        <v>0</v>
      </c>
      <c r="H8" s="389">
        <v>0</v>
      </c>
      <c r="I8" s="389">
        <v>0</v>
      </c>
      <c r="J8" s="389">
        <v>0</v>
      </c>
      <c r="K8" s="389">
        <v>0</v>
      </c>
      <c r="L8" s="389">
        <v>0</v>
      </c>
      <c r="M8" s="389">
        <v>0</v>
      </c>
      <c r="N8" s="389">
        <v>0</v>
      </c>
      <c r="O8" s="389">
        <v>0</v>
      </c>
      <c r="P8" s="389">
        <v>0</v>
      </c>
      <c r="Q8" s="389">
        <v>0</v>
      </c>
      <c r="R8" s="389">
        <v>0</v>
      </c>
      <c r="S8" s="389">
        <v>0</v>
      </c>
      <c r="T8" s="389">
        <v>0</v>
      </c>
      <c r="U8" s="389">
        <v>0</v>
      </c>
      <c r="V8" s="389">
        <v>0</v>
      </c>
      <c r="W8" s="389">
        <v>0</v>
      </c>
      <c r="X8" s="389">
        <v>0</v>
      </c>
      <c r="Y8" s="389">
        <v>0</v>
      </c>
      <c r="Z8" s="389">
        <v>0</v>
      </c>
      <c r="AA8" s="389">
        <v>0</v>
      </c>
      <c r="AB8" s="389">
        <v>0</v>
      </c>
      <c r="AC8" s="389">
        <v>0</v>
      </c>
      <c r="AD8" s="389">
        <v>0</v>
      </c>
      <c r="AE8" s="389">
        <v>0</v>
      </c>
      <c r="AF8" s="389">
        <v>0</v>
      </c>
      <c r="AG8" s="389">
        <v>0</v>
      </c>
      <c r="AH8" s="389">
        <v>0</v>
      </c>
      <c r="AI8" s="389">
        <v>0</v>
      </c>
      <c r="AJ8" s="389">
        <v>0</v>
      </c>
      <c r="AK8" s="389">
        <v>0</v>
      </c>
      <c r="AL8" s="389">
        <v>0</v>
      </c>
      <c r="AM8" s="389">
        <v>0</v>
      </c>
      <c r="AN8" s="389">
        <v>0</v>
      </c>
      <c r="AO8" s="389">
        <v>0</v>
      </c>
      <c r="AP8" s="389">
        <v>0</v>
      </c>
      <c r="AQ8" s="389">
        <v>0</v>
      </c>
      <c r="AR8" s="389">
        <v>1853.9770000000001</v>
      </c>
      <c r="AS8" s="389">
        <v>2050.058</v>
      </c>
      <c r="AT8" s="389">
        <v>2305.1849999999999</v>
      </c>
      <c r="AU8" s="389">
        <v>2758</v>
      </c>
      <c r="AV8" s="389">
        <v>3728</v>
      </c>
      <c r="AW8" s="389">
        <v>3939</v>
      </c>
      <c r="AX8" s="389">
        <v>3969</v>
      </c>
      <c r="AY8" s="389">
        <v>3888</v>
      </c>
      <c r="AZ8" s="389">
        <v>3815</v>
      </c>
      <c r="BA8" s="389">
        <v>3773</v>
      </c>
      <c r="BB8" s="389">
        <v>3619</v>
      </c>
      <c r="BC8" s="389">
        <v>3781</v>
      </c>
      <c r="BD8" s="389">
        <v>4095</v>
      </c>
      <c r="BE8" s="389">
        <v>4486</v>
      </c>
      <c r="BF8" s="389">
        <v>4484</v>
      </c>
      <c r="BG8" s="389">
        <v>2515.0819999999999</v>
      </c>
      <c r="BH8" s="389">
        <v>128.69800000000001</v>
      </c>
      <c r="BI8" s="389">
        <v>82.284999999999997</v>
      </c>
      <c r="BJ8" s="389">
        <v>86.180999999999997</v>
      </c>
      <c r="BK8" s="389">
        <v>88.078000000000003</v>
      </c>
      <c r="BL8" s="389">
        <v>90.198999999999998</v>
      </c>
      <c r="BM8" s="389">
        <v>96.241</v>
      </c>
      <c r="BN8" s="389">
        <v>0</v>
      </c>
      <c r="BO8" s="389">
        <v>0</v>
      </c>
      <c r="BP8" s="389">
        <v>0</v>
      </c>
      <c r="BQ8" s="389">
        <v>0</v>
      </c>
      <c r="BR8" s="389">
        <v>0</v>
      </c>
      <c r="BS8" s="389">
        <v>0</v>
      </c>
      <c r="BT8" s="389">
        <v>0</v>
      </c>
      <c r="BU8" s="389">
        <v>0</v>
      </c>
      <c r="BV8" s="389">
        <v>0</v>
      </c>
      <c r="BW8" s="389">
        <v>0</v>
      </c>
      <c r="BX8" s="219"/>
    </row>
    <row r="9" spans="1:76" s="392" customFormat="1" ht="35.1" customHeight="1" thickBot="1">
      <c r="A9" s="393"/>
      <c r="B9" s="299" t="s">
        <v>545</v>
      </c>
      <c r="C9" s="395"/>
      <c r="D9" s="394">
        <v>0</v>
      </c>
      <c r="E9" s="394">
        <v>0</v>
      </c>
      <c r="F9" s="394">
        <v>0</v>
      </c>
      <c r="G9" s="394">
        <v>0</v>
      </c>
      <c r="H9" s="394">
        <v>0</v>
      </c>
      <c r="I9" s="394">
        <v>0</v>
      </c>
      <c r="J9" s="394">
        <v>0</v>
      </c>
      <c r="K9" s="394">
        <v>0</v>
      </c>
      <c r="L9" s="394">
        <v>0</v>
      </c>
      <c r="M9" s="394">
        <v>0</v>
      </c>
      <c r="N9" s="394">
        <v>0</v>
      </c>
      <c r="O9" s="394">
        <v>0</v>
      </c>
      <c r="P9" s="394">
        <v>0</v>
      </c>
      <c r="Q9" s="394">
        <v>0</v>
      </c>
      <c r="R9" s="394">
        <v>0</v>
      </c>
      <c r="S9" s="394">
        <v>0</v>
      </c>
      <c r="T9" s="394">
        <v>0</v>
      </c>
      <c r="U9" s="394">
        <v>0</v>
      </c>
      <c r="V9" s="394">
        <v>0</v>
      </c>
      <c r="W9" s="394">
        <v>0</v>
      </c>
      <c r="X9" s="394">
        <v>0</v>
      </c>
      <c r="Y9" s="394">
        <v>0</v>
      </c>
      <c r="Z9" s="394">
        <v>0</v>
      </c>
      <c r="AA9" s="394">
        <v>0</v>
      </c>
      <c r="AB9" s="394">
        <v>0</v>
      </c>
      <c r="AC9" s="394">
        <v>0</v>
      </c>
      <c r="AD9" s="394">
        <v>0</v>
      </c>
      <c r="AE9" s="394">
        <v>0</v>
      </c>
      <c r="AF9" s="394">
        <v>0</v>
      </c>
      <c r="AG9" s="394">
        <v>0</v>
      </c>
      <c r="AH9" s="394">
        <v>561</v>
      </c>
      <c r="AI9" s="394">
        <v>624</v>
      </c>
      <c r="AJ9" s="394">
        <v>729</v>
      </c>
      <c r="AK9" s="394">
        <v>924.13</v>
      </c>
      <c r="AL9" s="394">
        <v>941</v>
      </c>
      <c r="AM9" s="394">
        <v>985</v>
      </c>
      <c r="AN9" s="394">
        <v>1189</v>
      </c>
      <c r="AO9" s="394">
        <v>1371</v>
      </c>
      <c r="AP9" s="394">
        <v>1458</v>
      </c>
      <c r="AQ9" s="394">
        <v>1574</v>
      </c>
      <c r="AR9" s="394">
        <v>0</v>
      </c>
      <c r="AS9" s="394">
        <v>0</v>
      </c>
      <c r="AT9" s="394">
        <v>0</v>
      </c>
      <c r="AU9" s="394">
        <v>0</v>
      </c>
      <c r="AV9" s="394">
        <v>0</v>
      </c>
      <c r="AW9" s="394">
        <v>0</v>
      </c>
      <c r="AX9" s="394">
        <v>0</v>
      </c>
      <c r="AY9" s="394">
        <v>0</v>
      </c>
      <c r="AZ9" s="394">
        <v>0</v>
      </c>
      <c r="BA9" s="394">
        <v>0</v>
      </c>
      <c r="BB9" s="394">
        <v>0</v>
      </c>
      <c r="BC9" s="394">
        <v>0</v>
      </c>
      <c r="BD9" s="394">
        <v>0</v>
      </c>
      <c r="BE9" s="394">
        <v>0</v>
      </c>
      <c r="BF9" s="394">
        <v>0</v>
      </c>
      <c r="BG9" s="394">
        <v>0</v>
      </c>
      <c r="BH9" s="394">
        <v>0</v>
      </c>
      <c r="BI9" s="394">
        <v>0</v>
      </c>
      <c r="BJ9" s="394">
        <v>0</v>
      </c>
      <c r="BK9" s="394">
        <v>0</v>
      </c>
      <c r="BL9" s="394">
        <v>0</v>
      </c>
      <c r="BM9" s="394">
        <v>0</v>
      </c>
      <c r="BN9" s="394">
        <v>0</v>
      </c>
      <c r="BO9" s="394">
        <v>0</v>
      </c>
      <c r="BP9" s="394">
        <v>0</v>
      </c>
      <c r="BQ9" s="394">
        <v>0</v>
      </c>
      <c r="BR9" s="394">
        <v>0</v>
      </c>
      <c r="BS9" s="394">
        <v>0</v>
      </c>
      <c r="BT9" s="394">
        <v>0</v>
      </c>
      <c r="BU9" s="394">
        <v>0</v>
      </c>
      <c r="BV9" s="394">
        <v>0</v>
      </c>
      <c r="BW9" s="394">
        <v>0</v>
      </c>
      <c r="BX9" s="393"/>
    </row>
    <row r="10" spans="1:76" ht="26.1" customHeight="1">
      <c r="A10" s="434"/>
      <c r="B10" s="169" t="s">
        <v>555</v>
      </c>
      <c r="C10" s="271"/>
      <c r="D10" s="233" t="s">
        <v>162</v>
      </c>
      <c r="E10" s="233" t="s">
        <v>161</v>
      </c>
      <c r="F10" s="233" t="s">
        <v>160</v>
      </c>
      <c r="G10" s="233" t="s">
        <v>159</v>
      </c>
      <c r="H10" s="233" t="s">
        <v>158</v>
      </c>
      <c r="I10" s="233" t="s">
        <v>157</v>
      </c>
      <c r="J10" s="233" t="s">
        <v>156</v>
      </c>
      <c r="K10" s="233" t="s">
        <v>155</v>
      </c>
      <c r="L10" s="233" t="s">
        <v>154</v>
      </c>
      <c r="M10" s="233" t="s">
        <v>153</v>
      </c>
      <c r="N10" s="233" t="s">
        <v>152</v>
      </c>
      <c r="O10" s="233" t="s">
        <v>151</v>
      </c>
      <c r="P10" s="233" t="s">
        <v>150</v>
      </c>
      <c r="Q10" s="233" t="s">
        <v>149</v>
      </c>
      <c r="R10" s="233" t="s">
        <v>148</v>
      </c>
      <c r="S10" s="233" t="s">
        <v>147</v>
      </c>
      <c r="T10" s="233" t="s">
        <v>146</v>
      </c>
      <c r="U10" s="233" t="s">
        <v>145</v>
      </c>
      <c r="V10" s="233" t="s">
        <v>144</v>
      </c>
      <c r="W10" s="233" t="s">
        <v>143</v>
      </c>
      <c r="X10" s="233" t="s">
        <v>142</v>
      </c>
      <c r="Y10" s="233" t="s">
        <v>141</v>
      </c>
      <c r="Z10" s="233" t="s">
        <v>140</v>
      </c>
      <c r="AA10" s="233" t="s">
        <v>139</v>
      </c>
      <c r="AB10" s="233" t="s">
        <v>138</v>
      </c>
      <c r="AC10" s="233" t="s">
        <v>137</v>
      </c>
      <c r="AD10" s="233" t="s">
        <v>136</v>
      </c>
      <c r="AE10" s="233" t="s">
        <v>135</v>
      </c>
      <c r="AF10" s="233" t="s">
        <v>134</v>
      </c>
      <c r="AG10" s="233" t="s">
        <v>133</v>
      </c>
      <c r="AH10" s="233" t="s">
        <v>132</v>
      </c>
      <c r="AI10" s="233" t="s">
        <v>131</v>
      </c>
      <c r="AJ10" s="233" t="s">
        <v>130</v>
      </c>
      <c r="AK10" s="233" t="s">
        <v>129</v>
      </c>
      <c r="AL10" s="233" t="s">
        <v>128</v>
      </c>
      <c r="AM10" s="233" t="s">
        <v>127</v>
      </c>
      <c r="AN10" s="233" t="s">
        <v>126</v>
      </c>
      <c r="AO10" s="233" t="s">
        <v>125</v>
      </c>
      <c r="AP10" s="233" t="s">
        <v>124</v>
      </c>
      <c r="AQ10" s="233" t="s">
        <v>123</v>
      </c>
      <c r="AR10" s="233" t="s">
        <v>122</v>
      </c>
      <c r="AS10" s="233" t="s">
        <v>121</v>
      </c>
      <c r="AT10" s="233" t="s">
        <v>120</v>
      </c>
      <c r="AU10" s="233" t="s">
        <v>119</v>
      </c>
      <c r="AV10" s="233" t="s">
        <v>118</v>
      </c>
      <c r="AW10" s="233" t="s">
        <v>117</v>
      </c>
      <c r="AX10" s="233" t="s">
        <v>116</v>
      </c>
      <c r="AY10" s="233" t="s">
        <v>115</v>
      </c>
      <c r="AZ10" s="233" t="s">
        <v>114</v>
      </c>
      <c r="BA10" s="233" t="s">
        <v>113</v>
      </c>
      <c r="BB10" s="233" t="s">
        <v>112</v>
      </c>
      <c r="BC10" s="233" t="s">
        <v>111</v>
      </c>
      <c r="BD10" s="233" t="s">
        <v>110</v>
      </c>
      <c r="BE10" s="233" t="s">
        <v>109</v>
      </c>
      <c r="BF10" s="233" t="s">
        <v>108</v>
      </c>
      <c r="BG10" s="233" t="s">
        <v>107</v>
      </c>
      <c r="BH10" s="233" t="s">
        <v>106</v>
      </c>
      <c r="BI10" s="233" t="s">
        <v>105</v>
      </c>
      <c r="BJ10" s="233" t="s">
        <v>104</v>
      </c>
      <c r="BK10" s="233" t="s">
        <v>103</v>
      </c>
      <c r="BL10" s="233" t="s">
        <v>102</v>
      </c>
      <c r="BM10" s="233" t="s">
        <v>101</v>
      </c>
      <c r="BN10" s="233" t="s">
        <v>100</v>
      </c>
      <c r="BO10" s="233" t="s">
        <v>99</v>
      </c>
      <c r="BP10" s="233" t="s">
        <v>98</v>
      </c>
      <c r="BQ10" s="233" t="s">
        <v>97</v>
      </c>
      <c r="BR10" s="233" t="s">
        <v>96</v>
      </c>
      <c r="BS10" s="233" t="s">
        <v>95</v>
      </c>
      <c r="BT10" s="233" t="s">
        <v>94</v>
      </c>
      <c r="BU10" s="241" t="s">
        <v>93</v>
      </c>
      <c r="BV10" s="241" t="s">
        <v>92</v>
      </c>
      <c r="BW10" s="241" t="s">
        <v>91</v>
      </c>
      <c r="BX10" s="219"/>
    </row>
    <row r="11" spans="1:76" ht="15.75">
      <c r="A11" s="434"/>
      <c r="B11" s="399" t="s">
        <v>400</v>
      </c>
      <c r="C11" s="286"/>
      <c r="D11" s="262" t="s">
        <v>90</v>
      </c>
      <c r="E11" s="262" t="s">
        <v>90</v>
      </c>
      <c r="F11" s="262" t="s">
        <v>90</v>
      </c>
      <c r="G11" s="262" t="s">
        <v>90</v>
      </c>
      <c r="H11" s="262" t="s">
        <v>90</v>
      </c>
      <c r="I11" s="262" t="s">
        <v>90</v>
      </c>
      <c r="J11" s="262" t="s">
        <v>90</v>
      </c>
      <c r="K11" s="262" t="s">
        <v>90</v>
      </c>
      <c r="L11" s="262" t="s">
        <v>90</v>
      </c>
      <c r="M11" s="262" t="s">
        <v>90</v>
      </c>
      <c r="N11" s="262" t="s">
        <v>90</v>
      </c>
      <c r="O11" s="262" t="s">
        <v>90</v>
      </c>
      <c r="P11" s="262" t="s">
        <v>90</v>
      </c>
      <c r="Q11" s="262" t="s">
        <v>90</v>
      </c>
      <c r="R11" s="262" t="s">
        <v>90</v>
      </c>
      <c r="S11" s="262" t="s">
        <v>90</v>
      </c>
      <c r="T11" s="262" t="s">
        <v>90</v>
      </c>
      <c r="U11" s="262" t="s">
        <v>90</v>
      </c>
      <c r="V11" s="262" t="s">
        <v>90</v>
      </c>
      <c r="W11" s="262" t="s">
        <v>90</v>
      </c>
      <c r="X11" s="262" t="s">
        <v>90</v>
      </c>
      <c r="Y11" s="262" t="s">
        <v>90</v>
      </c>
      <c r="Z11" s="262" t="s">
        <v>90</v>
      </c>
      <c r="AA11" s="262" t="s">
        <v>90</v>
      </c>
      <c r="AB11" s="262" t="s">
        <v>90</v>
      </c>
      <c r="AC11" s="262" t="s">
        <v>90</v>
      </c>
      <c r="AD11" s="262" t="s">
        <v>90</v>
      </c>
      <c r="AE11" s="262" t="s">
        <v>90</v>
      </c>
      <c r="AF11" s="262" t="s">
        <v>90</v>
      </c>
      <c r="AG11" s="262" t="s">
        <v>90</v>
      </c>
      <c r="AH11" s="262" t="s">
        <v>90</v>
      </c>
      <c r="AI11" s="262" t="s">
        <v>90</v>
      </c>
      <c r="AJ11" s="262" t="s">
        <v>90</v>
      </c>
      <c r="AK11" s="262" t="s">
        <v>90</v>
      </c>
      <c r="AL11" s="262" t="s">
        <v>90</v>
      </c>
      <c r="AM11" s="262" t="s">
        <v>90</v>
      </c>
      <c r="AN11" s="262" t="s">
        <v>90</v>
      </c>
      <c r="AO11" s="262" t="s">
        <v>90</v>
      </c>
      <c r="AP11" s="262" t="s">
        <v>90</v>
      </c>
      <c r="AQ11" s="262" t="s">
        <v>90</v>
      </c>
      <c r="AR11" s="262" t="s">
        <v>90</v>
      </c>
      <c r="AS11" s="262" t="s">
        <v>90</v>
      </c>
      <c r="AT11" s="262" t="s">
        <v>90</v>
      </c>
      <c r="AU11" s="262" t="s">
        <v>90</v>
      </c>
      <c r="AV11" s="262" t="s">
        <v>90</v>
      </c>
      <c r="AW11" s="262" t="s">
        <v>90</v>
      </c>
      <c r="AX11" s="262" t="s">
        <v>90</v>
      </c>
      <c r="AY11" s="262" t="s">
        <v>90</v>
      </c>
      <c r="AZ11" s="262" t="s">
        <v>90</v>
      </c>
      <c r="BA11" s="262" t="s">
        <v>90</v>
      </c>
      <c r="BB11" s="262" t="s">
        <v>90</v>
      </c>
      <c r="BC11" s="262" t="s">
        <v>90</v>
      </c>
      <c r="BD11" s="262" t="s">
        <v>90</v>
      </c>
      <c r="BE11" s="262" t="s">
        <v>90</v>
      </c>
      <c r="BF11" s="262" t="s">
        <v>90</v>
      </c>
      <c r="BG11" s="262" t="s">
        <v>90</v>
      </c>
      <c r="BH11" s="262" t="s">
        <v>90</v>
      </c>
      <c r="BI11" s="262" t="s">
        <v>90</v>
      </c>
      <c r="BJ11" s="262" t="s">
        <v>90</v>
      </c>
      <c r="BK11" s="262" t="s">
        <v>90</v>
      </c>
      <c r="BL11" s="262" t="s">
        <v>90</v>
      </c>
      <c r="BM11" s="262" t="s">
        <v>90</v>
      </c>
      <c r="BN11" s="262" t="s">
        <v>90</v>
      </c>
      <c r="BO11" s="262" t="s">
        <v>90</v>
      </c>
      <c r="BP11" s="262" t="s">
        <v>90</v>
      </c>
      <c r="BQ11" s="262" t="s">
        <v>90</v>
      </c>
      <c r="BR11" s="262" t="s">
        <v>89</v>
      </c>
      <c r="BS11" s="262" t="s">
        <v>89</v>
      </c>
      <c r="BT11" s="237" t="s">
        <v>89</v>
      </c>
      <c r="BU11" s="237" t="s">
        <v>89</v>
      </c>
      <c r="BV11" s="237" t="s">
        <v>89</v>
      </c>
      <c r="BW11" s="237" t="s">
        <v>89</v>
      </c>
      <c r="BX11" s="219"/>
    </row>
    <row r="12" spans="1:76" ht="26.1" customHeight="1">
      <c r="A12" s="243"/>
      <c r="B12" s="35" t="s">
        <v>550</v>
      </c>
      <c r="C12" s="309"/>
      <c r="D12" s="398">
        <v>0</v>
      </c>
      <c r="E12" s="398">
        <v>0</v>
      </c>
      <c r="F12" s="398">
        <v>0</v>
      </c>
      <c r="G12" s="398">
        <v>0</v>
      </c>
      <c r="H12" s="398">
        <v>0</v>
      </c>
      <c r="I12" s="398">
        <v>0</v>
      </c>
      <c r="J12" s="398">
        <v>0</v>
      </c>
      <c r="K12" s="398">
        <v>0</v>
      </c>
      <c r="L12" s="398">
        <v>0</v>
      </c>
      <c r="M12" s="398">
        <v>0</v>
      </c>
      <c r="N12" s="398">
        <v>0</v>
      </c>
      <c r="O12" s="398">
        <v>0</v>
      </c>
      <c r="P12" s="398">
        <v>0</v>
      </c>
      <c r="Q12" s="398">
        <v>0</v>
      </c>
      <c r="R12" s="398">
        <v>0</v>
      </c>
      <c r="S12" s="398">
        <v>0</v>
      </c>
      <c r="T12" s="398">
        <v>0</v>
      </c>
      <c r="U12" s="398">
        <v>0</v>
      </c>
      <c r="V12" s="398">
        <v>0</v>
      </c>
      <c r="W12" s="398">
        <v>0</v>
      </c>
      <c r="X12" s="398">
        <v>0</v>
      </c>
      <c r="Y12" s="398">
        <v>0</v>
      </c>
      <c r="Z12" s="398">
        <v>0</v>
      </c>
      <c r="AA12" s="398">
        <v>0</v>
      </c>
      <c r="AB12" s="398">
        <v>0</v>
      </c>
      <c r="AC12" s="398">
        <v>0</v>
      </c>
      <c r="AD12" s="398">
        <v>0</v>
      </c>
      <c r="AE12" s="398">
        <v>0</v>
      </c>
      <c r="AF12" s="398">
        <v>0</v>
      </c>
      <c r="AG12" s="398">
        <v>0</v>
      </c>
      <c r="AH12" s="398">
        <v>2599.3342371086651</v>
      </c>
      <c r="AI12" s="398">
        <v>2478.1395386923332</v>
      </c>
      <c r="AJ12" s="398">
        <v>2438.1179924042654</v>
      </c>
      <c r="AK12" s="398">
        <v>2816.9177362572523</v>
      </c>
      <c r="AL12" s="398">
        <v>2687.0101028956533</v>
      </c>
      <c r="AM12" s="398">
        <v>2692.1340230789347</v>
      </c>
      <c r="AN12" s="398">
        <v>3072.1409822428081</v>
      </c>
      <c r="AO12" s="398">
        <v>3339.7232147999971</v>
      </c>
      <c r="AP12" s="398">
        <v>3416.8268606039765</v>
      </c>
      <c r="AQ12" s="398">
        <v>3495.3974894907415</v>
      </c>
      <c r="AR12" s="398">
        <v>3861.273134910879</v>
      </c>
      <c r="AS12" s="398">
        <v>3961.0822320991542</v>
      </c>
      <c r="AT12" s="398">
        <v>4113.8090965750189</v>
      </c>
      <c r="AU12" s="398">
        <v>4649.0304356770193</v>
      </c>
      <c r="AV12" s="398">
        <v>6128.0623326464629</v>
      </c>
      <c r="AW12" s="398">
        <v>6319.9039933779968</v>
      </c>
      <c r="AX12" s="398">
        <v>6293.5526916420549</v>
      </c>
      <c r="AY12" s="398">
        <v>5990.5923784939569</v>
      </c>
      <c r="AZ12" s="398">
        <v>5639.3427218228544</v>
      </c>
      <c r="BA12" s="398">
        <v>5479.6673492764976</v>
      </c>
      <c r="BB12" s="398">
        <v>5173.8996622915156</v>
      </c>
      <c r="BC12" s="398">
        <v>5349.7627808961206</v>
      </c>
      <c r="BD12" s="398">
        <v>5663.9908594988065</v>
      </c>
      <c r="BE12" s="398">
        <v>6112.0934483234678</v>
      </c>
      <c r="BF12" s="398">
        <v>5952.7036933420886</v>
      </c>
      <c r="BG12" s="398">
        <v>6311.6809923605651</v>
      </c>
      <c r="BH12" s="398">
        <v>7693.0110489935623</v>
      </c>
      <c r="BI12" s="398">
        <v>7986.0880516898305</v>
      </c>
      <c r="BJ12" s="398">
        <v>8308.2452515997338</v>
      </c>
      <c r="BK12" s="398">
        <v>8652.9752135135914</v>
      </c>
      <c r="BL12" s="398">
        <v>8824.1369103367542</v>
      </c>
      <c r="BM12" s="398">
        <v>9078.085522783007</v>
      </c>
      <c r="BN12" s="398">
        <v>8851.9503747705076</v>
      </c>
      <c r="BO12" s="398">
        <v>8495.7798930388799</v>
      </c>
      <c r="BP12" s="398">
        <v>7798.8355286056703</v>
      </c>
      <c r="BQ12" s="398">
        <v>7159.4834915691445</v>
      </c>
      <c r="BR12" s="398">
        <v>6596.9941829952286</v>
      </c>
      <c r="BS12" s="398">
        <v>6075.5743886848732</v>
      </c>
      <c r="BT12" s="398">
        <v>5689.2081332414973</v>
      </c>
      <c r="BU12" s="398">
        <v>5382.3561532245913</v>
      </c>
      <c r="BV12" s="398">
        <v>5048.275976200297</v>
      </c>
      <c r="BW12" s="398">
        <v>4874.1723001053442</v>
      </c>
      <c r="BX12" s="219"/>
    </row>
    <row r="13" spans="1:76" ht="24" customHeight="1">
      <c r="A13" s="271"/>
      <c r="B13" s="38" t="s">
        <v>554</v>
      </c>
      <c r="C13" s="30"/>
      <c r="D13" s="397">
        <v>0</v>
      </c>
      <c r="E13" s="397">
        <v>0</v>
      </c>
      <c r="F13" s="397">
        <v>0</v>
      </c>
      <c r="G13" s="397">
        <v>0</v>
      </c>
      <c r="H13" s="397">
        <v>0</v>
      </c>
      <c r="I13" s="397">
        <v>0</v>
      </c>
      <c r="J13" s="397">
        <v>0</v>
      </c>
      <c r="K13" s="397">
        <v>0</v>
      </c>
      <c r="L13" s="397">
        <v>0</v>
      </c>
      <c r="M13" s="397">
        <v>0</v>
      </c>
      <c r="N13" s="397">
        <v>0</v>
      </c>
      <c r="O13" s="397">
        <v>0</v>
      </c>
      <c r="P13" s="397">
        <v>0</v>
      </c>
      <c r="Q13" s="397">
        <v>0</v>
      </c>
      <c r="R13" s="397">
        <v>0</v>
      </c>
      <c r="S13" s="397">
        <v>0</v>
      </c>
      <c r="T13" s="397">
        <v>0</v>
      </c>
      <c r="U13" s="397">
        <v>0</v>
      </c>
      <c r="V13" s="397">
        <v>0</v>
      </c>
      <c r="W13" s="397">
        <v>0</v>
      </c>
      <c r="X13" s="397">
        <v>0</v>
      </c>
      <c r="Y13" s="397">
        <v>0</v>
      </c>
      <c r="Z13" s="397">
        <v>0</v>
      </c>
      <c r="AA13" s="397">
        <v>0</v>
      </c>
      <c r="AB13" s="397">
        <v>0</v>
      </c>
      <c r="AC13" s="397">
        <v>0</v>
      </c>
      <c r="AD13" s="397">
        <v>0</v>
      </c>
      <c r="AE13" s="397">
        <v>0</v>
      </c>
      <c r="AF13" s="397">
        <v>0</v>
      </c>
      <c r="AG13" s="397">
        <v>0</v>
      </c>
      <c r="AH13" s="397">
        <v>0</v>
      </c>
      <c r="AI13" s="397">
        <v>0</v>
      </c>
      <c r="AJ13" s="397">
        <v>0</v>
      </c>
      <c r="AK13" s="397">
        <v>0</v>
      </c>
      <c r="AL13" s="397">
        <v>0</v>
      </c>
      <c r="AM13" s="397">
        <v>0</v>
      </c>
      <c r="AN13" s="397">
        <v>0</v>
      </c>
      <c r="AO13" s="397">
        <v>0</v>
      </c>
      <c r="AP13" s="397">
        <v>0</v>
      </c>
      <c r="AQ13" s="397">
        <v>0</v>
      </c>
      <c r="AR13" s="397">
        <v>0</v>
      </c>
      <c r="AS13" s="397">
        <v>0</v>
      </c>
      <c r="AT13" s="397">
        <v>0</v>
      </c>
      <c r="AU13" s="397">
        <v>0</v>
      </c>
      <c r="AV13" s="397">
        <v>0</v>
      </c>
      <c r="AW13" s="397">
        <v>0</v>
      </c>
      <c r="AX13" s="397">
        <v>0</v>
      </c>
      <c r="AY13" s="397">
        <v>0</v>
      </c>
      <c r="AZ13" s="397">
        <v>0</v>
      </c>
      <c r="BA13" s="397">
        <v>0</v>
      </c>
      <c r="BB13" s="397">
        <v>0</v>
      </c>
      <c r="BC13" s="397">
        <v>0</v>
      </c>
      <c r="BD13" s="397">
        <v>0</v>
      </c>
      <c r="BE13" s="397">
        <v>0</v>
      </c>
      <c r="BF13" s="397">
        <v>0</v>
      </c>
      <c r="BG13" s="397">
        <v>3039.4094031065679</v>
      </c>
      <c r="BH13" s="397">
        <v>7530.6853946686042</v>
      </c>
      <c r="BI13" s="397">
        <v>7885.1232863405921</v>
      </c>
      <c r="BJ13" s="397">
        <v>8205.2918035376642</v>
      </c>
      <c r="BK13" s="397">
        <v>8550.7463715646791</v>
      </c>
      <c r="BL13" s="397">
        <v>8722.009940456579</v>
      </c>
      <c r="BM13" s="397">
        <v>8971.8641696950235</v>
      </c>
      <c r="BN13" s="397">
        <v>8851.9503747705076</v>
      </c>
      <c r="BO13" s="397">
        <v>8495.7798930388799</v>
      </c>
      <c r="BP13" s="397">
        <v>7798.8355286056703</v>
      </c>
      <c r="BQ13" s="397">
        <v>7159.4834915691445</v>
      </c>
      <c r="BR13" s="397">
        <v>6596.9941829952286</v>
      </c>
      <c r="BS13" s="397">
        <v>6075.5743886848732</v>
      </c>
      <c r="BT13" s="397">
        <v>5689.2081332414973</v>
      </c>
      <c r="BU13" s="397">
        <v>5382.3561532245913</v>
      </c>
      <c r="BV13" s="397">
        <v>5048.275976200297</v>
      </c>
      <c r="BW13" s="397">
        <v>4874.1723001053442</v>
      </c>
      <c r="BX13" s="219"/>
    </row>
    <row r="14" spans="1:76">
      <c r="A14" s="271"/>
      <c r="B14" s="88" t="s">
        <v>553</v>
      </c>
      <c r="C14" s="38"/>
      <c r="D14" s="397">
        <v>0</v>
      </c>
      <c r="E14" s="397">
        <v>0</v>
      </c>
      <c r="F14" s="397">
        <v>0</v>
      </c>
      <c r="G14" s="397">
        <v>0</v>
      </c>
      <c r="H14" s="397">
        <v>0</v>
      </c>
      <c r="I14" s="397">
        <v>0</v>
      </c>
      <c r="J14" s="397">
        <v>0</v>
      </c>
      <c r="K14" s="397">
        <v>0</v>
      </c>
      <c r="L14" s="397">
        <v>0</v>
      </c>
      <c r="M14" s="397">
        <v>0</v>
      </c>
      <c r="N14" s="397">
        <v>0</v>
      </c>
      <c r="O14" s="397">
        <v>0</v>
      </c>
      <c r="P14" s="397">
        <v>0</v>
      </c>
      <c r="Q14" s="397">
        <v>0</v>
      </c>
      <c r="R14" s="397">
        <v>0</v>
      </c>
      <c r="S14" s="397">
        <v>0</v>
      </c>
      <c r="T14" s="397">
        <v>0</v>
      </c>
      <c r="U14" s="397">
        <v>0</v>
      </c>
      <c r="V14" s="397">
        <v>0</v>
      </c>
      <c r="W14" s="397">
        <v>0</v>
      </c>
      <c r="X14" s="397">
        <v>0</v>
      </c>
      <c r="Y14" s="397">
        <v>0</v>
      </c>
      <c r="Z14" s="397">
        <v>0</v>
      </c>
      <c r="AA14" s="397">
        <v>0</v>
      </c>
      <c r="AB14" s="397">
        <v>0</v>
      </c>
      <c r="AC14" s="397">
        <v>0</v>
      </c>
      <c r="AD14" s="397">
        <v>0</v>
      </c>
      <c r="AE14" s="397">
        <v>0</v>
      </c>
      <c r="AF14" s="397">
        <v>0</v>
      </c>
      <c r="AG14" s="397">
        <v>0</v>
      </c>
      <c r="AH14" s="397">
        <v>0</v>
      </c>
      <c r="AI14" s="397">
        <v>0</v>
      </c>
      <c r="AJ14" s="397">
        <v>0</v>
      </c>
      <c r="AK14" s="397">
        <v>0</v>
      </c>
      <c r="AL14" s="397">
        <v>0</v>
      </c>
      <c r="AM14" s="397">
        <v>0</v>
      </c>
      <c r="AN14" s="397">
        <v>0</v>
      </c>
      <c r="AO14" s="397">
        <v>0</v>
      </c>
      <c r="AP14" s="397">
        <v>0</v>
      </c>
      <c r="AQ14" s="397">
        <v>0</v>
      </c>
      <c r="AR14" s="397">
        <v>0</v>
      </c>
      <c r="AS14" s="397">
        <v>0</v>
      </c>
      <c r="AT14" s="397">
        <v>0</v>
      </c>
      <c r="AU14" s="397">
        <v>0</v>
      </c>
      <c r="AV14" s="397">
        <v>0</v>
      </c>
      <c r="AW14" s="397">
        <v>0</v>
      </c>
      <c r="AX14" s="397">
        <v>0</v>
      </c>
      <c r="AY14" s="397">
        <v>0</v>
      </c>
      <c r="AZ14" s="397">
        <v>0</v>
      </c>
      <c r="BA14" s="397">
        <v>0</v>
      </c>
      <c r="BB14" s="397">
        <v>0</v>
      </c>
      <c r="BC14" s="397">
        <v>0</v>
      </c>
      <c r="BD14" s="397">
        <v>0</v>
      </c>
      <c r="BE14" s="397">
        <v>0</v>
      </c>
      <c r="BF14" s="397">
        <v>0</v>
      </c>
      <c r="BG14" s="397">
        <v>2620.6555831553401</v>
      </c>
      <c r="BH14" s="397">
        <v>6326.2582510815164</v>
      </c>
      <c r="BI14" s="397">
        <v>6655.0327974593083</v>
      </c>
      <c r="BJ14" s="397">
        <v>6878.4194989889302</v>
      </c>
      <c r="BK14" s="397">
        <v>7169.8336297380938</v>
      </c>
      <c r="BL14" s="397">
        <v>7348.4363062527564</v>
      </c>
      <c r="BM14" s="397">
        <v>7632.1719792013828</v>
      </c>
      <c r="BN14" s="397">
        <v>7462.2142237316948</v>
      </c>
      <c r="BO14" s="397">
        <v>7184.7872242466774</v>
      </c>
      <c r="BP14" s="397">
        <v>6762.8221301306985</v>
      </c>
      <c r="BQ14" s="397">
        <v>6232.9756154765464</v>
      </c>
      <c r="BR14" s="397">
        <v>5817.1727395035123</v>
      </c>
      <c r="BS14" s="397">
        <v>5464.7499916157749</v>
      </c>
      <c r="BT14" s="397">
        <v>5102.4836178205987</v>
      </c>
      <c r="BU14" s="397">
        <v>4823.0700433217344</v>
      </c>
      <c r="BV14" s="397">
        <v>4521.7438437703959</v>
      </c>
      <c r="BW14" s="397">
        <v>4385.1131498029399</v>
      </c>
      <c r="BX14" s="219"/>
    </row>
    <row r="15" spans="1:76">
      <c r="A15" s="219"/>
      <c r="B15" s="83" t="s">
        <v>552</v>
      </c>
      <c r="C15" s="92"/>
      <c r="D15" s="397">
        <v>0</v>
      </c>
      <c r="E15" s="397">
        <v>0</v>
      </c>
      <c r="F15" s="397">
        <v>0</v>
      </c>
      <c r="G15" s="397">
        <v>0</v>
      </c>
      <c r="H15" s="397">
        <v>0</v>
      </c>
      <c r="I15" s="397">
        <v>0</v>
      </c>
      <c r="J15" s="397">
        <v>0</v>
      </c>
      <c r="K15" s="397">
        <v>0</v>
      </c>
      <c r="L15" s="397">
        <v>0</v>
      </c>
      <c r="M15" s="397">
        <v>0</v>
      </c>
      <c r="N15" s="397">
        <v>0</v>
      </c>
      <c r="O15" s="397">
        <v>0</v>
      </c>
      <c r="P15" s="397">
        <v>0</v>
      </c>
      <c r="Q15" s="397">
        <v>0</v>
      </c>
      <c r="R15" s="397">
        <v>0</v>
      </c>
      <c r="S15" s="397">
        <v>0</v>
      </c>
      <c r="T15" s="397">
        <v>0</v>
      </c>
      <c r="U15" s="397">
        <v>0</v>
      </c>
      <c r="V15" s="397">
        <v>0</v>
      </c>
      <c r="W15" s="397">
        <v>0</v>
      </c>
      <c r="X15" s="397">
        <v>0</v>
      </c>
      <c r="Y15" s="397">
        <v>0</v>
      </c>
      <c r="Z15" s="397">
        <v>0</v>
      </c>
      <c r="AA15" s="397">
        <v>0</v>
      </c>
      <c r="AB15" s="397">
        <v>0</v>
      </c>
      <c r="AC15" s="397">
        <v>0</v>
      </c>
      <c r="AD15" s="397">
        <v>0</v>
      </c>
      <c r="AE15" s="397">
        <v>0</v>
      </c>
      <c r="AF15" s="397">
        <v>0</v>
      </c>
      <c r="AG15" s="397">
        <v>0</v>
      </c>
      <c r="AH15" s="397">
        <v>0</v>
      </c>
      <c r="AI15" s="397">
        <v>0</v>
      </c>
      <c r="AJ15" s="397">
        <v>0</v>
      </c>
      <c r="AK15" s="397">
        <v>0</v>
      </c>
      <c r="AL15" s="397">
        <v>0</v>
      </c>
      <c r="AM15" s="397">
        <v>0</v>
      </c>
      <c r="AN15" s="397">
        <v>0</v>
      </c>
      <c r="AO15" s="397">
        <v>0</v>
      </c>
      <c r="AP15" s="397">
        <v>0</v>
      </c>
      <c r="AQ15" s="397">
        <v>0</v>
      </c>
      <c r="AR15" s="397">
        <v>0</v>
      </c>
      <c r="AS15" s="397">
        <v>0</v>
      </c>
      <c r="AT15" s="397">
        <v>0</v>
      </c>
      <c r="AU15" s="397">
        <v>0</v>
      </c>
      <c r="AV15" s="397">
        <v>0</v>
      </c>
      <c r="AW15" s="397">
        <v>0</v>
      </c>
      <c r="AX15" s="397">
        <v>0</v>
      </c>
      <c r="AY15" s="397">
        <v>0</v>
      </c>
      <c r="AZ15" s="397">
        <v>0</v>
      </c>
      <c r="BA15" s="397">
        <v>0</v>
      </c>
      <c r="BB15" s="397">
        <v>0</v>
      </c>
      <c r="BC15" s="397">
        <v>0</v>
      </c>
      <c r="BD15" s="397">
        <v>0</v>
      </c>
      <c r="BE15" s="397">
        <v>0</v>
      </c>
      <c r="BF15" s="397">
        <v>0</v>
      </c>
      <c r="BG15" s="397">
        <v>418.75381995122791</v>
      </c>
      <c r="BH15" s="397">
        <v>1204.4271435870883</v>
      </c>
      <c r="BI15" s="397">
        <v>1230.0904888812836</v>
      </c>
      <c r="BJ15" s="397">
        <v>1326.8723045487354</v>
      </c>
      <c r="BK15" s="397">
        <v>1380.9127418265857</v>
      </c>
      <c r="BL15" s="397">
        <v>1373.5736342038228</v>
      </c>
      <c r="BM15" s="397">
        <v>1339.6921904936401</v>
      </c>
      <c r="BN15" s="397">
        <v>1389.736151038813</v>
      </c>
      <c r="BO15" s="397">
        <v>1310.9926687922025</v>
      </c>
      <c r="BP15" s="397">
        <v>1036.0133984749721</v>
      </c>
      <c r="BQ15" s="397">
        <v>926.50787609259828</v>
      </c>
      <c r="BR15" s="397">
        <v>779.8214434917162</v>
      </c>
      <c r="BS15" s="397">
        <v>610.82439706909804</v>
      </c>
      <c r="BT15" s="397">
        <v>586.72451542089857</v>
      </c>
      <c r="BU15" s="397">
        <v>559.28610990285654</v>
      </c>
      <c r="BV15" s="397">
        <v>526.53213242990125</v>
      </c>
      <c r="BW15" s="397">
        <v>489.05915030240465</v>
      </c>
      <c r="BX15" s="219"/>
    </row>
    <row r="16" spans="1:76" ht="30">
      <c r="A16" s="219"/>
      <c r="B16" s="376" t="s">
        <v>546</v>
      </c>
      <c r="C16" s="92"/>
      <c r="D16" s="397">
        <v>0</v>
      </c>
      <c r="E16" s="397">
        <v>0</v>
      </c>
      <c r="F16" s="397">
        <v>0</v>
      </c>
      <c r="G16" s="397">
        <v>0</v>
      </c>
      <c r="H16" s="397">
        <v>0</v>
      </c>
      <c r="I16" s="397">
        <v>0</v>
      </c>
      <c r="J16" s="397">
        <v>0</v>
      </c>
      <c r="K16" s="397">
        <v>0</v>
      </c>
      <c r="L16" s="397">
        <v>0</v>
      </c>
      <c r="M16" s="397">
        <v>0</v>
      </c>
      <c r="N16" s="397">
        <v>0</v>
      </c>
      <c r="O16" s="397">
        <v>0</v>
      </c>
      <c r="P16" s="397">
        <v>0</v>
      </c>
      <c r="Q16" s="397">
        <v>0</v>
      </c>
      <c r="R16" s="397">
        <v>0</v>
      </c>
      <c r="S16" s="397">
        <v>0</v>
      </c>
      <c r="T16" s="397">
        <v>0</v>
      </c>
      <c r="U16" s="397">
        <v>0</v>
      </c>
      <c r="V16" s="397">
        <v>0</v>
      </c>
      <c r="W16" s="397">
        <v>0</v>
      </c>
      <c r="X16" s="397">
        <v>0</v>
      </c>
      <c r="Y16" s="397">
        <v>0</v>
      </c>
      <c r="Z16" s="397">
        <v>0</v>
      </c>
      <c r="AA16" s="397">
        <v>0</v>
      </c>
      <c r="AB16" s="397">
        <v>0</v>
      </c>
      <c r="AC16" s="397">
        <v>0</v>
      </c>
      <c r="AD16" s="397">
        <v>0</v>
      </c>
      <c r="AE16" s="397">
        <v>0</v>
      </c>
      <c r="AF16" s="397">
        <v>0</v>
      </c>
      <c r="AG16" s="397">
        <v>0</v>
      </c>
      <c r="AH16" s="397">
        <v>0</v>
      </c>
      <c r="AI16" s="397">
        <v>0</v>
      </c>
      <c r="AJ16" s="397">
        <v>0</v>
      </c>
      <c r="AK16" s="397">
        <v>0</v>
      </c>
      <c r="AL16" s="397">
        <v>0</v>
      </c>
      <c r="AM16" s="397">
        <v>0</v>
      </c>
      <c r="AN16" s="397">
        <v>0</v>
      </c>
      <c r="AO16" s="397">
        <v>0</v>
      </c>
      <c r="AP16" s="397">
        <v>0</v>
      </c>
      <c r="AQ16" s="397">
        <v>0</v>
      </c>
      <c r="AR16" s="397">
        <v>3861.273134910879</v>
      </c>
      <c r="AS16" s="397">
        <v>3961.0822320991542</v>
      </c>
      <c r="AT16" s="397">
        <v>4113.8090965750189</v>
      </c>
      <c r="AU16" s="397">
        <v>4649.0304356770193</v>
      </c>
      <c r="AV16" s="397">
        <v>6128.0623326464629</v>
      </c>
      <c r="AW16" s="397">
        <v>6319.9039933779968</v>
      </c>
      <c r="AX16" s="397">
        <v>6293.5526916420549</v>
      </c>
      <c r="AY16" s="397">
        <v>5990.5923784939569</v>
      </c>
      <c r="AZ16" s="397">
        <v>5639.3427218228544</v>
      </c>
      <c r="BA16" s="397">
        <v>5479.6673492764976</v>
      </c>
      <c r="BB16" s="397">
        <v>5173.8996622915156</v>
      </c>
      <c r="BC16" s="397">
        <v>5349.7627808961206</v>
      </c>
      <c r="BD16" s="397">
        <v>5663.9908594988065</v>
      </c>
      <c r="BE16" s="397">
        <v>6112.0934483234678</v>
      </c>
      <c r="BF16" s="397">
        <v>5952.7036933420886</v>
      </c>
      <c r="BG16" s="397">
        <v>3272.2715892539964</v>
      </c>
      <c r="BH16" s="397">
        <v>162.32565432495744</v>
      </c>
      <c r="BI16" s="397">
        <v>100.96476534923781</v>
      </c>
      <c r="BJ16" s="397">
        <v>102.95344806206867</v>
      </c>
      <c r="BK16" s="397">
        <v>102.22884194891097</v>
      </c>
      <c r="BL16" s="397">
        <v>102.12696988017444</v>
      </c>
      <c r="BM16" s="397">
        <v>106.22135308798423</v>
      </c>
      <c r="BN16" s="397">
        <v>0</v>
      </c>
      <c r="BO16" s="397">
        <v>0</v>
      </c>
      <c r="BP16" s="397">
        <v>0</v>
      </c>
      <c r="BQ16" s="397">
        <v>0</v>
      </c>
      <c r="BR16" s="397">
        <v>0</v>
      </c>
      <c r="BS16" s="397">
        <v>0</v>
      </c>
      <c r="BT16" s="397">
        <v>0</v>
      </c>
      <c r="BU16" s="397">
        <v>0</v>
      </c>
      <c r="BV16" s="397">
        <v>0</v>
      </c>
      <c r="BW16" s="397">
        <v>0</v>
      </c>
      <c r="BX16" s="219"/>
    </row>
    <row r="17" spans="1:76" s="392" customFormat="1" ht="35.1" customHeight="1" thickBot="1">
      <c r="A17" s="393"/>
      <c r="B17" s="396" t="s">
        <v>545</v>
      </c>
      <c r="C17" s="395"/>
      <c r="D17" s="394">
        <v>0</v>
      </c>
      <c r="E17" s="394">
        <v>0</v>
      </c>
      <c r="F17" s="394">
        <v>0</v>
      </c>
      <c r="G17" s="394">
        <v>0</v>
      </c>
      <c r="H17" s="394">
        <v>0</v>
      </c>
      <c r="I17" s="394">
        <v>0</v>
      </c>
      <c r="J17" s="394">
        <v>0</v>
      </c>
      <c r="K17" s="394">
        <v>0</v>
      </c>
      <c r="L17" s="394">
        <v>0</v>
      </c>
      <c r="M17" s="394">
        <v>0</v>
      </c>
      <c r="N17" s="394">
        <v>0</v>
      </c>
      <c r="O17" s="394">
        <v>0</v>
      </c>
      <c r="P17" s="394">
        <v>0</v>
      </c>
      <c r="Q17" s="394">
        <v>0</v>
      </c>
      <c r="R17" s="394">
        <v>0</v>
      </c>
      <c r="S17" s="394">
        <v>0</v>
      </c>
      <c r="T17" s="394">
        <v>0</v>
      </c>
      <c r="U17" s="394">
        <v>0</v>
      </c>
      <c r="V17" s="394">
        <v>0</v>
      </c>
      <c r="W17" s="394">
        <v>0</v>
      </c>
      <c r="X17" s="394">
        <v>0</v>
      </c>
      <c r="Y17" s="394">
        <v>0</v>
      </c>
      <c r="Z17" s="394">
        <v>0</v>
      </c>
      <c r="AA17" s="394">
        <v>0</v>
      </c>
      <c r="AB17" s="394">
        <v>0</v>
      </c>
      <c r="AC17" s="394">
        <v>0</v>
      </c>
      <c r="AD17" s="394">
        <v>0</v>
      </c>
      <c r="AE17" s="394">
        <v>0</v>
      </c>
      <c r="AF17" s="394">
        <v>0</v>
      </c>
      <c r="AG17" s="394">
        <v>0</v>
      </c>
      <c r="AH17" s="394">
        <v>2599.3342371086651</v>
      </c>
      <c r="AI17" s="394">
        <v>2478.1395386923332</v>
      </c>
      <c r="AJ17" s="394">
        <v>2438.1179924042654</v>
      </c>
      <c r="AK17" s="394">
        <v>2816.9177362572523</v>
      </c>
      <c r="AL17" s="394">
        <v>2687.0101028956533</v>
      </c>
      <c r="AM17" s="394">
        <v>2692.1340230789347</v>
      </c>
      <c r="AN17" s="394">
        <v>3072.1409822428081</v>
      </c>
      <c r="AO17" s="394">
        <v>3339.7232147999971</v>
      </c>
      <c r="AP17" s="394">
        <v>3416.8268606039765</v>
      </c>
      <c r="AQ17" s="394">
        <v>3495.3974894907415</v>
      </c>
      <c r="AR17" s="394">
        <v>0</v>
      </c>
      <c r="AS17" s="394">
        <v>0</v>
      </c>
      <c r="AT17" s="394">
        <v>0</v>
      </c>
      <c r="AU17" s="394">
        <v>0</v>
      </c>
      <c r="AV17" s="394">
        <v>0</v>
      </c>
      <c r="AW17" s="394">
        <v>0</v>
      </c>
      <c r="AX17" s="394">
        <v>0</v>
      </c>
      <c r="AY17" s="394">
        <v>0</v>
      </c>
      <c r="AZ17" s="394">
        <v>0</v>
      </c>
      <c r="BA17" s="394">
        <v>0</v>
      </c>
      <c r="BB17" s="394">
        <v>0</v>
      </c>
      <c r="BC17" s="394">
        <v>0</v>
      </c>
      <c r="BD17" s="394">
        <v>0</v>
      </c>
      <c r="BE17" s="394">
        <v>0</v>
      </c>
      <c r="BF17" s="394">
        <v>0</v>
      </c>
      <c r="BG17" s="394">
        <v>0</v>
      </c>
      <c r="BH17" s="394">
        <v>0</v>
      </c>
      <c r="BI17" s="394">
        <v>0</v>
      </c>
      <c r="BJ17" s="394">
        <v>0</v>
      </c>
      <c r="BK17" s="394">
        <v>0</v>
      </c>
      <c r="BL17" s="394">
        <v>0</v>
      </c>
      <c r="BM17" s="394">
        <v>0</v>
      </c>
      <c r="BN17" s="394">
        <v>0</v>
      </c>
      <c r="BO17" s="394">
        <v>0</v>
      </c>
      <c r="BP17" s="394">
        <v>0</v>
      </c>
      <c r="BQ17" s="394">
        <v>0</v>
      </c>
      <c r="BR17" s="394">
        <v>0</v>
      </c>
      <c r="BS17" s="394">
        <v>0</v>
      </c>
      <c r="BT17" s="394">
        <v>0</v>
      </c>
      <c r="BU17" s="394">
        <v>0</v>
      </c>
      <c r="BV17" s="394">
        <v>0</v>
      </c>
      <c r="BW17" s="394">
        <v>0</v>
      </c>
      <c r="BX17" s="393"/>
    </row>
    <row r="18" spans="1:76" ht="39.75" customHeight="1">
      <c r="A18" s="296"/>
      <c r="B18" s="281" t="s">
        <v>551</v>
      </c>
      <c r="C18" s="391"/>
      <c r="D18" s="279" t="s">
        <v>162</v>
      </c>
      <c r="E18" s="279" t="s">
        <v>161</v>
      </c>
      <c r="F18" s="279" t="s">
        <v>160</v>
      </c>
      <c r="G18" s="279" t="s">
        <v>159</v>
      </c>
      <c r="H18" s="279" t="s">
        <v>158</v>
      </c>
      <c r="I18" s="279" t="s">
        <v>157</v>
      </c>
      <c r="J18" s="279" t="s">
        <v>156</v>
      </c>
      <c r="K18" s="279" t="s">
        <v>155</v>
      </c>
      <c r="L18" s="279" t="s">
        <v>154</v>
      </c>
      <c r="M18" s="279" t="s">
        <v>153</v>
      </c>
      <c r="N18" s="279" t="s">
        <v>152</v>
      </c>
      <c r="O18" s="279" t="s">
        <v>151</v>
      </c>
      <c r="P18" s="279" t="s">
        <v>150</v>
      </c>
      <c r="Q18" s="279" t="s">
        <v>149</v>
      </c>
      <c r="R18" s="279" t="s">
        <v>148</v>
      </c>
      <c r="S18" s="279" t="s">
        <v>147</v>
      </c>
      <c r="T18" s="279" t="s">
        <v>146</v>
      </c>
      <c r="U18" s="279" t="s">
        <v>145</v>
      </c>
      <c r="V18" s="279" t="s">
        <v>144</v>
      </c>
      <c r="W18" s="279" t="s">
        <v>143</v>
      </c>
      <c r="X18" s="279" t="s">
        <v>142</v>
      </c>
      <c r="Y18" s="279" t="s">
        <v>141</v>
      </c>
      <c r="Z18" s="279" t="s">
        <v>140</v>
      </c>
      <c r="AA18" s="279" t="s">
        <v>139</v>
      </c>
      <c r="AB18" s="279" t="s">
        <v>138</v>
      </c>
      <c r="AC18" s="279" t="s">
        <v>137</v>
      </c>
      <c r="AD18" s="279" t="s">
        <v>136</v>
      </c>
      <c r="AE18" s="279" t="s">
        <v>135</v>
      </c>
      <c r="AF18" s="279" t="s">
        <v>134</v>
      </c>
      <c r="AG18" s="279" t="s">
        <v>133</v>
      </c>
      <c r="AH18" s="279" t="s">
        <v>132</v>
      </c>
      <c r="AI18" s="279" t="s">
        <v>131</v>
      </c>
      <c r="AJ18" s="279" t="s">
        <v>130</v>
      </c>
      <c r="AK18" s="279" t="s">
        <v>129</v>
      </c>
      <c r="AL18" s="279" t="s">
        <v>128</v>
      </c>
      <c r="AM18" s="279" t="s">
        <v>127</v>
      </c>
      <c r="AN18" s="279" t="s">
        <v>126</v>
      </c>
      <c r="AO18" s="279" t="s">
        <v>125</v>
      </c>
      <c r="AP18" s="279" t="s">
        <v>124</v>
      </c>
      <c r="AQ18" s="279" t="s">
        <v>123</v>
      </c>
      <c r="AR18" s="279" t="s">
        <v>122</v>
      </c>
      <c r="AS18" s="279" t="s">
        <v>121</v>
      </c>
      <c r="AT18" s="279" t="s">
        <v>120</v>
      </c>
      <c r="AU18" s="279" t="s">
        <v>119</v>
      </c>
      <c r="AV18" s="279" t="s">
        <v>118</v>
      </c>
      <c r="AW18" s="279" t="s">
        <v>117</v>
      </c>
      <c r="AX18" s="279" t="s">
        <v>116</v>
      </c>
      <c r="AY18" s="279" t="s">
        <v>115</v>
      </c>
      <c r="AZ18" s="279" t="s">
        <v>114</v>
      </c>
      <c r="BA18" s="279" t="s">
        <v>113</v>
      </c>
      <c r="BB18" s="279" t="s">
        <v>112</v>
      </c>
      <c r="BC18" s="279" t="s">
        <v>111</v>
      </c>
      <c r="BD18" s="279" t="s">
        <v>110</v>
      </c>
      <c r="BE18" s="279" t="s">
        <v>109</v>
      </c>
      <c r="BF18" s="279" t="s">
        <v>108</v>
      </c>
      <c r="BG18" s="279" t="s">
        <v>107</v>
      </c>
      <c r="BH18" s="279" t="s">
        <v>106</v>
      </c>
      <c r="BI18" s="279" t="s">
        <v>105</v>
      </c>
      <c r="BJ18" s="279" t="s">
        <v>104</v>
      </c>
      <c r="BK18" s="279" t="s">
        <v>103</v>
      </c>
      <c r="BL18" s="279" t="s">
        <v>102</v>
      </c>
      <c r="BM18" s="279" t="s">
        <v>101</v>
      </c>
      <c r="BN18" s="279" t="s">
        <v>100</v>
      </c>
      <c r="BO18" s="279" t="s">
        <v>99</v>
      </c>
      <c r="BP18" s="279" t="s">
        <v>98</v>
      </c>
      <c r="BQ18" s="279" t="s">
        <v>97</v>
      </c>
      <c r="BR18" s="279" t="s">
        <v>96</v>
      </c>
      <c r="BS18" s="279" t="s">
        <v>95</v>
      </c>
      <c r="BT18" s="279" t="s">
        <v>94</v>
      </c>
      <c r="BU18" s="278" t="s">
        <v>93</v>
      </c>
      <c r="BV18" s="278" t="s">
        <v>92</v>
      </c>
      <c r="BW18" s="278" t="s">
        <v>91</v>
      </c>
      <c r="BX18" s="219"/>
    </row>
    <row r="19" spans="1:76" ht="26.1" customHeight="1">
      <c r="A19" s="243"/>
      <c r="B19" s="35" t="s">
        <v>550</v>
      </c>
      <c r="C19" s="271"/>
      <c r="D19" s="390">
        <v>0</v>
      </c>
      <c r="E19" s="390">
        <v>0</v>
      </c>
      <c r="F19" s="390">
        <v>0</v>
      </c>
      <c r="G19" s="390">
        <v>0</v>
      </c>
      <c r="H19" s="390">
        <v>0</v>
      </c>
      <c r="I19" s="390">
        <v>0</v>
      </c>
      <c r="J19" s="390">
        <v>0</v>
      </c>
      <c r="K19" s="390">
        <v>0</v>
      </c>
      <c r="L19" s="390">
        <v>0</v>
      </c>
      <c r="M19" s="390">
        <v>0</v>
      </c>
      <c r="N19" s="390">
        <v>0</v>
      </c>
      <c r="O19" s="390">
        <v>0</v>
      </c>
      <c r="P19" s="390">
        <v>0</v>
      </c>
      <c r="Q19" s="390">
        <v>0</v>
      </c>
      <c r="R19" s="390">
        <v>0</v>
      </c>
      <c r="S19" s="390">
        <v>0</v>
      </c>
      <c r="T19" s="390">
        <v>0</v>
      </c>
      <c r="U19" s="390">
        <v>0</v>
      </c>
      <c r="V19" s="390">
        <v>0</v>
      </c>
      <c r="W19" s="390">
        <v>0</v>
      </c>
      <c r="X19" s="390">
        <v>0</v>
      </c>
      <c r="Y19" s="390">
        <v>0</v>
      </c>
      <c r="Z19" s="390">
        <v>0</v>
      </c>
      <c r="AA19" s="390">
        <v>0</v>
      </c>
      <c r="AB19" s="390">
        <v>0</v>
      </c>
      <c r="AC19" s="390">
        <v>0</v>
      </c>
      <c r="AD19" s="390">
        <v>0</v>
      </c>
      <c r="AE19" s="390">
        <v>0</v>
      </c>
      <c r="AF19" s="390">
        <v>0</v>
      </c>
      <c r="AG19" s="390">
        <v>0</v>
      </c>
      <c r="AH19" s="390">
        <v>0</v>
      </c>
      <c r="AI19" s="390">
        <v>1723</v>
      </c>
      <c r="AJ19" s="390">
        <v>1694</v>
      </c>
      <c r="AK19" s="390">
        <v>1738</v>
      </c>
      <c r="AL19" s="390">
        <v>1781</v>
      </c>
      <c r="AM19" s="390">
        <v>1651</v>
      </c>
      <c r="AN19" s="390">
        <v>1683</v>
      </c>
      <c r="AO19" s="390">
        <v>1717</v>
      </c>
      <c r="AP19" s="390">
        <v>1722</v>
      </c>
      <c r="AQ19" s="390">
        <v>1727</v>
      </c>
      <c r="AR19" s="390">
        <v>1719</v>
      </c>
      <c r="AS19" s="390">
        <v>1607</v>
      </c>
      <c r="AT19" s="390">
        <v>1675</v>
      </c>
      <c r="AU19" s="390">
        <v>1575</v>
      </c>
      <c r="AV19" s="390">
        <v>1643</v>
      </c>
      <c r="AW19" s="390">
        <v>1736</v>
      </c>
      <c r="AX19" s="390">
        <v>1765</v>
      </c>
      <c r="AY19" s="390">
        <v>1781</v>
      </c>
      <c r="AZ19" s="390">
        <v>1764</v>
      </c>
      <c r="BA19" s="390">
        <v>1705</v>
      </c>
      <c r="BB19" s="390">
        <v>1643</v>
      </c>
      <c r="BC19" s="390">
        <v>1620</v>
      </c>
      <c r="BD19" s="390">
        <v>1671</v>
      </c>
      <c r="BE19" s="390">
        <v>1750</v>
      </c>
      <c r="BF19" s="390">
        <v>1776</v>
      </c>
      <c r="BG19" s="390">
        <v>1979</v>
      </c>
      <c r="BH19" s="390">
        <v>2606</v>
      </c>
      <c r="BI19" s="390">
        <v>2711</v>
      </c>
      <c r="BJ19" s="390">
        <v>2741</v>
      </c>
      <c r="BK19" s="390">
        <v>2744</v>
      </c>
      <c r="BL19" s="390">
        <v>2735</v>
      </c>
      <c r="BM19" s="390">
        <v>2746</v>
      </c>
      <c r="BN19" s="390">
        <v>2718</v>
      </c>
      <c r="BO19" s="390">
        <v>2649</v>
      </c>
      <c r="BP19" s="390">
        <v>2505</v>
      </c>
      <c r="BQ19" s="390">
        <v>2380</v>
      </c>
      <c r="BR19" s="390">
        <v>2234</v>
      </c>
      <c r="BS19" s="390">
        <v>2098</v>
      </c>
      <c r="BT19" s="390">
        <v>2000</v>
      </c>
      <c r="BU19" s="390">
        <v>1903</v>
      </c>
      <c r="BV19" s="390">
        <v>1816</v>
      </c>
      <c r="BW19" s="390">
        <v>1759</v>
      </c>
      <c r="BX19" s="219"/>
    </row>
    <row r="20" spans="1:76" ht="26.1" customHeight="1">
      <c r="A20" s="277"/>
      <c r="B20" s="38" t="s">
        <v>3</v>
      </c>
      <c r="C20" s="271"/>
      <c r="D20" s="389"/>
      <c r="E20" s="389"/>
      <c r="F20" s="389"/>
      <c r="G20" s="389"/>
      <c r="H20" s="389"/>
      <c r="I20" s="389"/>
      <c r="J20" s="389"/>
      <c r="K20" s="389"/>
      <c r="L20" s="389"/>
      <c r="M20" s="389"/>
      <c r="N20" s="389"/>
      <c r="O20" s="389"/>
      <c r="P20" s="389"/>
      <c r="Q20" s="389"/>
      <c r="R20" s="389"/>
      <c r="S20" s="389"/>
      <c r="T20" s="389"/>
      <c r="U20" s="389"/>
      <c r="V20" s="389"/>
      <c r="W20" s="389"/>
      <c r="X20" s="389"/>
      <c r="Y20" s="389"/>
      <c r="Z20" s="389"/>
      <c r="AA20" s="389"/>
      <c r="AB20" s="389"/>
      <c r="AC20" s="389"/>
      <c r="AD20" s="389"/>
      <c r="AE20" s="389"/>
      <c r="AF20" s="389"/>
      <c r="AG20" s="389"/>
      <c r="AH20" s="389"/>
      <c r="AI20" s="389"/>
      <c r="AJ20" s="389"/>
      <c r="AK20" s="389"/>
      <c r="AL20" s="389"/>
      <c r="AM20" s="389"/>
      <c r="AN20" s="389"/>
      <c r="AO20" s="389"/>
      <c r="AP20" s="389"/>
      <c r="AQ20" s="389"/>
      <c r="AR20" s="389"/>
      <c r="AS20" s="389"/>
      <c r="AT20" s="389"/>
      <c r="AU20" s="389"/>
      <c r="AV20" s="389"/>
      <c r="AW20" s="389"/>
      <c r="AX20" s="389"/>
      <c r="AY20" s="389"/>
      <c r="AZ20" s="389"/>
      <c r="BA20" s="389"/>
      <c r="BB20" s="389"/>
      <c r="BC20" s="389"/>
      <c r="BD20" s="389"/>
      <c r="BE20" s="389"/>
      <c r="BF20" s="389"/>
      <c r="BG20" s="389">
        <v>1979</v>
      </c>
      <c r="BH20" s="389">
        <v>2594</v>
      </c>
      <c r="BI20" s="389">
        <v>2700</v>
      </c>
      <c r="BJ20" s="389">
        <v>2729</v>
      </c>
      <c r="BK20" s="389">
        <v>2732</v>
      </c>
      <c r="BL20" s="389">
        <v>2724</v>
      </c>
      <c r="BM20" s="389">
        <v>2736</v>
      </c>
      <c r="BN20" s="389">
        <v>2718</v>
      </c>
      <c r="BO20" s="389">
        <v>2649</v>
      </c>
      <c r="BP20" s="389">
        <v>2505</v>
      </c>
      <c r="BQ20" s="389">
        <v>2380</v>
      </c>
      <c r="BR20" s="389">
        <v>2234</v>
      </c>
      <c r="BS20" s="389">
        <v>2098</v>
      </c>
      <c r="BT20" s="389">
        <v>2000</v>
      </c>
      <c r="BU20" s="389">
        <v>1903</v>
      </c>
      <c r="BV20" s="389">
        <v>1816</v>
      </c>
      <c r="BW20" s="389">
        <v>1759</v>
      </c>
      <c r="BX20" s="219"/>
    </row>
    <row r="21" spans="1:76">
      <c r="A21" s="271"/>
      <c r="B21" s="88" t="s">
        <v>549</v>
      </c>
      <c r="C21" s="271"/>
      <c r="D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389"/>
      <c r="BE21" s="389"/>
      <c r="BF21" s="389"/>
      <c r="BG21" s="389">
        <v>1259</v>
      </c>
      <c r="BH21" s="389">
        <v>752</v>
      </c>
      <c r="BI21" s="389">
        <v>773</v>
      </c>
      <c r="BJ21" s="389">
        <v>790</v>
      </c>
      <c r="BK21" s="389">
        <v>827</v>
      </c>
      <c r="BL21" s="389">
        <v>897</v>
      </c>
      <c r="BM21" s="389">
        <v>942</v>
      </c>
      <c r="BN21" s="389">
        <v>951</v>
      </c>
      <c r="BO21" s="389">
        <v>958</v>
      </c>
      <c r="BP21" s="389">
        <v>1002</v>
      </c>
      <c r="BQ21" s="389">
        <v>967</v>
      </c>
      <c r="BR21" s="389">
        <v>943</v>
      </c>
      <c r="BS21" s="389">
        <v>946</v>
      </c>
      <c r="BT21" s="389">
        <v>871</v>
      </c>
      <c r="BU21" s="389">
        <v>814</v>
      </c>
      <c r="BV21" s="389">
        <v>783</v>
      </c>
      <c r="BW21" s="389">
        <v>747</v>
      </c>
      <c r="BX21" s="219"/>
    </row>
    <row r="22" spans="1:76">
      <c r="A22" s="271"/>
      <c r="B22" s="88" t="s">
        <v>548</v>
      </c>
      <c r="C22" s="271"/>
      <c r="D22" s="389"/>
      <c r="E22" s="389"/>
      <c r="F22" s="389"/>
      <c r="G22" s="389"/>
      <c r="H22" s="389"/>
      <c r="I22" s="389"/>
      <c r="J22" s="389"/>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89"/>
      <c r="AO22" s="389"/>
      <c r="AP22" s="389"/>
      <c r="AQ22" s="389"/>
      <c r="AR22" s="389"/>
      <c r="AS22" s="389"/>
      <c r="AT22" s="389"/>
      <c r="AU22" s="389"/>
      <c r="AV22" s="389"/>
      <c r="AW22" s="389"/>
      <c r="AX22" s="389"/>
      <c r="AY22" s="389"/>
      <c r="AZ22" s="389"/>
      <c r="BA22" s="389"/>
      <c r="BB22" s="389"/>
      <c r="BC22" s="389"/>
      <c r="BD22" s="389"/>
      <c r="BE22" s="389"/>
      <c r="BF22" s="389"/>
      <c r="BG22" s="389">
        <v>577</v>
      </c>
      <c r="BH22" s="389">
        <v>1295</v>
      </c>
      <c r="BI22" s="389">
        <v>1321</v>
      </c>
      <c r="BJ22" s="389">
        <v>1333</v>
      </c>
      <c r="BK22" s="389">
        <v>1307</v>
      </c>
      <c r="BL22" s="389">
        <v>1234</v>
      </c>
      <c r="BM22" s="389">
        <v>1205</v>
      </c>
      <c r="BN22" s="389">
        <v>1186</v>
      </c>
      <c r="BO22" s="389">
        <v>1108</v>
      </c>
      <c r="BP22" s="389">
        <v>948</v>
      </c>
      <c r="BQ22" s="389">
        <v>885</v>
      </c>
      <c r="BR22" s="389">
        <v>807</v>
      </c>
      <c r="BS22" s="389">
        <v>723</v>
      </c>
      <c r="BT22" s="389">
        <v>706</v>
      </c>
      <c r="BU22" s="389">
        <v>679</v>
      </c>
      <c r="BV22" s="389">
        <v>645</v>
      </c>
      <c r="BW22" s="389">
        <v>622</v>
      </c>
      <c r="BX22" s="219"/>
    </row>
    <row r="23" spans="1:76">
      <c r="A23" s="219"/>
      <c r="B23" s="83" t="s">
        <v>547</v>
      </c>
      <c r="C23" s="271"/>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c r="AT23" s="389"/>
      <c r="AU23" s="389"/>
      <c r="AV23" s="389"/>
      <c r="AW23" s="389"/>
      <c r="AX23" s="389"/>
      <c r="AY23" s="389"/>
      <c r="AZ23" s="389"/>
      <c r="BA23" s="389"/>
      <c r="BB23" s="389"/>
      <c r="BC23" s="389"/>
      <c r="BD23" s="389"/>
      <c r="BE23" s="389"/>
      <c r="BF23" s="389"/>
      <c r="BG23" s="389">
        <v>143</v>
      </c>
      <c r="BH23" s="389">
        <v>547</v>
      </c>
      <c r="BI23" s="389">
        <v>606</v>
      </c>
      <c r="BJ23" s="389">
        <v>606</v>
      </c>
      <c r="BK23" s="389">
        <v>598</v>
      </c>
      <c r="BL23" s="389">
        <v>594</v>
      </c>
      <c r="BM23" s="389">
        <v>589</v>
      </c>
      <c r="BN23" s="389">
        <v>581</v>
      </c>
      <c r="BO23" s="389">
        <v>583</v>
      </c>
      <c r="BP23" s="389">
        <v>555</v>
      </c>
      <c r="BQ23" s="389">
        <v>528</v>
      </c>
      <c r="BR23" s="389">
        <v>484</v>
      </c>
      <c r="BS23" s="389">
        <v>429</v>
      </c>
      <c r="BT23" s="389">
        <v>423</v>
      </c>
      <c r="BU23" s="389">
        <v>410</v>
      </c>
      <c r="BV23" s="389">
        <v>387</v>
      </c>
      <c r="BW23" s="389">
        <v>390</v>
      </c>
      <c r="BX23" s="219"/>
    </row>
    <row r="24" spans="1:76" ht="30" customHeight="1">
      <c r="A24" s="271"/>
      <c r="B24" s="376" t="s">
        <v>546</v>
      </c>
      <c r="C24" s="271"/>
      <c r="D24" s="389">
        <v>0</v>
      </c>
      <c r="E24" s="389">
        <v>0</v>
      </c>
      <c r="F24" s="389">
        <v>0</v>
      </c>
      <c r="G24" s="389">
        <v>0</v>
      </c>
      <c r="H24" s="389">
        <v>0</v>
      </c>
      <c r="I24" s="389">
        <v>0</v>
      </c>
      <c r="J24" s="389">
        <v>0</v>
      </c>
      <c r="K24" s="389">
        <v>0</v>
      </c>
      <c r="L24" s="389">
        <v>0</v>
      </c>
      <c r="M24" s="389">
        <v>0</v>
      </c>
      <c r="N24" s="389">
        <v>0</v>
      </c>
      <c r="O24" s="389">
        <v>0</v>
      </c>
      <c r="P24" s="389">
        <v>0</v>
      </c>
      <c r="Q24" s="389">
        <v>0</v>
      </c>
      <c r="R24" s="389">
        <v>0</v>
      </c>
      <c r="S24" s="389">
        <v>0</v>
      </c>
      <c r="T24" s="389">
        <v>0</v>
      </c>
      <c r="U24" s="389">
        <v>0</v>
      </c>
      <c r="V24" s="389">
        <v>0</v>
      </c>
      <c r="W24" s="389">
        <v>0</v>
      </c>
      <c r="X24" s="389">
        <v>0</v>
      </c>
      <c r="Y24" s="389">
        <v>0</v>
      </c>
      <c r="Z24" s="389">
        <v>0</v>
      </c>
      <c r="AA24" s="389">
        <v>0</v>
      </c>
      <c r="AB24" s="389">
        <v>0</v>
      </c>
      <c r="AC24" s="389">
        <v>0</v>
      </c>
      <c r="AD24" s="389">
        <v>0</v>
      </c>
      <c r="AE24" s="389">
        <v>0</v>
      </c>
      <c r="AF24" s="389">
        <v>0</v>
      </c>
      <c r="AG24" s="389">
        <v>0</v>
      </c>
      <c r="AH24" s="389">
        <v>0</v>
      </c>
      <c r="AI24" s="389">
        <v>0</v>
      </c>
      <c r="AJ24" s="389">
        <v>0</v>
      </c>
      <c r="AK24" s="389">
        <v>0</v>
      </c>
      <c r="AL24" s="389">
        <v>0</v>
      </c>
      <c r="AM24" s="389">
        <v>0</v>
      </c>
      <c r="AN24" s="389">
        <v>0</v>
      </c>
      <c r="AO24" s="389">
        <v>0</v>
      </c>
      <c r="AP24" s="389">
        <v>0</v>
      </c>
      <c r="AQ24" s="389">
        <v>0</v>
      </c>
      <c r="AR24" s="389">
        <v>1719</v>
      </c>
      <c r="AS24" s="389">
        <v>1607</v>
      </c>
      <c r="AT24" s="389">
        <v>1675</v>
      </c>
      <c r="AU24" s="389">
        <v>1575</v>
      </c>
      <c r="AV24" s="389">
        <v>1643</v>
      </c>
      <c r="AW24" s="389">
        <v>1736</v>
      </c>
      <c r="AX24" s="389">
        <v>1765</v>
      </c>
      <c r="AY24" s="389">
        <v>1781</v>
      </c>
      <c r="AZ24" s="389">
        <v>1764</v>
      </c>
      <c r="BA24" s="389">
        <v>1705</v>
      </c>
      <c r="BB24" s="389">
        <v>1643</v>
      </c>
      <c r="BC24" s="389">
        <v>1620</v>
      </c>
      <c r="BD24" s="389">
        <v>1671</v>
      </c>
      <c r="BE24" s="389">
        <v>1750</v>
      </c>
      <c r="BF24" s="389">
        <v>1776</v>
      </c>
      <c r="BG24" s="389">
        <v>911</v>
      </c>
      <c r="BH24" s="389">
        <v>12</v>
      </c>
      <c r="BI24" s="389">
        <v>11</v>
      </c>
      <c r="BJ24" s="389">
        <v>12</v>
      </c>
      <c r="BK24" s="389">
        <v>12</v>
      </c>
      <c r="BL24" s="389">
        <v>11</v>
      </c>
      <c r="BM24" s="389">
        <v>10</v>
      </c>
      <c r="BN24" s="389">
        <v>0</v>
      </c>
      <c r="BO24" s="389">
        <v>0</v>
      </c>
      <c r="BP24" s="389">
        <v>0</v>
      </c>
      <c r="BQ24" s="389">
        <v>0</v>
      </c>
      <c r="BR24" s="389">
        <v>0</v>
      </c>
      <c r="BS24" s="389">
        <v>0</v>
      </c>
      <c r="BT24" s="389">
        <v>0</v>
      </c>
      <c r="BU24" s="389">
        <v>0</v>
      </c>
      <c r="BV24" s="389">
        <v>0</v>
      </c>
      <c r="BW24" s="389">
        <v>0</v>
      </c>
      <c r="BX24" s="219"/>
    </row>
    <row r="25" spans="1:76" ht="30" customHeight="1">
      <c r="A25" s="271"/>
      <c r="B25" s="376" t="s">
        <v>545</v>
      </c>
      <c r="C25" s="271"/>
      <c r="D25" s="389">
        <v>0</v>
      </c>
      <c r="E25" s="389">
        <v>0</v>
      </c>
      <c r="F25" s="389">
        <v>0</v>
      </c>
      <c r="G25" s="389">
        <v>0</v>
      </c>
      <c r="H25" s="389">
        <v>0</v>
      </c>
      <c r="I25" s="389">
        <v>0</v>
      </c>
      <c r="J25" s="389">
        <v>0</v>
      </c>
      <c r="K25" s="389">
        <v>0</v>
      </c>
      <c r="L25" s="389">
        <v>0</v>
      </c>
      <c r="M25" s="389">
        <v>0</v>
      </c>
      <c r="N25" s="389">
        <v>0</v>
      </c>
      <c r="O25" s="389">
        <v>0</v>
      </c>
      <c r="P25" s="389">
        <v>0</v>
      </c>
      <c r="Q25" s="389">
        <v>0</v>
      </c>
      <c r="R25" s="389">
        <v>0</v>
      </c>
      <c r="S25" s="389">
        <v>0</v>
      </c>
      <c r="T25" s="389">
        <v>0</v>
      </c>
      <c r="U25" s="389">
        <v>0</v>
      </c>
      <c r="V25" s="389">
        <v>0</v>
      </c>
      <c r="W25" s="389">
        <v>0</v>
      </c>
      <c r="X25" s="389">
        <v>0</v>
      </c>
      <c r="Y25" s="389">
        <v>0</v>
      </c>
      <c r="Z25" s="389">
        <v>0</v>
      </c>
      <c r="AA25" s="389">
        <v>0</v>
      </c>
      <c r="AB25" s="389">
        <v>0</v>
      </c>
      <c r="AC25" s="389">
        <v>0</v>
      </c>
      <c r="AD25" s="389">
        <v>0</v>
      </c>
      <c r="AE25" s="389">
        <v>0</v>
      </c>
      <c r="AF25" s="389">
        <v>0</v>
      </c>
      <c r="AG25" s="389">
        <v>0</v>
      </c>
      <c r="AH25" s="389">
        <v>0</v>
      </c>
      <c r="AI25" s="389">
        <v>1723</v>
      </c>
      <c r="AJ25" s="389">
        <v>1694</v>
      </c>
      <c r="AK25" s="389">
        <v>1738</v>
      </c>
      <c r="AL25" s="389">
        <v>1781</v>
      </c>
      <c r="AM25" s="389">
        <v>1651</v>
      </c>
      <c r="AN25" s="389">
        <v>1683</v>
      </c>
      <c r="AO25" s="389">
        <v>1717</v>
      </c>
      <c r="AP25" s="389">
        <v>1722</v>
      </c>
      <c r="AQ25" s="389">
        <v>1727</v>
      </c>
      <c r="AR25" s="389">
        <v>0</v>
      </c>
      <c r="AS25" s="389">
        <v>0</v>
      </c>
      <c r="AT25" s="389">
        <v>0</v>
      </c>
      <c r="AU25" s="389">
        <v>0</v>
      </c>
      <c r="AV25" s="389">
        <v>0</v>
      </c>
      <c r="AW25" s="389">
        <v>0</v>
      </c>
      <c r="AX25" s="389">
        <v>0</v>
      </c>
      <c r="AY25" s="389">
        <v>0</v>
      </c>
      <c r="AZ25" s="389">
        <v>0</v>
      </c>
      <c r="BA25" s="389">
        <v>0</v>
      </c>
      <c r="BB25" s="389">
        <v>0</v>
      </c>
      <c r="BC25" s="389">
        <v>0</v>
      </c>
      <c r="BD25" s="389">
        <v>0</v>
      </c>
      <c r="BE25" s="389">
        <v>0</v>
      </c>
      <c r="BF25" s="389">
        <v>0</v>
      </c>
      <c r="BG25" s="389">
        <v>0</v>
      </c>
      <c r="BH25" s="389">
        <v>0</v>
      </c>
      <c r="BI25" s="389">
        <v>0</v>
      </c>
      <c r="BJ25" s="389">
        <v>0</v>
      </c>
      <c r="BK25" s="389">
        <v>0</v>
      </c>
      <c r="BL25" s="389">
        <v>0</v>
      </c>
      <c r="BM25" s="389">
        <v>0</v>
      </c>
      <c r="BN25" s="389">
        <v>0</v>
      </c>
      <c r="BO25" s="389">
        <v>0</v>
      </c>
      <c r="BP25" s="389">
        <v>0</v>
      </c>
      <c r="BQ25" s="389">
        <v>0</v>
      </c>
      <c r="BR25" s="389">
        <v>0</v>
      </c>
      <c r="BS25" s="389">
        <v>0</v>
      </c>
      <c r="BT25" s="389">
        <v>0</v>
      </c>
      <c r="BU25" s="389">
        <v>0</v>
      </c>
      <c r="BV25" s="389">
        <v>0</v>
      </c>
      <c r="BW25" s="389">
        <v>0</v>
      </c>
      <c r="BX25" s="219"/>
    </row>
    <row r="26" spans="1:76" ht="15.75" customHeight="1" thickBot="1">
      <c r="A26" s="388"/>
      <c r="B26" s="114"/>
      <c r="C26" s="225"/>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c r="AW26" s="387"/>
      <c r="AX26" s="387"/>
      <c r="AY26" s="387"/>
      <c r="AZ26" s="387"/>
      <c r="BA26" s="387"/>
      <c r="BB26" s="387"/>
      <c r="BC26" s="387"/>
      <c r="BD26" s="387"/>
      <c r="BE26" s="387"/>
      <c r="BF26" s="387"/>
      <c r="BG26" s="387"/>
      <c r="BH26" s="387"/>
      <c r="BI26" s="387"/>
      <c r="BJ26" s="387"/>
      <c r="BK26" s="387"/>
      <c r="BL26" s="387"/>
      <c r="BM26" s="387"/>
      <c r="BN26" s="387"/>
      <c r="BO26" s="387"/>
      <c r="BP26" s="387"/>
      <c r="BQ26" s="387"/>
      <c r="BR26" s="387"/>
      <c r="BS26" s="387"/>
      <c r="BT26" s="387"/>
      <c r="BU26" s="387"/>
      <c r="BV26" s="387"/>
      <c r="BW26" s="387"/>
      <c r="BX26" s="219"/>
    </row>
    <row r="27" spans="1:76">
      <c r="A27" s="222"/>
      <c r="B27" s="222"/>
      <c r="C27" s="222"/>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c r="BJ27" s="221"/>
      <c r="BK27" s="221"/>
      <c r="BL27" s="221"/>
      <c r="BM27" s="221"/>
      <c r="BN27" s="221"/>
      <c r="BO27" s="221"/>
      <c r="BP27" s="221"/>
      <c r="BQ27" s="221"/>
      <c r="BR27" s="221"/>
      <c r="BS27" s="221"/>
      <c r="BT27" s="221"/>
      <c r="BU27" s="221"/>
      <c r="BV27" s="221"/>
      <c r="BW27" s="221"/>
      <c r="BX27" s="219"/>
    </row>
  </sheetData>
  <mergeCells count="3">
    <mergeCell ref="A2:A3"/>
    <mergeCell ref="A10:A11"/>
    <mergeCell ref="B2:B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53"/>
  <sheetViews>
    <sheetView zoomScale="85" zoomScaleNormal="85" workbookViewId="0">
      <pane xSplit="3" ySplit="3" topLeftCell="BN4" activePane="bottomRight" state="frozen"/>
      <selection pane="topRight"/>
      <selection pane="bottomLeft"/>
      <selection pane="bottomRight"/>
    </sheetView>
  </sheetViews>
  <sheetFormatPr defaultColWidth="9.140625" defaultRowHeight="15"/>
  <cols>
    <col min="1" max="1" width="20.7109375" style="218" customWidth="1"/>
    <col min="2" max="2" width="75.7109375" style="218" customWidth="1"/>
    <col min="3" max="3" width="25.7109375" style="218" customWidth="1"/>
    <col min="4" max="75" width="12.7109375" style="217" customWidth="1"/>
    <col min="76" max="76" width="12.7109375" style="215" customWidth="1"/>
    <col min="77" max="16384" width="9.140625" style="215"/>
  </cols>
  <sheetData>
    <row r="1" spans="1:76" s="265" customFormat="1" ht="24.95" customHeight="1" thickBot="1">
      <c r="A1" s="27" t="s">
        <v>79</v>
      </c>
      <c r="B1" s="27"/>
      <c r="C1" s="270"/>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7"/>
      <c r="BW1" s="267"/>
      <c r="BX1" s="266"/>
    </row>
    <row r="2" spans="1:76" ht="15.75">
      <c r="A2" s="442" t="str">
        <f>'Benefit summary table'!A2</f>
        <v>Budget 2015</v>
      </c>
      <c r="B2" s="442" t="s">
        <v>566</v>
      </c>
      <c r="C2" s="348"/>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43"/>
      <c r="B3" s="443"/>
      <c r="C3" s="28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4" customHeight="1">
      <c r="A4" s="409"/>
      <c r="B4" s="408" t="s">
        <v>81</v>
      </c>
      <c r="C4" s="35"/>
      <c r="D4" s="233"/>
      <c r="E4" s="233"/>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f t="shared" ref="AQ4:BW4" si="0">AQ5+AQ9</f>
        <v>28.981999999999999</v>
      </c>
      <c r="AR4" s="233">
        <f t="shared" si="0"/>
        <v>152.04351</v>
      </c>
      <c r="AS4" s="233">
        <f t="shared" si="0"/>
        <v>131.50648100000001</v>
      </c>
      <c r="AT4" s="233">
        <f t="shared" si="0"/>
        <v>155</v>
      </c>
      <c r="AU4" s="233">
        <f t="shared" si="0"/>
        <v>210.18</v>
      </c>
      <c r="AV4" s="233">
        <f t="shared" si="0"/>
        <v>211.578</v>
      </c>
      <c r="AW4" s="233">
        <f t="shared" si="0"/>
        <v>234.45600000000002</v>
      </c>
      <c r="AX4" s="233">
        <f t="shared" si="0"/>
        <v>217.38900000000001</v>
      </c>
      <c r="AY4" s="233">
        <f t="shared" si="0"/>
        <v>265.98800000000006</v>
      </c>
      <c r="AZ4" s="233">
        <f t="shared" si="0"/>
        <v>238.81600000000003</v>
      </c>
      <c r="BA4" s="233">
        <f t="shared" si="0"/>
        <v>185.90699999999998</v>
      </c>
      <c r="BB4" s="233">
        <f t="shared" si="0"/>
        <v>198.82299999999998</v>
      </c>
      <c r="BC4" s="233">
        <f t="shared" si="0"/>
        <v>185.245</v>
      </c>
      <c r="BD4" s="233">
        <f t="shared" si="0"/>
        <v>234.97299999999998</v>
      </c>
      <c r="BE4" s="233">
        <f t="shared" si="0"/>
        <v>251</v>
      </c>
      <c r="BF4" s="233">
        <f t="shared" si="0"/>
        <v>300.72500000000002</v>
      </c>
      <c r="BG4" s="233">
        <f t="shared" si="0"/>
        <v>328.07900000000001</v>
      </c>
      <c r="BH4" s="233">
        <f t="shared" si="0"/>
        <v>328.59699999999998</v>
      </c>
      <c r="BI4" s="233">
        <f t="shared" si="0"/>
        <v>364.44799999999998</v>
      </c>
      <c r="BJ4" s="233">
        <f t="shared" si="0"/>
        <v>442.661</v>
      </c>
      <c r="BK4" s="233">
        <f t="shared" si="0"/>
        <v>408.28</v>
      </c>
      <c r="BL4" s="233">
        <f t="shared" si="0"/>
        <v>611.97900000000004</v>
      </c>
      <c r="BM4" s="233">
        <f t="shared" si="0"/>
        <v>754.63800000000003</v>
      </c>
      <c r="BN4" s="233">
        <f t="shared" si="0"/>
        <v>884.19721186000004</v>
      </c>
      <c r="BO4" s="233">
        <f t="shared" si="0"/>
        <v>348.01045738980469</v>
      </c>
      <c r="BP4" s="233">
        <f t="shared" si="0"/>
        <v>321.60000000000002</v>
      </c>
      <c r="BQ4" s="233">
        <f t="shared" si="0"/>
        <v>-37.433000000000021</v>
      </c>
      <c r="BR4" s="233">
        <f t="shared" si="0"/>
        <v>-21.865116108812956</v>
      </c>
      <c r="BS4" s="233">
        <f t="shared" si="0"/>
        <v>205.34202567809194</v>
      </c>
      <c r="BT4" s="233">
        <f t="shared" si="0"/>
        <v>208.19107429610071</v>
      </c>
      <c r="BU4" s="233">
        <f t="shared" si="0"/>
        <v>212.26515369702861</v>
      </c>
      <c r="BV4" s="233">
        <f t="shared" si="0"/>
        <v>215.3387665549385</v>
      </c>
      <c r="BW4" s="233">
        <f t="shared" si="0"/>
        <v>217.63676452723831</v>
      </c>
      <c r="BX4" s="174"/>
    </row>
    <row r="5" spans="1:76" s="275" customFormat="1" ht="24.75" customHeight="1">
      <c r="A5" s="277"/>
      <c r="B5" s="405" t="s">
        <v>562</v>
      </c>
      <c r="C5" s="404"/>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f t="shared" ref="AR5:BN5" si="1">SUM(AR6:AR8)</f>
        <v>118</v>
      </c>
      <c r="AS5" s="233">
        <f t="shared" si="1"/>
        <v>93</v>
      </c>
      <c r="AT5" s="233">
        <f t="shared" si="1"/>
        <v>98.4</v>
      </c>
      <c r="AU5" s="233">
        <f t="shared" si="1"/>
        <v>126.66799999999999</v>
      </c>
      <c r="AV5" s="233">
        <f t="shared" si="1"/>
        <v>127.428</v>
      </c>
      <c r="AW5" s="233">
        <f t="shared" si="1"/>
        <v>139.703</v>
      </c>
      <c r="AX5" s="233">
        <f t="shared" si="1"/>
        <v>134.45699999999999</v>
      </c>
      <c r="AY5" s="233">
        <f t="shared" si="1"/>
        <v>137.58500000000001</v>
      </c>
      <c r="AZ5" s="233">
        <f t="shared" si="1"/>
        <v>134.50500000000002</v>
      </c>
      <c r="BA5" s="233">
        <f t="shared" si="1"/>
        <v>128.536</v>
      </c>
      <c r="BB5" s="233">
        <f t="shared" si="1"/>
        <v>142.53099999999998</v>
      </c>
      <c r="BC5" s="233">
        <f t="shared" si="1"/>
        <v>129.44200000000001</v>
      </c>
      <c r="BD5" s="233">
        <f t="shared" si="1"/>
        <v>126.22099999999999</v>
      </c>
      <c r="BE5" s="233">
        <f t="shared" si="1"/>
        <v>136</v>
      </c>
      <c r="BF5" s="233">
        <f t="shared" si="1"/>
        <v>135.53100000000001</v>
      </c>
      <c r="BG5" s="233">
        <f t="shared" si="1"/>
        <v>154.86799999999999</v>
      </c>
      <c r="BH5" s="233">
        <f t="shared" si="1"/>
        <v>160.81200000000001</v>
      </c>
      <c r="BI5" s="233">
        <f t="shared" si="1"/>
        <v>190.72200000000001</v>
      </c>
      <c r="BJ5" s="233">
        <f t="shared" si="1"/>
        <v>272.476</v>
      </c>
      <c r="BK5" s="233">
        <f t="shared" si="1"/>
        <v>234.56</v>
      </c>
      <c r="BL5" s="233">
        <f t="shared" si="1"/>
        <v>217.55500000000001</v>
      </c>
      <c r="BM5" s="233">
        <f t="shared" si="1"/>
        <v>270.00200000000001</v>
      </c>
      <c r="BN5" s="233">
        <f t="shared" si="1"/>
        <v>273.28648482000006</v>
      </c>
      <c r="BO5" s="233">
        <v>126.68199999999999</v>
      </c>
      <c r="BP5" s="233">
        <v>96.879000000000005</v>
      </c>
      <c r="BQ5" s="233">
        <v>-127.05600000000001</v>
      </c>
      <c r="BR5" s="233">
        <v>-110.90513542708987</v>
      </c>
      <c r="BS5" s="233">
        <v>0</v>
      </c>
      <c r="BT5" s="233">
        <v>0</v>
      </c>
      <c r="BU5" s="233">
        <v>0</v>
      </c>
      <c r="BV5" s="233">
        <v>0</v>
      </c>
      <c r="BW5" s="233">
        <v>0</v>
      </c>
      <c r="BX5" s="174"/>
    </row>
    <row r="6" spans="1:76">
      <c r="A6" s="271"/>
      <c r="B6" s="88" t="s">
        <v>559</v>
      </c>
      <c r="C6" s="30"/>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135"/>
      <c r="AK6" s="135"/>
      <c r="AL6" s="135"/>
      <c r="AM6" s="135"/>
      <c r="AN6" s="135"/>
      <c r="AO6" s="135"/>
      <c r="AP6" s="135"/>
      <c r="AQ6" s="135"/>
      <c r="AR6" s="135">
        <v>68</v>
      </c>
      <c r="AS6" s="135">
        <v>25</v>
      </c>
      <c r="AT6" s="135">
        <v>22</v>
      </c>
      <c r="AU6" s="135">
        <v>36.134</v>
      </c>
      <c r="AV6" s="135">
        <v>27.254999999999999</v>
      </c>
      <c r="AW6" s="135">
        <v>31.824000000000002</v>
      </c>
      <c r="AX6" s="135">
        <v>27.925000000000001</v>
      </c>
      <c r="AY6" s="135">
        <v>31.975999999999999</v>
      </c>
      <c r="AZ6" s="135">
        <v>33.951000000000001</v>
      </c>
      <c r="BA6" s="135">
        <v>28.73</v>
      </c>
      <c r="BB6" s="135">
        <v>37.692999999999998</v>
      </c>
      <c r="BC6" s="135">
        <v>22.696999999999999</v>
      </c>
      <c r="BD6" s="135">
        <v>15.597</v>
      </c>
      <c r="BE6" s="135">
        <v>15</v>
      </c>
      <c r="BF6" s="135">
        <v>3.915</v>
      </c>
      <c r="BG6" s="135">
        <v>22.943999999999999</v>
      </c>
      <c r="BH6" s="135">
        <v>19.669</v>
      </c>
      <c r="BI6" s="135">
        <v>38.921999999999997</v>
      </c>
      <c r="BJ6" s="135">
        <v>106.18</v>
      </c>
      <c r="BK6" s="135">
        <v>47.756999999999998</v>
      </c>
      <c r="BL6" s="135">
        <v>-0.24199999999999999</v>
      </c>
      <c r="BM6" s="135">
        <v>17.018999999999998</v>
      </c>
      <c r="BN6" s="135">
        <v>28.041668320000053</v>
      </c>
      <c r="BO6" s="135">
        <v>0.2287232800000325</v>
      </c>
      <c r="BP6" s="135">
        <v>-4.673</v>
      </c>
      <c r="BQ6" s="135">
        <v>-30.329000000000001</v>
      </c>
      <c r="BR6" s="135">
        <v>-30.215547457409038</v>
      </c>
      <c r="BS6" s="135"/>
      <c r="BT6" s="135"/>
      <c r="BU6" s="135"/>
      <c r="BV6" s="135"/>
      <c r="BW6" s="135"/>
      <c r="BX6" s="219"/>
    </row>
    <row r="7" spans="1:76">
      <c r="A7" s="271"/>
      <c r="B7" s="88" t="s">
        <v>558</v>
      </c>
      <c r="C7" s="30"/>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v>41</v>
      </c>
      <c r="AS7" s="135">
        <v>60</v>
      </c>
      <c r="AT7" s="135">
        <v>67.400000000000006</v>
      </c>
      <c r="AU7" s="135">
        <v>80.007999999999996</v>
      </c>
      <c r="AV7" s="135">
        <v>90.844999999999999</v>
      </c>
      <c r="AW7" s="135">
        <v>97.629000000000005</v>
      </c>
      <c r="AX7" s="135">
        <v>94.061999999999998</v>
      </c>
      <c r="AY7" s="135">
        <v>95.814999999999998</v>
      </c>
      <c r="AZ7" s="135">
        <v>96.2</v>
      </c>
      <c r="BA7" s="135">
        <v>96.498999999999995</v>
      </c>
      <c r="BB7" s="135">
        <v>97.774000000000001</v>
      </c>
      <c r="BC7" s="135">
        <v>98.138999999999996</v>
      </c>
      <c r="BD7" s="135">
        <v>99.977999999999994</v>
      </c>
      <c r="BE7" s="135">
        <v>103</v>
      </c>
      <c r="BF7" s="135">
        <v>108.88500000000001</v>
      </c>
      <c r="BG7" s="135">
        <v>116.81699999999999</v>
      </c>
      <c r="BH7" s="135">
        <v>128.03800000000001</v>
      </c>
      <c r="BI7" s="135">
        <v>138</v>
      </c>
      <c r="BJ7" s="135">
        <v>140.625</v>
      </c>
      <c r="BK7" s="135">
        <v>140.04400000000001</v>
      </c>
      <c r="BL7" s="135">
        <v>141.37299999999999</v>
      </c>
      <c r="BM7" s="135">
        <v>140.65799999999999</v>
      </c>
      <c r="BN7" s="135">
        <v>141.16998859000003</v>
      </c>
      <c r="BO7" s="135">
        <v>141.81741953000005</v>
      </c>
      <c r="BP7" s="135">
        <v>133.44800000000001</v>
      </c>
      <c r="BQ7" s="135">
        <v>8.7829999999999995</v>
      </c>
      <c r="BR7" s="135">
        <v>0</v>
      </c>
      <c r="BS7" s="135"/>
      <c r="BT7" s="135"/>
      <c r="BU7" s="135"/>
      <c r="BV7" s="135"/>
      <c r="BW7" s="135"/>
      <c r="BX7" s="219"/>
    </row>
    <row r="8" spans="1:76">
      <c r="A8" s="271"/>
      <c r="B8" s="88" t="s">
        <v>557</v>
      </c>
      <c r="C8" s="30"/>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v>9</v>
      </c>
      <c r="AS8" s="368">
        <v>8</v>
      </c>
      <c r="AT8" s="368">
        <v>9</v>
      </c>
      <c r="AU8" s="368">
        <v>10.526</v>
      </c>
      <c r="AV8" s="368">
        <v>9.3279999999999994</v>
      </c>
      <c r="AW8" s="368">
        <v>10.25</v>
      </c>
      <c r="AX8" s="368">
        <v>12.47</v>
      </c>
      <c r="AY8" s="368">
        <v>9.7940000000000005</v>
      </c>
      <c r="AZ8" s="368">
        <v>4.3540000000000001</v>
      </c>
      <c r="BA8" s="368">
        <v>3.3069999999999999</v>
      </c>
      <c r="BB8" s="368">
        <v>7.0640000000000001</v>
      </c>
      <c r="BC8" s="368">
        <v>8.6059999999999999</v>
      </c>
      <c r="BD8" s="368">
        <v>10.646000000000001</v>
      </c>
      <c r="BE8" s="368">
        <v>18</v>
      </c>
      <c r="BF8" s="368">
        <v>22.731000000000002</v>
      </c>
      <c r="BG8" s="368">
        <v>15.106999999999999</v>
      </c>
      <c r="BH8" s="368">
        <v>13.105</v>
      </c>
      <c r="BI8" s="368">
        <v>13.8</v>
      </c>
      <c r="BJ8" s="368">
        <v>25.670999999999999</v>
      </c>
      <c r="BK8" s="368">
        <v>46.759</v>
      </c>
      <c r="BL8" s="368">
        <v>76.424000000000007</v>
      </c>
      <c r="BM8" s="368">
        <v>112.325</v>
      </c>
      <c r="BN8" s="368">
        <v>104.07482791000001</v>
      </c>
      <c r="BO8" s="368">
        <v>-15.364142810000091</v>
      </c>
      <c r="BP8" s="368">
        <v>-31.895999999999997</v>
      </c>
      <c r="BQ8" s="368">
        <v>-105.51</v>
      </c>
      <c r="BR8" s="368">
        <v>-80.689587969680829</v>
      </c>
      <c r="BS8" s="368"/>
      <c r="BT8" s="368"/>
      <c r="BU8" s="368"/>
      <c r="BV8" s="368"/>
      <c r="BW8" s="368"/>
      <c r="BX8" s="219"/>
    </row>
    <row r="9" spans="1:76" s="275" customFormat="1" ht="24.75" customHeight="1">
      <c r="A9" s="277"/>
      <c r="B9" s="405" t="s">
        <v>561</v>
      </c>
      <c r="C9" s="404"/>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407"/>
      <c r="AO9" s="407"/>
      <c r="AP9" s="407"/>
      <c r="AQ9" s="407">
        <f t="shared" ref="AQ9:BW9" si="2">SUM(AQ10:AQ12)</f>
        <v>28.981999999999999</v>
      </c>
      <c r="AR9" s="407">
        <f t="shared" si="2"/>
        <v>34.043509999999998</v>
      </c>
      <c r="AS9" s="407">
        <f t="shared" si="2"/>
        <v>38.506481000000001</v>
      </c>
      <c r="AT9" s="407">
        <f t="shared" si="2"/>
        <v>56.6</v>
      </c>
      <c r="AU9" s="407">
        <f t="shared" si="2"/>
        <v>83.512</v>
      </c>
      <c r="AV9" s="407">
        <f t="shared" si="2"/>
        <v>84.15</v>
      </c>
      <c r="AW9" s="407">
        <f t="shared" si="2"/>
        <v>94.753</v>
      </c>
      <c r="AX9" s="407">
        <f t="shared" si="2"/>
        <v>82.932000000000002</v>
      </c>
      <c r="AY9" s="407">
        <f t="shared" si="2"/>
        <v>128.40300000000002</v>
      </c>
      <c r="AZ9" s="407">
        <f t="shared" si="2"/>
        <v>104.31100000000001</v>
      </c>
      <c r="BA9" s="407">
        <f t="shared" si="2"/>
        <v>57.370999999999995</v>
      </c>
      <c r="BB9" s="407">
        <f t="shared" si="2"/>
        <v>56.292000000000002</v>
      </c>
      <c r="BC9" s="407">
        <f t="shared" si="2"/>
        <v>55.803000000000004</v>
      </c>
      <c r="BD9" s="407">
        <f t="shared" si="2"/>
        <v>108.752</v>
      </c>
      <c r="BE9" s="407">
        <f t="shared" si="2"/>
        <v>115</v>
      </c>
      <c r="BF9" s="407">
        <f t="shared" si="2"/>
        <v>165.19399999999999</v>
      </c>
      <c r="BG9" s="407">
        <f t="shared" si="2"/>
        <v>173.21100000000001</v>
      </c>
      <c r="BH9" s="407">
        <f t="shared" si="2"/>
        <v>167.785</v>
      </c>
      <c r="BI9" s="407">
        <f t="shared" si="2"/>
        <v>173.726</v>
      </c>
      <c r="BJ9" s="407">
        <f t="shared" si="2"/>
        <v>170.185</v>
      </c>
      <c r="BK9" s="407">
        <f t="shared" si="2"/>
        <v>173.72</v>
      </c>
      <c r="BL9" s="407">
        <f t="shared" si="2"/>
        <v>394.42399999999998</v>
      </c>
      <c r="BM9" s="407">
        <f t="shared" si="2"/>
        <v>484.63600000000002</v>
      </c>
      <c r="BN9" s="407">
        <f t="shared" si="2"/>
        <v>610.91072703999998</v>
      </c>
      <c r="BO9" s="407">
        <f t="shared" si="2"/>
        <v>221.3284573898047</v>
      </c>
      <c r="BP9" s="407">
        <f t="shared" si="2"/>
        <v>224.721</v>
      </c>
      <c r="BQ9" s="407">
        <f t="shared" si="2"/>
        <v>89.62299999999999</v>
      </c>
      <c r="BR9" s="407">
        <f t="shared" si="2"/>
        <v>89.040019318276919</v>
      </c>
      <c r="BS9" s="407">
        <f t="shared" si="2"/>
        <v>205.34202567809194</v>
      </c>
      <c r="BT9" s="407">
        <f t="shared" si="2"/>
        <v>208.19107429610071</v>
      </c>
      <c r="BU9" s="407">
        <f t="shared" si="2"/>
        <v>212.26515369702861</v>
      </c>
      <c r="BV9" s="407">
        <f t="shared" si="2"/>
        <v>215.3387665549385</v>
      </c>
      <c r="BW9" s="407">
        <f t="shared" si="2"/>
        <v>217.63676452723831</v>
      </c>
      <c r="BX9" s="174"/>
    </row>
    <row r="10" spans="1:76">
      <c r="A10" s="271"/>
      <c r="B10" s="88" t="s">
        <v>243</v>
      </c>
      <c r="C10" s="30"/>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v>14.981999999999999</v>
      </c>
      <c r="AR10" s="135">
        <v>19.041</v>
      </c>
      <c r="AS10" s="135">
        <v>23.1</v>
      </c>
      <c r="AT10" s="135">
        <v>29</v>
      </c>
      <c r="AU10" s="135">
        <v>37.561</v>
      </c>
      <c r="AV10" s="135">
        <v>46.265999999999998</v>
      </c>
      <c r="AW10" s="135">
        <v>59.125</v>
      </c>
      <c r="AX10" s="135">
        <v>60.497999999999998</v>
      </c>
      <c r="AY10" s="135">
        <v>46.542999999999999</v>
      </c>
      <c r="AZ10" s="135">
        <v>41.273000000000003</v>
      </c>
      <c r="BA10" s="135">
        <v>36.790999999999997</v>
      </c>
      <c r="BB10" s="135">
        <v>37.914999999999999</v>
      </c>
      <c r="BC10" s="135">
        <v>37.4</v>
      </c>
      <c r="BD10" s="135">
        <v>34.851999999999997</v>
      </c>
      <c r="BE10" s="135">
        <v>38</v>
      </c>
      <c r="BF10" s="135">
        <v>40.408999999999999</v>
      </c>
      <c r="BG10" s="135">
        <v>46.344000000000001</v>
      </c>
      <c r="BH10" s="135">
        <v>46.491</v>
      </c>
      <c r="BI10" s="135">
        <v>44.334000000000003</v>
      </c>
      <c r="BJ10" s="135">
        <v>46.637999999999998</v>
      </c>
      <c r="BK10" s="135">
        <v>46.658999999999999</v>
      </c>
      <c r="BL10" s="135">
        <v>50.039000000000001</v>
      </c>
      <c r="BM10" s="135">
        <v>47.561</v>
      </c>
      <c r="BN10" s="135">
        <v>44.601999999999997</v>
      </c>
      <c r="BO10" s="135">
        <v>46.558457389804701</v>
      </c>
      <c r="BP10" s="135">
        <v>43.945999999999998</v>
      </c>
      <c r="BQ10" s="135">
        <v>44.098999999999997</v>
      </c>
      <c r="BR10" s="135">
        <v>45.019019318276925</v>
      </c>
      <c r="BS10" s="135">
        <v>44.167015807162237</v>
      </c>
      <c r="BT10" s="135">
        <v>45.197326665599689</v>
      </c>
      <c r="BU10" s="135">
        <v>46.1759832442998</v>
      </c>
      <c r="BV10" s="135">
        <v>47.142298218152206</v>
      </c>
      <c r="BW10" s="135">
        <v>48.171352734168963</v>
      </c>
      <c r="BX10" s="219"/>
    </row>
    <row r="11" spans="1:76">
      <c r="A11" s="271"/>
      <c r="B11" s="88" t="s">
        <v>209</v>
      </c>
      <c r="C11" s="30"/>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v>14</v>
      </c>
      <c r="AR11" s="135">
        <v>15</v>
      </c>
      <c r="AS11" s="135">
        <v>15</v>
      </c>
      <c r="AT11" s="135">
        <v>19</v>
      </c>
      <c r="AU11" s="135">
        <v>22.698</v>
      </c>
      <c r="AV11" s="135">
        <v>22.576000000000001</v>
      </c>
      <c r="AW11" s="135">
        <v>23.443000000000001</v>
      </c>
      <c r="AX11" s="135">
        <v>22.434000000000001</v>
      </c>
      <c r="AY11" s="135">
        <v>21.899000000000001</v>
      </c>
      <c r="AZ11" s="135">
        <v>22.006</v>
      </c>
      <c r="BA11" s="135">
        <v>19.994</v>
      </c>
      <c r="BB11" s="135">
        <v>18.376999999999999</v>
      </c>
      <c r="BC11" s="135">
        <v>17.431000000000001</v>
      </c>
      <c r="BD11" s="135">
        <v>44.381999999999998</v>
      </c>
      <c r="BE11" s="135">
        <v>61</v>
      </c>
      <c r="BF11" s="135">
        <v>110.63800000000001</v>
      </c>
      <c r="BG11" s="135">
        <v>120.54600000000001</v>
      </c>
      <c r="BH11" s="135">
        <v>119.50700000000001</v>
      </c>
      <c r="BI11" s="135">
        <v>120.578</v>
      </c>
      <c r="BJ11" s="135">
        <v>120.111</v>
      </c>
      <c r="BK11" s="135">
        <v>123.071</v>
      </c>
      <c r="BL11" s="135">
        <v>133.291</v>
      </c>
      <c r="BM11" s="135">
        <v>138.81399999999999</v>
      </c>
      <c r="BN11" s="135">
        <v>130.89869660000002</v>
      </c>
      <c r="BO11" s="135">
        <v>46.04</v>
      </c>
      <c r="BP11" s="135">
        <v>39.037999999999997</v>
      </c>
      <c r="BQ11" s="135">
        <v>37.116999999999997</v>
      </c>
      <c r="BR11" s="135">
        <v>33.640999999999998</v>
      </c>
      <c r="BS11" s="135">
        <v>33.698999999999998</v>
      </c>
      <c r="BT11" s="135">
        <v>33.835000000000001</v>
      </c>
      <c r="BU11" s="135">
        <v>33.935000000000002</v>
      </c>
      <c r="BV11" s="135">
        <v>33.999000000000002</v>
      </c>
      <c r="BW11" s="135">
        <v>34.017000000000003</v>
      </c>
      <c r="BX11" s="219"/>
    </row>
    <row r="12" spans="1:76">
      <c r="A12" s="219"/>
      <c r="B12" s="83" t="s">
        <v>252</v>
      </c>
      <c r="C12" s="33"/>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v>0</v>
      </c>
      <c r="AR12" s="135">
        <v>2.5100000000000001E-3</v>
      </c>
      <c r="AS12" s="135">
        <v>0.40648099999999998</v>
      </c>
      <c r="AT12" s="135">
        <v>8.6</v>
      </c>
      <c r="AU12" s="135">
        <v>23.253</v>
      </c>
      <c r="AV12" s="135">
        <v>15.308</v>
      </c>
      <c r="AW12" s="135">
        <v>12.185</v>
      </c>
      <c r="AX12" s="135">
        <v>0</v>
      </c>
      <c r="AY12" s="135">
        <v>59.960999999999999</v>
      </c>
      <c r="AZ12" s="135">
        <v>41.031999999999996</v>
      </c>
      <c r="BA12" s="135">
        <v>0.58599999999999997</v>
      </c>
      <c r="BB12" s="135">
        <v>0</v>
      </c>
      <c r="BC12" s="135">
        <v>0.97199999999999998</v>
      </c>
      <c r="BD12" s="135">
        <v>29.518000000000001</v>
      </c>
      <c r="BE12" s="135">
        <v>16</v>
      </c>
      <c r="BF12" s="135">
        <v>14.147</v>
      </c>
      <c r="BG12" s="135">
        <v>6.3209999999999997</v>
      </c>
      <c r="BH12" s="135">
        <v>1.7869999999999999</v>
      </c>
      <c r="BI12" s="135">
        <v>8.8140000000000001</v>
      </c>
      <c r="BJ12" s="135">
        <v>3.4359999999999999</v>
      </c>
      <c r="BK12" s="135">
        <v>3.99</v>
      </c>
      <c r="BL12" s="135">
        <v>211.09399999999999</v>
      </c>
      <c r="BM12" s="135">
        <v>298.26100000000002</v>
      </c>
      <c r="BN12" s="135">
        <v>435.41003044000001</v>
      </c>
      <c r="BO12" s="135">
        <v>128.72999999999999</v>
      </c>
      <c r="BP12" s="135">
        <v>141.73699999999999</v>
      </c>
      <c r="BQ12" s="135">
        <v>8.4069999999999965</v>
      </c>
      <c r="BR12" s="135">
        <v>10.379999999999995</v>
      </c>
      <c r="BS12" s="135">
        <v>127.47600987092972</v>
      </c>
      <c r="BT12" s="135">
        <v>129.15874763050101</v>
      </c>
      <c r="BU12" s="135">
        <v>132.15417045272881</v>
      </c>
      <c r="BV12" s="135">
        <v>134.1974683367863</v>
      </c>
      <c r="BW12" s="135">
        <v>135.44841179306934</v>
      </c>
      <c r="BX12" s="219"/>
    </row>
    <row r="13" spans="1:76" s="275" customFormat="1" ht="26.1" customHeight="1">
      <c r="A13" s="277"/>
      <c r="B13" s="38" t="s">
        <v>565</v>
      </c>
      <c r="C13" s="8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407"/>
      <c r="AC13" s="407"/>
      <c r="AD13" s="407"/>
      <c r="AE13" s="407"/>
      <c r="AF13" s="407"/>
      <c r="AG13" s="407"/>
      <c r="AH13" s="407"/>
      <c r="AI13" s="407"/>
      <c r="AJ13" s="407"/>
      <c r="AK13" s="407"/>
      <c r="AL13" s="407"/>
      <c r="AM13" s="407"/>
      <c r="AN13" s="407"/>
      <c r="AO13" s="407"/>
      <c r="AP13" s="407"/>
      <c r="AQ13" s="368">
        <v>23.742129412884193</v>
      </c>
      <c r="AR13" s="368">
        <v>124.55443691978304</v>
      </c>
      <c r="AS13" s="368">
        <v>107.73044960785994</v>
      </c>
      <c r="AT13" s="368">
        <v>126.97640117994101</v>
      </c>
      <c r="AU13" s="368">
        <v>172.18</v>
      </c>
      <c r="AV13" s="368">
        <v>172.37799999999999</v>
      </c>
      <c r="AW13" s="368">
        <v>194.25600000000003</v>
      </c>
      <c r="AX13" s="368">
        <v>187.28899999999999</v>
      </c>
      <c r="AY13" s="368">
        <v>214.38800000000001</v>
      </c>
      <c r="AZ13" s="368">
        <v>197.916</v>
      </c>
      <c r="BA13" s="368">
        <v>164.20699999999999</v>
      </c>
      <c r="BB13" s="368">
        <v>176.72299999999998</v>
      </c>
      <c r="BC13" s="368">
        <v>163.03138294517106</v>
      </c>
      <c r="BD13" s="368">
        <v>199.31266883868574</v>
      </c>
      <c r="BE13" s="368">
        <v>223.009962981786</v>
      </c>
      <c r="BF13" s="368">
        <v>271.56763858619945</v>
      </c>
      <c r="BG13" s="368">
        <v>297.69167471771999</v>
      </c>
      <c r="BH13" s="368">
        <v>296.03603723607625</v>
      </c>
      <c r="BI13" s="368">
        <v>323.58529987590123</v>
      </c>
      <c r="BJ13" s="368">
        <f>SUM(BJ14:BJ19)</f>
        <v>397.09139123869591</v>
      </c>
      <c r="BK13" s="368">
        <f>SUM(BK14:BK19)</f>
        <v>365.57602716769622</v>
      </c>
      <c r="BL13" s="368">
        <f>SUM(BL14:BL19)</f>
        <v>428.08124799166512</v>
      </c>
      <c r="BM13" s="368">
        <f>SUM(BM14:BM19)</f>
        <v>523.25416753056652</v>
      </c>
      <c r="BN13" s="368">
        <f>SUM(BN14:BN19)</f>
        <v>581.59344393140691</v>
      </c>
      <c r="BO13" s="368">
        <v>238.92399636036316</v>
      </c>
      <c r="BP13" s="368">
        <v>211.24968195335762</v>
      </c>
      <c r="BQ13" s="368">
        <v>-57.875317018732822</v>
      </c>
      <c r="BR13" s="368">
        <v>-43.251336597936437</v>
      </c>
      <c r="BS13" s="368">
        <v>116.97087345738132</v>
      </c>
      <c r="BT13" s="368">
        <v>121.22952303322383</v>
      </c>
      <c r="BU13" s="368">
        <v>126.21114980586302</v>
      </c>
      <c r="BV13" s="368">
        <v>130.75335907143429</v>
      </c>
      <c r="BW13" s="368">
        <v>134.23254426113161</v>
      </c>
      <c r="BX13" s="174"/>
    </row>
    <row r="14" spans="1:76">
      <c r="A14" s="271"/>
      <c r="B14" s="88" t="s">
        <v>559</v>
      </c>
      <c r="C14" s="38"/>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v>100.44628</v>
      </c>
      <c r="BK14" s="135">
        <v>44.748308999999999</v>
      </c>
      <c r="BL14" s="135">
        <v>-0.225302</v>
      </c>
      <c r="BM14" s="135">
        <v>15.793631999999999</v>
      </c>
      <c r="BN14" s="135">
        <v>25.79833485440005</v>
      </c>
      <c r="BO14" s="135">
        <v>0.21019669432002988</v>
      </c>
      <c r="BP14" s="135">
        <v>-4.303833</v>
      </c>
      <c r="BQ14" s="135">
        <v>-27.872351000000002</v>
      </c>
      <c r="BR14" s="135">
        <v>-27.768088113358907</v>
      </c>
      <c r="BS14" s="135"/>
      <c r="BT14" s="135"/>
      <c r="BU14" s="135"/>
      <c r="BV14" s="135"/>
      <c r="BW14" s="135"/>
      <c r="BX14" s="219"/>
    </row>
    <row r="15" spans="1:76">
      <c r="A15" s="271"/>
      <c r="B15" s="88" t="s">
        <v>558</v>
      </c>
      <c r="C15" s="38"/>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v>126.84375</v>
      </c>
      <c r="BK15" s="135">
        <v>126.17964400000001</v>
      </c>
      <c r="BL15" s="135">
        <v>127.659819</v>
      </c>
      <c r="BM15" s="135">
        <v>127.99877999999998</v>
      </c>
      <c r="BN15" s="135">
        <v>129.31170954844004</v>
      </c>
      <c r="BO15" s="135">
        <v>131.89020016290004</v>
      </c>
      <c r="BP15" s="135">
        <v>124.90732800000001</v>
      </c>
      <c r="BQ15" s="135">
        <v>8.2208879999999986</v>
      </c>
      <c r="BR15" s="135">
        <v>0</v>
      </c>
      <c r="BS15" s="135"/>
      <c r="BT15" s="135"/>
      <c r="BU15" s="135"/>
      <c r="BV15" s="135"/>
      <c r="BW15" s="135"/>
      <c r="BX15" s="219"/>
    </row>
    <row r="16" spans="1:76">
      <c r="A16" s="271"/>
      <c r="B16" s="88" t="s">
        <v>557</v>
      </c>
      <c r="C16" s="38"/>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v>25.234593</v>
      </c>
      <c r="BK16" s="135">
        <v>46.104374</v>
      </c>
      <c r="BL16" s="135">
        <v>75.277640000000005</v>
      </c>
      <c r="BM16" s="135">
        <v>110.86477500000001</v>
      </c>
      <c r="BN16" s="135">
        <v>102.72185514717</v>
      </c>
      <c r="BO16" s="135">
        <v>-15.28732209595009</v>
      </c>
      <c r="BP16" s="135">
        <v>-31.768415999999998</v>
      </c>
      <c r="BQ16" s="135">
        <v>-105.08796000000001</v>
      </c>
      <c r="BR16" s="135">
        <v>-80.366829617802111</v>
      </c>
      <c r="BS16" s="135"/>
      <c r="BT16" s="135"/>
      <c r="BU16" s="135"/>
      <c r="BV16" s="135"/>
      <c r="BW16" s="135"/>
      <c r="BX16" s="219"/>
    </row>
    <row r="17" spans="1:76">
      <c r="A17" s="271"/>
      <c r="B17" s="88" t="s">
        <v>243</v>
      </c>
      <c r="C17" s="38"/>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v>23.645465999999999</v>
      </c>
      <c r="BK17" s="135">
        <v>24.26268</v>
      </c>
      <c r="BL17" s="135">
        <v>26.420592000000003</v>
      </c>
      <c r="BM17" s="135">
        <v>25.445135000000001</v>
      </c>
      <c r="BN17" s="135">
        <v>24.263487999999999</v>
      </c>
      <c r="BO17" s="135">
        <v>25.234683905274146</v>
      </c>
      <c r="BP17" s="135">
        <v>25.400787999999999</v>
      </c>
      <c r="BQ17" s="135">
        <v>26.194805999999996</v>
      </c>
      <c r="BR17" s="135">
        <v>26.741297475056491</v>
      </c>
      <c r="BS17" s="135">
        <v>26.235207389454366</v>
      </c>
      <c r="BT17" s="135">
        <v>26.847212039366216</v>
      </c>
      <c r="BU17" s="135">
        <v>27.428534047114081</v>
      </c>
      <c r="BV17" s="135">
        <v>28.00252514158241</v>
      </c>
      <c r="BW17" s="135">
        <v>28.613783524096362</v>
      </c>
      <c r="BX17" s="219"/>
    </row>
    <row r="18" spans="1:76">
      <c r="A18" s="271"/>
      <c r="B18" s="88" t="s">
        <v>209</v>
      </c>
      <c r="C18" s="38"/>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v>119.870778</v>
      </c>
      <c r="BK18" s="135">
        <v>123.071</v>
      </c>
      <c r="BL18" s="135">
        <v>133.291</v>
      </c>
      <c r="BM18" s="135">
        <v>138.81399999999999</v>
      </c>
      <c r="BN18" s="135">
        <v>130.89869660000002</v>
      </c>
      <c r="BO18" s="135">
        <v>46.04</v>
      </c>
      <c r="BP18" s="135">
        <v>39.037999999999997</v>
      </c>
      <c r="BQ18" s="135">
        <v>37.116999999999997</v>
      </c>
      <c r="BR18" s="135">
        <v>33.640999999999998</v>
      </c>
      <c r="BS18" s="135">
        <v>33.698999999999998</v>
      </c>
      <c r="BT18" s="135">
        <v>33.835000000000001</v>
      </c>
      <c r="BU18" s="135">
        <v>33.935000000000002</v>
      </c>
      <c r="BV18" s="135">
        <v>33.999000000000002</v>
      </c>
      <c r="BW18" s="135">
        <v>34.017000000000003</v>
      </c>
      <c r="BX18" s="219"/>
    </row>
    <row r="19" spans="1:76">
      <c r="A19" s="219"/>
      <c r="B19" s="83" t="s">
        <v>252</v>
      </c>
      <c r="C19" s="92"/>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v>1.0505242386959734</v>
      </c>
      <c r="BK19" s="135">
        <v>1.210020167696229</v>
      </c>
      <c r="BL19" s="135">
        <v>65.657498991665165</v>
      </c>
      <c r="BM19" s="135">
        <v>104.33784553056645</v>
      </c>
      <c r="BN19" s="135">
        <v>168.59935978139674</v>
      </c>
      <c r="BO19" s="135">
        <v>50.836237693819029</v>
      </c>
      <c r="BP19" s="135">
        <v>57.975814953357627</v>
      </c>
      <c r="BQ19" s="135">
        <v>3.5522999812671952</v>
      </c>
      <c r="BR19" s="135">
        <v>4.5012836581680924</v>
      </c>
      <c r="BS19" s="135">
        <v>57.036666067926959</v>
      </c>
      <c r="BT19" s="135">
        <v>60.547310993857607</v>
      </c>
      <c r="BU19" s="135">
        <v>64.84761575874893</v>
      </c>
      <c r="BV19" s="135">
        <v>68.75183392985187</v>
      </c>
      <c r="BW19" s="135">
        <v>71.601760737035249</v>
      </c>
      <c r="BX19" s="219"/>
    </row>
    <row r="20" spans="1:76" s="275" customFormat="1" ht="26.1" customHeight="1">
      <c r="A20" s="174"/>
      <c r="B20" s="92" t="s">
        <v>564</v>
      </c>
      <c r="C20" s="86"/>
      <c r="D20" s="407"/>
      <c r="E20" s="407"/>
      <c r="F20" s="407"/>
      <c r="G20" s="407"/>
      <c r="H20" s="407"/>
      <c r="I20" s="407"/>
      <c r="J20" s="407"/>
      <c r="K20" s="407"/>
      <c r="L20" s="407"/>
      <c r="M20" s="407"/>
      <c r="N20" s="407"/>
      <c r="O20" s="407"/>
      <c r="P20" s="407"/>
      <c r="Q20" s="407"/>
      <c r="R20" s="407"/>
      <c r="S20" s="407"/>
      <c r="T20" s="407"/>
      <c r="U20" s="407"/>
      <c r="V20" s="407"/>
      <c r="W20" s="407"/>
      <c r="X20" s="407"/>
      <c r="Y20" s="407"/>
      <c r="Z20" s="407"/>
      <c r="AA20" s="407"/>
      <c r="AB20" s="407"/>
      <c r="AC20" s="407"/>
      <c r="AD20" s="407"/>
      <c r="AE20" s="407"/>
      <c r="AF20" s="407"/>
      <c r="AG20" s="407"/>
      <c r="AH20" s="407"/>
      <c r="AI20" s="407"/>
      <c r="AJ20" s="407"/>
      <c r="AK20" s="407"/>
      <c r="AL20" s="407"/>
      <c r="AM20" s="407"/>
      <c r="AN20" s="407"/>
      <c r="AO20" s="407"/>
      <c r="AP20" s="407"/>
      <c r="AQ20" s="368">
        <v>5.2398705871158064</v>
      </c>
      <c r="AR20" s="368">
        <v>27.489073080216954</v>
      </c>
      <c r="AS20" s="368">
        <v>23.776031392140069</v>
      </c>
      <c r="AT20" s="368">
        <v>28.023598820058993</v>
      </c>
      <c r="AU20" s="368">
        <v>38</v>
      </c>
      <c r="AV20" s="368">
        <v>39.200000000000003</v>
      </c>
      <c r="AW20" s="368">
        <v>40.200000000000003</v>
      </c>
      <c r="AX20" s="368">
        <v>30.1</v>
      </c>
      <c r="AY20" s="368">
        <v>51.6</v>
      </c>
      <c r="AZ20" s="368">
        <v>40.9</v>
      </c>
      <c r="BA20" s="368">
        <v>21.7</v>
      </c>
      <c r="BB20" s="368">
        <v>22.1</v>
      </c>
      <c r="BC20" s="368">
        <v>22.213617054828948</v>
      </c>
      <c r="BD20" s="368">
        <v>35.660331161314261</v>
      </c>
      <c r="BE20" s="368">
        <v>27.990037018213997</v>
      </c>
      <c r="BF20" s="368">
        <v>29.15736141380097</v>
      </c>
      <c r="BG20" s="368">
        <v>30.387325282280013</v>
      </c>
      <c r="BH20" s="368">
        <v>32.560962763923698</v>
      </c>
      <c r="BI20" s="368">
        <v>40.862700124098772</v>
      </c>
      <c r="BJ20" s="368">
        <f>SUM(BJ21:BJ26)</f>
        <v>45.569608761304032</v>
      </c>
      <c r="BK20" s="368">
        <f>SUM(BK21:BK26)</f>
        <v>42.703972832303776</v>
      </c>
      <c r="BL20" s="368">
        <f>SUM(BL21:BL26)</f>
        <v>183.89775200833483</v>
      </c>
      <c r="BM20" s="368">
        <f>SUM(BM21:BM26)</f>
        <v>231.38383246943357</v>
      </c>
      <c r="BN20" s="368">
        <f>SUM(BN21:BN26)</f>
        <v>302.6037679285933</v>
      </c>
      <c r="BO20" s="368">
        <v>109.08646102944152</v>
      </c>
      <c r="BP20" s="368">
        <v>110.35031804664237</v>
      </c>
      <c r="BQ20" s="368">
        <v>20.442317018732801</v>
      </c>
      <c r="BR20" s="368">
        <v>21.386220489123481</v>
      </c>
      <c r="BS20" s="368">
        <v>88.371152220710627</v>
      </c>
      <c r="BT20" s="368">
        <v>86.961551262876881</v>
      </c>
      <c r="BU20" s="368">
        <v>86.054003891165593</v>
      </c>
      <c r="BV20" s="368">
        <v>84.585407483504227</v>
      </c>
      <c r="BW20" s="368">
        <v>83.404220266106705</v>
      </c>
      <c r="BX20" s="174"/>
    </row>
    <row r="21" spans="1:76">
      <c r="A21" s="219"/>
      <c r="B21" s="88" t="s">
        <v>559</v>
      </c>
      <c r="C21" s="33"/>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v>5.7337199999999999</v>
      </c>
      <c r="BK21" s="135">
        <v>3.0086909999999998</v>
      </c>
      <c r="BL21" s="135">
        <v>-1.6698000000000001E-2</v>
      </c>
      <c r="BM21" s="135">
        <v>1.2253679999999998</v>
      </c>
      <c r="BN21" s="135">
        <v>2.2433334656000041</v>
      </c>
      <c r="BO21" s="135">
        <v>1.8526585680002632E-2</v>
      </c>
      <c r="BP21" s="135">
        <v>-0.36916700000000002</v>
      </c>
      <c r="BQ21" s="135">
        <v>-2.4566490000000001</v>
      </c>
      <c r="BR21" s="135">
        <v>-2.4474593440501322</v>
      </c>
      <c r="BS21" s="135"/>
      <c r="BT21" s="135"/>
      <c r="BU21" s="135"/>
      <c r="BV21" s="135"/>
      <c r="BW21" s="135"/>
      <c r="BX21" s="219"/>
    </row>
    <row r="22" spans="1:76">
      <c r="A22" s="219"/>
      <c r="B22" s="88" t="s">
        <v>558</v>
      </c>
      <c r="C22" s="33"/>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v>13.78125</v>
      </c>
      <c r="BK22" s="135">
        <v>13.864356000000003</v>
      </c>
      <c r="BL22" s="135">
        <v>13.713180999999999</v>
      </c>
      <c r="BM22" s="135">
        <v>12.659219999999998</v>
      </c>
      <c r="BN22" s="135">
        <v>11.858279041560003</v>
      </c>
      <c r="BO22" s="135">
        <v>9.9272193671000046</v>
      </c>
      <c r="BP22" s="135">
        <v>8.5406720000000007</v>
      </c>
      <c r="BQ22" s="135">
        <v>0.56211199999999995</v>
      </c>
      <c r="BR22" s="135">
        <v>0</v>
      </c>
      <c r="BS22" s="135"/>
      <c r="BT22" s="135"/>
      <c r="BU22" s="135"/>
      <c r="BV22" s="135"/>
      <c r="BW22" s="135"/>
      <c r="BX22" s="219"/>
    </row>
    <row r="23" spans="1:76">
      <c r="A23" s="219"/>
      <c r="B23" s="88" t="s">
        <v>557</v>
      </c>
      <c r="C23" s="33"/>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v>0.43640700000000004</v>
      </c>
      <c r="BK23" s="135">
        <v>0.65462600000000004</v>
      </c>
      <c r="BL23" s="135">
        <v>1.14636</v>
      </c>
      <c r="BM23" s="135">
        <v>1.4602249999999999</v>
      </c>
      <c r="BN23" s="135">
        <v>1.3529727628300001</v>
      </c>
      <c r="BO23" s="135">
        <v>-7.682071405000046E-2</v>
      </c>
      <c r="BP23" s="135">
        <v>-0.127584</v>
      </c>
      <c r="BQ23" s="135">
        <v>-0.42204000000000003</v>
      </c>
      <c r="BR23" s="135">
        <v>-0.32275835187872332</v>
      </c>
      <c r="BS23" s="135"/>
      <c r="BT23" s="135"/>
      <c r="BU23" s="135"/>
      <c r="BV23" s="135"/>
      <c r="BW23" s="135"/>
      <c r="BX23" s="219"/>
    </row>
    <row r="24" spans="1:76">
      <c r="A24" s="219"/>
      <c r="B24" s="88" t="s">
        <v>243</v>
      </c>
      <c r="C24" s="33"/>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v>22.992533999999999</v>
      </c>
      <c r="BK24" s="135">
        <v>22.396319999999999</v>
      </c>
      <c r="BL24" s="135">
        <v>23.618407999999999</v>
      </c>
      <c r="BM24" s="135">
        <v>22.115864999999999</v>
      </c>
      <c r="BN24" s="135">
        <v>20.338511999999998</v>
      </c>
      <c r="BO24" s="135">
        <v>21.323773484530555</v>
      </c>
      <c r="BP24" s="135">
        <v>18.545211999999999</v>
      </c>
      <c r="BQ24" s="135">
        <v>17.904194</v>
      </c>
      <c r="BR24" s="135">
        <v>18.277721843220434</v>
      </c>
      <c r="BS24" s="135">
        <v>17.93180841770787</v>
      </c>
      <c r="BT24" s="135">
        <v>18.350114626233474</v>
      </c>
      <c r="BU24" s="135">
        <v>18.74744919718572</v>
      </c>
      <c r="BV24" s="135">
        <v>19.139773076569796</v>
      </c>
      <c r="BW24" s="135">
        <v>19.5575692100726</v>
      </c>
      <c r="BX24" s="219"/>
    </row>
    <row r="25" spans="1:76">
      <c r="A25" s="219"/>
      <c r="B25" s="88" t="s">
        <v>209</v>
      </c>
      <c r="C25" s="33"/>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v>0.24022200000000002</v>
      </c>
      <c r="BK25" s="135">
        <v>0</v>
      </c>
      <c r="BL25" s="135">
        <v>0</v>
      </c>
      <c r="BM25" s="135">
        <v>0</v>
      </c>
      <c r="BN25" s="135">
        <v>0</v>
      </c>
      <c r="BO25" s="135">
        <v>0</v>
      </c>
      <c r="BP25" s="135">
        <v>0</v>
      </c>
      <c r="BQ25" s="135">
        <v>0</v>
      </c>
      <c r="BR25" s="135">
        <v>0</v>
      </c>
      <c r="BS25" s="135">
        <v>0</v>
      </c>
      <c r="BT25" s="135">
        <v>0</v>
      </c>
      <c r="BU25" s="135">
        <v>0</v>
      </c>
      <c r="BV25" s="135">
        <v>0</v>
      </c>
      <c r="BW25" s="135">
        <v>0</v>
      </c>
      <c r="BX25" s="219"/>
    </row>
    <row r="26" spans="1:76" s="244" customFormat="1" ht="26.1" customHeight="1" thickBot="1">
      <c r="A26" s="245"/>
      <c r="B26" s="307" t="s">
        <v>252</v>
      </c>
      <c r="C26" s="14"/>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6"/>
      <c r="AL26" s="246"/>
      <c r="AM26" s="246"/>
      <c r="AN26" s="246"/>
      <c r="AO26" s="246"/>
      <c r="AP26" s="246"/>
      <c r="AQ26" s="246"/>
      <c r="AR26" s="246"/>
      <c r="AS26" s="246"/>
      <c r="AT26" s="246"/>
      <c r="AU26" s="246"/>
      <c r="AV26" s="246"/>
      <c r="AW26" s="246"/>
      <c r="AX26" s="246"/>
      <c r="AY26" s="246"/>
      <c r="AZ26" s="246"/>
      <c r="BA26" s="246"/>
      <c r="BB26" s="246"/>
      <c r="BC26" s="246"/>
      <c r="BD26" s="246"/>
      <c r="BE26" s="246"/>
      <c r="BF26" s="246"/>
      <c r="BG26" s="246"/>
      <c r="BH26" s="246"/>
      <c r="BI26" s="246"/>
      <c r="BJ26" s="246">
        <v>2.3854757613040265</v>
      </c>
      <c r="BK26" s="246">
        <v>2.7799798323037712</v>
      </c>
      <c r="BL26" s="246">
        <v>145.43650100833483</v>
      </c>
      <c r="BM26" s="246">
        <v>193.92315446943357</v>
      </c>
      <c r="BN26" s="246">
        <v>266.81067065860327</v>
      </c>
      <c r="BO26" s="246">
        <v>77.89376230618096</v>
      </c>
      <c r="BP26" s="246">
        <v>83.761185046642368</v>
      </c>
      <c r="BQ26" s="246">
        <v>4.8547000187328013</v>
      </c>
      <c r="BR26" s="246">
        <v>5.8787163418319031</v>
      </c>
      <c r="BS26" s="246">
        <v>70.439343803002757</v>
      </c>
      <c r="BT26" s="246">
        <v>68.611436636643404</v>
      </c>
      <c r="BU26" s="246">
        <v>67.306554693979876</v>
      </c>
      <c r="BV26" s="246">
        <v>65.445634406934431</v>
      </c>
      <c r="BW26" s="246">
        <v>63.846651056034098</v>
      </c>
      <c r="BX26" s="245"/>
    </row>
    <row r="27" spans="1:76" ht="26.1" customHeight="1">
      <c r="A27" s="434"/>
      <c r="B27" s="406" t="s">
        <v>563</v>
      </c>
      <c r="C27" s="271"/>
      <c r="D27" s="233" t="s">
        <v>162</v>
      </c>
      <c r="E27" s="233" t="s">
        <v>161</v>
      </c>
      <c r="F27" s="233" t="s">
        <v>160</v>
      </c>
      <c r="G27" s="233" t="s">
        <v>159</v>
      </c>
      <c r="H27" s="233" t="s">
        <v>158</v>
      </c>
      <c r="I27" s="233" t="s">
        <v>157</v>
      </c>
      <c r="J27" s="233" t="s">
        <v>156</v>
      </c>
      <c r="K27" s="233" t="s">
        <v>155</v>
      </c>
      <c r="L27" s="233" t="s">
        <v>154</v>
      </c>
      <c r="M27" s="233" t="s">
        <v>153</v>
      </c>
      <c r="N27" s="233" t="s">
        <v>152</v>
      </c>
      <c r="O27" s="233" t="s">
        <v>151</v>
      </c>
      <c r="P27" s="233" t="s">
        <v>150</v>
      </c>
      <c r="Q27" s="233" t="s">
        <v>149</v>
      </c>
      <c r="R27" s="233" t="s">
        <v>148</v>
      </c>
      <c r="S27" s="233" t="s">
        <v>147</v>
      </c>
      <c r="T27" s="233" t="s">
        <v>146</v>
      </c>
      <c r="U27" s="233" t="s">
        <v>145</v>
      </c>
      <c r="V27" s="233" t="s">
        <v>144</v>
      </c>
      <c r="W27" s="233" t="s">
        <v>143</v>
      </c>
      <c r="X27" s="233" t="s">
        <v>142</v>
      </c>
      <c r="Y27" s="233" t="s">
        <v>141</v>
      </c>
      <c r="Z27" s="233" t="s">
        <v>140</v>
      </c>
      <c r="AA27" s="233" t="s">
        <v>139</v>
      </c>
      <c r="AB27" s="233" t="s">
        <v>138</v>
      </c>
      <c r="AC27" s="233" t="s">
        <v>137</v>
      </c>
      <c r="AD27" s="233" t="s">
        <v>136</v>
      </c>
      <c r="AE27" s="233" t="s">
        <v>135</v>
      </c>
      <c r="AF27" s="233" t="s">
        <v>134</v>
      </c>
      <c r="AG27" s="233" t="s">
        <v>133</v>
      </c>
      <c r="AH27" s="233" t="s">
        <v>132</v>
      </c>
      <c r="AI27" s="233" t="s">
        <v>131</v>
      </c>
      <c r="AJ27" s="233" t="s">
        <v>130</v>
      </c>
      <c r="AK27" s="233" t="s">
        <v>129</v>
      </c>
      <c r="AL27" s="233" t="s">
        <v>128</v>
      </c>
      <c r="AM27" s="233" t="s">
        <v>127</v>
      </c>
      <c r="AN27" s="233" t="s">
        <v>126</v>
      </c>
      <c r="AO27" s="233" t="s">
        <v>125</v>
      </c>
      <c r="AP27" s="233" t="s">
        <v>124</v>
      </c>
      <c r="AQ27" s="233" t="s">
        <v>123</v>
      </c>
      <c r="AR27" s="233" t="s">
        <v>122</v>
      </c>
      <c r="AS27" s="233" t="s">
        <v>121</v>
      </c>
      <c r="AT27" s="233" t="s">
        <v>120</v>
      </c>
      <c r="AU27" s="233" t="s">
        <v>119</v>
      </c>
      <c r="AV27" s="233" t="s">
        <v>118</v>
      </c>
      <c r="AW27" s="233" t="s">
        <v>117</v>
      </c>
      <c r="AX27" s="233" t="s">
        <v>116</v>
      </c>
      <c r="AY27" s="233" t="s">
        <v>115</v>
      </c>
      <c r="AZ27" s="233" t="s">
        <v>114</v>
      </c>
      <c r="BA27" s="233" t="s">
        <v>113</v>
      </c>
      <c r="BB27" s="233" t="s">
        <v>112</v>
      </c>
      <c r="BC27" s="233" t="s">
        <v>111</v>
      </c>
      <c r="BD27" s="233" t="s">
        <v>110</v>
      </c>
      <c r="BE27" s="233" t="s">
        <v>109</v>
      </c>
      <c r="BF27" s="233" t="s">
        <v>108</v>
      </c>
      <c r="BG27" s="233" t="s">
        <v>107</v>
      </c>
      <c r="BH27" s="233" t="s">
        <v>106</v>
      </c>
      <c r="BI27" s="233" t="s">
        <v>105</v>
      </c>
      <c r="BJ27" s="233" t="s">
        <v>104</v>
      </c>
      <c r="BK27" s="233" t="s">
        <v>103</v>
      </c>
      <c r="BL27" s="233" t="s">
        <v>102</v>
      </c>
      <c r="BM27" s="233" t="s">
        <v>101</v>
      </c>
      <c r="BN27" s="233" t="s">
        <v>100</v>
      </c>
      <c r="BO27" s="233" t="s">
        <v>99</v>
      </c>
      <c r="BP27" s="233" t="s">
        <v>98</v>
      </c>
      <c r="BQ27" s="233" t="s">
        <v>97</v>
      </c>
      <c r="BR27" s="233" t="s">
        <v>96</v>
      </c>
      <c r="BS27" s="233" t="s">
        <v>95</v>
      </c>
      <c r="BT27" s="233" t="s">
        <v>94</v>
      </c>
      <c r="BU27" s="241" t="s">
        <v>93</v>
      </c>
      <c r="BV27" s="241" t="s">
        <v>92</v>
      </c>
      <c r="BW27" s="241" t="s">
        <v>91</v>
      </c>
      <c r="BX27" s="219"/>
    </row>
    <row r="28" spans="1:76" ht="15.75">
      <c r="A28" s="434"/>
      <c r="B28" s="287" t="s">
        <v>400</v>
      </c>
      <c r="C28" s="286"/>
      <c r="D28" s="262" t="s">
        <v>90</v>
      </c>
      <c r="E28" s="262" t="s">
        <v>90</v>
      </c>
      <c r="F28" s="262" t="s">
        <v>90</v>
      </c>
      <c r="G28" s="262" t="s">
        <v>90</v>
      </c>
      <c r="H28" s="262" t="s">
        <v>90</v>
      </c>
      <c r="I28" s="262" t="s">
        <v>90</v>
      </c>
      <c r="J28" s="262" t="s">
        <v>90</v>
      </c>
      <c r="K28" s="262" t="s">
        <v>90</v>
      </c>
      <c r="L28" s="262" t="s">
        <v>90</v>
      </c>
      <c r="M28" s="262" t="s">
        <v>90</v>
      </c>
      <c r="N28" s="262" t="s">
        <v>90</v>
      </c>
      <c r="O28" s="262" t="s">
        <v>90</v>
      </c>
      <c r="P28" s="262" t="s">
        <v>90</v>
      </c>
      <c r="Q28" s="262" t="s">
        <v>90</v>
      </c>
      <c r="R28" s="262" t="s">
        <v>90</v>
      </c>
      <c r="S28" s="262" t="s">
        <v>90</v>
      </c>
      <c r="T28" s="262" t="s">
        <v>90</v>
      </c>
      <c r="U28" s="262" t="s">
        <v>90</v>
      </c>
      <c r="V28" s="262" t="s">
        <v>90</v>
      </c>
      <c r="W28" s="262" t="s">
        <v>90</v>
      </c>
      <c r="X28" s="262" t="s">
        <v>90</v>
      </c>
      <c r="Y28" s="262" t="s">
        <v>90</v>
      </c>
      <c r="Z28" s="262" t="s">
        <v>90</v>
      </c>
      <c r="AA28" s="262" t="s">
        <v>90</v>
      </c>
      <c r="AB28" s="262" t="s">
        <v>90</v>
      </c>
      <c r="AC28" s="262" t="s">
        <v>90</v>
      </c>
      <c r="AD28" s="262" t="s">
        <v>90</v>
      </c>
      <c r="AE28" s="262" t="s">
        <v>90</v>
      </c>
      <c r="AF28" s="262" t="s">
        <v>90</v>
      </c>
      <c r="AG28" s="262" t="s">
        <v>90</v>
      </c>
      <c r="AH28" s="262" t="s">
        <v>90</v>
      </c>
      <c r="AI28" s="262" t="s">
        <v>90</v>
      </c>
      <c r="AJ28" s="262" t="s">
        <v>90</v>
      </c>
      <c r="AK28" s="262" t="s">
        <v>90</v>
      </c>
      <c r="AL28" s="262" t="s">
        <v>90</v>
      </c>
      <c r="AM28" s="262" t="s">
        <v>90</v>
      </c>
      <c r="AN28" s="262" t="s">
        <v>90</v>
      </c>
      <c r="AO28" s="262" t="s">
        <v>90</v>
      </c>
      <c r="AP28" s="262" t="s">
        <v>90</v>
      </c>
      <c r="AQ28" s="262" t="s">
        <v>90</v>
      </c>
      <c r="AR28" s="262" t="s">
        <v>90</v>
      </c>
      <c r="AS28" s="262" t="s">
        <v>90</v>
      </c>
      <c r="AT28" s="262" t="s">
        <v>90</v>
      </c>
      <c r="AU28" s="262" t="s">
        <v>90</v>
      </c>
      <c r="AV28" s="262" t="s">
        <v>90</v>
      </c>
      <c r="AW28" s="262" t="s">
        <v>90</v>
      </c>
      <c r="AX28" s="262" t="s">
        <v>90</v>
      </c>
      <c r="AY28" s="262" t="s">
        <v>90</v>
      </c>
      <c r="AZ28" s="262" t="s">
        <v>90</v>
      </c>
      <c r="BA28" s="262" t="s">
        <v>90</v>
      </c>
      <c r="BB28" s="262" t="s">
        <v>90</v>
      </c>
      <c r="BC28" s="262" t="s">
        <v>90</v>
      </c>
      <c r="BD28" s="262" t="s">
        <v>90</v>
      </c>
      <c r="BE28" s="262" t="s">
        <v>90</v>
      </c>
      <c r="BF28" s="262" t="s">
        <v>90</v>
      </c>
      <c r="BG28" s="262" t="s">
        <v>90</v>
      </c>
      <c r="BH28" s="262" t="s">
        <v>90</v>
      </c>
      <c r="BI28" s="262" t="s">
        <v>90</v>
      </c>
      <c r="BJ28" s="262" t="s">
        <v>90</v>
      </c>
      <c r="BK28" s="262" t="s">
        <v>90</v>
      </c>
      <c r="BL28" s="262" t="s">
        <v>90</v>
      </c>
      <c r="BM28" s="262" t="s">
        <v>90</v>
      </c>
      <c r="BN28" s="262" t="s">
        <v>90</v>
      </c>
      <c r="BO28" s="262" t="s">
        <v>90</v>
      </c>
      <c r="BP28" s="262" t="s">
        <v>90</v>
      </c>
      <c r="BQ28" s="262" t="s">
        <v>90</v>
      </c>
      <c r="BR28" s="262" t="s">
        <v>89</v>
      </c>
      <c r="BS28" s="262" t="s">
        <v>89</v>
      </c>
      <c r="BT28" s="237" t="s">
        <v>89</v>
      </c>
      <c r="BU28" s="237" t="s">
        <v>89</v>
      </c>
      <c r="BV28" s="237" t="s">
        <v>89</v>
      </c>
      <c r="BW28" s="237" t="s">
        <v>89</v>
      </c>
      <c r="BX28" s="219"/>
    </row>
    <row r="29" spans="1:76" s="275" customFormat="1" ht="24" customHeight="1">
      <c r="A29" s="274"/>
      <c r="B29" s="35" t="s">
        <v>81</v>
      </c>
      <c r="C29" s="35"/>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v>64.360616289975013</v>
      </c>
      <c r="AR29" s="233">
        <v>316.66062766720057</v>
      </c>
      <c r="AS29" s="233">
        <v>254.09426723291975</v>
      </c>
      <c r="AT29" s="233">
        <v>276.61138258713635</v>
      </c>
      <c r="AU29" s="233">
        <v>354.29050651580712</v>
      </c>
      <c r="AV29" s="233">
        <v>347.7905504873051</v>
      </c>
      <c r="AW29" s="233">
        <v>376.17146754796437</v>
      </c>
      <c r="AX29" s="233">
        <v>344.7087745234</v>
      </c>
      <c r="AY29" s="233">
        <v>409.83170925176205</v>
      </c>
      <c r="AZ29" s="233">
        <v>353.01841977846578</v>
      </c>
      <c r="BA29" s="233">
        <v>269.999607183129</v>
      </c>
      <c r="BB29" s="233">
        <v>284.24709935224814</v>
      </c>
      <c r="BC29" s="233">
        <v>262.10441849963024</v>
      </c>
      <c r="BD29" s="233">
        <v>325.00242349914845</v>
      </c>
      <c r="BE29" s="233">
        <v>341.98293703281104</v>
      </c>
      <c r="BF29" s="233">
        <v>399.22542778329614</v>
      </c>
      <c r="BG29" s="233">
        <v>426.85033359980389</v>
      </c>
      <c r="BH29" s="233">
        <v>414.45650308643519</v>
      </c>
      <c r="BI29" s="233">
        <v>447.18243667738983</v>
      </c>
      <c r="BJ29" s="233">
        <v>528.8111796405633</v>
      </c>
      <c r="BK29" s="233">
        <v>473.87533312406464</v>
      </c>
      <c r="BL29" s="233">
        <v>692.90747015265447</v>
      </c>
      <c r="BM29" s="233">
        <v>832.8952260638423</v>
      </c>
      <c r="BN29" s="233">
        <v>949.61428056183217</v>
      </c>
      <c r="BO29" s="233">
        <v>367.18380864381299</v>
      </c>
      <c r="BP29" s="233">
        <v>333.92986398480366</v>
      </c>
      <c r="BQ29" s="233">
        <v>-38.060079817349035</v>
      </c>
      <c r="BR29" s="233">
        <v>-21.865116108812956</v>
      </c>
      <c r="BS29" s="233">
        <v>202.45620889491687</v>
      </c>
      <c r="BT29" s="233">
        <v>202.90457619988763</v>
      </c>
      <c r="BU29" s="233">
        <v>203.63589011102661</v>
      </c>
      <c r="BV29" s="233">
        <v>202.42574511294529</v>
      </c>
      <c r="BW29" s="233">
        <v>199.36745615792006</v>
      </c>
      <c r="BX29" s="174"/>
    </row>
    <row r="30" spans="1:76" s="275" customFormat="1" ht="24.75" customHeight="1">
      <c r="A30" s="277"/>
      <c r="B30" s="405" t="s">
        <v>562</v>
      </c>
      <c r="C30" s="404"/>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v>245.75829685022183</v>
      </c>
      <c r="AS30" s="233">
        <v>179.6927928796265</v>
      </c>
      <c r="AT30" s="233">
        <v>175.60361320370464</v>
      </c>
      <c r="AU30" s="233">
        <v>213.51826948018009</v>
      </c>
      <c r="AV30" s="233">
        <v>209.46532374583518</v>
      </c>
      <c r="AW30" s="233">
        <v>224.14560740971982</v>
      </c>
      <c r="AX30" s="233">
        <v>213.20539537921786</v>
      </c>
      <c r="AY30" s="233">
        <v>211.9896225296016</v>
      </c>
      <c r="AZ30" s="233">
        <v>198.82563376114894</v>
      </c>
      <c r="BA30" s="233">
        <v>186.67758346318683</v>
      </c>
      <c r="BB30" s="233">
        <v>203.76929891297925</v>
      </c>
      <c r="BC30" s="233">
        <v>183.14837182881664</v>
      </c>
      <c r="BD30" s="233">
        <v>174.58231752791178</v>
      </c>
      <c r="BE30" s="233">
        <v>185.29752763530797</v>
      </c>
      <c r="BF30" s="233">
        <v>179.92325697197742</v>
      </c>
      <c r="BG30" s="233">
        <v>201.49249864799157</v>
      </c>
      <c r="BH30" s="233">
        <v>202.83075978884719</v>
      </c>
      <c r="BI30" s="233">
        <v>234.01837487922873</v>
      </c>
      <c r="BJ30" s="233">
        <v>325.5049687768792</v>
      </c>
      <c r="BK30" s="233">
        <v>272.24502336039143</v>
      </c>
      <c r="BL30" s="233">
        <v>246.32460373486791</v>
      </c>
      <c r="BM30" s="233">
        <v>298.00166017042551</v>
      </c>
      <c r="BN30" s="233">
        <v>293.50550441535114</v>
      </c>
      <c r="BO30" s="233">
        <v>133.6614410828283</v>
      </c>
      <c r="BP30" s="233">
        <v>100.59325650803419</v>
      </c>
      <c r="BQ30" s="233">
        <v>-129.18444958387244</v>
      </c>
      <c r="BR30" s="233">
        <v>-110.90513542708987</v>
      </c>
      <c r="BS30" s="233">
        <v>0</v>
      </c>
      <c r="BT30" s="233">
        <v>0</v>
      </c>
      <c r="BU30" s="233">
        <v>0</v>
      </c>
      <c r="BV30" s="233">
        <v>0</v>
      </c>
      <c r="BW30" s="233">
        <v>0</v>
      </c>
      <c r="BX30" s="174"/>
    </row>
    <row r="31" spans="1:76">
      <c r="A31" s="271"/>
      <c r="B31" s="88" t="s">
        <v>559</v>
      </c>
      <c r="C31" s="30"/>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v>141.62342530351765</v>
      </c>
      <c r="AS31" s="135">
        <v>48.304514214953358</v>
      </c>
      <c r="AT31" s="135">
        <v>39.260970431722583</v>
      </c>
      <c r="AU31" s="135">
        <v>60.90937844914918</v>
      </c>
      <c r="AV31" s="135">
        <v>44.801593046212275</v>
      </c>
      <c r="AW31" s="135">
        <v>51.059818401945009</v>
      </c>
      <c r="AX31" s="135">
        <v>44.280034999774344</v>
      </c>
      <c r="AY31" s="135">
        <v>49.268308100494536</v>
      </c>
      <c r="AZ31" s="135">
        <v>50.186454717852619</v>
      </c>
      <c r="BA31" s="135">
        <v>41.725640854681629</v>
      </c>
      <c r="BB31" s="135">
        <v>53.887759041379965</v>
      </c>
      <c r="BC31" s="135">
        <v>32.11414066067158</v>
      </c>
      <c r="BD31" s="135">
        <v>21.572958592332817</v>
      </c>
      <c r="BE31" s="135">
        <v>20.437227312717791</v>
      </c>
      <c r="BF31" s="135">
        <v>5.1973316145036303</v>
      </c>
      <c r="BG31" s="135">
        <v>29.851511538726648</v>
      </c>
      <c r="BH31" s="135">
        <v>24.808336531395888</v>
      </c>
      <c r="BI31" s="135">
        <v>47.75780029073384</v>
      </c>
      <c r="BJ31" s="135">
        <v>126.84463066372463</v>
      </c>
      <c r="BK31" s="135">
        <v>55.429764583143815</v>
      </c>
      <c r="BL31" s="135">
        <v>-0.27400222520207779</v>
      </c>
      <c r="BM31" s="135">
        <v>18.783898839417748</v>
      </c>
      <c r="BN31" s="135">
        <v>30.116322840957629</v>
      </c>
      <c r="BO31" s="135">
        <v>0.24132460186921259</v>
      </c>
      <c r="BP31" s="135">
        <v>-4.8521587512468516</v>
      </c>
      <c r="BQ31" s="93">
        <v>-30.837073191579041</v>
      </c>
      <c r="BR31" s="135">
        <v>-30.215547457409038</v>
      </c>
      <c r="BS31" s="135"/>
      <c r="BT31" s="135"/>
      <c r="BU31" s="135"/>
      <c r="BV31" s="135"/>
      <c r="BW31" s="135"/>
      <c r="BX31" s="219"/>
    </row>
    <row r="32" spans="1:76">
      <c r="A32" s="271"/>
      <c r="B32" s="88" t="s">
        <v>558</v>
      </c>
      <c r="C32" s="30"/>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v>85.39059466829741</v>
      </c>
      <c r="AS32" s="135">
        <v>115.93083411588806</v>
      </c>
      <c r="AT32" s="135">
        <v>120.28133668627737</v>
      </c>
      <c r="AU32" s="135">
        <v>134.86570960755873</v>
      </c>
      <c r="AV32" s="135">
        <v>149.33042451965343</v>
      </c>
      <c r="AW32" s="135">
        <v>156.64024040860636</v>
      </c>
      <c r="AX32" s="135">
        <v>149.15196605725242</v>
      </c>
      <c r="AY32" s="135">
        <v>147.63081500653252</v>
      </c>
      <c r="AZ32" s="135">
        <v>142.20308514793149</v>
      </c>
      <c r="BA32" s="135">
        <v>140.14906428248946</v>
      </c>
      <c r="BB32" s="135">
        <v>139.7824994697128</v>
      </c>
      <c r="BC32" s="135">
        <v>138.8575428601863</v>
      </c>
      <c r="BD32" s="135">
        <v>138.28436584883312</v>
      </c>
      <c r="BE32" s="135">
        <v>140.33562754732884</v>
      </c>
      <c r="BF32" s="135">
        <v>144.54954095663547</v>
      </c>
      <c r="BG32" s="135">
        <v>151.98587968180922</v>
      </c>
      <c r="BH32" s="135">
        <v>161.49320213568899</v>
      </c>
      <c r="BI32" s="135">
        <v>169.3277950804499</v>
      </c>
      <c r="BJ32" s="135">
        <v>167.99327733176</v>
      </c>
      <c r="BK32" s="135">
        <v>162.54383548551613</v>
      </c>
      <c r="BL32" s="135">
        <v>160.06825034501381</v>
      </c>
      <c r="BM32" s="135">
        <v>155.24447047152134</v>
      </c>
      <c r="BN32" s="135">
        <v>151.61440836237441</v>
      </c>
      <c r="BO32" s="135">
        <v>149.6307341613477</v>
      </c>
      <c r="BP32" s="135">
        <v>138.56428012762461</v>
      </c>
      <c r="BQ32" s="135">
        <v>8.9301333325081185</v>
      </c>
      <c r="BR32" s="135">
        <v>0</v>
      </c>
      <c r="BS32" s="135"/>
      <c r="BT32" s="135"/>
      <c r="BU32" s="135"/>
      <c r="BV32" s="135"/>
      <c r="BW32" s="135"/>
      <c r="BX32" s="219"/>
    </row>
    <row r="33" spans="1:76">
      <c r="A33" s="271"/>
      <c r="B33" s="88" t="s">
        <v>557</v>
      </c>
      <c r="C33" s="30"/>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v>18.744276878406751</v>
      </c>
      <c r="AS33" s="135">
        <v>15.457444548785075</v>
      </c>
      <c r="AT33" s="135">
        <v>16.061306085704693</v>
      </c>
      <c r="AU33" s="135">
        <v>17.743181423472194</v>
      </c>
      <c r="AV33" s="135">
        <v>15.333306179969476</v>
      </c>
      <c r="AW33" s="135">
        <v>16.445548599168436</v>
      </c>
      <c r="AX33" s="135">
        <v>19.773394322191088</v>
      </c>
      <c r="AY33" s="135">
        <v>15.09049942257454</v>
      </c>
      <c r="AZ33" s="135">
        <v>6.4360938953647988</v>
      </c>
      <c r="BA33" s="135">
        <v>4.8028783260157377</v>
      </c>
      <c r="BB33" s="135">
        <v>10.099040401886507</v>
      </c>
      <c r="BC33" s="135">
        <v>12.176688307958745</v>
      </c>
      <c r="BD33" s="135">
        <v>14.72499308674586</v>
      </c>
      <c r="BE33" s="135">
        <v>24.524672775261351</v>
      </c>
      <c r="BF33" s="135">
        <v>30.176384400838323</v>
      </c>
      <c r="BG33" s="135">
        <v>19.655107427455697</v>
      </c>
      <c r="BH33" s="135">
        <v>16.529221121762323</v>
      </c>
      <c r="BI33" s="135">
        <v>16.932779508044991</v>
      </c>
      <c r="BJ33" s="135">
        <v>30.667060781394564</v>
      </c>
      <c r="BK33" s="135">
        <v>54.271423291731509</v>
      </c>
      <c r="BL33" s="135">
        <v>86.53035561505618</v>
      </c>
      <c r="BM33" s="135">
        <v>123.97329085948638</v>
      </c>
      <c r="BN33" s="135">
        <v>111.77477321201914</v>
      </c>
      <c r="BO33" s="135">
        <v>-16.210617680388591</v>
      </c>
      <c r="BP33" s="135">
        <v>-33.118864868343579</v>
      </c>
      <c r="BQ33" s="135">
        <v>-107.2775097248015</v>
      </c>
      <c r="BR33" s="135">
        <v>-80.689587969680829</v>
      </c>
      <c r="BS33" s="135"/>
      <c r="BT33" s="135"/>
      <c r="BU33" s="135"/>
      <c r="BV33" s="135"/>
      <c r="BW33" s="135"/>
      <c r="BX33" s="219"/>
    </row>
    <row r="34" spans="1:76" s="275" customFormat="1" ht="24.75" customHeight="1">
      <c r="A34" s="277"/>
      <c r="B34" s="405" t="s">
        <v>561</v>
      </c>
      <c r="C34" s="404"/>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v>64.360616289975013</v>
      </c>
      <c r="AR34" s="233">
        <v>70.902330816978775</v>
      </c>
      <c r="AS34" s="233">
        <v>74.401474353293253</v>
      </c>
      <c r="AT34" s="233">
        <v>101.00776938343174</v>
      </c>
      <c r="AU34" s="233">
        <v>140.772237035627</v>
      </c>
      <c r="AV34" s="233">
        <v>138.32522674146995</v>
      </c>
      <c r="AW34" s="233">
        <v>152.02586013824455</v>
      </c>
      <c r="AX34" s="233">
        <v>131.50337914418213</v>
      </c>
      <c r="AY34" s="233">
        <v>197.84208672216039</v>
      </c>
      <c r="AZ34" s="233">
        <v>154.19278601731685</v>
      </c>
      <c r="BA34" s="233">
        <v>83.322023719942194</v>
      </c>
      <c r="BB34" s="233">
        <v>80.477800439268862</v>
      </c>
      <c r="BC34" s="233">
        <v>78.956046670813606</v>
      </c>
      <c r="BD34" s="233">
        <v>150.42010597123667</v>
      </c>
      <c r="BE34" s="233">
        <v>156.68540939750307</v>
      </c>
      <c r="BF34" s="233">
        <v>219.30217081131869</v>
      </c>
      <c r="BG34" s="233">
        <v>225.35783495181232</v>
      </c>
      <c r="BH34" s="233">
        <v>211.625743297588</v>
      </c>
      <c r="BI34" s="233">
        <v>213.16406179816113</v>
      </c>
      <c r="BJ34" s="233">
        <v>203.30621086368407</v>
      </c>
      <c r="BK34" s="233">
        <v>201.63030976367327</v>
      </c>
      <c r="BL34" s="233">
        <v>446.58286641778648</v>
      </c>
      <c r="BM34" s="233">
        <v>534.89356589341685</v>
      </c>
      <c r="BN34" s="233">
        <v>656.10877614648098</v>
      </c>
      <c r="BO34" s="233">
        <v>233.52236756098466</v>
      </c>
      <c r="BP34" s="233">
        <v>233.33660747676947</v>
      </c>
      <c r="BQ34" s="233">
        <v>91.124369766523401</v>
      </c>
      <c r="BR34" s="233">
        <v>89.040019318276919</v>
      </c>
      <c r="BS34" s="233">
        <v>202.45620889491687</v>
      </c>
      <c r="BT34" s="233">
        <v>202.90457619988763</v>
      </c>
      <c r="BU34" s="233">
        <v>203.63589011102661</v>
      </c>
      <c r="BV34" s="233">
        <v>202.42574511294529</v>
      </c>
      <c r="BW34" s="233">
        <v>199.36745615792006</v>
      </c>
      <c r="BX34" s="174"/>
    </row>
    <row r="35" spans="1:76">
      <c r="A35" s="271"/>
      <c r="B35" s="88" t="s">
        <v>243</v>
      </c>
      <c r="C35" s="30"/>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v>39.656641782415882</v>
      </c>
      <c r="AS35" s="135">
        <v>44.633371134616908</v>
      </c>
      <c r="AT35" s="135">
        <v>51.753097387270678</v>
      </c>
      <c r="AU35" s="135">
        <v>63.314805001618758</v>
      </c>
      <c r="AV35" s="135">
        <v>76.05175211432973</v>
      </c>
      <c r="AW35" s="135">
        <v>94.862737651300861</v>
      </c>
      <c r="AX35" s="135">
        <v>95.930297490290002</v>
      </c>
      <c r="AY35" s="135">
        <v>71.712999246976395</v>
      </c>
      <c r="AZ35" s="135">
        <v>61.00985377661722</v>
      </c>
      <c r="BA35" s="135">
        <v>53.43292908752494</v>
      </c>
      <c r="BB35" s="135">
        <v>54.205141115165191</v>
      </c>
      <c r="BC35" s="135">
        <v>52.917516002516507</v>
      </c>
      <c r="BD35" s="135">
        <v>48.205472389561024</v>
      </c>
      <c r="BE35" s="135">
        <v>51.774309192218404</v>
      </c>
      <c r="BF35" s="135">
        <v>53.644693029496089</v>
      </c>
      <c r="BG35" s="135">
        <v>60.296306256570254</v>
      </c>
      <c r="BH35" s="135">
        <v>58.638688986787642</v>
      </c>
      <c r="BI35" s="135">
        <v>54.398394689106276</v>
      </c>
      <c r="BJ35" s="135">
        <v>55.714634440523533</v>
      </c>
      <c r="BK35" s="135">
        <v>54.155357030066945</v>
      </c>
      <c r="BL35" s="135">
        <v>56.656187383829632</v>
      </c>
      <c r="BM35" s="135">
        <v>52.493155455758128</v>
      </c>
      <c r="BN35" s="135">
        <v>47.90186575291429</v>
      </c>
      <c r="BO35" s="135">
        <v>49.123557484999878</v>
      </c>
      <c r="BP35" s="135">
        <v>45.630851376480656</v>
      </c>
      <c r="BQ35" s="135">
        <v>44.837749041361207</v>
      </c>
      <c r="BR35" s="135">
        <v>45.019019318276925</v>
      </c>
      <c r="BS35" s="135">
        <v>43.546305482238886</v>
      </c>
      <c r="BT35" s="135">
        <v>44.04965219310148</v>
      </c>
      <c r="BU35" s="135">
        <v>44.298780491903557</v>
      </c>
      <c r="BV35" s="135">
        <v>44.315359448813012</v>
      </c>
      <c r="BW35" s="135">
        <v>44.127654972076975</v>
      </c>
      <c r="BX35" s="219"/>
    </row>
    <row r="36" spans="1:76">
      <c r="A36" s="271"/>
      <c r="B36" s="88" t="s">
        <v>209</v>
      </c>
      <c r="C36" s="30"/>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v>31.240461464011251</v>
      </c>
      <c r="AS36" s="135">
        <v>28.982708528972015</v>
      </c>
      <c r="AT36" s="135">
        <v>33.907201736487686</v>
      </c>
      <c r="AU36" s="135">
        <v>38.260947363668237</v>
      </c>
      <c r="AV36" s="135">
        <v>37.110283053065061</v>
      </c>
      <c r="AW36" s="135">
        <v>37.612975201005433</v>
      </c>
      <c r="AX36" s="135">
        <v>35.573081653892132</v>
      </c>
      <c r="AY36" s="135">
        <v>33.741765045431883</v>
      </c>
      <c r="AZ36" s="135">
        <v>32.529325278226402</v>
      </c>
      <c r="BA36" s="135">
        <v>29.038025173982053</v>
      </c>
      <c r="BB36" s="135">
        <v>26.272659324103671</v>
      </c>
      <c r="BC36" s="135">
        <v>24.663241214969659</v>
      </c>
      <c r="BD36" s="135">
        <v>61.386872362948971</v>
      </c>
      <c r="BE36" s="135">
        <v>83.111391071719027</v>
      </c>
      <c r="BF36" s="135">
        <v>146.87672418019227</v>
      </c>
      <c r="BG36" s="135">
        <v>156.83753094261431</v>
      </c>
      <c r="BH36" s="135">
        <v>150.73312694379624</v>
      </c>
      <c r="BI36" s="135">
        <v>147.95077445804702</v>
      </c>
      <c r="BJ36" s="135">
        <v>143.48686601667572</v>
      </c>
      <c r="BK36" s="135">
        <v>142.84390889319036</v>
      </c>
      <c r="BL36" s="135">
        <v>150.91748181574442</v>
      </c>
      <c r="BM36" s="135">
        <v>153.20924457928993</v>
      </c>
      <c r="BN36" s="135">
        <v>140.58319787822651</v>
      </c>
      <c r="BO36" s="135">
        <v>48.576536109734739</v>
      </c>
      <c r="BP36" s="135">
        <v>40.534682929846902</v>
      </c>
      <c r="BQ36" s="135">
        <v>37.738786166765777</v>
      </c>
      <c r="BR36" s="135">
        <v>33.640999999999998</v>
      </c>
      <c r="BS36" s="135">
        <v>33.22540410819424</v>
      </c>
      <c r="BT36" s="135">
        <v>32.97584374803229</v>
      </c>
      <c r="BU36" s="135">
        <v>32.555432724398344</v>
      </c>
      <c r="BV36" s="135">
        <v>31.960213287184317</v>
      </c>
      <c r="BW36" s="135">
        <v>31.161475731620616</v>
      </c>
      <c r="BX36" s="219"/>
    </row>
    <row r="37" spans="1:76">
      <c r="A37" s="219"/>
      <c r="B37" s="83" t="s">
        <v>252</v>
      </c>
      <c r="C37" s="33"/>
      <c r="D37" s="368"/>
      <c r="E37" s="368"/>
      <c r="F37" s="368"/>
      <c r="G37" s="368"/>
      <c r="H37" s="368"/>
      <c r="I37" s="368"/>
      <c r="J37" s="368"/>
      <c r="K37" s="368"/>
      <c r="L37" s="368"/>
      <c r="M37" s="368"/>
      <c r="N37" s="368"/>
      <c r="O37" s="368"/>
      <c r="P37" s="368"/>
      <c r="Q37" s="368"/>
      <c r="R37" s="368"/>
      <c r="S37" s="368"/>
      <c r="T37" s="368"/>
      <c r="U37" s="368"/>
      <c r="V37" s="368"/>
      <c r="W37" s="368"/>
      <c r="X37" s="368"/>
      <c r="Y37" s="368"/>
      <c r="Z37" s="368"/>
      <c r="AA37" s="368"/>
      <c r="AB37" s="368"/>
      <c r="AC37" s="368"/>
      <c r="AD37" s="368"/>
      <c r="AE37" s="368"/>
      <c r="AF37" s="368"/>
      <c r="AG37" s="368"/>
      <c r="AH37" s="368"/>
      <c r="AI37" s="368"/>
      <c r="AJ37" s="368"/>
      <c r="AK37" s="368"/>
      <c r="AL37" s="368"/>
      <c r="AM37" s="368"/>
      <c r="AN37" s="368"/>
      <c r="AO37" s="368"/>
      <c r="AP37" s="368"/>
      <c r="AQ37" s="368"/>
      <c r="AR37" s="368">
        <v>5.2275705516445494E-3</v>
      </c>
      <c r="AS37" s="368">
        <v>0.78539468970433823</v>
      </c>
      <c r="AT37" s="368">
        <v>15.347470259673372</v>
      </c>
      <c r="AU37" s="368">
        <v>39.196484670340006</v>
      </c>
      <c r="AV37" s="368">
        <v>25.163191574075125</v>
      </c>
      <c r="AW37" s="368">
        <v>19.550147285938284</v>
      </c>
      <c r="AX37" s="368">
        <v>0</v>
      </c>
      <c r="AY37" s="368">
        <v>92.387322429752089</v>
      </c>
      <c r="AZ37" s="368">
        <v>60.653606962473219</v>
      </c>
      <c r="BA37" s="368">
        <v>0.85106945843520476</v>
      </c>
      <c r="BB37" s="368">
        <v>0</v>
      </c>
      <c r="BC37" s="368">
        <v>1.3752894533274342</v>
      </c>
      <c r="BD37" s="368">
        <v>40.827761218726685</v>
      </c>
      <c r="BE37" s="368">
        <v>21.799709133565646</v>
      </c>
      <c r="BF37" s="368">
        <v>18.780753601630359</v>
      </c>
      <c r="BG37" s="368">
        <v>8.2239977526277528</v>
      </c>
      <c r="BH37" s="368">
        <v>2.2539273670041409</v>
      </c>
      <c r="BI37" s="368">
        <v>10.814892651007865</v>
      </c>
      <c r="BJ37" s="368">
        <v>4.1047104064848163</v>
      </c>
      <c r="BK37" s="368">
        <v>4.631043840415936</v>
      </c>
      <c r="BL37" s="368">
        <v>239.00919721821242</v>
      </c>
      <c r="BM37" s="368">
        <v>329.19116585836878</v>
      </c>
      <c r="BN37" s="368">
        <v>467.62371251534023</v>
      </c>
      <c r="BO37" s="368">
        <v>135.82227396625007</v>
      </c>
      <c r="BP37" s="368">
        <v>147.1710731704419</v>
      </c>
      <c r="BQ37" s="368">
        <v>8.5478345583964153</v>
      </c>
      <c r="BR37" s="368">
        <v>10.379999999999995</v>
      </c>
      <c r="BS37" s="368">
        <v>125.68449930448374</v>
      </c>
      <c r="BT37" s="368">
        <v>125.87908025875386</v>
      </c>
      <c r="BU37" s="368">
        <v>126.78167689472473</v>
      </c>
      <c r="BV37" s="368">
        <v>126.15017237694796</v>
      </c>
      <c r="BW37" s="368">
        <v>124.07832545422247</v>
      </c>
      <c r="BX37" s="219"/>
    </row>
    <row r="38" spans="1:76" s="275" customFormat="1" ht="26.1" customHeight="1">
      <c r="A38" s="277"/>
      <c r="B38" s="38" t="s">
        <v>337</v>
      </c>
      <c r="C38" s="87"/>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v>52.724383446607177</v>
      </c>
      <c r="AR38" s="135">
        <v>259.40920578427347</v>
      </c>
      <c r="AS38" s="135">
        <v>208.15468137864747</v>
      </c>
      <c r="AT38" s="135">
        <v>226.60076055691854</v>
      </c>
      <c r="AU38" s="135">
        <v>290.23569993287504</v>
      </c>
      <c r="AV38" s="135">
        <v>283.35384355604396</v>
      </c>
      <c r="AW38" s="135">
        <v>311.67282816390872</v>
      </c>
      <c r="AX38" s="135">
        <v>296.97989167673182</v>
      </c>
      <c r="AY38" s="135">
        <v>330.32693385816935</v>
      </c>
      <c r="AZ38" s="135">
        <v>292.55993555237012</v>
      </c>
      <c r="BA38" s="135">
        <v>238.48389515575028</v>
      </c>
      <c r="BB38" s="135">
        <v>252.65185687182742</v>
      </c>
      <c r="BC38" s="135">
        <v>230.67421967683117</v>
      </c>
      <c r="BD38" s="135">
        <v>275.67890952005581</v>
      </c>
      <c r="BE38" s="135">
        <v>303.84702043063606</v>
      </c>
      <c r="BF38" s="135">
        <v>360.5177710089784</v>
      </c>
      <c r="BG38" s="135">
        <v>387.31461222188278</v>
      </c>
      <c r="BH38" s="135">
        <v>373.38764742353061</v>
      </c>
      <c r="BI38" s="135">
        <v>397.04337209009077</v>
      </c>
      <c r="BJ38" s="135">
        <v>474.37286552474063</v>
      </c>
      <c r="BK38" s="135">
        <v>424.31042827536044</v>
      </c>
      <c r="BL38" s="135">
        <v>484.69096907850718</v>
      </c>
      <c r="BM38" s="135">
        <v>577.51650215629058</v>
      </c>
      <c r="BN38" s="135">
        <v>624.62246253480419</v>
      </c>
      <c r="BO38" s="135">
        <v>252.08731834668359</v>
      </c>
      <c r="BP38" s="135">
        <v>219.34881082561486</v>
      </c>
      <c r="BQ38" s="135">
        <v>-58.844847732945503</v>
      </c>
      <c r="BR38" s="135">
        <v>-43.251336597936437</v>
      </c>
      <c r="BS38" s="135">
        <v>115.32699900620035</v>
      </c>
      <c r="BT38" s="135">
        <v>118.15119873480332</v>
      </c>
      <c r="BU38" s="135">
        <v>121.08025921832132</v>
      </c>
      <c r="BV38" s="135">
        <v>122.91259283916692</v>
      </c>
      <c r="BW38" s="135">
        <v>122.96452275000566</v>
      </c>
      <c r="BX38" s="174"/>
    </row>
    <row r="39" spans="1:76">
      <c r="A39" s="271"/>
      <c r="B39" s="88" t="s">
        <v>559</v>
      </c>
      <c r="C39" s="38"/>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v>119.99502060788349</v>
      </c>
      <c r="BK39" s="135">
        <v>51.937689414405753</v>
      </c>
      <c r="BL39" s="135">
        <v>-0.25509607166313442</v>
      </c>
      <c r="BM39" s="135">
        <v>17.43145812297967</v>
      </c>
      <c r="BN39" s="135">
        <v>27.707017013681018</v>
      </c>
      <c r="BO39" s="135">
        <v>0.22177730911780638</v>
      </c>
      <c r="BP39" s="135">
        <v>-4.4688382098983501</v>
      </c>
      <c r="BQ39" s="135">
        <v>-28.339270263061142</v>
      </c>
      <c r="BR39" s="135"/>
      <c r="BS39" s="135"/>
      <c r="BT39" s="135"/>
      <c r="BU39" s="135"/>
      <c r="BV39" s="135"/>
      <c r="BW39" s="135"/>
      <c r="BX39" s="219"/>
    </row>
    <row r="40" spans="1:76">
      <c r="A40" s="271"/>
      <c r="B40" s="88" t="s">
        <v>558</v>
      </c>
      <c r="C40" s="38"/>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v>151.52993615324752</v>
      </c>
      <c r="BK40" s="135">
        <v>146.45199577245003</v>
      </c>
      <c r="BL40" s="135">
        <v>144.54163006154747</v>
      </c>
      <c r="BM40" s="135">
        <v>141.27246812908442</v>
      </c>
      <c r="BN40" s="135">
        <v>138.87879805993498</v>
      </c>
      <c r="BO40" s="135">
        <v>139.15658277005335</v>
      </c>
      <c r="BP40" s="135">
        <v>129.69616619945666</v>
      </c>
      <c r="BQ40" s="135">
        <v>8.3586047992275976</v>
      </c>
      <c r="BR40" s="135"/>
      <c r="BS40" s="135"/>
      <c r="BT40" s="135"/>
      <c r="BU40" s="135"/>
      <c r="BV40" s="135"/>
      <c r="BW40" s="135"/>
      <c r="BX40" s="219"/>
    </row>
    <row r="41" spans="1:76">
      <c r="A41" s="271"/>
      <c r="B41" s="88" t="s">
        <v>557</v>
      </c>
      <c r="C41" s="38"/>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v>30.145720748110858</v>
      </c>
      <c r="BK41" s="135">
        <v>53.511623365647267</v>
      </c>
      <c r="BL41" s="135">
        <v>85.232400280830333</v>
      </c>
      <c r="BM41" s="135">
        <v>122.36163807831308</v>
      </c>
      <c r="BN41" s="135">
        <v>110.32170116026289</v>
      </c>
      <c r="BO41" s="135">
        <v>-16.12956459198665</v>
      </c>
      <c r="BP41" s="135">
        <v>-32.98638940887021</v>
      </c>
      <c r="BQ41" s="135">
        <v>-106.84839968590231</v>
      </c>
      <c r="BR41" s="135"/>
      <c r="BS41" s="135"/>
      <c r="BT41" s="135"/>
      <c r="BU41" s="135"/>
      <c r="BV41" s="135"/>
      <c r="BW41" s="135"/>
      <c r="BX41" s="219"/>
    </row>
    <row r="42" spans="1:76">
      <c r="A42" s="271"/>
      <c r="B42" s="88" t="s">
        <v>243</v>
      </c>
      <c r="C42" s="38"/>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v>28.247319661345433</v>
      </c>
      <c r="BK42" s="135">
        <v>28.160785655634815</v>
      </c>
      <c r="BL42" s="135">
        <v>29.914466938662049</v>
      </c>
      <c r="BM42" s="135">
        <v>28.083838168830599</v>
      </c>
      <c r="BN42" s="135">
        <v>26.058614969585374</v>
      </c>
      <c r="BO42" s="135">
        <v>26.624968156869929</v>
      </c>
      <c r="BP42" s="135">
        <v>26.374632095605822</v>
      </c>
      <c r="BQ42" s="135">
        <v>26.633622930568556</v>
      </c>
      <c r="BR42" s="135">
        <v>26.741297475056491</v>
      </c>
      <c r="BS42" s="135">
        <v>25.866505456449893</v>
      </c>
      <c r="BT42" s="135">
        <v>26.165493402702278</v>
      </c>
      <c r="BU42" s="135">
        <v>26.313475612190711</v>
      </c>
      <c r="BV42" s="135">
        <v>26.323323512594929</v>
      </c>
      <c r="BW42" s="135">
        <v>26.211827053413721</v>
      </c>
      <c r="BX42" s="219"/>
    </row>
    <row r="43" spans="1:76">
      <c r="A43" s="271"/>
      <c r="B43" s="88" t="s">
        <v>209</v>
      </c>
      <c r="C43" s="38"/>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v>143.19989228464237</v>
      </c>
      <c r="BK43" s="135">
        <v>142.84390889319036</v>
      </c>
      <c r="BL43" s="135">
        <v>150.91748181574442</v>
      </c>
      <c r="BM43" s="135">
        <v>153.20924457928993</v>
      </c>
      <c r="BN43" s="135">
        <v>140.58319787822651</v>
      </c>
      <c r="BO43" s="135">
        <v>48.576536109734739</v>
      </c>
      <c r="BP43" s="135">
        <v>40.534682929846902</v>
      </c>
      <c r="BQ43" s="135">
        <v>37.738786166765777</v>
      </c>
      <c r="BR43" s="135">
        <v>33.640999999999998</v>
      </c>
      <c r="BS43" s="135">
        <v>33.22540410819424</v>
      </c>
      <c r="BT43" s="135">
        <v>32.97584374803229</v>
      </c>
      <c r="BU43" s="135">
        <v>32.555432724398344</v>
      </c>
      <c r="BV43" s="135">
        <v>31.960213287184317</v>
      </c>
      <c r="BW43" s="135">
        <v>31.161475731620616</v>
      </c>
      <c r="BX43" s="219"/>
    </row>
    <row r="44" spans="1:76">
      <c r="A44" s="219"/>
      <c r="B44" s="83" t="s">
        <v>252</v>
      </c>
      <c r="C44" s="92"/>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v>1.2549760695110308</v>
      </c>
      <c r="BK44" s="135">
        <v>1.4044251740322502</v>
      </c>
      <c r="BL44" s="135">
        <v>74.340086053386088</v>
      </c>
      <c r="BM44" s="135">
        <v>115.1578550777928</v>
      </c>
      <c r="BN44" s="135">
        <v>181.0731334531134</v>
      </c>
      <c r="BO44" s="135">
        <v>53.6370185928944</v>
      </c>
      <c r="BP44" s="135">
        <v>60.198557219474061</v>
      </c>
      <c r="BQ44" s="135">
        <v>3.6118083194560109</v>
      </c>
      <c r="BR44" s="135">
        <v>4.5012836581680924</v>
      </c>
      <c r="BS44" s="135">
        <v>56.235089441556227</v>
      </c>
      <c r="BT44" s="135">
        <v>59.009861584068744</v>
      </c>
      <c r="BU44" s="135">
        <v>62.211350881732265</v>
      </c>
      <c r="BV44" s="135">
        <v>64.629056039387663</v>
      </c>
      <c r="BW44" s="135">
        <v>65.59121996497133</v>
      </c>
      <c r="BX44" s="219"/>
    </row>
    <row r="45" spans="1:76" s="275" customFormat="1" ht="26.1" customHeight="1">
      <c r="A45" s="174"/>
      <c r="B45" s="92" t="s">
        <v>560</v>
      </c>
      <c r="C45" s="86"/>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c r="AG45" s="368"/>
      <c r="AH45" s="368"/>
      <c r="AI45" s="368"/>
      <c r="AJ45" s="368"/>
      <c r="AK45" s="368"/>
      <c r="AL45" s="368"/>
      <c r="AM45" s="368"/>
      <c r="AN45" s="368"/>
      <c r="AO45" s="368"/>
      <c r="AP45" s="368"/>
      <c r="AQ45" s="368">
        <v>11.636232843367832</v>
      </c>
      <c r="AR45" s="368">
        <v>57.251421882927119</v>
      </c>
      <c r="AS45" s="368">
        <v>45.939585854272288</v>
      </c>
      <c r="AT45" s="368">
        <v>50.010622030217817</v>
      </c>
      <c r="AU45" s="368">
        <v>64.054806582932102</v>
      </c>
      <c r="AV45" s="368">
        <v>64.436706931261099</v>
      </c>
      <c r="AW45" s="368">
        <v>64.498639384055721</v>
      </c>
      <c r="AX45" s="368">
        <v>47.728882846668142</v>
      </c>
      <c r="AY45" s="368">
        <v>79.504775393592638</v>
      </c>
      <c r="AZ45" s="368">
        <v>60.458484226095607</v>
      </c>
      <c r="BA45" s="368">
        <v>31.515712027378743</v>
      </c>
      <c r="BB45" s="368">
        <v>31.595242480420698</v>
      </c>
      <c r="BC45" s="368">
        <v>31.430198822799049</v>
      </c>
      <c r="BD45" s="368">
        <v>49.32351397909266</v>
      </c>
      <c r="BE45" s="368">
        <v>38.135916602175008</v>
      </c>
      <c r="BF45" s="368">
        <v>38.707656774318274</v>
      </c>
      <c r="BG45" s="368">
        <v>39.535721377921107</v>
      </c>
      <c r="BH45" s="368">
        <v>41.068855662904539</v>
      </c>
      <c r="BI45" s="368">
        <v>50.139064587299067</v>
      </c>
      <c r="BJ45" s="368">
        <v>54.438314115822564</v>
      </c>
      <c r="BK45" s="368">
        <v>49.564904848704224</v>
      </c>
      <c r="BL45" s="368">
        <v>208.21650107414717</v>
      </c>
      <c r="BM45" s="368">
        <v>255.37872390755183</v>
      </c>
      <c r="BN45" s="368">
        <v>324.9918180270281</v>
      </c>
      <c r="BO45" s="368">
        <v>115.09649029712939</v>
      </c>
      <c r="BP45" s="368">
        <v>114.58105315918877</v>
      </c>
      <c r="BQ45" s="368">
        <v>20.784767915596468</v>
      </c>
      <c r="BR45" s="368">
        <v>21.386220489123481</v>
      </c>
      <c r="BS45" s="368">
        <v>87.129209888716503</v>
      </c>
      <c r="BT45" s="368">
        <v>84.753377465084313</v>
      </c>
      <c r="BU45" s="368">
        <v>82.555630892705295</v>
      </c>
      <c r="BV45" s="368">
        <v>79.513152273778388</v>
      </c>
      <c r="BW45" s="368">
        <v>76.402933407914404</v>
      </c>
      <c r="BX45" s="174"/>
    </row>
    <row r="46" spans="1:76">
      <c r="A46" s="219"/>
      <c r="B46" s="88" t="s">
        <v>559</v>
      </c>
      <c r="C46" s="33"/>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v>6.8496100558411293</v>
      </c>
      <c r="BK46" s="135">
        <v>3.4920751687380602</v>
      </c>
      <c r="BL46" s="135">
        <v>-1.8906153538943368E-2</v>
      </c>
      <c r="BM46" s="135">
        <v>1.3524407164380778</v>
      </c>
      <c r="BN46" s="135">
        <v>2.4093058272766101</v>
      </c>
      <c r="BO46" s="135">
        <v>1.9547292751406219E-2</v>
      </c>
      <c r="BP46" s="135">
        <v>-0.3833205413485013</v>
      </c>
      <c r="BQ46" s="135">
        <v>-2.4978029285179026</v>
      </c>
      <c r="BR46" s="135"/>
      <c r="BS46" s="135"/>
      <c r="BT46" s="135"/>
      <c r="BU46" s="135"/>
      <c r="BV46" s="135"/>
      <c r="BW46" s="135"/>
      <c r="BX46" s="219"/>
    </row>
    <row r="47" spans="1:76">
      <c r="A47" s="219"/>
      <c r="B47" s="88" t="s">
        <v>558</v>
      </c>
      <c r="C47" s="33"/>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v>16.463341178512479</v>
      </c>
      <c r="BK47" s="135">
        <v>16.091839713066097</v>
      </c>
      <c r="BL47" s="135">
        <v>15.52662028346634</v>
      </c>
      <c r="BM47" s="135">
        <v>13.97200234243692</v>
      </c>
      <c r="BN47" s="135">
        <v>12.735610302439451</v>
      </c>
      <c r="BO47" s="135">
        <v>10.47415139129434</v>
      </c>
      <c r="BP47" s="135">
        <v>8.8681139281679755</v>
      </c>
      <c r="BQ47" s="135">
        <v>0.57152853328051956</v>
      </c>
      <c r="BR47" s="135"/>
      <c r="BS47" s="135"/>
      <c r="BT47" s="135"/>
      <c r="BU47" s="135"/>
      <c r="BV47" s="135"/>
      <c r="BW47" s="135"/>
      <c r="BX47" s="219"/>
    </row>
    <row r="48" spans="1:76">
      <c r="A48" s="219"/>
      <c r="B48" s="88" t="s">
        <v>557</v>
      </c>
      <c r="C48" s="33"/>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v>0.52134003328370759</v>
      </c>
      <c r="BK48" s="135">
        <v>0.75979992608424118</v>
      </c>
      <c r="BL48" s="135">
        <v>1.2979553342258425</v>
      </c>
      <c r="BM48" s="135">
        <v>1.6116527811733228</v>
      </c>
      <c r="BN48" s="135">
        <v>1.4530720517562488</v>
      </c>
      <c r="BO48" s="135">
        <v>-8.105308840194296E-2</v>
      </c>
      <c r="BP48" s="135">
        <v>-0.13247545947337433</v>
      </c>
      <c r="BQ48" s="135">
        <v>-0.42911003889920601</v>
      </c>
      <c r="BR48" s="135"/>
      <c r="BS48" s="135"/>
      <c r="BT48" s="135"/>
      <c r="BU48" s="135"/>
      <c r="BV48" s="135"/>
      <c r="BW48" s="135"/>
      <c r="BX48" s="219"/>
    </row>
    <row r="49" spans="1:76">
      <c r="A49" s="219"/>
      <c r="B49" s="88" t="s">
        <v>243</v>
      </c>
      <c r="C49" s="33"/>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v>27.467314779178103</v>
      </c>
      <c r="BK49" s="135">
        <v>25.994571374432134</v>
      </c>
      <c r="BL49" s="135">
        <v>26.741720445167584</v>
      </c>
      <c r="BM49" s="135">
        <v>24.409317286927529</v>
      </c>
      <c r="BN49" s="135">
        <v>21.843250783328916</v>
      </c>
      <c r="BO49" s="135">
        <v>22.498589328129945</v>
      </c>
      <c r="BP49" s="135">
        <v>19.256219280874838</v>
      </c>
      <c r="BQ49" s="135">
        <v>18.20412611079265</v>
      </c>
      <c r="BR49" s="135">
        <v>18.277721843220434</v>
      </c>
      <c r="BS49" s="135">
        <v>17.679800025788989</v>
      </c>
      <c r="BT49" s="135">
        <v>17.884158790399198</v>
      </c>
      <c r="BU49" s="135">
        <v>17.985304879712842</v>
      </c>
      <c r="BV49" s="135">
        <v>17.992035936218084</v>
      </c>
      <c r="BW49" s="135">
        <v>17.915827918663254</v>
      </c>
      <c r="BX49" s="219"/>
    </row>
    <row r="50" spans="1:76">
      <c r="A50" s="219"/>
      <c r="B50" s="88" t="s">
        <v>209</v>
      </c>
      <c r="C50" s="33"/>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v>0.28697373203335147</v>
      </c>
      <c r="BK50" s="135">
        <v>0</v>
      </c>
      <c r="BL50" s="135">
        <v>0</v>
      </c>
      <c r="BM50" s="135">
        <v>0</v>
      </c>
      <c r="BN50" s="135">
        <v>0</v>
      </c>
      <c r="BO50" s="135">
        <v>0</v>
      </c>
      <c r="BP50" s="135">
        <v>0</v>
      </c>
      <c r="BQ50" s="135">
        <v>0</v>
      </c>
      <c r="BR50" s="135">
        <v>0</v>
      </c>
      <c r="BS50" s="135">
        <v>0</v>
      </c>
      <c r="BT50" s="135">
        <v>0</v>
      </c>
      <c r="BU50" s="135">
        <v>0</v>
      </c>
      <c r="BV50" s="135">
        <v>0</v>
      </c>
      <c r="BW50" s="135">
        <v>0</v>
      </c>
      <c r="BX50" s="219"/>
    </row>
    <row r="51" spans="1:76">
      <c r="A51" s="219"/>
      <c r="B51" s="88" t="s">
        <v>252</v>
      </c>
      <c r="C51" s="33"/>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v>2.8497343369737855</v>
      </c>
      <c r="BK51" s="135">
        <v>3.2266186663836853</v>
      </c>
      <c r="BL51" s="135">
        <v>164.66911116482635</v>
      </c>
      <c r="BM51" s="135">
        <v>214.03331078057596</v>
      </c>
      <c r="BN51" s="135">
        <v>286.55057906222686</v>
      </c>
      <c r="BO51" s="135">
        <v>82.185255373355645</v>
      </c>
      <c r="BP51" s="135">
        <v>86.972515950967832</v>
      </c>
      <c r="BQ51" s="135">
        <v>4.9360262389404053</v>
      </c>
      <c r="BR51" s="135">
        <v>5.8787163418319031</v>
      </c>
      <c r="BS51" s="135">
        <v>69.44940986292751</v>
      </c>
      <c r="BT51" s="135">
        <v>66.869218674685115</v>
      </c>
      <c r="BU51" s="135">
        <v>64.570326012992453</v>
      </c>
      <c r="BV51" s="135">
        <v>61.521116337560308</v>
      </c>
      <c r="BW51" s="135">
        <v>58.487105489251142</v>
      </c>
      <c r="BX51" s="219"/>
    </row>
    <row r="52" spans="1:76" ht="15.75" thickBot="1">
      <c r="A52" s="225"/>
      <c r="B52" s="81"/>
      <c r="C52" s="31"/>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219"/>
    </row>
    <row r="53" spans="1:76">
      <c r="A53" s="382"/>
      <c r="B53" s="98"/>
      <c r="C53" s="98"/>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02"/>
      <c r="AH53" s="402"/>
      <c r="AI53" s="402"/>
      <c r="AJ53" s="402"/>
      <c r="AK53" s="402"/>
      <c r="AL53" s="402"/>
      <c r="AM53" s="402"/>
      <c r="AN53" s="402"/>
      <c r="AO53" s="402"/>
      <c r="AP53" s="402"/>
      <c r="AQ53" s="402"/>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c r="BT53" s="402"/>
      <c r="BU53" s="402"/>
      <c r="BV53" s="402"/>
      <c r="BW53" s="402"/>
      <c r="BX53" s="219"/>
    </row>
  </sheetData>
  <mergeCells count="3">
    <mergeCell ref="A2:A3"/>
    <mergeCell ref="A27:A28"/>
    <mergeCell ref="B2:B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0"/>
  <sheetViews>
    <sheetView zoomScale="85" zoomScaleNormal="85" workbookViewId="0">
      <pane xSplit="3" ySplit="3" topLeftCell="BN4" activePane="bottomRight" state="frozen"/>
      <selection pane="topRight"/>
      <selection pane="bottomLeft"/>
      <selection pane="bottomRight"/>
    </sheetView>
  </sheetViews>
  <sheetFormatPr defaultColWidth="12.7109375" defaultRowHeight="15"/>
  <cols>
    <col min="1" max="1" width="20.7109375" style="218" customWidth="1"/>
    <col min="2" max="2" width="75.7109375" style="218" customWidth="1"/>
    <col min="3" max="3" width="25.7109375" style="218" customWidth="1"/>
    <col min="4" max="75" width="12.7109375" style="216" customWidth="1"/>
    <col min="76" max="76" width="12.7109375" style="215" customWidth="1"/>
    <col min="77" max="16384" width="12.7109375" style="215"/>
  </cols>
  <sheetData>
    <row r="1" spans="1:76" s="265" customFormat="1" ht="24.95" customHeight="1" thickBot="1">
      <c r="A1" s="27" t="s">
        <v>79</v>
      </c>
      <c r="B1" s="60"/>
      <c r="C1" s="270"/>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7"/>
      <c r="BW1" s="267"/>
      <c r="BX1" s="266"/>
    </row>
    <row r="2" spans="1:76" ht="15.75">
      <c r="A2" s="419" t="str">
        <f>'Benefit summary table'!A2</f>
        <v>Budget 2015</v>
      </c>
      <c r="B2" s="419" t="s">
        <v>576</v>
      </c>
      <c r="C2" s="348"/>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118" t="s">
        <v>93</v>
      </c>
      <c r="BV2" s="118" t="s">
        <v>92</v>
      </c>
      <c r="BW2" s="118" t="s">
        <v>91</v>
      </c>
      <c r="BX2" s="219"/>
    </row>
    <row r="3" spans="1:76" ht="15.75">
      <c r="A3" s="433"/>
      <c r="B3" s="433"/>
      <c r="C3" s="28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4" customHeight="1">
      <c r="A4" s="288"/>
      <c r="B4" s="254" t="s">
        <v>81</v>
      </c>
      <c r="C4" s="277"/>
      <c r="D4" s="390">
        <f t="shared" ref="D4:AI4" si="0">SUM(D5,D12)</f>
        <v>176.4</v>
      </c>
      <c r="E4" s="390">
        <f t="shared" si="0"/>
        <v>248.9</v>
      </c>
      <c r="F4" s="390">
        <f t="shared" si="0"/>
        <v>248.6</v>
      </c>
      <c r="G4" s="390">
        <f t="shared" si="0"/>
        <v>275.2</v>
      </c>
      <c r="H4" s="390">
        <f t="shared" si="0"/>
        <v>315.5</v>
      </c>
      <c r="I4" s="390">
        <f t="shared" si="0"/>
        <v>334.1</v>
      </c>
      <c r="J4" s="390">
        <f t="shared" si="0"/>
        <v>348.1</v>
      </c>
      <c r="K4" s="390">
        <f t="shared" si="0"/>
        <v>432.5</v>
      </c>
      <c r="L4" s="390">
        <f t="shared" si="0"/>
        <v>447.9</v>
      </c>
      <c r="M4" s="390">
        <f t="shared" si="0"/>
        <v>482.1</v>
      </c>
      <c r="N4" s="390">
        <f t="shared" si="0"/>
        <v>617.4</v>
      </c>
      <c r="O4" s="390">
        <f t="shared" si="0"/>
        <v>657</v>
      </c>
      <c r="P4" s="390">
        <f t="shared" si="0"/>
        <v>676.9</v>
      </c>
      <c r="Q4" s="390">
        <f t="shared" si="0"/>
        <v>783.9</v>
      </c>
      <c r="R4" s="390">
        <f t="shared" si="0"/>
        <v>807.1</v>
      </c>
      <c r="S4" s="390">
        <f t="shared" si="0"/>
        <v>958.8</v>
      </c>
      <c r="T4" s="390">
        <f t="shared" si="0"/>
        <v>1014.7</v>
      </c>
      <c r="U4" s="390">
        <f t="shared" si="0"/>
        <v>1237.8</v>
      </c>
      <c r="V4" s="390">
        <f t="shared" si="0"/>
        <v>1271.5999999999999</v>
      </c>
      <c r="W4" s="390">
        <f t="shared" si="0"/>
        <v>1384.6</v>
      </c>
      <c r="X4" s="390">
        <f t="shared" si="0"/>
        <v>1543.3</v>
      </c>
      <c r="Y4" s="390">
        <f t="shared" si="0"/>
        <v>1626.9</v>
      </c>
      <c r="Z4" s="390">
        <f t="shared" si="0"/>
        <v>1785.2</v>
      </c>
      <c r="AA4" s="390">
        <f t="shared" si="0"/>
        <v>2068.1999999999998</v>
      </c>
      <c r="AB4" s="390">
        <f t="shared" si="0"/>
        <v>2395.6</v>
      </c>
      <c r="AC4" s="390">
        <f t="shared" si="0"/>
        <v>2779.8</v>
      </c>
      <c r="AD4" s="390">
        <f t="shared" si="0"/>
        <v>3609</v>
      </c>
      <c r="AE4" s="390">
        <f t="shared" si="0"/>
        <v>4824.8999999999996</v>
      </c>
      <c r="AF4" s="390">
        <f t="shared" si="0"/>
        <v>5687.1</v>
      </c>
      <c r="AG4" s="390">
        <f t="shared" si="0"/>
        <v>6627.5</v>
      </c>
      <c r="AH4" s="390">
        <f t="shared" si="0"/>
        <v>7589</v>
      </c>
      <c r="AI4" s="390">
        <f t="shared" si="0"/>
        <v>8852</v>
      </c>
      <c r="AJ4" s="390">
        <f t="shared" ref="AJ4:BO4" si="1">SUM(AJ5,AJ12)</f>
        <v>10564</v>
      </c>
      <c r="AK4" s="390">
        <f t="shared" si="1"/>
        <v>12165</v>
      </c>
      <c r="AL4" s="390">
        <f t="shared" si="1"/>
        <v>13589</v>
      </c>
      <c r="AM4" s="390">
        <f t="shared" si="1"/>
        <v>14654</v>
      </c>
      <c r="AN4" s="390">
        <f t="shared" si="1"/>
        <v>15307</v>
      </c>
      <c r="AO4" s="390">
        <f t="shared" si="1"/>
        <v>16625</v>
      </c>
      <c r="AP4" s="390">
        <f t="shared" si="1"/>
        <v>17816.453000000001</v>
      </c>
      <c r="AQ4" s="390">
        <f t="shared" si="1"/>
        <v>18685.544999999998</v>
      </c>
      <c r="AR4" s="390">
        <f t="shared" si="1"/>
        <v>19273.72</v>
      </c>
      <c r="AS4" s="390">
        <f t="shared" si="1"/>
        <v>20731.936000000002</v>
      </c>
      <c r="AT4" s="390">
        <f t="shared" si="1"/>
        <v>22734.863000000001</v>
      </c>
      <c r="AU4" s="390">
        <f t="shared" si="1"/>
        <v>25578.864000000001</v>
      </c>
      <c r="AV4" s="390">
        <f t="shared" si="1"/>
        <v>26741.489000000001</v>
      </c>
      <c r="AW4" s="390">
        <f t="shared" si="1"/>
        <v>28219.280000000002</v>
      </c>
      <c r="AX4" s="390">
        <f t="shared" si="1"/>
        <v>28779.506000000001</v>
      </c>
      <c r="AY4" s="390">
        <f t="shared" si="1"/>
        <v>29998.344000000005</v>
      </c>
      <c r="AZ4" s="390">
        <f t="shared" si="1"/>
        <v>32024.285999999996</v>
      </c>
      <c r="BA4" s="390">
        <f t="shared" si="1"/>
        <v>33586</v>
      </c>
      <c r="BB4" s="390">
        <f t="shared" si="1"/>
        <v>35603.290999999997</v>
      </c>
      <c r="BC4" s="390">
        <f t="shared" si="1"/>
        <v>37802.438000000002</v>
      </c>
      <c r="BD4" s="390">
        <f t="shared" si="1"/>
        <v>38745.199999999997</v>
      </c>
      <c r="BE4" s="390">
        <f t="shared" si="1"/>
        <v>41921.603135450001</v>
      </c>
      <c r="BF4" s="390">
        <f t="shared" si="1"/>
        <v>44367.258565528275</v>
      </c>
      <c r="BG4" s="390">
        <f t="shared" si="1"/>
        <v>46506.352382756908</v>
      </c>
      <c r="BH4" s="390">
        <f t="shared" si="1"/>
        <v>48801.804999999993</v>
      </c>
      <c r="BI4" s="390">
        <f t="shared" si="1"/>
        <v>51422.462685709994</v>
      </c>
      <c r="BJ4" s="390">
        <f t="shared" si="1"/>
        <v>53663.45674691999</v>
      </c>
      <c r="BK4" s="390">
        <f t="shared" si="1"/>
        <v>57593.742352232308</v>
      </c>
      <c r="BL4" s="390">
        <f t="shared" si="1"/>
        <v>61584.34965923</v>
      </c>
      <c r="BM4" s="390">
        <f t="shared" si="1"/>
        <v>66895.841990320012</v>
      </c>
      <c r="BN4" s="390">
        <f t="shared" si="1"/>
        <v>69835.141333070016</v>
      </c>
      <c r="BO4" s="390">
        <f t="shared" si="1"/>
        <v>74150.519898250015</v>
      </c>
      <c r="BP4" s="390">
        <f t="shared" ref="BP4:BW4" si="2">SUM(BP5,BP12)</f>
        <v>79809.006438810029</v>
      </c>
      <c r="BQ4" s="390">
        <f t="shared" si="2"/>
        <v>83110.340476999991</v>
      </c>
      <c r="BR4" s="390">
        <f t="shared" si="2"/>
        <v>86511.944942340837</v>
      </c>
      <c r="BS4" s="390">
        <f t="shared" si="2"/>
        <v>89747.712382132318</v>
      </c>
      <c r="BT4" s="390">
        <f t="shared" si="2"/>
        <v>91967.246809906806</v>
      </c>
      <c r="BU4" s="390">
        <f t="shared" si="2"/>
        <v>94970.009106087731</v>
      </c>
      <c r="BV4" s="390">
        <f t="shared" si="2"/>
        <v>98174.096686156641</v>
      </c>
      <c r="BW4" s="390">
        <f t="shared" si="2"/>
        <v>101275.8463836052</v>
      </c>
      <c r="BX4" s="174"/>
    </row>
    <row r="5" spans="1:76" ht="26.1" customHeight="1">
      <c r="A5" s="271"/>
      <c r="B5" s="38" t="s">
        <v>572</v>
      </c>
      <c r="C5" s="415"/>
      <c r="D5" s="389">
        <f t="shared" ref="D5:AI5" si="3">SUM(D6,D7:D9)</f>
        <v>176.4</v>
      </c>
      <c r="E5" s="389">
        <f t="shared" si="3"/>
        <v>248.9</v>
      </c>
      <c r="F5" s="389">
        <f t="shared" si="3"/>
        <v>248.6</v>
      </c>
      <c r="G5" s="389">
        <f t="shared" si="3"/>
        <v>275.2</v>
      </c>
      <c r="H5" s="389">
        <f t="shared" si="3"/>
        <v>315.5</v>
      </c>
      <c r="I5" s="389">
        <f t="shared" si="3"/>
        <v>334.1</v>
      </c>
      <c r="J5" s="389">
        <f t="shared" si="3"/>
        <v>348.1</v>
      </c>
      <c r="K5" s="389">
        <f t="shared" si="3"/>
        <v>432.5</v>
      </c>
      <c r="L5" s="389">
        <f t="shared" si="3"/>
        <v>447.9</v>
      </c>
      <c r="M5" s="389">
        <f t="shared" si="3"/>
        <v>482.1</v>
      </c>
      <c r="N5" s="389">
        <f t="shared" si="3"/>
        <v>617.4</v>
      </c>
      <c r="O5" s="389">
        <f t="shared" si="3"/>
        <v>657</v>
      </c>
      <c r="P5" s="389">
        <f t="shared" si="3"/>
        <v>676.9</v>
      </c>
      <c r="Q5" s="389">
        <f t="shared" si="3"/>
        <v>783.9</v>
      </c>
      <c r="R5" s="389">
        <f t="shared" si="3"/>
        <v>807.1</v>
      </c>
      <c r="S5" s="389">
        <f t="shared" si="3"/>
        <v>958.8</v>
      </c>
      <c r="T5" s="389">
        <f t="shared" si="3"/>
        <v>1014.7</v>
      </c>
      <c r="U5" s="389">
        <f t="shared" si="3"/>
        <v>1237.8</v>
      </c>
      <c r="V5" s="389">
        <f t="shared" si="3"/>
        <v>1271.5999999999999</v>
      </c>
      <c r="W5" s="389">
        <f t="shared" si="3"/>
        <v>1384.6</v>
      </c>
      <c r="X5" s="389">
        <f t="shared" si="3"/>
        <v>1543.3</v>
      </c>
      <c r="Y5" s="389">
        <f t="shared" si="3"/>
        <v>1626.9</v>
      </c>
      <c r="Z5" s="389">
        <f t="shared" si="3"/>
        <v>1777.8</v>
      </c>
      <c r="AA5" s="389">
        <f t="shared" si="3"/>
        <v>2045.3</v>
      </c>
      <c r="AB5" s="389">
        <f t="shared" si="3"/>
        <v>2368.6</v>
      </c>
      <c r="AC5" s="389">
        <f t="shared" si="3"/>
        <v>2752</v>
      </c>
      <c r="AD5" s="389">
        <f t="shared" si="3"/>
        <v>3578.4</v>
      </c>
      <c r="AE5" s="389">
        <f t="shared" si="3"/>
        <v>4791</v>
      </c>
      <c r="AF5" s="389">
        <f t="shared" si="3"/>
        <v>5651.3</v>
      </c>
      <c r="AG5" s="389">
        <f t="shared" si="3"/>
        <v>6591.6</v>
      </c>
      <c r="AH5" s="389">
        <f t="shared" si="3"/>
        <v>7552</v>
      </c>
      <c r="AI5" s="389">
        <f t="shared" si="3"/>
        <v>8816</v>
      </c>
      <c r="AJ5" s="389">
        <f t="shared" ref="AJ5:BO5" si="4">SUM(AJ6,AJ7:AJ9)</f>
        <v>10526</v>
      </c>
      <c r="AK5" s="389">
        <f t="shared" si="4"/>
        <v>12126</v>
      </c>
      <c r="AL5" s="389">
        <f t="shared" si="4"/>
        <v>13549</v>
      </c>
      <c r="AM5" s="389">
        <f t="shared" si="4"/>
        <v>14613</v>
      </c>
      <c r="AN5" s="389">
        <f t="shared" si="4"/>
        <v>15268</v>
      </c>
      <c r="AO5" s="389">
        <f t="shared" si="4"/>
        <v>16584</v>
      </c>
      <c r="AP5" s="389">
        <f t="shared" si="4"/>
        <v>17779.453000000001</v>
      </c>
      <c r="AQ5" s="389">
        <f t="shared" si="4"/>
        <v>18648.391</v>
      </c>
      <c r="AR5" s="389">
        <f t="shared" si="4"/>
        <v>19237.593000000001</v>
      </c>
      <c r="AS5" s="389">
        <f t="shared" si="4"/>
        <v>20697.363000000001</v>
      </c>
      <c r="AT5" s="389">
        <f t="shared" si="4"/>
        <v>22699.034</v>
      </c>
      <c r="AU5" s="389">
        <f t="shared" si="4"/>
        <v>25543.024000000001</v>
      </c>
      <c r="AV5" s="389">
        <f t="shared" si="4"/>
        <v>26705.927</v>
      </c>
      <c r="AW5" s="389">
        <f t="shared" si="4"/>
        <v>28183.114000000001</v>
      </c>
      <c r="AX5" s="389">
        <f t="shared" si="4"/>
        <v>28744.81</v>
      </c>
      <c r="AY5" s="389">
        <f t="shared" si="4"/>
        <v>29962.569000000003</v>
      </c>
      <c r="AZ5" s="389">
        <f t="shared" si="4"/>
        <v>31994.560999999998</v>
      </c>
      <c r="BA5" s="389">
        <f t="shared" si="4"/>
        <v>33556.756999999998</v>
      </c>
      <c r="BB5" s="389">
        <f t="shared" si="4"/>
        <v>35574.510999999999</v>
      </c>
      <c r="BC5" s="389">
        <f t="shared" si="4"/>
        <v>37774.760999999999</v>
      </c>
      <c r="BD5" s="389">
        <f t="shared" si="4"/>
        <v>38717.656999999999</v>
      </c>
      <c r="BE5" s="389">
        <f t="shared" si="4"/>
        <v>41893.0018538</v>
      </c>
      <c r="BF5" s="389">
        <f t="shared" si="4"/>
        <v>44338.400971748277</v>
      </c>
      <c r="BG5" s="389">
        <f t="shared" si="4"/>
        <v>46476.654559836905</v>
      </c>
      <c r="BH5" s="389">
        <f t="shared" si="4"/>
        <v>48771.517999999996</v>
      </c>
      <c r="BI5" s="389">
        <f t="shared" si="4"/>
        <v>51391.939927299994</v>
      </c>
      <c r="BJ5" s="389">
        <f t="shared" si="4"/>
        <v>53629.367547699992</v>
      </c>
      <c r="BK5" s="389">
        <f t="shared" si="4"/>
        <v>57554.148143162311</v>
      </c>
      <c r="BL5" s="389">
        <f t="shared" si="4"/>
        <v>61539.334872430001</v>
      </c>
      <c r="BM5" s="389">
        <f t="shared" si="4"/>
        <v>66848.160442100008</v>
      </c>
      <c r="BN5" s="389">
        <f t="shared" si="4"/>
        <v>69777.042747120009</v>
      </c>
      <c r="BO5" s="389">
        <f t="shared" si="4"/>
        <v>74087.953530660016</v>
      </c>
      <c r="BP5" s="389">
        <f t="shared" ref="BP5:BS5" si="5">SUM(BP6,BP7:BP9)</f>
        <v>79733.982094140025</v>
      </c>
      <c r="BQ5" s="389">
        <f t="shared" si="5"/>
        <v>83014.68745279999</v>
      </c>
      <c r="BR5" s="389">
        <f t="shared" si="5"/>
        <v>86425.462496267632</v>
      </c>
      <c r="BS5" s="389">
        <f t="shared" si="5"/>
        <v>89656.194906274992</v>
      </c>
      <c r="BT5" s="389">
        <f>SUM(BT6:BT11)</f>
        <v>91872.355050910613</v>
      </c>
      <c r="BU5" s="389">
        <f>SUM(BU6:BU11)</f>
        <v>94872.956710813291</v>
      </c>
      <c r="BV5" s="389">
        <f>SUM(BV6:BV11)</f>
        <v>98071.159641485909</v>
      </c>
      <c r="BW5" s="389">
        <f>SUM(BW6:BW11)</f>
        <v>101163.54579257678</v>
      </c>
      <c r="BX5" s="219"/>
    </row>
    <row r="6" spans="1:76">
      <c r="A6" s="271"/>
      <c r="B6" s="88" t="s">
        <v>571</v>
      </c>
      <c r="C6" s="285"/>
      <c r="D6" s="400">
        <v>176.4</v>
      </c>
      <c r="E6" s="400">
        <v>248.9</v>
      </c>
      <c r="F6" s="400">
        <v>248.6</v>
      </c>
      <c r="G6" s="400">
        <v>275.2</v>
      </c>
      <c r="H6" s="400">
        <v>315.5</v>
      </c>
      <c r="I6" s="400">
        <v>334.1</v>
      </c>
      <c r="J6" s="400">
        <v>348.1</v>
      </c>
      <c r="K6" s="400">
        <v>432.5</v>
      </c>
      <c r="L6" s="400">
        <v>447.9</v>
      </c>
      <c r="M6" s="400">
        <v>482.1</v>
      </c>
      <c r="N6" s="400">
        <v>617.4</v>
      </c>
      <c r="O6" s="400">
        <v>657</v>
      </c>
      <c r="P6" s="400">
        <v>676.9</v>
      </c>
      <c r="Q6" s="400">
        <v>783.9</v>
      </c>
      <c r="R6" s="400">
        <v>807.1</v>
      </c>
      <c r="S6" s="400">
        <v>958.8</v>
      </c>
      <c r="T6" s="400">
        <v>1014.7</v>
      </c>
      <c r="U6" s="400">
        <v>1237.8</v>
      </c>
      <c r="V6" s="400">
        <v>1271.5999999999999</v>
      </c>
      <c r="W6" s="400">
        <v>1384.6</v>
      </c>
      <c r="X6" s="400">
        <v>1543.3</v>
      </c>
      <c r="Y6" s="400">
        <v>1626.9</v>
      </c>
      <c r="Z6" s="400">
        <v>1777.8</v>
      </c>
      <c r="AA6" s="400">
        <v>2045.3</v>
      </c>
      <c r="AB6" s="400">
        <v>2368.6</v>
      </c>
      <c r="AC6" s="400">
        <v>2752</v>
      </c>
      <c r="AD6" s="400">
        <v>3578.4</v>
      </c>
      <c r="AE6" s="400">
        <v>4791</v>
      </c>
      <c r="AF6" s="400">
        <v>5651.3</v>
      </c>
      <c r="AG6" s="400">
        <v>6591.6</v>
      </c>
      <c r="AH6" s="400">
        <v>7552</v>
      </c>
      <c r="AI6" s="400">
        <v>8815</v>
      </c>
      <c r="AJ6" s="400">
        <v>10518</v>
      </c>
      <c r="AK6" s="400">
        <v>12107</v>
      </c>
      <c r="AL6" s="400">
        <v>13509</v>
      </c>
      <c r="AM6" s="400">
        <v>14553</v>
      </c>
      <c r="AN6" s="400">
        <v>15181</v>
      </c>
      <c r="AO6" s="400">
        <v>16443</v>
      </c>
      <c r="AP6" s="400">
        <v>17560.36</v>
      </c>
      <c r="AQ6" s="400">
        <v>18355.971000000001</v>
      </c>
      <c r="AR6" s="400">
        <v>18857.098000000002</v>
      </c>
      <c r="AS6" s="400">
        <v>20171.257000000001</v>
      </c>
      <c r="AT6" s="400">
        <v>21972.580999999998</v>
      </c>
      <c r="AU6" s="400">
        <v>24450.99</v>
      </c>
      <c r="AV6" s="400">
        <v>25364.328000000001</v>
      </c>
      <c r="AW6" s="400">
        <v>26546.062000000002</v>
      </c>
      <c r="AX6" s="400">
        <v>26859.15</v>
      </c>
      <c r="AY6" s="400">
        <v>27740.434000000001</v>
      </c>
      <c r="AZ6" s="400">
        <v>29238.920999999998</v>
      </c>
      <c r="BA6" s="400">
        <v>30391.121999999999</v>
      </c>
      <c r="BB6" s="400">
        <v>31914.134999999998</v>
      </c>
      <c r="BC6" s="400">
        <v>33377.665495317</v>
      </c>
      <c r="BD6" s="400">
        <v>32886.690685359994</v>
      </c>
      <c r="BE6" s="400">
        <v>35420.719669182879</v>
      </c>
      <c r="BF6" s="400">
        <v>37284.042076120684</v>
      </c>
      <c r="BG6" s="400">
        <v>38505.283116754588</v>
      </c>
      <c r="BH6" s="400">
        <v>40026.295326250001</v>
      </c>
      <c r="BI6" s="400">
        <v>41780.351999849998</v>
      </c>
      <c r="BJ6" s="400">
        <v>43129.110323089997</v>
      </c>
      <c r="BK6" s="400">
        <v>45774.817325406155</v>
      </c>
      <c r="BL6" s="400">
        <v>48323.221362397162</v>
      </c>
      <c r="BM6" s="400">
        <v>51848.801061122263</v>
      </c>
      <c r="BN6" s="400">
        <v>54097.476088878946</v>
      </c>
      <c r="BO6" s="400">
        <v>57360.707342025926</v>
      </c>
      <c r="BP6" s="400">
        <v>61155.804856264447</v>
      </c>
      <c r="BQ6" s="400">
        <v>63491.474743577586</v>
      </c>
      <c r="BR6" s="400">
        <v>65860.654455116455</v>
      </c>
      <c r="BS6" s="400">
        <v>68392.597968100148</v>
      </c>
      <c r="BT6" s="400">
        <v>69145.242313432376</v>
      </c>
      <c r="BU6" s="400">
        <v>69012.729669912922</v>
      </c>
      <c r="BV6" s="400">
        <v>69037.109611874141</v>
      </c>
      <c r="BW6" s="400">
        <v>69253.540815909655</v>
      </c>
      <c r="BX6" s="219"/>
    </row>
    <row r="7" spans="1:76">
      <c r="A7" s="271"/>
      <c r="B7" s="88" t="s">
        <v>285</v>
      </c>
      <c r="C7" s="328"/>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400">
        <v>1099.6683146400001</v>
      </c>
      <c r="BE7" s="400">
        <v>1144.4988485600004</v>
      </c>
      <c r="BF7" s="400">
        <v>1185.4171848499998</v>
      </c>
      <c r="BG7" s="400">
        <v>1322.9499594399999</v>
      </c>
      <c r="BH7" s="400">
        <v>1382.4806737499998</v>
      </c>
      <c r="BI7" s="400">
        <v>1450.2460951499997</v>
      </c>
      <c r="BJ7" s="400">
        <v>1507.2713076100001</v>
      </c>
      <c r="BK7" s="400">
        <v>1595.1330525061512</v>
      </c>
      <c r="BL7" s="400">
        <v>1696.1175015328326</v>
      </c>
      <c r="BM7" s="400">
        <v>1803.6566907777408</v>
      </c>
      <c r="BN7" s="400">
        <v>1841.4891045270388</v>
      </c>
      <c r="BO7" s="400">
        <v>1928.517541864087</v>
      </c>
      <c r="BP7" s="400">
        <v>2057.8452180005802</v>
      </c>
      <c r="BQ7" s="400">
        <v>2120.523072903236</v>
      </c>
      <c r="BR7" s="400">
        <v>2188.4724955164997</v>
      </c>
      <c r="BS7" s="400">
        <v>2225.2968670082396</v>
      </c>
      <c r="BT7" s="400">
        <v>2186.3081229022796</v>
      </c>
      <c r="BU7" s="400">
        <v>2138.3424443729245</v>
      </c>
      <c r="BV7" s="400">
        <v>2095.5095587875671</v>
      </c>
      <c r="BW7" s="400">
        <v>2055.1131000364476</v>
      </c>
      <c r="BX7" s="219"/>
    </row>
    <row r="8" spans="1:76">
      <c r="A8" s="271"/>
      <c r="B8" s="88" t="s">
        <v>570</v>
      </c>
      <c r="C8" s="328"/>
      <c r="D8" s="400">
        <v>0</v>
      </c>
      <c r="E8" s="400">
        <v>0</v>
      </c>
      <c r="F8" s="400">
        <v>0</v>
      </c>
      <c r="G8" s="400">
        <v>0</v>
      </c>
      <c r="H8" s="400">
        <v>0</v>
      </c>
      <c r="I8" s="400">
        <v>0</v>
      </c>
      <c r="J8" s="400">
        <v>0</v>
      </c>
      <c r="K8" s="400">
        <v>0</v>
      </c>
      <c r="L8" s="400">
        <v>0</v>
      </c>
      <c r="M8" s="400">
        <v>0</v>
      </c>
      <c r="N8" s="400">
        <v>0</v>
      </c>
      <c r="O8" s="400">
        <v>0</v>
      </c>
      <c r="P8" s="400">
        <v>0</v>
      </c>
      <c r="Q8" s="400">
        <v>0</v>
      </c>
      <c r="R8" s="400">
        <v>0</v>
      </c>
      <c r="S8" s="400">
        <v>0</v>
      </c>
      <c r="T8" s="400">
        <v>0</v>
      </c>
      <c r="U8" s="400">
        <v>0</v>
      </c>
      <c r="V8" s="400">
        <v>0</v>
      </c>
      <c r="W8" s="400">
        <v>0</v>
      </c>
      <c r="X8" s="400">
        <v>0</v>
      </c>
      <c r="Y8" s="400">
        <v>0</v>
      </c>
      <c r="Z8" s="400">
        <v>0</v>
      </c>
      <c r="AA8" s="400">
        <v>0</v>
      </c>
      <c r="AB8" s="400">
        <v>0</v>
      </c>
      <c r="AC8" s="400">
        <v>0</v>
      </c>
      <c r="AD8" s="400">
        <v>0</v>
      </c>
      <c r="AE8" s="400">
        <v>0</v>
      </c>
      <c r="AF8" s="400">
        <v>0</v>
      </c>
      <c r="AG8" s="400">
        <v>0</v>
      </c>
      <c r="AH8" s="400">
        <v>0</v>
      </c>
      <c r="AI8" s="400">
        <v>0</v>
      </c>
      <c r="AJ8" s="400">
        <v>0</v>
      </c>
      <c r="AK8" s="400">
        <v>0</v>
      </c>
      <c r="AL8" s="400">
        <v>0</v>
      </c>
      <c r="AM8" s="400">
        <v>0</v>
      </c>
      <c r="AN8" s="400">
        <v>0</v>
      </c>
      <c r="AO8" s="400">
        <v>0</v>
      </c>
      <c r="AP8" s="400">
        <v>0</v>
      </c>
      <c r="AQ8" s="400">
        <v>0</v>
      </c>
      <c r="AR8" s="400">
        <v>0</v>
      </c>
      <c r="AS8" s="400">
        <v>0</v>
      </c>
      <c r="AT8" s="400">
        <v>0</v>
      </c>
      <c r="AU8" s="400">
        <v>0</v>
      </c>
      <c r="AV8" s="400">
        <v>0</v>
      </c>
      <c r="AW8" s="400">
        <v>0</v>
      </c>
      <c r="AX8" s="400">
        <v>0</v>
      </c>
      <c r="AY8" s="400">
        <v>0</v>
      </c>
      <c r="AZ8" s="400">
        <v>0</v>
      </c>
      <c r="BA8" s="400">
        <v>0</v>
      </c>
      <c r="BB8" s="400">
        <v>0</v>
      </c>
      <c r="BC8" s="400">
        <v>0</v>
      </c>
      <c r="BD8" s="400">
        <v>0</v>
      </c>
      <c r="BE8" s="400">
        <v>0</v>
      </c>
      <c r="BF8" s="400">
        <v>0</v>
      </c>
      <c r="BG8" s="400">
        <v>0</v>
      </c>
      <c r="BH8" s="400">
        <v>0</v>
      </c>
      <c r="BI8" s="400">
        <v>0</v>
      </c>
      <c r="BJ8" s="400">
        <v>41.005154839999996</v>
      </c>
      <c r="BK8" s="400">
        <v>158.65031815</v>
      </c>
      <c r="BL8" s="400">
        <v>347.99640159999996</v>
      </c>
      <c r="BM8" s="400">
        <v>499.48331779</v>
      </c>
      <c r="BN8" s="400">
        <v>763.72664662801776</v>
      </c>
      <c r="BO8" s="400">
        <v>632.22697060000007</v>
      </c>
      <c r="BP8" s="400">
        <v>753.45013339999991</v>
      </c>
      <c r="BQ8" s="400">
        <v>738.99857426000017</v>
      </c>
      <c r="BR8" s="400">
        <v>739.07416079300742</v>
      </c>
      <c r="BS8" s="400">
        <v>742.78536168304629</v>
      </c>
      <c r="BT8" s="400">
        <v>718.67704899785588</v>
      </c>
      <c r="BU8" s="400">
        <v>706.213488559545</v>
      </c>
      <c r="BV8" s="400">
        <v>626.07473122452404</v>
      </c>
      <c r="BW8" s="400">
        <v>519.87193056024887</v>
      </c>
      <c r="BX8" s="219"/>
    </row>
    <row r="9" spans="1:76">
      <c r="A9" s="219"/>
      <c r="B9" s="88" t="s">
        <v>569</v>
      </c>
      <c r="C9" s="413"/>
      <c r="D9" s="400">
        <v>0</v>
      </c>
      <c r="E9" s="400">
        <v>0</v>
      </c>
      <c r="F9" s="400">
        <v>0</v>
      </c>
      <c r="G9" s="400">
        <v>0</v>
      </c>
      <c r="H9" s="400">
        <v>0</v>
      </c>
      <c r="I9" s="400">
        <v>0</v>
      </c>
      <c r="J9" s="400">
        <v>0</v>
      </c>
      <c r="K9" s="400">
        <v>0</v>
      </c>
      <c r="L9" s="400">
        <v>0</v>
      </c>
      <c r="M9" s="400">
        <v>0</v>
      </c>
      <c r="N9" s="400">
        <v>0</v>
      </c>
      <c r="O9" s="400">
        <v>0</v>
      </c>
      <c r="P9" s="400">
        <v>0</v>
      </c>
      <c r="Q9" s="400">
        <v>0</v>
      </c>
      <c r="R9" s="400">
        <v>0</v>
      </c>
      <c r="S9" s="400">
        <v>0</v>
      </c>
      <c r="T9" s="400">
        <v>0</v>
      </c>
      <c r="U9" s="400">
        <v>0</v>
      </c>
      <c r="V9" s="400">
        <v>0</v>
      </c>
      <c r="W9" s="400">
        <v>0</v>
      </c>
      <c r="X9" s="400">
        <v>0</v>
      </c>
      <c r="Y9" s="400">
        <v>0</v>
      </c>
      <c r="Z9" s="400">
        <v>0</v>
      </c>
      <c r="AA9" s="400">
        <v>0</v>
      </c>
      <c r="AB9" s="400">
        <v>0</v>
      </c>
      <c r="AC9" s="400">
        <v>0</v>
      </c>
      <c r="AD9" s="400">
        <v>0</v>
      </c>
      <c r="AE9" s="400">
        <v>0</v>
      </c>
      <c r="AF9" s="400">
        <v>0</v>
      </c>
      <c r="AG9" s="400">
        <v>0</v>
      </c>
      <c r="AH9" s="400">
        <v>0</v>
      </c>
      <c r="AI9" s="400">
        <v>1</v>
      </c>
      <c r="AJ9" s="400">
        <v>8</v>
      </c>
      <c r="AK9" s="400">
        <v>19</v>
      </c>
      <c r="AL9" s="400">
        <v>40</v>
      </c>
      <c r="AM9" s="400">
        <v>60</v>
      </c>
      <c r="AN9" s="400">
        <v>87</v>
      </c>
      <c r="AO9" s="400">
        <v>141</v>
      </c>
      <c r="AP9" s="400">
        <v>219.09299999999999</v>
      </c>
      <c r="AQ9" s="400">
        <v>292.42</v>
      </c>
      <c r="AR9" s="400">
        <v>380.495</v>
      </c>
      <c r="AS9" s="400">
        <v>526.10599999999999</v>
      </c>
      <c r="AT9" s="400">
        <v>726.45299999999997</v>
      </c>
      <c r="AU9" s="400">
        <v>1092.0340000000001</v>
      </c>
      <c r="AV9" s="400">
        <v>1341.5989999999999</v>
      </c>
      <c r="AW9" s="400">
        <v>1637.0519999999999</v>
      </c>
      <c r="AX9" s="400">
        <v>1885.66</v>
      </c>
      <c r="AY9" s="400">
        <v>2222.1350000000002</v>
      </c>
      <c r="AZ9" s="400">
        <v>2755.64</v>
      </c>
      <c r="BA9" s="400">
        <v>3165.6350000000002</v>
      </c>
      <c r="BB9" s="400">
        <v>3660.3760000000002</v>
      </c>
      <c r="BC9" s="400">
        <v>4397.0955046829995</v>
      </c>
      <c r="BD9" s="400">
        <v>4731.2979999999998</v>
      </c>
      <c r="BE9" s="400">
        <v>5327.7833360571276</v>
      </c>
      <c r="BF9" s="400">
        <v>5868.9417107775953</v>
      </c>
      <c r="BG9" s="400">
        <v>6648.4214836423171</v>
      </c>
      <c r="BH9" s="400">
        <v>7362.7420000000002</v>
      </c>
      <c r="BI9" s="400">
        <v>8161.3418322999996</v>
      </c>
      <c r="BJ9" s="400">
        <v>8951.9807621599994</v>
      </c>
      <c r="BK9" s="400">
        <v>10025.547447100002</v>
      </c>
      <c r="BL9" s="400">
        <v>11171.999606900003</v>
      </c>
      <c r="BM9" s="400">
        <v>12696.219372410003</v>
      </c>
      <c r="BN9" s="400">
        <v>13074.350907085996</v>
      </c>
      <c r="BO9" s="400">
        <v>14166.501676169999</v>
      </c>
      <c r="BP9" s="400">
        <v>15766.881886475003</v>
      </c>
      <c r="BQ9" s="400">
        <v>16663.691062059166</v>
      </c>
      <c r="BR9" s="400">
        <v>17637.261384841666</v>
      </c>
      <c r="BS9" s="400">
        <v>18295.514709483567</v>
      </c>
      <c r="BT9" s="400">
        <v>18268.728115384507</v>
      </c>
      <c r="BU9" s="400">
        <v>18177.802306338064</v>
      </c>
      <c r="BV9" s="400">
        <v>18131.897770340394</v>
      </c>
      <c r="BW9" s="400">
        <v>18138.29214650327</v>
      </c>
      <c r="BX9" s="219"/>
    </row>
    <row r="10" spans="1:76">
      <c r="A10" s="219"/>
      <c r="B10" s="88" t="s">
        <v>283</v>
      </c>
      <c r="C10" s="413"/>
      <c r="D10" s="400"/>
      <c r="E10" s="400"/>
      <c r="F10" s="400"/>
      <c r="G10" s="400"/>
      <c r="H10" s="400"/>
      <c r="I10" s="400"/>
      <c r="J10" s="400"/>
      <c r="K10" s="400"/>
      <c r="L10" s="400"/>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v>1462.8342858757856</v>
      </c>
      <c r="BU10" s="400">
        <v>4566.8641557078081</v>
      </c>
      <c r="BV10" s="400">
        <v>7731.5111775916421</v>
      </c>
      <c r="BW10" s="400">
        <v>10621.536603743756</v>
      </c>
      <c r="BX10" s="219"/>
    </row>
    <row r="11" spans="1:76">
      <c r="A11" s="219"/>
      <c r="B11" s="88" t="s">
        <v>282</v>
      </c>
      <c r="C11" s="413"/>
      <c r="D11" s="400"/>
      <c r="E11" s="400"/>
      <c r="F11" s="400"/>
      <c r="G11" s="400"/>
      <c r="H11" s="400"/>
      <c r="I11" s="400"/>
      <c r="J11" s="400"/>
      <c r="K11" s="400"/>
      <c r="L11" s="400"/>
      <c r="M11" s="400"/>
      <c r="N11" s="400"/>
      <c r="O11" s="400"/>
      <c r="P11" s="400"/>
      <c r="Q11" s="400"/>
      <c r="R11" s="400"/>
      <c r="S11" s="400"/>
      <c r="T11" s="400"/>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v>90.565164317820575</v>
      </c>
      <c r="BU11" s="400">
        <v>271.00464592201234</v>
      </c>
      <c r="BV11" s="400">
        <v>449.05679166763537</v>
      </c>
      <c r="BW11" s="400">
        <v>575.19119582341887</v>
      </c>
      <c r="BX11" s="219"/>
    </row>
    <row r="12" spans="1:76">
      <c r="A12" s="219"/>
      <c r="B12" s="411" t="s">
        <v>568</v>
      </c>
      <c r="C12" s="411"/>
      <c r="D12" s="400">
        <v>0</v>
      </c>
      <c r="E12" s="400">
        <v>0</v>
      </c>
      <c r="F12" s="400">
        <v>0</v>
      </c>
      <c r="G12" s="400">
        <v>0</v>
      </c>
      <c r="H12" s="400">
        <v>0</v>
      </c>
      <c r="I12" s="400">
        <v>0</v>
      </c>
      <c r="J12" s="400">
        <v>0</v>
      </c>
      <c r="K12" s="400">
        <v>0</v>
      </c>
      <c r="L12" s="400">
        <v>0</v>
      </c>
      <c r="M12" s="400">
        <v>0</v>
      </c>
      <c r="N12" s="400">
        <v>0</v>
      </c>
      <c r="O12" s="400">
        <v>0</v>
      </c>
      <c r="P12" s="400">
        <v>0</v>
      </c>
      <c r="Q12" s="400">
        <v>0</v>
      </c>
      <c r="R12" s="400">
        <v>0</v>
      </c>
      <c r="S12" s="400">
        <v>0</v>
      </c>
      <c r="T12" s="400">
        <v>0</v>
      </c>
      <c r="U12" s="400">
        <v>0</v>
      </c>
      <c r="V12" s="400">
        <v>0</v>
      </c>
      <c r="W12" s="400">
        <v>0</v>
      </c>
      <c r="X12" s="400">
        <v>0</v>
      </c>
      <c r="Y12" s="400">
        <v>0</v>
      </c>
      <c r="Z12" s="400">
        <v>7.4</v>
      </c>
      <c r="AA12" s="400">
        <v>22.9</v>
      </c>
      <c r="AB12" s="400">
        <v>27</v>
      </c>
      <c r="AC12" s="400">
        <v>27.8</v>
      </c>
      <c r="AD12" s="400">
        <v>30.6</v>
      </c>
      <c r="AE12" s="400">
        <v>33.9</v>
      </c>
      <c r="AF12" s="400">
        <v>35.799999999999997</v>
      </c>
      <c r="AG12" s="400">
        <v>35.9</v>
      </c>
      <c r="AH12" s="400">
        <v>37</v>
      </c>
      <c r="AI12" s="400">
        <v>36</v>
      </c>
      <c r="AJ12" s="400">
        <v>38</v>
      </c>
      <c r="AK12" s="400">
        <v>39</v>
      </c>
      <c r="AL12" s="400">
        <v>40</v>
      </c>
      <c r="AM12" s="400">
        <v>41</v>
      </c>
      <c r="AN12" s="400">
        <v>39</v>
      </c>
      <c r="AO12" s="400">
        <v>41</v>
      </c>
      <c r="AP12" s="400">
        <v>37</v>
      </c>
      <c r="AQ12" s="400">
        <v>37.154000000000003</v>
      </c>
      <c r="AR12" s="400">
        <v>36.127000000000002</v>
      </c>
      <c r="AS12" s="400">
        <v>34.573</v>
      </c>
      <c r="AT12" s="400">
        <v>35.829000000000001</v>
      </c>
      <c r="AU12" s="400">
        <v>35.840000000000003</v>
      </c>
      <c r="AV12" s="400">
        <v>35.561999999999998</v>
      </c>
      <c r="AW12" s="400">
        <v>36.165999999999997</v>
      </c>
      <c r="AX12" s="400">
        <v>34.695999999999998</v>
      </c>
      <c r="AY12" s="400">
        <v>35.774999999999999</v>
      </c>
      <c r="AZ12" s="400">
        <v>29.725000000000001</v>
      </c>
      <c r="BA12" s="400">
        <v>29.242999999999999</v>
      </c>
      <c r="BB12" s="400">
        <v>28.78</v>
      </c>
      <c r="BC12" s="400">
        <v>27.677</v>
      </c>
      <c r="BD12" s="400">
        <v>27.542999999999999</v>
      </c>
      <c r="BE12" s="400">
        <v>28.601281650000001</v>
      </c>
      <c r="BF12" s="400">
        <v>28.857593779999998</v>
      </c>
      <c r="BG12" s="400">
        <v>29.69782292</v>
      </c>
      <c r="BH12" s="400">
        <v>30.286999999999999</v>
      </c>
      <c r="BI12" s="400">
        <v>30.522758409999998</v>
      </c>
      <c r="BJ12" s="400">
        <v>34.089199220000005</v>
      </c>
      <c r="BK12" s="400">
        <v>39.594209070000005</v>
      </c>
      <c r="BL12" s="400">
        <v>45.014786799999996</v>
      </c>
      <c r="BM12" s="400">
        <v>47.681548220000018</v>
      </c>
      <c r="BN12" s="400">
        <v>58.09858595</v>
      </c>
      <c r="BO12" s="400">
        <v>62.566367589999992</v>
      </c>
      <c r="BP12" s="400">
        <v>75.024344669999962</v>
      </c>
      <c r="BQ12" s="400">
        <v>95.653024200000061</v>
      </c>
      <c r="BR12" s="400">
        <v>86.482446073201515</v>
      </c>
      <c r="BS12" s="400">
        <v>91.517475857319994</v>
      </c>
      <c r="BT12" s="400">
        <v>94.891758996198334</v>
      </c>
      <c r="BU12" s="400">
        <v>97.05239527444509</v>
      </c>
      <c r="BV12" s="400">
        <v>102.93704467073314</v>
      </c>
      <c r="BW12" s="400">
        <v>112.30059102841143</v>
      </c>
      <c r="BX12" s="219"/>
    </row>
    <row r="13" spans="1:76" ht="26.1" customHeight="1">
      <c r="A13" s="271"/>
      <c r="B13" s="38" t="s">
        <v>567</v>
      </c>
      <c r="C13" s="28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389">
        <v>1396.9807118136234</v>
      </c>
      <c r="BE13" s="389">
        <v>1514.0330256590748</v>
      </c>
      <c r="BF13" s="389">
        <v>1622.685744422949</v>
      </c>
      <c r="BG13" s="389">
        <v>1753.5941622288271</v>
      </c>
      <c r="BH13" s="389">
        <v>1890.9482456924106</v>
      </c>
      <c r="BI13" s="389">
        <v>2035.6212325466122</v>
      </c>
      <c r="BJ13" s="389">
        <v>2173.936356712717</v>
      </c>
      <c r="BK13" s="389">
        <v>2333.216346707105</v>
      </c>
      <c r="BL13" s="389">
        <v>2511.1234542366046</v>
      </c>
      <c r="BM13" s="389">
        <v>2753.6384223247896</v>
      </c>
      <c r="BN13" s="389">
        <v>3016.111988087519</v>
      </c>
      <c r="BO13" s="389">
        <v>3174.4124856362937</v>
      </c>
      <c r="BP13" s="389">
        <v>3407.6090213536304</v>
      </c>
      <c r="BQ13" s="389">
        <v>3482.1059151541899</v>
      </c>
      <c r="BR13" s="389">
        <v>3677.3106272253785</v>
      </c>
      <c r="BS13" s="389">
        <v>3860.4795974223857</v>
      </c>
      <c r="BT13" s="389">
        <v>3999.5628791729141</v>
      </c>
      <c r="BU13" s="389">
        <v>4182.7898918405399</v>
      </c>
      <c r="BV13" s="389">
        <v>4348.0457737465904</v>
      </c>
      <c r="BW13" s="389">
        <v>4503.7492569063916</v>
      </c>
      <c r="BX13" s="219"/>
    </row>
    <row r="14" spans="1:76" ht="15.75" customHeight="1" thickBot="1">
      <c r="A14" s="271"/>
      <c r="B14" s="412"/>
      <c r="C14" s="28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219"/>
    </row>
    <row r="15" spans="1:76" ht="26.1" customHeight="1">
      <c r="A15" s="444"/>
      <c r="B15" s="35" t="s">
        <v>575</v>
      </c>
      <c r="C15" s="348"/>
      <c r="D15" s="118" t="s">
        <v>162</v>
      </c>
      <c r="E15" s="118" t="s">
        <v>161</v>
      </c>
      <c r="F15" s="118" t="s">
        <v>160</v>
      </c>
      <c r="G15" s="118" t="s">
        <v>159</v>
      </c>
      <c r="H15" s="118" t="s">
        <v>158</v>
      </c>
      <c r="I15" s="118" t="s">
        <v>157</v>
      </c>
      <c r="J15" s="118" t="s">
        <v>156</v>
      </c>
      <c r="K15" s="118" t="s">
        <v>155</v>
      </c>
      <c r="L15" s="118" t="s">
        <v>154</v>
      </c>
      <c r="M15" s="118" t="s">
        <v>153</v>
      </c>
      <c r="N15" s="118" t="s">
        <v>152</v>
      </c>
      <c r="O15" s="118" t="s">
        <v>151</v>
      </c>
      <c r="P15" s="118" t="s">
        <v>150</v>
      </c>
      <c r="Q15" s="118" t="s">
        <v>149</v>
      </c>
      <c r="R15" s="118" t="s">
        <v>148</v>
      </c>
      <c r="S15" s="118" t="s">
        <v>147</v>
      </c>
      <c r="T15" s="118" t="s">
        <v>146</v>
      </c>
      <c r="U15" s="118" t="s">
        <v>145</v>
      </c>
      <c r="V15" s="118" t="s">
        <v>144</v>
      </c>
      <c r="W15" s="118" t="s">
        <v>143</v>
      </c>
      <c r="X15" s="118" t="s">
        <v>142</v>
      </c>
      <c r="Y15" s="118" t="s">
        <v>141</v>
      </c>
      <c r="Z15" s="118" t="s">
        <v>140</v>
      </c>
      <c r="AA15" s="118" t="s">
        <v>139</v>
      </c>
      <c r="AB15" s="118" t="s">
        <v>138</v>
      </c>
      <c r="AC15" s="118" t="s">
        <v>137</v>
      </c>
      <c r="AD15" s="118" t="s">
        <v>136</v>
      </c>
      <c r="AE15" s="118" t="s">
        <v>135</v>
      </c>
      <c r="AF15" s="118" t="s">
        <v>134</v>
      </c>
      <c r="AG15" s="118" t="s">
        <v>133</v>
      </c>
      <c r="AH15" s="118" t="s">
        <v>132</v>
      </c>
      <c r="AI15" s="118" t="s">
        <v>131</v>
      </c>
      <c r="AJ15" s="118" t="s">
        <v>130</v>
      </c>
      <c r="AK15" s="118" t="s">
        <v>129</v>
      </c>
      <c r="AL15" s="118" t="s">
        <v>128</v>
      </c>
      <c r="AM15" s="118" t="s">
        <v>127</v>
      </c>
      <c r="AN15" s="118" t="s">
        <v>126</v>
      </c>
      <c r="AO15" s="118" t="s">
        <v>125</v>
      </c>
      <c r="AP15" s="118" t="s">
        <v>124</v>
      </c>
      <c r="AQ15" s="118" t="s">
        <v>123</v>
      </c>
      <c r="AR15" s="118" t="s">
        <v>122</v>
      </c>
      <c r="AS15" s="118" t="s">
        <v>121</v>
      </c>
      <c r="AT15" s="118" t="s">
        <v>120</v>
      </c>
      <c r="AU15" s="118" t="s">
        <v>119</v>
      </c>
      <c r="AV15" s="118" t="s">
        <v>118</v>
      </c>
      <c r="AW15" s="118" t="s">
        <v>117</v>
      </c>
      <c r="AX15" s="118" t="s">
        <v>116</v>
      </c>
      <c r="AY15" s="118" t="s">
        <v>115</v>
      </c>
      <c r="AZ15" s="118" t="s">
        <v>114</v>
      </c>
      <c r="BA15" s="118" t="s">
        <v>113</v>
      </c>
      <c r="BB15" s="118" t="s">
        <v>112</v>
      </c>
      <c r="BC15" s="118" t="s">
        <v>111</v>
      </c>
      <c r="BD15" s="118" t="s">
        <v>110</v>
      </c>
      <c r="BE15" s="118" t="s">
        <v>109</v>
      </c>
      <c r="BF15" s="118" t="s">
        <v>108</v>
      </c>
      <c r="BG15" s="118" t="s">
        <v>107</v>
      </c>
      <c r="BH15" s="118" t="s">
        <v>106</v>
      </c>
      <c r="BI15" s="118" t="s">
        <v>105</v>
      </c>
      <c r="BJ15" s="118" t="s">
        <v>104</v>
      </c>
      <c r="BK15" s="118" t="s">
        <v>103</v>
      </c>
      <c r="BL15" s="118" t="s">
        <v>102</v>
      </c>
      <c r="BM15" s="118" t="s">
        <v>101</v>
      </c>
      <c r="BN15" s="118" t="s">
        <v>100</v>
      </c>
      <c r="BO15" s="118" t="s">
        <v>99</v>
      </c>
      <c r="BP15" s="118" t="s">
        <v>98</v>
      </c>
      <c r="BQ15" s="118" t="s">
        <v>97</v>
      </c>
      <c r="BR15" s="118" t="s">
        <v>96</v>
      </c>
      <c r="BS15" s="118" t="s">
        <v>95</v>
      </c>
      <c r="BT15" s="118" t="s">
        <v>94</v>
      </c>
      <c r="BU15" s="118" t="s">
        <v>93</v>
      </c>
      <c r="BV15" s="118" t="s">
        <v>92</v>
      </c>
      <c r="BW15" s="118" t="s">
        <v>91</v>
      </c>
      <c r="BX15" s="219"/>
    </row>
    <row r="16" spans="1:76" ht="15.75">
      <c r="A16" s="444"/>
      <c r="B16" s="287" t="s">
        <v>400</v>
      </c>
      <c r="C16" s="286"/>
      <c r="D16" s="262" t="s">
        <v>90</v>
      </c>
      <c r="E16" s="262" t="s">
        <v>90</v>
      </c>
      <c r="F16" s="262" t="s">
        <v>90</v>
      </c>
      <c r="G16" s="262" t="s">
        <v>90</v>
      </c>
      <c r="H16" s="262" t="s">
        <v>90</v>
      </c>
      <c r="I16" s="262" t="s">
        <v>90</v>
      </c>
      <c r="J16" s="262" t="s">
        <v>90</v>
      </c>
      <c r="K16" s="262" t="s">
        <v>90</v>
      </c>
      <c r="L16" s="262" t="s">
        <v>90</v>
      </c>
      <c r="M16" s="262" t="s">
        <v>90</v>
      </c>
      <c r="N16" s="262" t="s">
        <v>90</v>
      </c>
      <c r="O16" s="262" t="s">
        <v>90</v>
      </c>
      <c r="P16" s="262" t="s">
        <v>90</v>
      </c>
      <c r="Q16" s="262" t="s">
        <v>90</v>
      </c>
      <c r="R16" s="262" t="s">
        <v>90</v>
      </c>
      <c r="S16" s="262" t="s">
        <v>90</v>
      </c>
      <c r="T16" s="262" t="s">
        <v>90</v>
      </c>
      <c r="U16" s="262" t="s">
        <v>90</v>
      </c>
      <c r="V16" s="262" t="s">
        <v>90</v>
      </c>
      <c r="W16" s="262" t="s">
        <v>90</v>
      </c>
      <c r="X16" s="262" t="s">
        <v>90</v>
      </c>
      <c r="Y16" s="262" t="s">
        <v>90</v>
      </c>
      <c r="Z16" s="262" t="s">
        <v>90</v>
      </c>
      <c r="AA16" s="262" t="s">
        <v>90</v>
      </c>
      <c r="AB16" s="262" t="s">
        <v>90</v>
      </c>
      <c r="AC16" s="262" t="s">
        <v>90</v>
      </c>
      <c r="AD16" s="262" t="s">
        <v>90</v>
      </c>
      <c r="AE16" s="262" t="s">
        <v>90</v>
      </c>
      <c r="AF16" s="262" t="s">
        <v>90</v>
      </c>
      <c r="AG16" s="262" t="s">
        <v>90</v>
      </c>
      <c r="AH16" s="262" t="s">
        <v>90</v>
      </c>
      <c r="AI16" s="262" t="s">
        <v>90</v>
      </c>
      <c r="AJ16" s="262" t="s">
        <v>90</v>
      </c>
      <c r="AK16" s="262" t="s">
        <v>90</v>
      </c>
      <c r="AL16" s="262" t="s">
        <v>90</v>
      </c>
      <c r="AM16" s="262" t="s">
        <v>90</v>
      </c>
      <c r="AN16" s="262" t="s">
        <v>90</v>
      </c>
      <c r="AO16" s="262" t="s">
        <v>90</v>
      </c>
      <c r="AP16" s="262" t="s">
        <v>90</v>
      </c>
      <c r="AQ16" s="262" t="s">
        <v>90</v>
      </c>
      <c r="AR16" s="262" t="s">
        <v>90</v>
      </c>
      <c r="AS16" s="262" t="s">
        <v>90</v>
      </c>
      <c r="AT16" s="262" t="s">
        <v>90</v>
      </c>
      <c r="AU16" s="262" t="s">
        <v>90</v>
      </c>
      <c r="AV16" s="262" t="s">
        <v>90</v>
      </c>
      <c r="AW16" s="262" t="s">
        <v>90</v>
      </c>
      <c r="AX16" s="262" t="s">
        <v>90</v>
      </c>
      <c r="AY16" s="262" t="s">
        <v>90</v>
      </c>
      <c r="AZ16" s="262" t="s">
        <v>90</v>
      </c>
      <c r="BA16" s="262" t="s">
        <v>90</v>
      </c>
      <c r="BB16" s="262" t="s">
        <v>90</v>
      </c>
      <c r="BC16" s="262" t="s">
        <v>90</v>
      </c>
      <c r="BD16" s="262" t="s">
        <v>90</v>
      </c>
      <c r="BE16" s="262" t="s">
        <v>90</v>
      </c>
      <c r="BF16" s="262" t="s">
        <v>90</v>
      </c>
      <c r="BG16" s="262" t="s">
        <v>90</v>
      </c>
      <c r="BH16" s="262" t="s">
        <v>90</v>
      </c>
      <c r="BI16" s="262" t="s">
        <v>90</v>
      </c>
      <c r="BJ16" s="262" t="s">
        <v>90</v>
      </c>
      <c r="BK16" s="262" t="s">
        <v>90</v>
      </c>
      <c r="BL16" s="262" t="s">
        <v>90</v>
      </c>
      <c r="BM16" s="262" t="s">
        <v>90</v>
      </c>
      <c r="BN16" s="262" t="s">
        <v>90</v>
      </c>
      <c r="BO16" s="262" t="s">
        <v>90</v>
      </c>
      <c r="BP16" s="262" t="s">
        <v>90</v>
      </c>
      <c r="BQ16" s="262" t="s">
        <v>90</v>
      </c>
      <c r="BR16" s="262" t="s">
        <v>89</v>
      </c>
      <c r="BS16" s="262" t="s">
        <v>89</v>
      </c>
      <c r="BT16" s="237" t="s">
        <v>89</v>
      </c>
      <c r="BU16" s="237" t="s">
        <v>89</v>
      </c>
      <c r="BV16" s="237" t="s">
        <v>89</v>
      </c>
      <c r="BW16" s="237" t="s">
        <v>89</v>
      </c>
      <c r="BX16" s="219"/>
    </row>
    <row r="17" spans="1:76" s="275" customFormat="1" ht="24" customHeight="1">
      <c r="A17" s="414"/>
      <c r="B17" s="35" t="s">
        <v>81</v>
      </c>
      <c r="C17" s="277"/>
      <c r="D17" s="276">
        <v>5242.0009695654007</v>
      </c>
      <c r="E17" s="276">
        <v>7211.5401943974348</v>
      </c>
      <c r="F17" s="276">
        <v>7027.1688789785385</v>
      </c>
      <c r="G17" s="276">
        <v>7248.6791391145525</v>
      </c>
      <c r="H17" s="276">
        <v>7617.6541158845257</v>
      </c>
      <c r="I17" s="276">
        <v>7902.1181490744802</v>
      </c>
      <c r="J17" s="276">
        <v>8068.5806080184675</v>
      </c>
      <c r="K17" s="276">
        <v>9639.3087556846694</v>
      </c>
      <c r="L17" s="276">
        <v>9401.3882563991192</v>
      </c>
      <c r="M17" s="276">
        <v>9675.802754662398</v>
      </c>
      <c r="N17" s="276">
        <v>12106.899153478886</v>
      </c>
      <c r="O17" s="276">
        <v>12838.86416753153</v>
      </c>
      <c r="P17" s="276">
        <v>12973.411283825428</v>
      </c>
      <c r="Q17" s="276">
        <v>14565.642158248609</v>
      </c>
      <c r="R17" s="276">
        <v>14550.010401838705</v>
      </c>
      <c r="S17" s="276">
        <v>16998.46336503631</v>
      </c>
      <c r="T17" s="276">
        <v>17229.430762728516</v>
      </c>
      <c r="U17" s="276">
        <v>20002.156681376091</v>
      </c>
      <c r="V17" s="276">
        <v>19619.148983002797</v>
      </c>
      <c r="W17" s="276">
        <v>20822.288132305213</v>
      </c>
      <c r="X17" s="276">
        <v>22153.797153154581</v>
      </c>
      <c r="Y17" s="276">
        <v>21955.852461829887</v>
      </c>
      <c r="Z17" s="276">
        <v>21998.615626997023</v>
      </c>
      <c r="AA17" s="276">
        <v>23734.160361468468</v>
      </c>
      <c r="AB17" s="276">
        <v>25435.789808685779</v>
      </c>
      <c r="AC17" s="276">
        <v>27265.747376747764</v>
      </c>
      <c r="AD17" s="276">
        <v>29668.969762589149</v>
      </c>
      <c r="AE17" s="276">
        <v>31911.318601062387</v>
      </c>
      <c r="AF17" s="276">
        <v>33182.432191239124</v>
      </c>
      <c r="AG17" s="276">
        <v>34038.108146426726</v>
      </c>
      <c r="AH17" s="276">
        <v>35162.829813578712</v>
      </c>
      <c r="AI17" s="276">
        <v>35154.633327731623</v>
      </c>
      <c r="AJ17" s="276">
        <v>35330.971840546859</v>
      </c>
      <c r="AK17" s="276">
        <v>37081.151203369089</v>
      </c>
      <c r="AL17" s="276">
        <v>38803.167150105241</v>
      </c>
      <c r="AM17" s="276">
        <v>40051.301496648441</v>
      </c>
      <c r="AN17" s="276">
        <v>39550.262418158673</v>
      </c>
      <c r="AO17" s="276">
        <v>40498.102440590774</v>
      </c>
      <c r="AP17" s="276">
        <v>41752.904781267702</v>
      </c>
      <c r="AQ17" s="276">
        <v>41495.176037335623</v>
      </c>
      <c r="AR17" s="276">
        <v>40141.327128542864</v>
      </c>
      <c r="AS17" s="276">
        <v>40057.843888620133</v>
      </c>
      <c r="AT17" s="276">
        <v>40572.399273284718</v>
      </c>
      <c r="AU17" s="276">
        <v>43117.083845555928</v>
      </c>
      <c r="AV17" s="276">
        <v>43957.486979554655</v>
      </c>
      <c r="AW17" s="276">
        <v>45276.247870589454</v>
      </c>
      <c r="AX17" s="276">
        <v>45635.005656444613</v>
      </c>
      <c r="AY17" s="276">
        <v>46221.155075576113</v>
      </c>
      <c r="AZ17" s="276">
        <v>47338.381173177855</v>
      </c>
      <c r="BA17" s="276">
        <v>48778.189131407489</v>
      </c>
      <c r="BB17" s="276">
        <v>50900.208698913113</v>
      </c>
      <c r="BC17" s="276">
        <v>53486.928283399415</v>
      </c>
      <c r="BD17" s="276">
        <v>53590.343992540453</v>
      </c>
      <c r="BE17" s="276">
        <v>57117.422172848972</v>
      </c>
      <c r="BF17" s="276">
        <v>58899.452258359408</v>
      </c>
      <c r="BG17" s="276">
        <v>60507.53638327909</v>
      </c>
      <c r="BH17" s="276">
        <v>61553.286988639898</v>
      </c>
      <c r="BI17" s="276">
        <v>63096.030609985384</v>
      </c>
      <c r="BJ17" s="276">
        <v>64107.377577715459</v>
      </c>
      <c r="BK17" s="276">
        <v>66846.903700954339</v>
      </c>
      <c r="BL17" s="276">
        <v>69728.301009305127</v>
      </c>
      <c r="BM17" s="276">
        <v>73833.052983362431</v>
      </c>
      <c r="BN17" s="276">
        <v>75001.873570075681</v>
      </c>
      <c r="BO17" s="276">
        <v>78235.782089334185</v>
      </c>
      <c r="BP17" s="276">
        <v>82868.814256449477</v>
      </c>
      <c r="BQ17" s="276">
        <v>84502.609788199508</v>
      </c>
      <c r="BR17" s="276">
        <v>86511.944942340837</v>
      </c>
      <c r="BS17" s="276">
        <v>88486.424276160542</v>
      </c>
      <c r="BT17" s="276">
        <v>89631.965737851569</v>
      </c>
      <c r="BU17" s="276">
        <v>91109.171719131773</v>
      </c>
      <c r="BV17" s="276">
        <v>92286.981069037953</v>
      </c>
      <c r="BW17" s="276">
        <v>92774.343101450766</v>
      </c>
      <c r="BX17" s="174"/>
    </row>
    <row r="18" spans="1:76" ht="26.1" customHeight="1">
      <c r="A18" s="219"/>
      <c r="B18" s="38" t="s">
        <v>572</v>
      </c>
      <c r="C18" s="285"/>
      <c r="D18" s="273">
        <v>5242.0009695654007</v>
      </c>
      <c r="E18" s="273">
        <v>7211.5401943974348</v>
      </c>
      <c r="F18" s="273">
        <v>7027.1688789785385</v>
      </c>
      <c r="G18" s="273">
        <v>7248.6791391145525</v>
      </c>
      <c r="H18" s="273">
        <v>7617.6541158845257</v>
      </c>
      <c r="I18" s="273">
        <v>7902.1181490744802</v>
      </c>
      <c r="J18" s="273">
        <v>8068.5806080184675</v>
      </c>
      <c r="K18" s="273">
        <v>9639.3087556846694</v>
      </c>
      <c r="L18" s="273">
        <v>9401.3882563991192</v>
      </c>
      <c r="M18" s="273">
        <v>9675.802754662398</v>
      </c>
      <c r="N18" s="273">
        <v>12106.899153478886</v>
      </c>
      <c r="O18" s="273">
        <v>12838.86416753153</v>
      </c>
      <c r="P18" s="273">
        <v>12973.411283825428</v>
      </c>
      <c r="Q18" s="273">
        <v>14565.642158248609</v>
      </c>
      <c r="R18" s="273">
        <v>14550.010401838705</v>
      </c>
      <c r="S18" s="273">
        <v>16998.46336503631</v>
      </c>
      <c r="T18" s="273">
        <v>17229.430762728516</v>
      </c>
      <c r="U18" s="273">
        <v>20002.156681376091</v>
      </c>
      <c r="V18" s="273">
        <v>19619.148983002797</v>
      </c>
      <c r="W18" s="273">
        <v>20822.288132305213</v>
      </c>
      <c r="X18" s="273">
        <v>22153.797153154581</v>
      </c>
      <c r="Y18" s="273">
        <v>21955.852461829887</v>
      </c>
      <c r="Z18" s="273">
        <v>21907.427101543413</v>
      </c>
      <c r="AA18" s="273">
        <v>23471.365529112976</v>
      </c>
      <c r="AB18" s="273">
        <v>25149.111596615938</v>
      </c>
      <c r="AC18" s="273">
        <v>26993.07028592339</v>
      </c>
      <c r="AD18" s="273">
        <v>29417.412412981161</v>
      </c>
      <c r="AE18" s="273">
        <v>31687.108005904767</v>
      </c>
      <c r="AF18" s="273">
        <v>32973.550498909746</v>
      </c>
      <c r="AG18" s="273">
        <v>33853.729710748608</v>
      </c>
      <c r="AH18" s="273">
        <v>34991.394222182957</v>
      </c>
      <c r="AI18" s="273">
        <v>35011.66373896091</v>
      </c>
      <c r="AJ18" s="273">
        <v>35203.882013782306</v>
      </c>
      <c r="AK18" s="273">
        <v>36962.272050312662</v>
      </c>
      <c r="AL18" s="273">
        <v>38688.947804604897</v>
      </c>
      <c r="AM18" s="273">
        <v>39939.243126144647</v>
      </c>
      <c r="AN18" s="273">
        <v>39449.494126899241</v>
      </c>
      <c r="AO18" s="273">
        <v>40398.227421038042</v>
      </c>
      <c r="AP18" s="273">
        <v>41666.195183296266</v>
      </c>
      <c r="AQ18" s="273">
        <v>41412.667779187883</v>
      </c>
      <c r="AR18" s="273">
        <v>40066.085518455504</v>
      </c>
      <c r="AS18" s="273">
        <v>39991.04260982199</v>
      </c>
      <c r="AT18" s="273">
        <v>40508.459213757524</v>
      </c>
      <c r="AU18" s="273">
        <v>43056.670049031389</v>
      </c>
      <c r="AV18" s="273">
        <v>43899.030393537061</v>
      </c>
      <c r="AW18" s="273">
        <v>45218.221557356519</v>
      </c>
      <c r="AX18" s="273">
        <v>45579.989001320093</v>
      </c>
      <c r="AY18" s="273">
        <v>46166.033305426776</v>
      </c>
      <c r="AZ18" s="273">
        <v>47294.441602429186</v>
      </c>
      <c r="BA18" s="273">
        <v>48735.718441692428</v>
      </c>
      <c r="BB18" s="273">
        <v>50859.063401239517</v>
      </c>
      <c r="BC18" s="273">
        <v>53447.767906650704</v>
      </c>
      <c r="BD18" s="273">
        <v>53552.247948525022</v>
      </c>
      <c r="BE18" s="273">
        <v>57078.453446547901</v>
      </c>
      <c r="BF18" s="273">
        <v>58861.142556067891</v>
      </c>
      <c r="BG18" s="273">
        <v>60468.897745571128</v>
      </c>
      <c r="BH18" s="273">
        <v>61515.086262190853</v>
      </c>
      <c r="BI18" s="273">
        <v>63058.578788381477</v>
      </c>
      <c r="BJ18" s="273">
        <v>64066.653977369984</v>
      </c>
      <c r="BK18" s="273">
        <v>66800.948182651147</v>
      </c>
      <c r="BL18" s="273">
        <v>69677.333440089438</v>
      </c>
      <c r="BM18" s="273">
        <v>73780.426778634108</v>
      </c>
      <c r="BN18" s="273">
        <v>74939.476577460751</v>
      </c>
      <c r="BO18" s="273">
        <v>78169.768678941255</v>
      </c>
      <c r="BP18" s="273">
        <v>82790.913543728064</v>
      </c>
      <c r="BQ18" s="273">
        <v>84405.354378912976</v>
      </c>
      <c r="BR18" s="273">
        <v>86425.462496267632</v>
      </c>
      <c r="BS18" s="273">
        <v>88396.192960147557</v>
      </c>
      <c r="BT18" s="273">
        <v>89539.483520690803</v>
      </c>
      <c r="BU18" s="273">
        <v>91016.064816962957</v>
      </c>
      <c r="BV18" s="273">
        <v>92190.216755298447</v>
      </c>
      <c r="BW18" s="273">
        <v>92671.469475264486</v>
      </c>
      <c r="BX18" s="219"/>
    </row>
    <row r="19" spans="1:76">
      <c r="A19" s="219"/>
      <c r="B19" s="88" t="s">
        <v>571</v>
      </c>
      <c r="C19" s="285"/>
      <c r="D19" s="273">
        <v>5242.0009695654007</v>
      </c>
      <c r="E19" s="273">
        <v>7211.5401943974348</v>
      </c>
      <c r="F19" s="273">
        <v>7027.1688789785385</v>
      </c>
      <c r="G19" s="273">
        <v>7248.6791391145525</v>
      </c>
      <c r="H19" s="273">
        <v>7617.6541158845257</v>
      </c>
      <c r="I19" s="273">
        <v>7902.1181490744802</v>
      </c>
      <c r="J19" s="273">
        <v>8068.5806080184675</v>
      </c>
      <c r="K19" s="273">
        <v>9639.3087556846694</v>
      </c>
      <c r="L19" s="273">
        <v>9401.3882563991192</v>
      </c>
      <c r="M19" s="273">
        <v>9675.802754662398</v>
      </c>
      <c r="N19" s="273">
        <v>12106.899153478886</v>
      </c>
      <c r="O19" s="273">
        <v>12838.86416753153</v>
      </c>
      <c r="P19" s="273">
        <v>12973.411283825428</v>
      </c>
      <c r="Q19" s="273">
        <v>14565.642158248609</v>
      </c>
      <c r="R19" s="273">
        <v>14550.010401838705</v>
      </c>
      <c r="S19" s="273">
        <v>16998.46336503631</v>
      </c>
      <c r="T19" s="273">
        <v>17229.430762728516</v>
      </c>
      <c r="U19" s="273">
        <v>20002.156681376091</v>
      </c>
      <c r="V19" s="273">
        <v>19619.148983002797</v>
      </c>
      <c r="W19" s="273">
        <v>20822.288132305213</v>
      </c>
      <c r="X19" s="273">
        <v>22153.797153154581</v>
      </c>
      <c r="Y19" s="273">
        <v>21955.852461829887</v>
      </c>
      <c r="Z19" s="273">
        <v>21907.427101543413</v>
      </c>
      <c r="AA19" s="273">
        <v>23471.365529112976</v>
      </c>
      <c r="AB19" s="273">
        <v>25149.111596615938</v>
      </c>
      <c r="AC19" s="273">
        <v>26993.07028592339</v>
      </c>
      <c r="AD19" s="273">
        <v>29417.412412981161</v>
      </c>
      <c r="AE19" s="273">
        <v>31687.108005904767</v>
      </c>
      <c r="AF19" s="273">
        <v>32973.550498909746</v>
      </c>
      <c r="AG19" s="273">
        <v>33853.729710748608</v>
      </c>
      <c r="AH19" s="273">
        <v>34991.394222182957</v>
      </c>
      <c r="AI19" s="273">
        <v>35007.692361495057</v>
      </c>
      <c r="AJ19" s="273">
        <v>35177.126260779238</v>
      </c>
      <c r="AK19" s="273">
        <v>36904.3565654903</v>
      </c>
      <c r="AL19" s="273">
        <v>38574.728459104546</v>
      </c>
      <c r="AM19" s="273">
        <v>39775.255266870801</v>
      </c>
      <c r="AN19" s="273">
        <v>39224.703323320493</v>
      </c>
      <c r="AO19" s="273">
        <v>40054.754792820095</v>
      </c>
      <c r="AP19" s="273">
        <v>41152.750157665054</v>
      </c>
      <c r="AQ19" s="273">
        <v>40763.287770371571</v>
      </c>
      <c r="AR19" s="273">
        <v>39273.629559472247</v>
      </c>
      <c r="AS19" s="273">
        <v>38974.510819599098</v>
      </c>
      <c r="AT19" s="273">
        <v>39212.038770437699</v>
      </c>
      <c r="AU19" s="273">
        <v>41215.879873979138</v>
      </c>
      <c r="AV19" s="273">
        <v>41693.718618479077</v>
      </c>
      <c r="AW19" s="273">
        <v>42591.66368171107</v>
      </c>
      <c r="AX19" s="273">
        <v>42589.940987079288</v>
      </c>
      <c r="AY19" s="273">
        <v>42742.189428115904</v>
      </c>
      <c r="AZ19" s="273">
        <v>43221.047532189623</v>
      </c>
      <c r="BA19" s="273">
        <v>44138.149729996992</v>
      </c>
      <c r="BB19" s="273">
        <v>45626.010582709539</v>
      </c>
      <c r="BC19" s="273">
        <v>47226.287379012843</v>
      </c>
      <c r="BD19" s="273">
        <v>45487.158837861673</v>
      </c>
      <c r="BE19" s="273">
        <v>48260.086630609643</v>
      </c>
      <c r="BF19" s="273">
        <v>49496.176398136806</v>
      </c>
      <c r="BG19" s="273">
        <v>50097.668377865062</v>
      </c>
      <c r="BH19" s="273">
        <v>50484.813897943379</v>
      </c>
      <c r="BI19" s="273">
        <v>51265.03537550482</v>
      </c>
      <c r="BJ19" s="273">
        <v>51522.848651227949</v>
      </c>
      <c r="BK19" s="273">
        <v>53129.119253380151</v>
      </c>
      <c r="BL19" s="273">
        <v>54713.513149708277</v>
      </c>
      <c r="BM19" s="273">
        <v>57225.608677197029</v>
      </c>
      <c r="BN19" s="273">
        <v>58099.861826397246</v>
      </c>
      <c r="BO19" s="273">
        <v>60520.948555166135</v>
      </c>
      <c r="BP19" s="273">
        <v>63500.465166460141</v>
      </c>
      <c r="BQ19" s="273">
        <v>64555.087662270242</v>
      </c>
      <c r="BR19" s="273">
        <v>65860.654455116455</v>
      </c>
      <c r="BS19" s="273">
        <v>67431.428395483294</v>
      </c>
      <c r="BT19" s="273">
        <v>67389.46967482123</v>
      </c>
      <c r="BU19" s="273">
        <v>66207.139469454531</v>
      </c>
      <c r="BV19" s="273">
        <v>64897.224857384623</v>
      </c>
      <c r="BW19" s="273">
        <v>63440.119101148433</v>
      </c>
      <c r="BX19" s="219"/>
    </row>
    <row r="20" spans="1:76">
      <c r="A20" s="219"/>
      <c r="B20" s="88" t="s">
        <v>285</v>
      </c>
      <c r="C20" s="328"/>
      <c r="D20" s="273">
        <v>0</v>
      </c>
      <c r="E20" s="273">
        <v>0</v>
      </c>
      <c r="F20" s="273">
        <v>0</v>
      </c>
      <c r="G20" s="273">
        <v>0</v>
      </c>
      <c r="H20" s="273">
        <v>0</v>
      </c>
      <c r="I20" s="273">
        <v>0</v>
      </c>
      <c r="J20" s="273">
        <v>0</v>
      </c>
      <c r="K20" s="273">
        <v>0</v>
      </c>
      <c r="L20" s="273">
        <v>0</v>
      </c>
      <c r="M20" s="273">
        <v>0</v>
      </c>
      <c r="N20" s="273">
        <v>0</v>
      </c>
      <c r="O20" s="273">
        <v>0</v>
      </c>
      <c r="P20" s="273">
        <v>0</v>
      </c>
      <c r="Q20" s="273">
        <v>0</v>
      </c>
      <c r="R20" s="273">
        <v>0</v>
      </c>
      <c r="S20" s="273">
        <v>0</v>
      </c>
      <c r="T20" s="273">
        <v>0</v>
      </c>
      <c r="U20" s="273">
        <v>0</v>
      </c>
      <c r="V20" s="273">
        <v>0</v>
      </c>
      <c r="W20" s="273">
        <v>0</v>
      </c>
      <c r="X20" s="273">
        <v>0</v>
      </c>
      <c r="Y20" s="273">
        <v>0</v>
      </c>
      <c r="Z20" s="273">
        <v>0</v>
      </c>
      <c r="AA20" s="273">
        <v>0</v>
      </c>
      <c r="AB20" s="273">
        <v>0</v>
      </c>
      <c r="AC20" s="273">
        <v>0</v>
      </c>
      <c r="AD20" s="273">
        <v>0</v>
      </c>
      <c r="AE20" s="273">
        <v>0</v>
      </c>
      <c r="AF20" s="273">
        <v>0</v>
      </c>
      <c r="AG20" s="273">
        <v>0</v>
      </c>
      <c r="AH20" s="273">
        <v>0</v>
      </c>
      <c r="AI20" s="273">
        <v>0</v>
      </c>
      <c r="AJ20" s="273">
        <v>0</v>
      </c>
      <c r="AK20" s="273">
        <v>0</v>
      </c>
      <c r="AL20" s="273">
        <v>0</v>
      </c>
      <c r="AM20" s="273">
        <v>0</v>
      </c>
      <c r="AN20" s="273">
        <v>0</v>
      </c>
      <c r="AO20" s="273">
        <v>0</v>
      </c>
      <c r="AP20" s="273">
        <v>0</v>
      </c>
      <c r="AQ20" s="273">
        <v>0</v>
      </c>
      <c r="AR20" s="273">
        <v>0</v>
      </c>
      <c r="AS20" s="273">
        <v>0</v>
      </c>
      <c r="AT20" s="273">
        <v>0</v>
      </c>
      <c r="AU20" s="273">
        <v>0</v>
      </c>
      <c r="AV20" s="273">
        <v>0</v>
      </c>
      <c r="AW20" s="273">
        <v>0</v>
      </c>
      <c r="AX20" s="273">
        <v>0</v>
      </c>
      <c r="AY20" s="273">
        <v>0</v>
      </c>
      <c r="AZ20" s="273">
        <v>0</v>
      </c>
      <c r="BA20" s="273">
        <v>0</v>
      </c>
      <c r="BB20" s="273">
        <v>0</v>
      </c>
      <c r="BC20" s="273">
        <v>0</v>
      </c>
      <c r="BD20" s="273">
        <v>1521.0039762152426</v>
      </c>
      <c r="BE20" s="273">
        <v>1559.3588751443003</v>
      </c>
      <c r="BF20" s="273">
        <v>1573.6925188242139</v>
      </c>
      <c r="BG20" s="273">
        <v>1721.2367494500136</v>
      </c>
      <c r="BH20" s="273">
        <v>1743.7107022492714</v>
      </c>
      <c r="BI20" s="273">
        <v>1779.4708233027666</v>
      </c>
      <c r="BJ20" s="273">
        <v>1800.614732754</v>
      </c>
      <c r="BK20" s="273">
        <v>1851.4113026196692</v>
      </c>
      <c r="BL20" s="273">
        <v>1920.4130976205981</v>
      </c>
      <c r="BM20" s="273">
        <v>1990.6989141904967</v>
      </c>
      <c r="BN20" s="273">
        <v>1977.731130229778</v>
      </c>
      <c r="BO20" s="273">
        <v>2034.7676370681515</v>
      </c>
      <c r="BP20" s="273">
        <v>2136.7412119052001</v>
      </c>
      <c r="BQ20" s="273">
        <v>2156.0462001236174</v>
      </c>
      <c r="BR20" s="273">
        <v>2188.4724955164997</v>
      </c>
      <c r="BS20" s="273">
        <v>2194.023195556169</v>
      </c>
      <c r="BT20" s="273">
        <v>2130.7922283398652</v>
      </c>
      <c r="BU20" s="273">
        <v>2051.4119224844039</v>
      </c>
      <c r="BV20" s="273">
        <v>1969.8500674779889</v>
      </c>
      <c r="BW20" s="273">
        <v>1882.5986122386269</v>
      </c>
      <c r="BX20" s="219"/>
    </row>
    <row r="21" spans="1:76">
      <c r="A21" s="219"/>
      <c r="B21" s="88" t="s">
        <v>570</v>
      </c>
      <c r="C21" s="328"/>
      <c r="D21" s="273">
        <v>0</v>
      </c>
      <c r="E21" s="273">
        <v>0</v>
      </c>
      <c r="F21" s="273">
        <v>0</v>
      </c>
      <c r="G21" s="273">
        <v>0</v>
      </c>
      <c r="H21" s="273">
        <v>0</v>
      </c>
      <c r="I21" s="273">
        <v>0</v>
      </c>
      <c r="J21" s="273">
        <v>0</v>
      </c>
      <c r="K21" s="273">
        <v>0</v>
      </c>
      <c r="L21" s="273">
        <v>0</v>
      </c>
      <c r="M21" s="273">
        <v>0</v>
      </c>
      <c r="N21" s="273">
        <v>0</v>
      </c>
      <c r="O21" s="273">
        <v>0</v>
      </c>
      <c r="P21" s="273">
        <v>0</v>
      </c>
      <c r="Q21" s="273">
        <v>0</v>
      </c>
      <c r="R21" s="273">
        <v>0</v>
      </c>
      <c r="S21" s="273">
        <v>0</v>
      </c>
      <c r="T21" s="273">
        <v>0</v>
      </c>
      <c r="U21" s="273">
        <v>0</v>
      </c>
      <c r="V21" s="273">
        <v>0</v>
      </c>
      <c r="W21" s="273">
        <v>0</v>
      </c>
      <c r="X21" s="273">
        <v>0</v>
      </c>
      <c r="Y21" s="273">
        <v>0</v>
      </c>
      <c r="Z21" s="273">
        <v>0</v>
      </c>
      <c r="AA21" s="273">
        <v>0</v>
      </c>
      <c r="AB21" s="273">
        <v>0</v>
      </c>
      <c r="AC21" s="273">
        <v>0</v>
      </c>
      <c r="AD21" s="273">
        <v>0</v>
      </c>
      <c r="AE21" s="273">
        <v>0</v>
      </c>
      <c r="AF21" s="273">
        <v>0</v>
      </c>
      <c r="AG21" s="273">
        <v>0</v>
      </c>
      <c r="AH21" s="273">
        <v>0</v>
      </c>
      <c r="AI21" s="273">
        <v>0</v>
      </c>
      <c r="AJ21" s="273">
        <v>0</v>
      </c>
      <c r="AK21" s="273">
        <v>0</v>
      </c>
      <c r="AL21" s="273">
        <v>0</v>
      </c>
      <c r="AM21" s="273">
        <v>0</v>
      </c>
      <c r="AN21" s="273">
        <v>0</v>
      </c>
      <c r="AO21" s="273">
        <v>0</v>
      </c>
      <c r="AP21" s="273">
        <v>0</v>
      </c>
      <c r="AQ21" s="273">
        <v>0</v>
      </c>
      <c r="AR21" s="273">
        <v>0</v>
      </c>
      <c r="AS21" s="273">
        <v>0</v>
      </c>
      <c r="AT21" s="273">
        <v>0</v>
      </c>
      <c r="AU21" s="273">
        <v>0</v>
      </c>
      <c r="AV21" s="273">
        <v>0</v>
      </c>
      <c r="AW21" s="273">
        <v>0</v>
      </c>
      <c r="AX21" s="273">
        <v>0</v>
      </c>
      <c r="AY21" s="273">
        <v>0</v>
      </c>
      <c r="AZ21" s="273">
        <v>0</v>
      </c>
      <c r="BA21" s="273">
        <v>0</v>
      </c>
      <c r="BB21" s="273">
        <v>0</v>
      </c>
      <c r="BC21" s="273">
        <v>0</v>
      </c>
      <c r="BD21" s="273">
        <v>0</v>
      </c>
      <c r="BE21" s="273">
        <v>0</v>
      </c>
      <c r="BF21" s="273">
        <v>0</v>
      </c>
      <c r="BG21" s="273">
        <v>0</v>
      </c>
      <c r="BH21" s="273">
        <v>0</v>
      </c>
      <c r="BI21" s="273">
        <v>0</v>
      </c>
      <c r="BJ21" s="273">
        <v>48.985531371149364</v>
      </c>
      <c r="BK21" s="273">
        <v>184.13949339563558</v>
      </c>
      <c r="BL21" s="273">
        <v>394.01565454841278</v>
      </c>
      <c r="BM21" s="273">
        <v>551.28057543593093</v>
      </c>
      <c r="BN21" s="273">
        <v>820.23073626067708</v>
      </c>
      <c r="BO21" s="273">
        <v>667.05899797782592</v>
      </c>
      <c r="BP21" s="273">
        <v>782.33675549003146</v>
      </c>
      <c r="BQ21" s="273">
        <v>751.37832183481771</v>
      </c>
      <c r="BR21" s="273">
        <v>739.07416079300742</v>
      </c>
      <c r="BS21" s="273">
        <v>732.34647341376387</v>
      </c>
      <c r="BT21" s="273">
        <v>700.42802048323449</v>
      </c>
      <c r="BU21" s="273">
        <v>677.50363093746648</v>
      </c>
      <c r="BV21" s="273">
        <v>588.53148456285135</v>
      </c>
      <c r="BW21" s="273">
        <v>476.23178257059561</v>
      </c>
      <c r="BX21" s="219"/>
    </row>
    <row r="22" spans="1:76">
      <c r="A22" s="219"/>
      <c r="B22" s="88" t="s">
        <v>569</v>
      </c>
      <c r="C22" s="413"/>
      <c r="D22" s="273">
        <v>0</v>
      </c>
      <c r="E22" s="273">
        <v>0</v>
      </c>
      <c r="F22" s="273">
        <v>0</v>
      </c>
      <c r="G22" s="273">
        <v>0</v>
      </c>
      <c r="H22" s="273">
        <v>0</v>
      </c>
      <c r="I22" s="273">
        <v>0</v>
      </c>
      <c r="J22" s="273">
        <v>0</v>
      </c>
      <c r="K22" s="273">
        <v>0</v>
      </c>
      <c r="L22" s="273">
        <v>0</v>
      </c>
      <c r="M22" s="273">
        <v>0</v>
      </c>
      <c r="N22" s="273">
        <v>0</v>
      </c>
      <c r="O22" s="273">
        <v>0</v>
      </c>
      <c r="P22" s="273">
        <v>0</v>
      </c>
      <c r="Q22" s="273">
        <v>0</v>
      </c>
      <c r="R22" s="273">
        <v>0</v>
      </c>
      <c r="S22" s="273">
        <v>0</v>
      </c>
      <c r="T22" s="273">
        <v>0</v>
      </c>
      <c r="U22" s="273">
        <v>0</v>
      </c>
      <c r="V22" s="273">
        <v>0</v>
      </c>
      <c r="W22" s="273">
        <v>0</v>
      </c>
      <c r="X22" s="273">
        <v>0</v>
      </c>
      <c r="Y22" s="273">
        <v>0</v>
      </c>
      <c r="Z22" s="273">
        <v>0</v>
      </c>
      <c r="AA22" s="273">
        <v>0</v>
      </c>
      <c r="AB22" s="273">
        <v>0</v>
      </c>
      <c r="AC22" s="273">
        <v>0</v>
      </c>
      <c r="AD22" s="273">
        <v>0</v>
      </c>
      <c r="AE22" s="273">
        <v>0</v>
      </c>
      <c r="AF22" s="273">
        <v>0</v>
      </c>
      <c r="AG22" s="273">
        <v>0</v>
      </c>
      <c r="AH22" s="273">
        <v>0</v>
      </c>
      <c r="AI22" s="273">
        <v>3.9713774658530978</v>
      </c>
      <c r="AJ22" s="273">
        <v>26.755753003064644</v>
      </c>
      <c r="AK22" s="273">
        <v>57.91548482236027</v>
      </c>
      <c r="AL22" s="273">
        <v>114.21934550034658</v>
      </c>
      <c r="AM22" s="273">
        <v>163.98785927384375</v>
      </c>
      <c r="AN22" s="273">
        <v>224.79080357874204</v>
      </c>
      <c r="AO22" s="273">
        <v>343.47262821794283</v>
      </c>
      <c r="AP22" s="273">
        <v>513.44502563121193</v>
      </c>
      <c r="AQ22" s="273">
        <v>649.38000881631683</v>
      </c>
      <c r="AR22" s="273">
        <v>792.45595898326405</v>
      </c>
      <c r="AS22" s="273">
        <v>1016.53179022289</v>
      </c>
      <c r="AT22" s="273">
        <v>1296.4204433198256</v>
      </c>
      <c r="AU22" s="273">
        <v>1840.7901750522549</v>
      </c>
      <c r="AV22" s="273">
        <v>2205.3117750579836</v>
      </c>
      <c r="AW22" s="273">
        <v>2626.557875645452</v>
      </c>
      <c r="AX22" s="273">
        <v>2990.0480142408055</v>
      </c>
      <c r="AY22" s="273">
        <v>3423.8438773108719</v>
      </c>
      <c r="AZ22" s="273">
        <v>4073.3940702395621</v>
      </c>
      <c r="BA22" s="273">
        <v>4597.5687116954432</v>
      </c>
      <c r="BB22" s="273">
        <v>5233.0528185299727</v>
      </c>
      <c r="BC22" s="273">
        <v>6221.4805276378611</v>
      </c>
      <c r="BD22" s="273">
        <v>6544.0851344481034</v>
      </c>
      <c r="BE22" s="273">
        <v>7259.0079407939629</v>
      </c>
      <c r="BF22" s="273">
        <v>7791.2736391068756</v>
      </c>
      <c r="BG22" s="273">
        <v>8649.9926182560484</v>
      </c>
      <c r="BH22" s="273">
        <v>9286.5616619982102</v>
      </c>
      <c r="BI22" s="273">
        <v>10014.072589573896</v>
      </c>
      <c r="BJ22" s="273">
        <v>10694.205062016888</v>
      </c>
      <c r="BK22" s="273">
        <v>11636.278133255681</v>
      </c>
      <c r="BL22" s="273">
        <v>12649.391538212145</v>
      </c>
      <c r="BM22" s="273">
        <v>14012.838611810648</v>
      </c>
      <c r="BN22" s="273">
        <v>14041.652884573037</v>
      </c>
      <c r="BO22" s="273">
        <v>14946.99348872914</v>
      </c>
      <c r="BP22" s="273">
        <v>16371.370409872705</v>
      </c>
      <c r="BQ22" s="273">
        <v>16942.842194684297</v>
      </c>
      <c r="BR22" s="273">
        <v>17637.261384841666</v>
      </c>
      <c r="BS22" s="273">
        <v>18038.394895694335</v>
      </c>
      <c r="BT22" s="273">
        <v>17804.838888967159</v>
      </c>
      <c r="BU22" s="273">
        <v>17438.815973520017</v>
      </c>
      <c r="BV22" s="273">
        <v>17044.598960013551</v>
      </c>
      <c r="BW22" s="273">
        <v>16615.690699835566</v>
      </c>
      <c r="BX22" s="219"/>
    </row>
    <row r="23" spans="1:76">
      <c r="A23" s="219"/>
      <c r="B23" s="88" t="s">
        <v>283</v>
      </c>
      <c r="C23" s="41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v>1425.6892224118308</v>
      </c>
      <c r="BU23" s="273">
        <v>4381.2063881718514</v>
      </c>
      <c r="BV23" s="273">
        <v>7267.8827691425759</v>
      </c>
      <c r="BW23" s="273">
        <v>9729.9219540253725</v>
      </c>
      <c r="BX23" s="219"/>
    </row>
    <row r="24" spans="1:76">
      <c r="A24" s="219"/>
      <c r="B24" s="88" t="s">
        <v>282</v>
      </c>
      <c r="C24" s="41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v>88.265485667483972</v>
      </c>
      <c r="BU24" s="273">
        <v>259.98743239468001</v>
      </c>
      <c r="BV24" s="273">
        <v>422.12861671685397</v>
      </c>
      <c r="BW24" s="273">
        <v>526.90732544590367</v>
      </c>
      <c r="BX24" s="219"/>
    </row>
    <row r="25" spans="1:76">
      <c r="A25" s="219"/>
      <c r="B25" s="411" t="s">
        <v>568</v>
      </c>
      <c r="C25" s="411"/>
      <c r="D25" s="273">
        <v>0</v>
      </c>
      <c r="E25" s="273">
        <v>0</v>
      </c>
      <c r="F25" s="273">
        <v>0</v>
      </c>
      <c r="G25" s="273">
        <v>0</v>
      </c>
      <c r="H25" s="273">
        <v>0</v>
      </c>
      <c r="I25" s="273">
        <v>0</v>
      </c>
      <c r="J25" s="273">
        <v>0</v>
      </c>
      <c r="K25" s="273">
        <v>0</v>
      </c>
      <c r="L25" s="273">
        <v>0</v>
      </c>
      <c r="M25" s="273">
        <v>0</v>
      </c>
      <c r="N25" s="273">
        <v>0</v>
      </c>
      <c r="O25" s="273">
        <v>0</v>
      </c>
      <c r="P25" s="273">
        <v>0</v>
      </c>
      <c r="Q25" s="273">
        <v>0</v>
      </c>
      <c r="R25" s="273">
        <v>0</v>
      </c>
      <c r="S25" s="273">
        <v>0</v>
      </c>
      <c r="T25" s="273">
        <v>0</v>
      </c>
      <c r="U25" s="273">
        <v>0</v>
      </c>
      <c r="V25" s="273">
        <v>0</v>
      </c>
      <c r="W25" s="273">
        <v>0</v>
      </c>
      <c r="X25" s="273">
        <v>0</v>
      </c>
      <c r="Y25" s="273">
        <v>0</v>
      </c>
      <c r="Z25" s="273">
        <v>91.188525453606303</v>
      </c>
      <c r="AA25" s="273">
        <v>262.79483235549168</v>
      </c>
      <c r="AB25" s="273">
        <v>286.67821206984308</v>
      </c>
      <c r="AC25" s="273">
        <v>272.67709082437148</v>
      </c>
      <c r="AD25" s="273">
        <v>251.55734960798782</v>
      </c>
      <c r="AE25" s="273">
        <v>224.21059515762295</v>
      </c>
      <c r="AF25" s="273">
        <v>208.88169232937005</v>
      </c>
      <c r="AG25" s="273">
        <v>184.37843567811683</v>
      </c>
      <c r="AH25" s="273">
        <v>171.43559139575865</v>
      </c>
      <c r="AI25" s="273">
        <v>142.96958877071151</v>
      </c>
      <c r="AJ25" s="273">
        <v>127.08982676455705</v>
      </c>
      <c r="AK25" s="273">
        <v>118.8791530564237</v>
      </c>
      <c r="AL25" s="273">
        <v>114.21934550034658</v>
      </c>
      <c r="AM25" s="273">
        <v>112.05837050379323</v>
      </c>
      <c r="AN25" s="273">
        <v>100.7682912594361</v>
      </c>
      <c r="AO25" s="273">
        <v>99.875019552735139</v>
      </c>
      <c r="AP25" s="273">
        <v>86.709597971431506</v>
      </c>
      <c r="AQ25" s="273">
        <v>82.508258147737621</v>
      </c>
      <c r="AR25" s="273">
        <v>75.241610087355625</v>
      </c>
      <c r="AS25" s="273">
        <v>66.801278798143301</v>
      </c>
      <c r="AT25" s="273">
        <v>63.940059527190385</v>
      </c>
      <c r="AU25" s="273">
        <v>60.413796524533865</v>
      </c>
      <c r="AV25" s="273">
        <v>58.456586017589458</v>
      </c>
      <c r="AW25" s="273">
        <v>58.026313232929326</v>
      </c>
      <c r="AX25" s="273">
        <v>55.016655124518195</v>
      </c>
      <c r="AY25" s="273">
        <v>55.121770149336754</v>
      </c>
      <c r="AZ25" s="273">
        <v>43.939570748672175</v>
      </c>
      <c r="BA25" s="273">
        <v>42.470689715052373</v>
      </c>
      <c r="BB25" s="273">
        <v>41.145297673597632</v>
      </c>
      <c r="BC25" s="273">
        <v>39.160376748707201</v>
      </c>
      <c r="BD25" s="273">
        <v>38.096044015427502</v>
      </c>
      <c r="BE25" s="273">
        <v>38.968726301074284</v>
      </c>
      <c r="BF25" s="273">
        <v>38.309702291519109</v>
      </c>
      <c r="BG25" s="273">
        <v>38.638637707960285</v>
      </c>
      <c r="BH25" s="273">
        <v>38.200726449051153</v>
      </c>
      <c r="BI25" s="273">
        <v>37.451821603902594</v>
      </c>
      <c r="BJ25" s="273">
        <v>40.72360034547966</v>
      </c>
      <c r="BK25" s="273">
        <v>45.955518303199071</v>
      </c>
      <c r="BL25" s="273">
        <v>50.967569215690567</v>
      </c>
      <c r="BM25" s="273">
        <v>52.626204728321277</v>
      </c>
      <c r="BN25" s="273">
        <v>62.396992614928756</v>
      </c>
      <c r="BO25" s="273">
        <v>66.013410392931618</v>
      </c>
      <c r="BP25" s="273">
        <v>77.900712721399614</v>
      </c>
      <c r="BQ25" s="273">
        <v>97.255409286533791</v>
      </c>
      <c r="BR25" s="273">
        <v>86.482446073201515</v>
      </c>
      <c r="BS25" s="273">
        <v>90.231316012978638</v>
      </c>
      <c r="BT25" s="273">
        <v>92.482217160767647</v>
      </c>
      <c r="BU25" s="273">
        <v>93.10690216882017</v>
      </c>
      <c r="BV25" s="273">
        <v>96.764313739493829</v>
      </c>
      <c r="BW25" s="273">
        <v>102.87362618627435</v>
      </c>
      <c r="BX25" s="219"/>
    </row>
    <row r="26" spans="1:76" ht="26.1" customHeight="1">
      <c r="A26" s="219"/>
      <c r="B26" s="38" t="s">
        <v>567</v>
      </c>
      <c r="C26" s="285"/>
      <c r="D26" s="273">
        <v>0</v>
      </c>
      <c r="E26" s="273">
        <v>0</v>
      </c>
      <c r="F26" s="273">
        <v>0</v>
      </c>
      <c r="G26" s="273">
        <v>0</v>
      </c>
      <c r="H26" s="273">
        <v>0</v>
      </c>
      <c r="I26" s="273">
        <v>0</v>
      </c>
      <c r="J26" s="273">
        <v>0</v>
      </c>
      <c r="K26" s="273">
        <v>0</v>
      </c>
      <c r="L26" s="273">
        <v>0</v>
      </c>
      <c r="M26" s="273">
        <v>0</v>
      </c>
      <c r="N26" s="273">
        <v>0</v>
      </c>
      <c r="O26" s="273">
        <v>0</v>
      </c>
      <c r="P26" s="273">
        <v>0</v>
      </c>
      <c r="Q26" s="273">
        <v>0</v>
      </c>
      <c r="R26" s="273">
        <v>0</v>
      </c>
      <c r="S26" s="273">
        <v>0</v>
      </c>
      <c r="T26" s="273">
        <v>0</v>
      </c>
      <c r="U26" s="273">
        <v>0</v>
      </c>
      <c r="V26" s="273">
        <v>0</v>
      </c>
      <c r="W26" s="273">
        <v>0</v>
      </c>
      <c r="X26" s="273">
        <v>0</v>
      </c>
      <c r="Y26" s="273">
        <v>0</v>
      </c>
      <c r="Z26" s="273">
        <v>0</v>
      </c>
      <c r="AA26" s="273">
        <v>0</v>
      </c>
      <c r="AB26" s="273">
        <v>0</v>
      </c>
      <c r="AC26" s="273">
        <v>0</v>
      </c>
      <c r="AD26" s="273">
        <v>0</v>
      </c>
      <c r="AE26" s="273">
        <v>0</v>
      </c>
      <c r="AF26" s="273">
        <v>0</v>
      </c>
      <c r="AG26" s="273">
        <v>0</v>
      </c>
      <c r="AH26" s="273">
        <v>0</v>
      </c>
      <c r="AI26" s="273">
        <v>0</v>
      </c>
      <c r="AJ26" s="273">
        <v>0</v>
      </c>
      <c r="AK26" s="273">
        <v>0</v>
      </c>
      <c r="AL26" s="273">
        <v>0</v>
      </c>
      <c r="AM26" s="273">
        <v>0</v>
      </c>
      <c r="AN26" s="273">
        <v>0</v>
      </c>
      <c r="AO26" s="273">
        <v>0</v>
      </c>
      <c r="AP26" s="273">
        <v>0</v>
      </c>
      <c r="AQ26" s="273">
        <v>0</v>
      </c>
      <c r="AR26" s="273">
        <v>0</v>
      </c>
      <c r="AS26" s="273">
        <v>0</v>
      </c>
      <c r="AT26" s="273">
        <v>0</v>
      </c>
      <c r="AU26" s="273">
        <v>0</v>
      </c>
      <c r="AV26" s="273">
        <v>0</v>
      </c>
      <c r="AW26" s="273">
        <v>0</v>
      </c>
      <c r="AX26" s="273">
        <v>0</v>
      </c>
      <c r="AY26" s="273">
        <v>0</v>
      </c>
      <c r="AZ26" s="273">
        <v>0</v>
      </c>
      <c r="BA26" s="273">
        <v>0</v>
      </c>
      <c r="BB26" s="273">
        <v>0</v>
      </c>
      <c r="BC26" s="273">
        <v>0</v>
      </c>
      <c r="BD26" s="273">
        <v>1932.2310091840047</v>
      </c>
      <c r="BE26" s="273">
        <v>2062.8424736237603</v>
      </c>
      <c r="BF26" s="273">
        <v>2154.1854201516608</v>
      </c>
      <c r="BG26" s="273">
        <v>2281.5305251053665</v>
      </c>
      <c r="BH26" s="273">
        <v>2385.0363741212054</v>
      </c>
      <c r="BI26" s="273">
        <v>2497.7337313483013</v>
      </c>
      <c r="BJ26" s="273">
        <v>2597.0253743988292</v>
      </c>
      <c r="BK26" s="273">
        <v>2708.0769901693511</v>
      </c>
      <c r="BL26" s="273">
        <v>2843.195926520486</v>
      </c>
      <c r="BM26" s="273">
        <v>3039.195344337666</v>
      </c>
      <c r="BN26" s="273">
        <v>3239.2581397498711</v>
      </c>
      <c r="BO26" s="273">
        <v>3349.3041428258953</v>
      </c>
      <c r="BP26" s="273">
        <v>3538.2537842475363</v>
      </c>
      <c r="BQ26" s="273">
        <v>3540.4383582195283</v>
      </c>
      <c r="BR26" s="273">
        <v>3677.3106272253785</v>
      </c>
      <c r="BS26" s="273">
        <v>3806.2255460339411</v>
      </c>
      <c r="BT26" s="273">
        <v>3898.0038588454604</v>
      </c>
      <c r="BU26" s="273">
        <v>4012.7459827348785</v>
      </c>
      <c r="BV26" s="273">
        <v>4087.3105182911668</v>
      </c>
      <c r="BW26" s="273">
        <v>4125.6863677100537</v>
      </c>
      <c r="BX26" s="219"/>
    </row>
    <row r="27" spans="1:76" ht="15.75" customHeight="1" thickBot="1">
      <c r="A27" s="219"/>
      <c r="B27" s="412"/>
      <c r="C27" s="285"/>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19"/>
    </row>
    <row r="28" spans="1:76" ht="39.75" customHeight="1">
      <c r="A28" s="296"/>
      <c r="B28" s="281" t="s">
        <v>574</v>
      </c>
      <c r="C28" s="280"/>
      <c r="D28" s="279" t="s">
        <v>162</v>
      </c>
      <c r="E28" s="279" t="s">
        <v>161</v>
      </c>
      <c r="F28" s="279" t="s">
        <v>160</v>
      </c>
      <c r="G28" s="279" t="s">
        <v>159</v>
      </c>
      <c r="H28" s="279" t="s">
        <v>158</v>
      </c>
      <c r="I28" s="279" t="s">
        <v>157</v>
      </c>
      <c r="J28" s="279" t="s">
        <v>156</v>
      </c>
      <c r="K28" s="279" t="s">
        <v>155</v>
      </c>
      <c r="L28" s="279" t="s">
        <v>154</v>
      </c>
      <c r="M28" s="279" t="s">
        <v>153</v>
      </c>
      <c r="N28" s="279" t="s">
        <v>152</v>
      </c>
      <c r="O28" s="279" t="s">
        <v>151</v>
      </c>
      <c r="P28" s="279" t="s">
        <v>150</v>
      </c>
      <c r="Q28" s="279" t="s">
        <v>149</v>
      </c>
      <c r="R28" s="279" t="s">
        <v>148</v>
      </c>
      <c r="S28" s="279" t="s">
        <v>147</v>
      </c>
      <c r="T28" s="279" t="s">
        <v>146</v>
      </c>
      <c r="U28" s="279" t="s">
        <v>145</v>
      </c>
      <c r="V28" s="279" t="s">
        <v>144</v>
      </c>
      <c r="W28" s="279" t="s">
        <v>143</v>
      </c>
      <c r="X28" s="279" t="s">
        <v>142</v>
      </c>
      <c r="Y28" s="279" t="s">
        <v>141</v>
      </c>
      <c r="Z28" s="279" t="s">
        <v>140</v>
      </c>
      <c r="AA28" s="279" t="s">
        <v>139</v>
      </c>
      <c r="AB28" s="279" t="s">
        <v>138</v>
      </c>
      <c r="AC28" s="279" t="s">
        <v>137</v>
      </c>
      <c r="AD28" s="279" t="s">
        <v>136</v>
      </c>
      <c r="AE28" s="279" t="s">
        <v>135</v>
      </c>
      <c r="AF28" s="279" t="s">
        <v>134</v>
      </c>
      <c r="AG28" s="279" t="s">
        <v>133</v>
      </c>
      <c r="AH28" s="279" t="s">
        <v>132</v>
      </c>
      <c r="AI28" s="279" t="s">
        <v>131</v>
      </c>
      <c r="AJ28" s="279" t="s">
        <v>130</v>
      </c>
      <c r="AK28" s="279" t="s">
        <v>129</v>
      </c>
      <c r="AL28" s="279" t="s">
        <v>128</v>
      </c>
      <c r="AM28" s="279" t="s">
        <v>127</v>
      </c>
      <c r="AN28" s="279" t="s">
        <v>126</v>
      </c>
      <c r="AO28" s="279" t="s">
        <v>125</v>
      </c>
      <c r="AP28" s="279" t="s">
        <v>124</v>
      </c>
      <c r="AQ28" s="279" t="s">
        <v>123</v>
      </c>
      <c r="AR28" s="279" t="s">
        <v>122</v>
      </c>
      <c r="AS28" s="279" t="s">
        <v>121</v>
      </c>
      <c r="AT28" s="279" t="s">
        <v>120</v>
      </c>
      <c r="AU28" s="279" t="s">
        <v>119</v>
      </c>
      <c r="AV28" s="279" t="s">
        <v>118</v>
      </c>
      <c r="AW28" s="279" t="s">
        <v>117</v>
      </c>
      <c r="AX28" s="279" t="s">
        <v>116</v>
      </c>
      <c r="AY28" s="279" t="s">
        <v>115</v>
      </c>
      <c r="AZ28" s="279" t="s">
        <v>114</v>
      </c>
      <c r="BA28" s="279" t="s">
        <v>113</v>
      </c>
      <c r="BB28" s="279" t="s">
        <v>112</v>
      </c>
      <c r="BC28" s="279" t="s">
        <v>111</v>
      </c>
      <c r="BD28" s="279" t="s">
        <v>110</v>
      </c>
      <c r="BE28" s="279" t="s">
        <v>109</v>
      </c>
      <c r="BF28" s="279" t="s">
        <v>108</v>
      </c>
      <c r="BG28" s="279" t="s">
        <v>107</v>
      </c>
      <c r="BH28" s="279" t="s">
        <v>106</v>
      </c>
      <c r="BI28" s="279" t="s">
        <v>105</v>
      </c>
      <c r="BJ28" s="279" t="s">
        <v>104</v>
      </c>
      <c r="BK28" s="279" t="s">
        <v>103</v>
      </c>
      <c r="BL28" s="279" t="s">
        <v>102</v>
      </c>
      <c r="BM28" s="279" t="s">
        <v>101</v>
      </c>
      <c r="BN28" s="279" t="s">
        <v>100</v>
      </c>
      <c r="BO28" s="279" t="s">
        <v>99</v>
      </c>
      <c r="BP28" s="279" t="s">
        <v>98</v>
      </c>
      <c r="BQ28" s="279" t="s">
        <v>97</v>
      </c>
      <c r="BR28" s="279" t="s">
        <v>96</v>
      </c>
      <c r="BS28" s="279" t="s">
        <v>95</v>
      </c>
      <c r="BT28" s="279" t="s">
        <v>94</v>
      </c>
      <c r="BU28" s="279" t="s">
        <v>93</v>
      </c>
      <c r="BV28" s="279" t="s">
        <v>92</v>
      </c>
      <c r="BW28" s="279" t="s">
        <v>91</v>
      </c>
      <c r="BX28" s="219"/>
    </row>
    <row r="29" spans="1:76" s="275" customFormat="1" ht="26.1" customHeight="1">
      <c r="A29" s="331"/>
      <c r="B29" s="35" t="s">
        <v>573</v>
      </c>
      <c r="C29" s="277"/>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v>11004</v>
      </c>
      <c r="BE29" s="233">
        <v>11095</v>
      </c>
      <c r="BF29" s="233">
        <v>11195</v>
      </c>
      <c r="BG29" s="233">
        <v>11320</v>
      </c>
      <c r="BH29" s="233">
        <v>11477</v>
      </c>
      <c r="BI29" s="233">
        <v>11585</v>
      </c>
      <c r="BJ29" s="233">
        <v>11715</v>
      </c>
      <c r="BK29" s="233">
        <v>11938</v>
      </c>
      <c r="BL29" s="233">
        <v>12160</v>
      </c>
      <c r="BM29" s="233">
        <v>12410</v>
      </c>
      <c r="BN29" s="233">
        <v>12566</v>
      </c>
      <c r="BO29" s="233">
        <v>12667</v>
      </c>
      <c r="BP29" s="233">
        <v>12810</v>
      </c>
      <c r="BQ29" s="233">
        <v>12888</v>
      </c>
      <c r="BR29" s="233">
        <v>12926</v>
      </c>
      <c r="BS29" s="233">
        <v>12982</v>
      </c>
      <c r="BT29" s="233">
        <v>12988</v>
      </c>
      <c r="BU29" s="233">
        <v>12958</v>
      </c>
      <c r="BV29" s="233">
        <v>12888</v>
      </c>
      <c r="BW29" s="233">
        <v>12748</v>
      </c>
      <c r="BX29" s="174"/>
    </row>
    <row r="30" spans="1:76" ht="26.1" customHeight="1">
      <c r="A30" s="271"/>
      <c r="B30" s="38" t="s">
        <v>572</v>
      </c>
      <c r="C30" s="271"/>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f t="shared" ref="BD30:BW30" si="6">BD29-BD37</f>
        <v>10981</v>
      </c>
      <c r="BE30" s="135">
        <f t="shared" si="6"/>
        <v>11072</v>
      </c>
      <c r="BF30" s="135">
        <f t="shared" si="6"/>
        <v>11171</v>
      </c>
      <c r="BG30" s="135">
        <f t="shared" si="6"/>
        <v>11297</v>
      </c>
      <c r="BH30" s="135">
        <f t="shared" si="6"/>
        <v>11454</v>
      </c>
      <c r="BI30" s="135">
        <f t="shared" si="6"/>
        <v>11562</v>
      </c>
      <c r="BJ30" s="135">
        <f t="shared" si="6"/>
        <v>11692</v>
      </c>
      <c r="BK30" s="135">
        <f t="shared" si="6"/>
        <v>11913</v>
      </c>
      <c r="BL30" s="135">
        <f t="shared" si="6"/>
        <v>12134</v>
      </c>
      <c r="BM30" s="135">
        <f t="shared" si="6"/>
        <v>12382</v>
      </c>
      <c r="BN30" s="135">
        <f t="shared" si="6"/>
        <v>12537</v>
      </c>
      <c r="BO30" s="135">
        <f t="shared" si="6"/>
        <v>12634</v>
      </c>
      <c r="BP30" s="135">
        <f t="shared" si="6"/>
        <v>12775</v>
      </c>
      <c r="BQ30" s="135">
        <f t="shared" si="6"/>
        <v>12846</v>
      </c>
      <c r="BR30" s="135">
        <f t="shared" si="6"/>
        <v>12880</v>
      </c>
      <c r="BS30" s="135">
        <f t="shared" si="6"/>
        <v>12933</v>
      </c>
      <c r="BT30" s="135">
        <f t="shared" si="6"/>
        <v>12938</v>
      </c>
      <c r="BU30" s="135">
        <f t="shared" si="6"/>
        <v>12906</v>
      </c>
      <c r="BV30" s="135">
        <f t="shared" si="6"/>
        <v>12832</v>
      </c>
      <c r="BW30" s="135">
        <f t="shared" si="6"/>
        <v>12688</v>
      </c>
      <c r="BX30" s="219"/>
    </row>
    <row r="31" spans="1:76">
      <c r="A31" s="271"/>
      <c r="B31" s="88" t="s">
        <v>571</v>
      </c>
      <c r="C31" s="271"/>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v>10875</v>
      </c>
      <c r="BE31" s="135">
        <v>11018</v>
      </c>
      <c r="BF31" s="135">
        <v>11102</v>
      </c>
      <c r="BG31" s="135">
        <v>11231</v>
      </c>
      <c r="BH31" s="135">
        <v>11384</v>
      </c>
      <c r="BI31" s="135">
        <v>11492</v>
      </c>
      <c r="BJ31" s="135">
        <v>11617</v>
      </c>
      <c r="BK31" s="135">
        <v>11837</v>
      </c>
      <c r="BL31" s="135">
        <v>12053</v>
      </c>
      <c r="BM31" s="135">
        <v>12285</v>
      </c>
      <c r="BN31" s="135">
        <v>12460</v>
      </c>
      <c r="BO31" s="135">
        <v>12556</v>
      </c>
      <c r="BP31" s="135">
        <v>12737</v>
      </c>
      <c r="BQ31" s="135">
        <v>12814</v>
      </c>
      <c r="BR31" s="135">
        <v>12857</v>
      </c>
      <c r="BS31" s="135">
        <v>12917</v>
      </c>
      <c r="BT31" s="135">
        <v>12712</v>
      </c>
      <c r="BU31" s="135">
        <v>12278</v>
      </c>
      <c r="BV31" s="135">
        <v>11830</v>
      </c>
      <c r="BW31" s="135">
        <v>11370</v>
      </c>
      <c r="BX31" s="219"/>
    </row>
    <row r="32" spans="1:76">
      <c r="A32" s="271"/>
      <c r="B32" s="88" t="s">
        <v>285</v>
      </c>
      <c r="C32" s="271"/>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v>8670</v>
      </c>
      <c r="BE32" s="135">
        <v>8834</v>
      </c>
      <c r="BF32" s="135">
        <v>8961</v>
      </c>
      <c r="BG32" s="135">
        <v>9117</v>
      </c>
      <c r="BH32" s="135">
        <v>9296</v>
      </c>
      <c r="BI32" s="135">
        <v>9439</v>
      </c>
      <c r="BJ32" s="135">
        <v>9594</v>
      </c>
      <c r="BK32" s="135">
        <v>9842</v>
      </c>
      <c r="BL32" s="135">
        <v>10087</v>
      </c>
      <c r="BM32" s="135">
        <v>10358</v>
      </c>
      <c r="BN32" s="135">
        <v>10563</v>
      </c>
      <c r="BO32" s="135">
        <v>10702</v>
      </c>
      <c r="BP32" s="135">
        <v>10874</v>
      </c>
      <c r="BQ32" s="135">
        <v>10984</v>
      </c>
      <c r="BR32" s="135">
        <v>11081</v>
      </c>
      <c r="BS32" s="135">
        <v>11190</v>
      </c>
      <c r="BT32" s="135">
        <v>11057</v>
      </c>
      <c r="BU32" s="135">
        <v>10717</v>
      </c>
      <c r="BV32" s="135">
        <v>10354</v>
      </c>
      <c r="BW32" s="135">
        <v>9975</v>
      </c>
      <c r="BX32" s="219"/>
    </row>
    <row r="33" spans="1:76">
      <c r="A33" s="271"/>
      <c r="B33" s="88" t="s">
        <v>570</v>
      </c>
      <c r="C33" s="271"/>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c r="AP33" s="135"/>
      <c r="AQ33" s="135"/>
      <c r="AR33" s="135"/>
      <c r="AS33" s="135"/>
      <c r="AT33" s="135"/>
      <c r="AU33" s="135"/>
      <c r="AV33" s="135"/>
      <c r="AW33" s="135"/>
      <c r="AX33" s="135"/>
      <c r="AY33" s="135"/>
      <c r="AZ33" s="135"/>
      <c r="BA33" s="135"/>
      <c r="BB33" s="135"/>
      <c r="BC33" s="135"/>
      <c r="BD33" s="135"/>
      <c r="BE33" s="135"/>
      <c r="BF33" s="135"/>
      <c r="BG33" s="135"/>
      <c r="BH33" s="135"/>
      <c r="BI33" s="135"/>
      <c r="BJ33" s="135">
        <v>8</v>
      </c>
      <c r="BK33" s="135">
        <v>24</v>
      </c>
      <c r="BL33" s="135">
        <v>46</v>
      </c>
      <c r="BM33" s="135">
        <v>58</v>
      </c>
      <c r="BN33" s="135">
        <v>66</v>
      </c>
      <c r="BO33" s="135">
        <v>59</v>
      </c>
      <c r="BP33" s="135">
        <v>56</v>
      </c>
      <c r="BQ33" s="135">
        <v>58</v>
      </c>
      <c r="BR33" s="135">
        <v>54</v>
      </c>
      <c r="BS33" s="135">
        <v>49</v>
      </c>
      <c r="BT33" s="135">
        <v>46</v>
      </c>
      <c r="BU33" s="135">
        <v>44</v>
      </c>
      <c r="BV33" s="135">
        <v>33</v>
      </c>
      <c r="BW33" s="135">
        <v>23</v>
      </c>
      <c r="BX33" s="219"/>
    </row>
    <row r="34" spans="1:76">
      <c r="A34" s="219"/>
      <c r="B34" s="88" t="s">
        <v>569</v>
      </c>
      <c r="C34" s="271"/>
      <c r="D34" s="135"/>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v>6276</v>
      </c>
      <c r="BE34" s="135">
        <v>6589</v>
      </c>
      <c r="BF34" s="135">
        <v>6851</v>
      </c>
      <c r="BG34" s="135">
        <v>7122</v>
      </c>
      <c r="BH34" s="135">
        <v>7425</v>
      </c>
      <c r="BI34" s="135">
        <v>7700</v>
      </c>
      <c r="BJ34" s="135">
        <v>7963</v>
      </c>
      <c r="BK34" s="135">
        <v>8324</v>
      </c>
      <c r="BL34" s="135">
        <v>8673</v>
      </c>
      <c r="BM34" s="135">
        <v>9052</v>
      </c>
      <c r="BN34" s="135">
        <v>9320</v>
      </c>
      <c r="BO34" s="135">
        <v>9549</v>
      </c>
      <c r="BP34" s="135">
        <v>9848</v>
      </c>
      <c r="BQ34" s="135">
        <v>10021</v>
      </c>
      <c r="BR34" s="135">
        <v>10198</v>
      </c>
      <c r="BS34" s="135">
        <v>10373</v>
      </c>
      <c r="BT34" s="135">
        <v>10300</v>
      </c>
      <c r="BU34" s="135">
        <v>10021</v>
      </c>
      <c r="BV34" s="135">
        <v>9726</v>
      </c>
      <c r="BW34" s="135">
        <v>9408</v>
      </c>
      <c r="BX34" s="219"/>
    </row>
    <row r="35" spans="1:76">
      <c r="A35" s="219"/>
      <c r="B35" s="88" t="s">
        <v>283</v>
      </c>
      <c r="C35" s="271"/>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v>215</v>
      </c>
      <c r="BU35" s="135">
        <v>623</v>
      </c>
      <c r="BV35" s="135">
        <v>1003</v>
      </c>
      <c r="BW35" s="135">
        <v>1318</v>
      </c>
      <c r="BX35" s="219"/>
    </row>
    <row r="36" spans="1:76">
      <c r="A36" s="219"/>
      <c r="B36" s="88" t="s">
        <v>282</v>
      </c>
      <c r="C36" s="271"/>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v>74</v>
      </c>
      <c r="BU36" s="135">
        <v>211</v>
      </c>
      <c r="BV36" s="135">
        <v>337</v>
      </c>
      <c r="BW36" s="135">
        <v>424</v>
      </c>
      <c r="BX36" s="219"/>
    </row>
    <row r="37" spans="1:76">
      <c r="A37" s="219"/>
      <c r="B37" s="411" t="s">
        <v>568</v>
      </c>
      <c r="C37" s="271"/>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v>23</v>
      </c>
      <c r="BE37" s="135">
        <v>23</v>
      </c>
      <c r="BF37" s="135">
        <v>24</v>
      </c>
      <c r="BG37" s="135">
        <v>23</v>
      </c>
      <c r="BH37" s="135">
        <v>23</v>
      </c>
      <c r="BI37" s="135">
        <v>23</v>
      </c>
      <c r="BJ37" s="135">
        <v>23</v>
      </c>
      <c r="BK37" s="135">
        <v>25</v>
      </c>
      <c r="BL37" s="135">
        <v>26</v>
      </c>
      <c r="BM37" s="135">
        <v>28</v>
      </c>
      <c r="BN37" s="135">
        <v>29</v>
      </c>
      <c r="BO37" s="135">
        <v>33</v>
      </c>
      <c r="BP37" s="135">
        <v>35</v>
      </c>
      <c r="BQ37" s="135">
        <v>42</v>
      </c>
      <c r="BR37" s="135">
        <v>46</v>
      </c>
      <c r="BS37" s="135">
        <v>49</v>
      </c>
      <c r="BT37" s="135">
        <v>50</v>
      </c>
      <c r="BU37" s="135">
        <v>52</v>
      </c>
      <c r="BV37" s="135">
        <v>56</v>
      </c>
      <c r="BW37" s="135">
        <v>60</v>
      </c>
      <c r="BX37" s="219"/>
    </row>
    <row r="38" spans="1:76" ht="26.1" customHeight="1">
      <c r="A38" s="219"/>
      <c r="B38" s="411" t="s">
        <v>567</v>
      </c>
      <c r="C38" s="271"/>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v>864</v>
      </c>
      <c r="BE38" s="135">
        <v>889</v>
      </c>
      <c r="BF38" s="135">
        <v>923</v>
      </c>
      <c r="BG38" s="135">
        <v>957</v>
      </c>
      <c r="BH38" s="135">
        <v>991</v>
      </c>
      <c r="BI38" s="135">
        <v>1015</v>
      </c>
      <c r="BJ38" s="135">
        <v>1046</v>
      </c>
      <c r="BK38" s="135">
        <v>1079</v>
      </c>
      <c r="BL38" s="135">
        <v>1109</v>
      </c>
      <c r="BM38" s="135">
        <v>1139</v>
      </c>
      <c r="BN38" s="135">
        <v>1165</v>
      </c>
      <c r="BO38" s="135">
        <v>1180</v>
      </c>
      <c r="BP38" s="135">
        <v>1195</v>
      </c>
      <c r="BQ38" s="135">
        <v>1209</v>
      </c>
      <c r="BR38" s="135">
        <v>1211</v>
      </c>
      <c r="BS38" s="135">
        <v>1213</v>
      </c>
      <c r="BT38" s="135">
        <v>1210</v>
      </c>
      <c r="BU38" s="135">
        <v>1207</v>
      </c>
      <c r="BV38" s="135">
        <v>1196</v>
      </c>
      <c r="BW38" s="135">
        <v>1181</v>
      </c>
      <c r="BX38" s="219"/>
    </row>
    <row r="39" spans="1:76" ht="15.75" customHeight="1" thickBot="1">
      <c r="A39" s="225"/>
      <c r="B39" s="114"/>
      <c r="C39" s="225"/>
      <c r="D39" s="403"/>
      <c r="E39" s="403"/>
      <c r="F39" s="403"/>
      <c r="G39" s="403"/>
      <c r="H39" s="403"/>
      <c r="I39" s="403"/>
      <c r="J39" s="403"/>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10"/>
      <c r="BX39" s="219"/>
    </row>
    <row r="40" spans="1:76">
      <c r="A40" s="222"/>
      <c r="B40" s="222"/>
      <c r="C40" s="222"/>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19"/>
    </row>
  </sheetData>
  <mergeCells count="3">
    <mergeCell ref="A2:A3"/>
    <mergeCell ref="A15:A16"/>
    <mergeCell ref="B2:B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9"/>
  <sheetViews>
    <sheetView zoomScale="85" zoomScaleNormal="85" workbookViewId="0">
      <pane xSplit="3" ySplit="3" topLeftCell="BN4" activePane="bottomRight" state="frozen"/>
      <selection pane="topRight"/>
      <selection pane="bottomLeft"/>
      <selection pane="bottomRight"/>
    </sheetView>
  </sheetViews>
  <sheetFormatPr defaultColWidth="12.7109375" defaultRowHeight="15"/>
  <cols>
    <col min="1" max="1" width="20.7109375" style="218" customWidth="1"/>
    <col min="2" max="2" width="75.7109375" style="218" customWidth="1"/>
    <col min="3" max="3" width="25.7109375" style="218" customWidth="1"/>
    <col min="4" max="75" width="12.7109375" style="216" customWidth="1"/>
    <col min="76" max="76" width="12.7109375" style="215" customWidth="1"/>
    <col min="77" max="16384" width="12.7109375" style="215"/>
  </cols>
  <sheetData>
    <row r="1" spans="1:76" s="265" customFormat="1" ht="24.95" customHeight="1" thickBot="1">
      <c r="A1" s="27" t="s">
        <v>79</v>
      </c>
      <c r="B1" s="27"/>
      <c r="C1" s="270"/>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268"/>
      <c r="AY1" s="268"/>
      <c r="AZ1" s="268"/>
      <c r="BA1" s="268"/>
      <c r="BB1" s="268"/>
      <c r="BC1" s="268"/>
      <c r="BD1" s="268"/>
      <c r="BE1" s="268"/>
      <c r="BF1" s="268"/>
      <c r="BG1" s="268"/>
      <c r="BH1" s="268"/>
      <c r="BI1" s="268"/>
      <c r="BJ1" s="268"/>
      <c r="BK1" s="268"/>
      <c r="BL1" s="268"/>
      <c r="BM1" s="268"/>
      <c r="BN1" s="268"/>
      <c r="BO1" s="268"/>
      <c r="BP1" s="268"/>
      <c r="BQ1" s="268"/>
      <c r="BR1" s="268"/>
      <c r="BS1" s="268"/>
      <c r="BT1" s="268"/>
      <c r="BU1" s="268"/>
      <c r="BV1" s="267"/>
      <c r="BW1" s="267"/>
      <c r="BX1" s="266"/>
    </row>
    <row r="2" spans="1:76" ht="15.75">
      <c r="A2" s="419" t="str">
        <f>'Benefit summary table'!A2</f>
        <v>Budget 2015</v>
      </c>
      <c r="B2" s="419" t="s">
        <v>588</v>
      </c>
      <c r="C2" s="348"/>
      <c r="D2" s="118" t="s">
        <v>162</v>
      </c>
      <c r="E2" s="118" t="s">
        <v>161</v>
      </c>
      <c r="F2" s="118" t="s">
        <v>160</v>
      </c>
      <c r="G2" s="118" t="s">
        <v>159</v>
      </c>
      <c r="H2" s="118" t="s">
        <v>158</v>
      </c>
      <c r="I2" s="118" t="s">
        <v>157</v>
      </c>
      <c r="J2" s="118" t="s">
        <v>156</v>
      </c>
      <c r="K2" s="118" t="s">
        <v>155</v>
      </c>
      <c r="L2" s="118" t="s">
        <v>154</v>
      </c>
      <c r="M2" s="118" t="s">
        <v>153</v>
      </c>
      <c r="N2" s="118" t="s">
        <v>152</v>
      </c>
      <c r="O2" s="118" t="s">
        <v>151</v>
      </c>
      <c r="P2" s="118" t="s">
        <v>150</v>
      </c>
      <c r="Q2" s="118" t="s">
        <v>149</v>
      </c>
      <c r="R2" s="118" t="s">
        <v>148</v>
      </c>
      <c r="S2" s="118" t="s">
        <v>147</v>
      </c>
      <c r="T2" s="118" t="s">
        <v>146</v>
      </c>
      <c r="U2" s="118" t="s">
        <v>145</v>
      </c>
      <c r="V2" s="118" t="s">
        <v>144</v>
      </c>
      <c r="W2" s="118" t="s">
        <v>143</v>
      </c>
      <c r="X2" s="118" t="s">
        <v>142</v>
      </c>
      <c r="Y2" s="118" t="s">
        <v>141</v>
      </c>
      <c r="Z2" s="118" t="s">
        <v>140</v>
      </c>
      <c r="AA2" s="118" t="s">
        <v>139</v>
      </c>
      <c r="AB2" s="118" t="s">
        <v>138</v>
      </c>
      <c r="AC2" s="118" t="s">
        <v>137</v>
      </c>
      <c r="AD2" s="118" t="s">
        <v>136</v>
      </c>
      <c r="AE2" s="118" t="s">
        <v>135</v>
      </c>
      <c r="AF2" s="118" t="s">
        <v>134</v>
      </c>
      <c r="AG2" s="118" t="s">
        <v>133</v>
      </c>
      <c r="AH2" s="118" t="s">
        <v>132</v>
      </c>
      <c r="AI2" s="118" t="s">
        <v>131</v>
      </c>
      <c r="AJ2" s="118" t="s">
        <v>130</v>
      </c>
      <c r="AK2" s="118" t="s">
        <v>129</v>
      </c>
      <c r="AL2" s="118" t="s">
        <v>128</v>
      </c>
      <c r="AM2" s="118" t="s">
        <v>127</v>
      </c>
      <c r="AN2" s="118" t="s">
        <v>126</v>
      </c>
      <c r="AO2" s="118" t="s">
        <v>125</v>
      </c>
      <c r="AP2" s="118" t="s">
        <v>124</v>
      </c>
      <c r="AQ2" s="118" t="s">
        <v>123</v>
      </c>
      <c r="AR2" s="118" t="s">
        <v>122</v>
      </c>
      <c r="AS2" s="118" t="s">
        <v>121</v>
      </c>
      <c r="AT2" s="118" t="s">
        <v>120</v>
      </c>
      <c r="AU2" s="118" t="s">
        <v>119</v>
      </c>
      <c r="AV2" s="118" t="s">
        <v>118</v>
      </c>
      <c r="AW2" s="118" t="s">
        <v>117</v>
      </c>
      <c r="AX2" s="118" t="s">
        <v>116</v>
      </c>
      <c r="AY2" s="118" t="s">
        <v>115</v>
      </c>
      <c r="AZ2" s="118" t="s">
        <v>114</v>
      </c>
      <c r="BA2" s="118" t="s">
        <v>113</v>
      </c>
      <c r="BB2" s="118" t="s">
        <v>112</v>
      </c>
      <c r="BC2" s="118" t="s">
        <v>111</v>
      </c>
      <c r="BD2" s="118" t="s">
        <v>110</v>
      </c>
      <c r="BE2" s="118" t="s">
        <v>109</v>
      </c>
      <c r="BF2" s="118" t="s">
        <v>108</v>
      </c>
      <c r="BG2" s="118" t="s">
        <v>107</v>
      </c>
      <c r="BH2" s="118" t="s">
        <v>106</v>
      </c>
      <c r="BI2" s="118" t="s">
        <v>105</v>
      </c>
      <c r="BJ2" s="118" t="s">
        <v>104</v>
      </c>
      <c r="BK2" s="118" t="s">
        <v>103</v>
      </c>
      <c r="BL2" s="118" t="s">
        <v>102</v>
      </c>
      <c r="BM2" s="118" t="s">
        <v>101</v>
      </c>
      <c r="BN2" s="118" t="s">
        <v>100</v>
      </c>
      <c r="BO2" s="118" t="s">
        <v>99</v>
      </c>
      <c r="BP2" s="118" t="s">
        <v>98</v>
      </c>
      <c r="BQ2" s="118" t="s">
        <v>97</v>
      </c>
      <c r="BR2" s="118" t="s">
        <v>96</v>
      </c>
      <c r="BS2" s="118" t="s">
        <v>95</v>
      </c>
      <c r="BT2" s="118" t="s">
        <v>94</v>
      </c>
      <c r="BU2" s="258" t="s">
        <v>93</v>
      </c>
      <c r="BV2" s="258" t="s">
        <v>92</v>
      </c>
      <c r="BW2" s="258" t="s">
        <v>91</v>
      </c>
      <c r="BX2" s="219"/>
    </row>
    <row r="3" spans="1:76" ht="15.75">
      <c r="A3" s="433"/>
      <c r="B3" s="433"/>
      <c r="C3" s="286"/>
      <c r="D3" s="262" t="s">
        <v>90</v>
      </c>
      <c r="E3" s="262" t="s">
        <v>90</v>
      </c>
      <c r="F3" s="262" t="s">
        <v>90</v>
      </c>
      <c r="G3" s="262" t="s">
        <v>90</v>
      </c>
      <c r="H3" s="262" t="s">
        <v>90</v>
      </c>
      <c r="I3" s="262" t="s">
        <v>90</v>
      </c>
      <c r="J3" s="262" t="s">
        <v>90</v>
      </c>
      <c r="K3" s="262" t="s">
        <v>90</v>
      </c>
      <c r="L3" s="262" t="s">
        <v>90</v>
      </c>
      <c r="M3" s="262" t="s">
        <v>90</v>
      </c>
      <c r="N3" s="262" t="s">
        <v>90</v>
      </c>
      <c r="O3" s="262" t="s">
        <v>90</v>
      </c>
      <c r="P3" s="262" t="s">
        <v>90</v>
      </c>
      <c r="Q3" s="262" t="s">
        <v>90</v>
      </c>
      <c r="R3" s="262" t="s">
        <v>90</v>
      </c>
      <c r="S3" s="262" t="s">
        <v>90</v>
      </c>
      <c r="T3" s="262" t="s">
        <v>90</v>
      </c>
      <c r="U3" s="262" t="s">
        <v>90</v>
      </c>
      <c r="V3" s="262" t="s">
        <v>90</v>
      </c>
      <c r="W3" s="262" t="s">
        <v>90</v>
      </c>
      <c r="X3" s="262" t="s">
        <v>90</v>
      </c>
      <c r="Y3" s="262" t="s">
        <v>90</v>
      </c>
      <c r="Z3" s="262" t="s">
        <v>90</v>
      </c>
      <c r="AA3" s="262" t="s">
        <v>90</v>
      </c>
      <c r="AB3" s="262" t="s">
        <v>90</v>
      </c>
      <c r="AC3" s="262" t="s">
        <v>90</v>
      </c>
      <c r="AD3" s="262" t="s">
        <v>90</v>
      </c>
      <c r="AE3" s="262" t="s">
        <v>90</v>
      </c>
      <c r="AF3" s="262" t="s">
        <v>90</v>
      </c>
      <c r="AG3" s="262" t="s">
        <v>90</v>
      </c>
      <c r="AH3" s="262" t="s">
        <v>90</v>
      </c>
      <c r="AI3" s="262" t="s">
        <v>90</v>
      </c>
      <c r="AJ3" s="262" t="s">
        <v>90</v>
      </c>
      <c r="AK3" s="262" t="s">
        <v>90</v>
      </c>
      <c r="AL3" s="262" t="s">
        <v>90</v>
      </c>
      <c r="AM3" s="262" t="s">
        <v>90</v>
      </c>
      <c r="AN3" s="262" t="s">
        <v>90</v>
      </c>
      <c r="AO3" s="262" t="s">
        <v>90</v>
      </c>
      <c r="AP3" s="262" t="s">
        <v>90</v>
      </c>
      <c r="AQ3" s="262" t="s">
        <v>90</v>
      </c>
      <c r="AR3" s="262" t="s">
        <v>90</v>
      </c>
      <c r="AS3" s="262" t="s">
        <v>90</v>
      </c>
      <c r="AT3" s="262" t="s">
        <v>90</v>
      </c>
      <c r="AU3" s="262" t="s">
        <v>90</v>
      </c>
      <c r="AV3" s="262" t="s">
        <v>90</v>
      </c>
      <c r="AW3" s="262" t="s">
        <v>90</v>
      </c>
      <c r="AX3" s="262" t="s">
        <v>90</v>
      </c>
      <c r="AY3" s="262" t="s">
        <v>90</v>
      </c>
      <c r="AZ3" s="262" t="s">
        <v>90</v>
      </c>
      <c r="BA3" s="262" t="s">
        <v>90</v>
      </c>
      <c r="BB3" s="262" t="s">
        <v>90</v>
      </c>
      <c r="BC3" s="262" t="s">
        <v>90</v>
      </c>
      <c r="BD3" s="262" t="s">
        <v>90</v>
      </c>
      <c r="BE3" s="262" t="s">
        <v>90</v>
      </c>
      <c r="BF3" s="262" t="s">
        <v>90</v>
      </c>
      <c r="BG3" s="262" t="s">
        <v>90</v>
      </c>
      <c r="BH3" s="262" t="s">
        <v>90</v>
      </c>
      <c r="BI3" s="262" t="s">
        <v>90</v>
      </c>
      <c r="BJ3" s="262" t="s">
        <v>90</v>
      </c>
      <c r="BK3" s="262" t="s">
        <v>90</v>
      </c>
      <c r="BL3" s="262" t="s">
        <v>90</v>
      </c>
      <c r="BM3" s="262" t="s">
        <v>90</v>
      </c>
      <c r="BN3" s="262" t="s">
        <v>90</v>
      </c>
      <c r="BO3" s="262" t="s">
        <v>90</v>
      </c>
      <c r="BP3" s="262" t="s">
        <v>90</v>
      </c>
      <c r="BQ3" s="262" t="s">
        <v>90</v>
      </c>
      <c r="BR3" s="262" t="s">
        <v>89</v>
      </c>
      <c r="BS3" s="262" t="s">
        <v>89</v>
      </c>
      <c r="BT3" s="237" t="s">
        <v>89</v>
      </c>
      <c r="BU3" s="237" t="s">
        <v>89</v>
      </c>
      <c r="BV3" s="237" t="s">
        <v>89</v>
      </c>
      <c r="BW3" s="237" t="s">
        <v>89</v>
      </c>
      <c r="BX3" s="219"/>
    </row>
    <row r="4" spans="1:76" s="275" customFormat="1" ht="24" customHeight="1">
      <c r="A4" s="288"/>
      <c r="B4" s="254" t="s">
        <v>81</v>
      </c>
      <c r="C4" s="341"/>
      <c r="D4" s="407">
        <f t="shared" ref="D4:AI4" si="0">SUM(D5,D11,D10)</f>
        <v>15.2</v>
      </c>
      <c r="E4" s="407">
        <f t="shared" si="0"/>
        <v>19.2</v>
      </c>
      <c r="F4" s="407">
        <f t="shared" si="0"/>
        <v>17</v>
      </c>
      <c r="G4" s="407">
        <f t="shared" si="0"/>
        <v>14.8</v>
      </c>
      <c r="H4" s="407">
        <f t="shared" si="0"/>
        <v>26.8</v>
      </c>
      <c r="I4" s="407">
        <f t="shared" si="0"/>
        <v>22.2</v>
      </c>
      <c r="J4" s="407">
        <f t="shared" si="0"/>
        <v>15.7</v>
      </c>
      <c r="K4" s="407">
        <f t="shared" si="0"/>
        <v>15.7</v>
      </c>
      <c r="L4" s="407">
        <f t="shared" si="0"/>
        <v>20.9</v>
      </c>
      <c r="M4" s="407">
        <f t="shared" si="0"/>
        <v>25.4</v>
      </c>
      <c r="N4" s="407">
        <f t="shared" si="0"/>
        <v>49.4</v>
      </c>
      <c r="O4" s="407">
        <f t="shared" si="0"/>
        <v>41.9</v>
      </c>
      <c r="P4" s="407">
        <f t="shared" si="0"/>
        <v>30.2</v>
      </c>
      <c r="Q4" s="407">
        <f t="shared" si="0"/>
        <v>36.299999999999997</v>
      </c>
      <c r="R4" s="407">
        <f t="shared" si="0"/>
        <v>64.5</v>
      </c>
      <c r="S4" s="407">
        <f t="shared" si="0"/>
        <v>64.599999999999994</v>
      </c>
      <c r="T4" s="407">
        <f t="shared" si="0"/>
        <v>44.9</v>
      </c>
      <c r="U4" s="407">
        <f t="shared" si="0"/>
        <v>49.2</v>
      </c>
      <c r="V4" s="407">
        <f t="shared" si="0"/>
        <v>78.3</v>
      </c>
      <c r="W4" s="407">
        <f t="shared" si="0"/>
        <v>121.7</v>
      </c>
      <c r="X4" s="407">
        <f t="shared" si="0"/>
        <v>123.3</v>
      </c>
      <c r="Y4" s="407">
        <f t="shared" si="0"/>
        <v>127.1</v>
      </c>
      <c r="Z4" s="407">
        <f t="shared" si="0"/>
        <v>150.4</v>
      </c>
      <c r="AA4" s="407">
        <f t="shared" si="0"/>
        <v>239.4</v>
      </c>
      <c r="AB4" s="407">
        <f t="shared" si="0"/>
        <v>209.1</v>
      </c>
      <c r="AC4" s="407">
        <f t="shared" si="0"/>
        <v>174.09</v>
      </c>
      <c r="AD4" s="407">
        <f t="shared" si="0"/>
        <v>214.12200000000001</v>
      </c>
      <c r="AE4" s="407">
        <f t="shared" si="0"/>
        <v>454.38499999999999</v>
      </c>
      <c r="AF4" s="407">
        <f t="shared" si="0"/>
        <v>558.846</v>
      </c>
      <c r="AG4" s="407">
        <f t="shared" si="0"/>
        <v>628.82600000000002</v>
      </c>
      <c r="AH4" s="407">
        <f t="shared" si="0"/>
        <v>1147</v>
      </c>
      <c r="AI4" s="407">
        <f t="shared" si="0"/>
        <v>1176</v>
      </c>
      <c r="AJ4" s="407">
        <f t="shared" ref="AJ4:BO4" si="1">SUM(AJ5,AJ11,AJ10)</f>
        <v>2074</v>
      </c>
      <c r="AK4" s="407">
        <f t="shared" si="1"/>
        <v>3214.04</v>
      </c>
      <c r="AL4" s="407">
        <f t="shared" si="1"/>
        <v>4067</v>
      </c>
      <c r="AM4" s="407">
        <f t="shared" si="1"/>
        <v>4754</v>
      </c>
      <c r="AN4" s="407">
        <f t="shared" si="1"/>
        <v>5308</v>
      </c>
      <c r="AO4" s="407">
        <f t="shared" si="1"/>
        <v>5803</v>
      </c>
      <c r="AP4" s="407">
        <f t="shared" si="1"/>
        <v>6070</v>
      </c>
      <c r="AQ4" s="407">
        <f t="shared" si="1"/>
        <v>5452.9279999999999</v>
      </c>
      <c r="AR4" s="407">
        <f t="shared" si="1"/>
        <v>4151.7449999999999</v>
      </c>
      <c r="AS4" s="407">
        <f t="shared" si="1"/>
        <v>3364.41</v>
      </c>
      <c r="AT4" s="407">
        <f t="shared" si="1"/>
        <v>3810.3180000000002</v>
      </c>
      <c r="AU4" s="407">
        <f t="shared" si="1"/>
        <v>5803.8150000000005</v>
      </c>
      <c r="AV4" s="407">
        <f t="shared" si="1"/>
        <v>7139.1579999999994</v>
      </c>
      <c r="AW4" s="407">
        <f t="shared" si="1"/>
        <v>7388.7640000000001</v>
      </c>
      <c r="AX4" s="407">
        <f t="shared" si="1"/>
        <v>6482.4830000000002</v>
      </c>
      <c r="AY4" s="407">
        <f t="shared" si="1"/>
        <v>5924.8270000000002</v>
      </c>
      <c r="AZ4" s="407">
        <f t="shared" si="1"/>
        <v>5112.2209999999995</v>
      </c>
      <c r="BA4" s="407">
        <f t="shared" si="1"/>
        <v>3893.4660000000003</v>
      </c>
      <c r="BB4" s="407">
        <f t="shared" si="1"/>
        <v>3557.6930000000002</v>
      </c>
      <c r="BC4" s="407">
        <f t="shared" si="1"/>
        <v>3255.0860000000002</v>
      </c>
      <c r="BD4" s="407">
        <f t="shared" si="1"/>
        <v>2882.2200000000003</v>
      </c>
      <c r="BE4" s="407">
        <f t="shared" si="1"/>
        <v>2605.5709014073173</v>
      </c>
      <c r="BF4" s="407">
        <f t="shared" si="1"/>
        <v>2624.1158686900003</v>
      </c>
      <c r="BG4" s="407">
        <f t="shared" si="1"/>
        <v>2559.18840136366</v>
      </c>
      <c r="BH4" s="407">
        <f t="shared" si="1"/>
        <v>2204.4830000000002</v>
      </c>
      <c r="BI4" s="407">
        <f t="shared" si="1"/>
        <v>2311.2043118300003</v>
      </c>
      <c r="BJ4" s="407">
        <f t="shared" si="1"/>
        <v>2439.7983671900001</v>
      </c>
      <c r="BK4" s="407">
        <f t="shared" si="1"/>
        <v>2241.4881393452138</v>
      </c>
      <c r="BL4" s="407">
        <f t="shared" si="1"/>
        <v>2856.8277160099997</v>
      </c>
      <c r="BM4" s="407">
        <f t="shared" si="1"/>
        <v>4684.0175697100003</v>
      </c>
      <c r="BN4" s="407">
        <f t="shared" si="1"/>
        <v>4473.4852258236315</v>
      </c>
      <c r="BO4" s="407">
        <f t="shared" si="1"/>
        <v>4933.9849943699983</v>
      </c>
      <c r="BP4" s="407">
        <f t="shared" ref="BP4:BW4" si="2">SUM(BP5,BP11,BP10)</f>
        <v>5169.8070100499999</v>
      </c>
      <c r="BQ4" s="407">
        <f t="shared" si="2"/>
        <v>4338.0295485261904</v>
      </c>
      <c r="BR4" s="407">
        <f t="shared" si="2"/>
        <v>3059.0965128213134</v>
      </c>
      <c r="BS4" s="407">
        <f t="shared" si="2"/>
        <v>2386.4122705207174</v>
      </c>
      <c r="BT4" s="407">
        <f t="shared" si="2"/>
        <v>2385.3444488804648</v>
      </c>
      <c r="BU4" s="407">
        <f t="shared" si="2"/>
        <v>2485.3218308286428</v>
      </c>
      <c r="BV4" s="407">
        <f t="shared" si="2"/>
        <v>2549.6498769476621</v>
      </c>
      <c r="BW4" s="407">
        <f t="shared" si="2"/>
        <v>2613.4155264329634</v>
      </c>
      <c r="BX4" s="174"/>
    </row>
    <row r="5" spans="1:76" ht="26.1" customHeight="1">
      <c r="A5" s="271"/>
      <c r="B5" s="38" t="s">
        <v>584</v>
      </c>
      <c r="C5" s="30"/>
      <c r="D5" s="368">
        <f t="shared" ref="D5:AI5" si="3">SUM(D6,D7)</f>
        <v>0</v>
      </c>
      <c r="E5" s="368">
        <f t="shared" si="3"/>
        <v>0</v>
      </c>
      <c r="F5" s="368">
        <f t="shared" si="3"/>
        <v>0</v>
      </c>
      <c r="G5" s="368">
        <f t="shared" si="3"/>
        <v>0</v>
      </c>
      <c r="H5" s="368">
        <f t="shared" si="3"/>
        <v>0</v>
      </c>
      <c r="I5" s="368">
        <f t="shared" si="3"/>
        <v>0</v>
      </c>
      <c r="J5" s="368">
        <f t="shared" si="3"/>
        <v>0</v>
      </c>
      <c r="K5" s="368">
        <f t="shared" si="3"/>
        <v>0</v>
      </c>
      <c r="L5" s="368">
        <f t="shared" si="3"/>
        <v>0</v>
      </c>
      <c r="M5" s="368">
        <f t="shared" si="3"/>
        <v>0</v>
      </c>
      <c r="N5" s="368">
        <f t="shared" si="3"/>
        <v>0</v>
      </c>
      <c r="O5" s="368">
        <f t="shared" si="3"/>
        <v>0</v>
      </c>
      <c r="P5" s="368">
        <f t="shared" si="3"/>
        <v>0</v>
      </c>
      <c r="Q5" s="368">
        <f t="shared" si="3"/>
        <v>0</v>
      </c>
      <c r="R5" s="368">
        <f t="shared" si="3"/>
        <v>0</v>
      </c>
      <c r="S5" s="368">
        <f t="shared" si="3"/>
        <v>0</v>
      </c>
      <c r="T5" s="368">
        <f t="shared" si="3"/>
        <v>0</v>
      </c>
      <c r="U5" s="368">
        <f t="shared" si="3"/>
        <v>0</v>
      </c>
      <c r="V5" s="368">
        <f t="shared" si="3"/>
        <v>0</v>
      </c>
      <c r="W5" s="368">
        <f t="shared" si="3"/>
        <v>0</v>
      </c>
      <c r="X5" s="368">
        <f t="shared" si="3"/>
        <v>0</v>
      </c>
      <c r="Y5" s="368">
        <f t="shared" si="3"/>
        <v>0</v>
      </c>
      <c r="Z5" s="368">
        <f t="shared" si="3"/>
        <v>0</v>
      </c>
      <c r="AA5" s="368">
        <f t="shared" si="3"/>
        <v>0</v>
      </c>
      <c r="AB5" s="368">
        <f t="shared" si="3"/>
        <v>0</v>
      </c>
      <c r="AC5" s="368">
        <f t="shared" si="3"/>
        <v>0</v>
      </c>
      <c r="AD5" s="368">
        <f t="shared" si="3"/>
        <v>0</v>
      </c>
      <c r="AE5" s="368">
        <f t="shared" si="3"/>
        <v>0</v>
      </c>
      <c r="AF5" s="368">
        <f t="shared" si="3"/>
        <v>0</v>
      </c>
      <c r="AG5" s="368">
        <f t="shared" si="3"/>
        <v>0</v>
      </c>
      <c r="AH5" s="368">
        <f t="shared" si="3"/>
        <v>0</v>
      </c>
      <c r="AI5" s="368">
        <f t="shared" si="3"/>
        <v>0</v>
      </c>
      <c r="AJ5" s="368">
        <f t="shared" ref="AJ5:BO5" si="4">SUM(AJ6,AJ7)</f>
        <v>0</v>
      </c>
      <c r="AK5" s="368">
        <f t="shared" si="4"/>
        <v>0</v>
      </c>
      <c r="AL5" s="368">
        <f t="shared" si="4"/>
        <v>0</v>
      </c>
      <c r="AM5" s="368">
        <f t="shared" si="4"/>
        <v>0</v>
      </c>
      <c r="AN5" s="368">
        <f t="shared" si="4"/>
        <v>0</v>
      </c>
      <c r="AO5" s="368">
        <f t="shared" si="4"/>
        <v>0</v>
      </c>
      <c r="AP5" s="368">
        <f t="shared" si="4"/>
        <v>0</v>
      </c>
      <c r="AQ5" s="368">
        <f t="shared" si="4"/>
        <v>0</v>
      </c>
      <c r="AR5" s="368">
        <f t="shared" si="4"/>
        <v>0</v>
      </c>
      <c r="AS5" s="368">
        <f t="shared" si="4"/>
        <v>0</v>
      </c>
      <c r="AT5" s="368">
        <f t="shared" si="4"/>
        <v>0</v>
      </c>
      <c r="AU5" s="368">
        <f t="shared" si="4"/>
        <v>0</v>
      </c>
      <c r="AV5" s="368">
        <f t="shared" si="4"/>
        <v>0</v>
      </c>
      <c r="AW5" s="368">
        <f t="shared" si="4"/>
        <v>0</v>
      </c>
      <c r="AX5" s="368">
        <f t="shared" si="4"/>
        <v>0</v>
      </c>
      <c r="AY5" s="368">
        <f t="shared" si="4"/>
        <v>0</v>
      </c>
      <c r="AZ5" s="368">
        <f t="shared" si="4"/>
        <v>2165.9229999999998</v>
      </c>
      <c r="BA5" s="368">
        <f t="shared" si="4"/>
        <v>3893.4660000000003</v>
      </c>
      <c r="BB5" s="368">
        <f t="shared" si="4"/>
        <v>3557.6930000000002</v>
      </c>
      <c r="BC5" s="368">
        <f t="shared" si="4"/>
        <v>3255.0860000000002</v>
      </c>
      <c r="BD5" s="368">
        <f t="shared" si="4"/>
        <v>2882.2200000000003</v>
      </c>
      <c r="BE5" s="368">
        <f t="shared" si="4"/>
        <v>2605.5709014073173</v>
      </c>
      <c r="BF5" s="368">
        <f t="shared" si="4"/>
        <v>2624.1158686900003</v>
      </c>
      <c r="BG5" s="368">
        <f t="shared" si="4"/>
        <v>2559.18840136366</v>
      </c>
      <c r="BH5" s="368">
        <f t="shared" si="4"/>
        <v>2204.4830000000002</v>
      </c>
      <c r="BI5" s="368">
        <f t="shared" si="4"/>
        <v>2311.2043118300003</v>
      </c>
      <c r="BJ5" s="368">
        <f t="shared" si="4"/>
        <v>2439.7983671900001</v>
      </c>
      <c r="BK5" s="368">
        <f t="shared" si="4"/>
        <v>2241.4881393452138</v>
      </c>
      <c r="BL5" s="368">
        <f t="shared" si="4"/>
        <v>2856.8277160099997</v>
      </c>
      <c r="BM5" s="368">
        <f t="shared" si="4"/>
        <v>4684.0175697100003</v>
      </c>
      <c r="BN5" s="368">
        <f t="shared" si="4"/>
        <v>4473.4852258236315</v>
      </c>
      <c r="BO5" s="368">
        <f t="shared" si="4"/>
        <v>4933.9849943699983</v>
      </c>
      <c r="BP5" s="368">
        <f t="shared" ref="BP5:BW5" si="5">SUM(BP6,BP7)</f>
        <v>5169.8070100499999</v>
      </c>
      <c r="BQ5" s="368">
        <f t="shared" si="5"/>
        <v>4338.0295485261904</v>
      </c>
      <c r="BR5" s="368">
        <f t="shared" si="5"/>
        <v>3059.0965128213134</v>
      </c>
      <c r="BS5" s="368">
        <f t="shared" si="5"/>
        <v>2386.4122705207174</v>
      </c>
      <c r="BT5" s="368">
        <f t="shared" si="5"/>
        <v>2385.3444488804648</v>
      </c>
      <c r="BU5" s="368">
        <f t="shared" si="5"/>
        <v>2485.3218308286428</v>
      </c>
      <c r="BV5" s="368">
        <f t="shared" si="5"/>
        <v>2549.6498769476621</v>
      </c>
      <c r="BW5" s="368">
        <f t="shared" si="5"/>
        <v>2613.4155264329634</v>
      </c>
      <c r="BX5" s="219"/>
    </row>
    <row r="6" spans="1:76">
      <c r="A6" s="271"/>
      <c r="B6" s="88" t="s">
        <v>214</v>
      </c>
      <c r="C6" s="30"/>
      <c r="D6" s="368">
        <v>0</v>
      </c>
      <c r="E6" s="368">
        <v>0</v>
      </c>
      <c r="F6" s="368">
        <v>0</v>
      </c>
      <c r="G6" s="368">
        <v>0</v>
      </c>
      <c r="H6" s="368">
        <v>0</v>
      </c>
      <c r="I6" s="368">
        <v>0</v>
      </c>
      <c r="J6" s="368">
        <v>0</v>
      </c>
      <c r="K6" s="368">
        <v>0</v>
      </c>
      <c r="L6" s="368">
        <v>0</v>
      </c>
      <c r="M6" s="368">
        <v>0</v>
      </c>
      <c r="N6" s="368">
        <v>0</v>
      </c>
      <c r="O6" s="368">
        <v>0</v>
      </c>
      <c r="P6" s="368">
        <v>0</v>
      </c>
      <c r="Q6" s="368">
        <v>0</v>
      </c>
      <c r="R6" s="368">
        <v>0</v>
      </c>
      <c r="S6" s="368">
        <v>0</v>
      </c>
      <c r="T6" s="368">
        <v>0</v>
      </c>
      <c r="U6" s="368">
        <v>0</v>
      </c>
      <c r="V6" s="368">
        <v>0</v>
      </c>
      <c r="W6" s="368">
        <v>0</v>
      </c>
      <c r="X6" s="368">
        <v>0</v>
      </c>
      <c r="Y6" s="368">
        <v>0</v>
      </c>
      <c r="Z6" s="368">
        <v>0</v>
      </c>
      <c r="AA6" s="368">
        <v>0</v>
      </c>
      <c r="AB6" s="368">
        <v>0</v>
      </c>
      <c r="AC6" s="368">
        <v>0</v>
      </c>
      <c r="AD6" s="368">
        <v>0</v>
      </c>
      <c r="AE6" s="368">
        <v>0</v>
      </c>
      <c r="AF6" s="368">
        <v>0</v>
      </c>
      <c r="AG6" s="368">
        <v>0</v>
      </c>
      <c r="AH6" s="368">
        <v>0</v>
      </c>
      <c r="AI6" s="368">
        <v>0</v>
      </c>
      <c r="AJ6" s="368">
        <v>0</v>
      </c>
      <c r="AK6" s="368">
        <v>0</v>
      </c>
      <c r="AL6" s="368">
        <v>0</v>
      </c>
      <c r="AM6" s="368">
        <v>0</v>
      </c>
      <c r="AN6" s="368">
        <v>0</v>
      </c>
      <c r="AO6" s="368">
        <v>0</v>
      </c>
      <c r="AP6" s="368">
        <v>0</v>
      </c>
      <c r="AQ6" s="368">
        <v>0</v>
      </c>
      <c r="AR6" s="368">
        <v>0</v>
      </c>
      <c r="AS6" s="368">
        <v>0</v>
      </c>
      <c r="AT6" s="368">
        <v>0</v>
      </c>
      <c r="AU6" s="368">
        <v>0</v>
      </c>
      <c r="AV6" s="368">
        <v>0</v>
      </c>
      <c r="AW6" s="368">
        <v>0</v>
      </c>
      <c r="AX6" s="368">
        <v>0</v>
      </c>
      <c r="AY6" s="368">
        <v>0</v>
      </c>
      <c r="AZ6" s="368">
        <v>332.70800000000008</v>
      </c>
      <c r="BA6" s="368">
        <v>475.00800000000004</v>
      </c>
      <c r="BB6" s="368">
        <v>474.24400000000003</v>
      </c>
      <c r="BC6" s="368">
        <v>459.01900000000001</v>
      </c>
      <c r="BD6" s="368">
        <v>446.95400000000001</v>
      </c>
      <c r="BE6" s="368">
        <v>469.76190140731705</v>
      </c>
      <c r="BF6" s="368">
        <v>518.64773074999994</v>
      </c>
      <c r="BG6" s="368">
        <v>507.20891397539998</v>
      </c>
      <c r="BH6" s="368">
        <v>445.23599999999999</v>
      </c>
      <c r="BI6" s="368">
        <v>486.24370455000002</v>
      </c>
      <c r="BJ6" s="368">
        <v>477.92547793</v>
      </c>
      <c r="BK6" s="368">
        <v>424.03039473491737</v>
      </c>
      <c r="BL6" s="368">
        <v>727.70019646000003</v>
      </c>
      <c r="BM6" s="368">
        <v>1088.6921164999999</v>
      </c>
      <c r="BN6" s="368">
        <v>801.16036899012533</v>
      </c>
      <c r="BO6" s="368">
        <v>749.87685299999998</v>
      </c>
      <c r="BP6" s="368">
        <v>662.33543288999988</v>
      </c>
      <c r="BQ6" s="368">
        <v>526.70929579000006</v>
      </c>
      <c r="BR6" s="368">
        <v>373.08433262780096</v>
      </c>
      <c r="BS6" s="368">
        <v>312.87831833569334</v>
      </c>
      <c r="BT6" s="368">
        <v>331.37683623545257</v>
      </c>
      <c r="BU6" s="368">
        <v>337.27740703568901</v>
      </c>
      <c r="BV6" s="368">
        <v>344.04673001506279</v>
      </c>
      <c r="BW6" s="368">
        <v>342.98680738885497</v>
      </c>
      <c r="BX6" s="219"/>
    </row>
    <row r="7" spans="1:76">
      <c r="A7" s="271"/>
      <c r="B7" s="88" t="s">
        <v>232</v>
      </c>
      <c r="C7" s="30"/>
      <c r="D7" s="368">
        <v>0</v>
      </c>
      <c r="E7" s="368">
        <v>0</v>
      </c>
      <c r="F7" s="368">
        <v>0</v>
      </c>
      <c r="G7" s="368">
        <v>0</v>
      </c>
      <c r="H7" s="368">
        <v>0</v>
      </c>
      <c r="I7" s="368">
        <v>0</v>
      </c>
      <c r="J7" s="368">
        <v>0</v>
      </c>
      <c r="K7" s="368">
        <v>0</v>
      </c>
      <c r="L7" s="368">
        <v>0</v>
      </c>
      <c r="M7" s="368">
        <v>0</v>
      </c>
      <c r="N7" s="368">
        <v>0</v>
      </c>
      <c r="O7" s="368">
        <v>0</v>
      </c>
      <c r="P7" s="368">
        <v>0</v>
      </c>
      <c r="Q7" s="368">
        <v>0</v>
      </c>
      <c r="R7" s="368">
        <v>0</v>
      </c>
      <c r="S7" s="368">
        <v>0</v>
      </c>
      <c r="T7" s="368">
        <v>0</v>
      </c>
      <c r="U7" s="368">
        <v>0</v>
      </c>
      <c r="V7" s="368">
        <v>0</v>
      </c>
      <c r="W7" s="368">
        <v>0</v>
      </c>
      <c r="X7" s="368">
        <v>0</v>
      </c>
      <c r="Y7" s="368">
        <v>0</v>
      </c>
      <c r="Z7" s="368">
        <v>0</v>
      </c>
      <c r="AA7" s="368">
        <v>0</v>
      </c>
      <c r="AB7" s="368">
        <v>0</v>
      </c>
      <c r="AC7" s="368">
        <v>0</v>
      </c>
      <c r="AD7" s="368">
        <v>0</v>
      </c>
      <c r="AE7" s="368">
        <v>0</v>
      </c>
      <c r="AF7" s="368">
        <v>0</v>
      </c>
      <c r="AG7" s="368">
        <v>0</v>
      </c>
      <c r="AH7" s="368">
        <v>0</v>
      </c>
      <c r="AI7" s="368">
        <v>0</v>
      </c>
      <c r="AJ7" s="368">
        <v>0</v>
      </c>
      <c r="AK7" s="368">
        <v>0</v>
      </c>
      <c r="AL7" s="368">
        <v>0</v>
      </c>
      <c r="AM7" s="368">
        <v>0</v>
      </c>
      <c r="AN7" s="368">
        <v>0</v>
      </c>
      <c r="AO7" s="368">
        <v>0</v>
      </c>
      <c r="AP7" s="368">
        <v>0</v>
      </c>
      <c r="AQ7" s="368">
        <v>0</v>
      </c>
      <c r="AR7" s="368">
        <v>0</v>
      </c>
      <c r="AS7" s="368">
        <v>0</v>
      </c>
      <c r="AT7" s="368">
        <v>0</v>
      </c>
      <c r="AU7" s="368">
        <v>0</v>
      </c>
      <c r="AV7" s="368">
        <v>0</v>
      </c>
      <c r="AW7" s="368">
        <v>0</v>
      </c>
      <c r="AX7" s="368">
        <v>0</v>
      </c>
      <c r="AY7" s="368">
        <v>0</v>
      </c>
      <c r="AZ7" s="368">
        <v>1833.2149999999999</v>
      </c>
      <c r="BA7" s="368">
        <v>3418.4580000000001</v>
      </c>
      <c r="BB7" s="368">
        <v>3083.4490000000001</v>
      </c>
      <c r="BC7" s="368">
        <v>2796.067</v>
      </c>
      <c r="BD7" s="368">
        <v>2435.2660000000001</v>
      </c>
      <c r="BE7" s="368">
        <v>2135.8090000000002</v>
      </c>
      <c r="BF7" s="368">
        <v>2105.4681379400004</v>
      </c>
      <c r="BG7" s="368">
        <v>2051.9794873882602</v>
      </c>
      <c r="BH7" s="368">
        <v>1759.2470000000001</v>
      </c>
      <c r="BI7" s="368">
        <v>1824.9606072800002</v>
      </c>
      <c r="BJ7" s="368">
        <v>1961.87288926</v>
      </c>
      <c r="BK7" s="368">
        <v>1817.4577446102965</v>
      </c>
      <c r="BL7" s="368">
        <v>2129.1275195499998</v>
      </c>
      <c r="BM7" s="368">
        <v>3595.32545321</v>
      </c>
      <c r="BN7" s="368">
        <v>3672.3248568335066</v>
      </c>
      <c r="BO7" s="368">
        <v>4184.1081413699985</v>
      </c>
      <c r="BP7" s="368">
        <v>4507.4715771600004</v>
      </c>
      <c r="BQ7" s="368">
        <v>3811.3202527361905</v>
      </c>
      <c r="BR7" s="368">
        <v>2686.0121801935124</v>
      </c>
      <c r="BS7" s="368">
        <v>2073.5339521850242</v>
      </c>
      <c r="BT7" s="368">
        <v>2053.9676126450122</v>
      </c>
      <c r="BU7" s="368">
        <v>2148.0444237929537</v>
      </c>
      <c r="BV7" s="368">
        <v>2205.6031469325994</v>
      </c>
      <c r="BW7" s="368">
        <v>2270.4287190441082</v>
      </c>
      <c r="BX7" s="219"/>
    </row>
    <row r="8" spans="1:76">
      <c r="A8" s="271"/>
      <c r="B8" s="374" t="s">
        <v>343</v>
      </c>
      <c r="C8" s="38"/>
      <c r="D8" s="368">
        <v>0</v>
      </c>
      <c r="E8" s="368">
        <v>0</v>
      </c>
      <c r="F8" s="368">
        <v>0</v>
      </c>
      <c r="G8" s="368">
        <v>0</v>
      </c>
      <c r="H8" s="368">
        <v>0</v>
      </c>
      <c r="I8" s="368">
        <v>0</v>
      </c>
      <c r="J8" s="368">
        <v>0</v>
      </c>
      <c r="K8" s="368">
        <v>0</v>
      </c>
      <c r="L8" s="368">
        <v>0</v>
      </c>
      <c r="M8" s="368">
        <v>0</v>
      </c>
      <c r="N8" s="368">
        <v>0</v>
      </c>
      <c r="O8" s="368">
        <v>0</v>
      </c>
      <c r="P8" s="368">
        <v>0</v>
      </c>
      <c r="Q8" s="368">
        <v>0</v>
      </c>
      <c r="R8" s="368">
        <v>0</v>
      </c>
      <c r="S8" s="368">
        <v>0</v>
      </c>
      <c r="T8" s="368">
        <v>0</v>
      </c>
      <c r="U8" s="368">
        <v>0</v>
      </c>
      <c r="V8" s="368">
        <v>0</v>
      </c>
      <c r="W8" s="368">
        <v>0</v>
      </c>
      <c r="X8" s="368">
        <v>0</v>
      </c>
      <c r="Y8" s="368">
        <v>0</v>
      </c>
      <c r="Z8" s="368">
        <v>0</v>
      </c>
      <c r="AA8" s="368">
        <v>0</v>
      </c>
      <c r="AB8" s="368">
        <v>0</v>
      </c>
      <c r="AC8" s="368">
        <v>0</v>
      </c>
      <c r="AD8" s="368">
        <v>0</v>
      </c>
      <c r="AE8" s="368">
        <v>0</v>
      </c>
      <c r="AF8" s="368">
        <v>0</v>
      </c>
      <c r="AG8" s="368">
        <v>0</v>
      </c>
      <c r="AH8" s="368">
        <v>0</v>
      </c>
      <c r="AI8" s="368">
        <v>0</v>
      </c>
      <c r="AJ8" s="368">
        <v>0</v>
      </c>
      <c r="AK8" s="368">
        <v>0</v>
      </c>
      <c r="AL8" s="368">
        <v>0</v>
      </c>
      <c r="AM8" s="368">
        <v>0</v>
      </c>
      <c r="AN8" s="368">
        <v>0</v>
      </c>
      <c r="AO8" s="368">
        <v>0</v>
      </c>
      <c r="AP8" s="368">
        <v>0</v>
      </c>
      <c r="AQ8" s="368">
        <v>0</v>
      </c>
      <c r="AR8" s="368">
        <v>0</v>
      </c>
      <c r="AS8" s="368">
        <v>0</v>
      </c>
      <c r="AT8" s="368">
        <v>0</v>
      </c>
      <c r="AU8" s="368">
        <v>0</v>
      </c>
      <c r="AV8" s="368">
        <v>0</v>
      </c>
      <c r="AW8" s="368">
        <v>0</v>
      </c>
      <c r="AX8" s="368">
        <v>0</v>
      </c>
      <c r="AY8" s="368">
        <v>0</v>
      </c>
      <c r="AZ8" s="368">
        <v>214.28451982657336</v>
      </c>
      <c r="BA8" s="368">
        <v>330</v>
      </c>
      <c r="BB8" s="368">
        <v>305</v>
      </c>
      <c r="BC8" s="368">
        <v>285</v>
      </c>
      <c r="BD8" s="368">
        <v>305</v>
      </c>
      <c r="BE8" s="368">
        <v>284</v>
      </c>
      <c r="BF8" s="368">
        <v>289.81299999999999</v>
      </c>
      <c r="BG8" s="368">
        <v>255.8872903330878</v>
      </c>
      <c r="BH8" s="368">
        <v>142.881</v>
      </c>
      <c r="BI8" s="368">
        <v>24.123565300067376</v>
      </c>
      <c r="BJ8" s="368">
        <v>12.22461096189574</v>
      </c>
      <c r="BK8" s="368">
        <v>0</v>
      </c>
      <c r="BL8" s="368">
        <v>0</v>
      </c>
      <c r="BM8" s="368">
        <v>0</v>
      </c>
      <c r="BN8" s="368">
        <v>0</v>
      </c>
      <c r="BO8" s="368">
        <v>0</v>
      </c>
      <c r="BP8" s="368">
        <v>0</v>
      </c>
      <c r="BQ8" s="368">
        <v>0</v>
      </c>
      <c r="BR8" s="368">
        <v>0</v>
      </c>
      <c r="BS8" s="368">
        <v>0</v>
      </c>
      <c r="BT8" s="368">
        <v>0</v>
      </c>
      <c r="BU8" s="368">
        <v>0</v>
      </c>
      <c r="BV8" s="368">
        <v>0</v>
      </c>
      <c r="BW8" s="368">
        <v>0</v>
      </c>
      <c r="BX8" s="219"/>
    </row>
    <row r="9" spans="1:76">
      <c r="A9" s="219"/>
      <c r="B9" s="418" t="s">
        <v>337</v>
      </c>
      <c r="C9" s="92"/>
      <c r="D9" s="368">
        <v>0</v>
      </c>
      <c r="E9" s="368">
        <v>0</v>
      </c>
      <c r="F9" s="368">
        <v>0</v>
      </c>
      <c r="G9" s="368">
        <v>0</v>
      </c>
      <c r="H9" s="368">
        <v>0</v>
      </c>
      <c r="I9" s="368">
        <v>0</v>
      </c>
      <c r="J9" s="368">
        <v>0</v>
      </c>
      <c r="K9" s="368">
        <v>0</v>
      </c>
      <c r="L9" s="368">
        <v>0</v>
      </c>
      <c r="M9" s="368">
        <v>0</v>
      </c>
      <c r="N9" s="368">
        <v>0</v>
      </c>
      <c r="O9" s="368">
        <v>0</v>
      </c>
      <c r="P9" s="368">
        <v>0</v>
      </c>
      <c r="Q9" s="368">
        <v>0</v>
      </c>
      <c r="R9" s="368">
        <v>0</v>
      </c>
      <c r="S9" s="368">
        <v>0</v>
      </c>
      <c r="T9" s="368">
        <v>0</v>
      </c>
      <c r="U9" s="368">
        <v>0</v>
      </c>
      <c r="V9" s="368">
        <v>0</v>
      </c>
      <c r="W9" s="368">
        <v>0</v>
      </c>
      <c r="X9" s="368">
        <v>0</v>
      </c>
      <c r="Y9" s="368">
        <v>0</v>
      </c>
      <c r="Z9" s="368">
        <v>0</v>
      </c>
      <c r="AA9" s="368">
        <v>0</v>
      </c>
      <c r="AB9" s="368">
        <v>0</v>
      </c>
      <c r="AC9" s="368">
        <v>0</v>
      </c>
      <c r="AD9" s="368">
        <v>0</v>
      </c>
      <c r="AE9" s="368">
        <v>0</v>
      </c>
      <c r="AF9" s="368">
        <v>0</v>
      </c>
      <c r="AG9" s="368">
        <v>0</v>
      </c>
      <c r="AH9" s="368">
        <v>0</v>
      </c>
      <c r="AI9" s="368">
        <v>0</v>
      </c>
      <c r="AJ9" s="368">
        <v>0</v>
      </c>
      <c r="AK9" s="368">
        <v>0</v>
      </c>
      <c r="AL9" s="368">
        <v>0</v>
      </c>
      <c r="AM9" s="368">
        <v>0</v>
      </c>
      <c r="AN9" s="368">
        <v>0</v>
      </c>
      <c r="AO9" s="368">
        <v>0</v>
      </c>
      <c r="AP9" s="368">
        <v>0</v>
      </c>
      <c r="AQ9" s="368">
        <v>0</v>
      </c>
      <c r="AR9" s="368">
        <v>0</v>
      </c>
      <c r="AS9" s="368">
        <v>0</v>
      </c>
      <c r="AT9" s="368">
        <v>0</v>
      </c>
      <c r="AU9" s="368">
        <v>0</v>
      </c>
      <c r="AV9" s="368">
        <v>0</v>
      </c>
      <c r="AW9" s="368">
        <v>0</v>
      </c>
      <c r="AX9" s="368">
        <v>0</v>
      </c>
      <c r="AY9" s="368">
        <v>0</v>
      </c>
      <c r="AZ9" s="368">
        <v>1618.9304801734265</v>
      </c>
      <c r="BA9" s="368">
        <v>3088.4580000000001</v>
      </c>
      <c r="BB9" s="368">
        <v>2778.4490000000001</v>
      </c>
      <c r="BC9" s="368">
        <v>2511.067</v>
      </c>
      <c r="BD9" s="368">
        <v>2130.2660000000001</v>
      </c>
      <c r="BE9" s="368">
        <v>1851.8090000000002</v>
      </c>
      <c r="BF9" s="368">
        <v>1815.6551379400003</v>
      </c>
      <c r="BG9" s="368">
        <v>1796.0921970551724</v>
      </c>
      <c r="BH9" s="368">
        <v>1616.366</v>
      </c>
      <c r="BI9" s="368">
        <v>1800.8370419799328</v>
      </c>
      <c r="BJ9" s="368">
        <v>1949.6482782981043</v>
      </c>
      <c r="BK9" s="368">
        <v>1817.4577446102965</v>
      </c>
      <c r="BL9" s="368">
        <v>2129.1275195499998</v>
      </c>
      <c r="BM9" s="368">
        <v>3595.32545321</v>
      </c>
      <c r="BN9" s="368">
        <v>3672.3248568335066</v>
      </c>
      <c r="BO9" s="368">
        <v>4184.1081413699985</v>
      </c>
      <c r="BP9" s="368">
        <v>4507.4715771600004</v>
      </c>
      <c r="BQ9" s="368">
        <v>3811.3202527361905</v>
      </c>
      <c r="BR9" s="368">
        <v>2686.0121801935124</v>
      </c>
      <c r="BS9" s="368">
        <v>2073.5339521850242</v>
      </c>
      <c r="BT9" s="368">
        <v>2053.9676126450122</v>
      </c>
      <c r="BU9" s="368">
        <v>2148.0444237929537</v>
      </c>
      <c r="BV9" s="368">
        <v>2205.6031469325994</v>
      </c>
      <c r="BW9" s="368">
        <v>2270.4287190441082</v>
      </c>
      <c r="BX9" s="219"/>
    </row>
    <row r="10" spans="1:76" ht="26.1" customHeight="1">
      <c r="A10" s="271"/>
      <c r="B10" s="38" t="s">
        <v>586</v>
      </c>
      <c r="C10" s="175"/>
      <c r="D10" s="368">
        <f>'Income Support'!D23</f>
        <v>0</v>
      </c>
      <c r="E10" s="368">
        <f>'Income Support'!E23</f>
        <v>0</v>
      </c>
      <c r="F10" s="368">
        <f>'Income Support'!F23</f>
        <v>0</v>
      </c>
      <c r="G10" s="368">
        <f>'Income Support'!G23</f>
        <v>0</v>
      </c>
      <c r="H10" s="368">
        <f>'Income Support'!H23</f>
        <v>0</v>
      </c>
      <c r="I10" s="368">
        <f>'Income Support'!I23</f>
        <v>0</v>
      </c>
      <c r="J10" s="368">
        <f>'Income Support'!J23</f>
        <v>0</v>
      </c>
      <c r="K10" s="368">
        <f>'Income Support'!K23</f>
        <v>0</v>
      </c>
      <c r="L10" s="368">
        <f>'Income Support'!L23</f>
        <v>0</v>
      </c>
      <c r="M10" s="368">
        <f>'Income Support'!M23</f>
        <v>0</v>
      </c>
      <c r="N10" s="368">
        <f>'Income Support'!N23</f>
        <v>0</v>
      </c>
      <c r="O10" s="368">
        <f>'Income Support'!O23</f>
        <v>0</v>
      </c>
      <c r="P10" s="368">
        <f>'Income Support'!P23</f>
        <v>0</v>
      </c>
      <c r="Q10" s="368">
        <f>'Income Support'!Q23</f>
        <v>0</v>
      </c>
      <c r="R10" s="368">
        <f>'Income Support'!R23</f>
        <v>0</v>
      </c>
      <c r="S10" s="368">
        <f>'Income Support'!S23</f>
        <v>0</v>
      </c>
      <c r="T10" s="368">
        <f>'Income Support'!T23</f>
        <v>0</v>
      </c>
      <c r="U10" s="368">
        <f>'Income Support'!U23</f>
        <v>0</v>
      </c>
      <c r="V10" s="368">
        <f>'Income Support'!V23</f>
        <v>0</v>
      </c>
      <c r="W10" s="368">
        <f>'Income Support'!W23</f>
        <v>0</v>
      </c>
      <c r="X10" s="368">
        <f>'Income Support'!X23</f>
        <v>0</v>
      </c>
      <c r="Y10" s="368">
        <f>'Income Support'!Y23</f>
        <v>0</v>
      </c>
      <c r="Z10" s="368">
        <f>'Income Support'!Z23</f>
        <v>0</v>
      </c>
      <c r="AA10" s="368">
        <f>'Income Support'!AA23</f>
        <v>0</v>
      </c>
      <c r="AB10" s="368">
        <f>'Income Support'!AB23</f>
        <v>0</v>
      </c>
      <c r="AC10" s="368">
        <f>'Income Support'!AC23</f>
        <v>0</v>
      </c>
      <c r="AD10" s="368">
        <f>'Income Support'!AD23</f>
        <v>0</v>
      </c>
      <c r="AE10" s="368">
        <f>'Income Support'!AE23</f>
        <v>0</v>
      </c>
      <c r="AF10" s="368">
        <f>'Income Support'!AF23</f>
        <v>0</v>
      </c>
      <c r="AG10" s="368">
        <f>'Income Support'!AG23</f>
        <v>0</v>
      </c>
      <c r="AH10" s="368">
        <f>'Income Support'!AH23</f>
        <v>515</v>
      </c>
      <c r="AI10" s="368">
        <f>'Income Support'!AI23</f>
        <v>523</v>
      </c>
      <c r="AJ10" s="368">
        <f>'Income Support'!AJ23</f>
        <v>794</v>
      </c>
      <c r="AK10" s="368">
        <f>'Income Support'!AK23</f>
        <v>1512.04</v>
      </c>
      <c r="AL10" s="368">
        <f>'Income Support'!AL23</f>
        <v>2567</v>
      </c>
      <c r="AM10" s="368">
        <f>'Income Support'!AM23</f>
        <v>3257</v>
      </c>
      <c r="AN10" s="368">
        <f>'Income Support'!AN23</f>
        <v>3730</v>
      </c>
      <c r="AO10" s="368">
        <f>'Income Support'!AO23</f>
        <v>4214</v>
      </c>
      <c r="AP10" s="368">
        <f>'Income Support'!AP23</f>
        <v>4336</v>
      </c>
      <c r="AQ10" s="368">
        <f>'Income Support'!AQ23</f>
        <v>3985</v>
      </c>
      <c r="AR10" s="368">
        <f>'Income Support'!AR23</f>
        <v>3045</v>
      </c>
      <c r="AS10" s="368">
        <f>'Income Support'!AS23</f>
        <v>2631</v>
      </c>
      <c r="AT10" s="368">
        <f>'Income Support'!AT23</f>
        <v>2940.4780000000001</v>
      </c>
      <c r="AU10" s="368">
        <f>'Income Support'!AU23</f>
        <v>4200</v>
      </c>
      <c r="AV10" s="368">
        <f>'Income Support'!AV23</f>
        <v>5379</v>
      </c>
      <c r="AW10" s="368">
        <f>'Income Support'!AW23</f>
        <v>5737</v>
      </c>
      <c r="AX10" s="368">
        <f>'Income Support'!AX23</f>
        <v>5183</v>
      </c>
      <c r="AY10" s="368">
        <f>'Income Support'!AY23</f>
        <v>4823</v>
      </c>
      <c r="AZ10" s="368">
        <f>'Income Support'!AZ23</f>
        <v>2359</v>
      </c>
      <c r="BA10" s="368">
        <f>'Income Support'!BA23</f>
        <v>0</v>
      </c>
      <c r="BB10" s="368">
        <f>'Income Support'!BB23</f>
        <v>0</v>
      </c>
      <c r="BC10" s="368">
        <f>'Income Support'!BC23</f>
        <v>0</v>
      </c>
      <c r="BD10" s="368">
        <f>'Income Support'!BD23</f>
        <v>0</v>
      </c>
      <c r="BE10" s="368">
        <f>'Income Support'!BE23</f>
        <v>0</v>
      </c>
      <c r="BF10" s="368">
        <f>'Income Support'!BF23</f>
        <v>0</v>
      </c>
      <c r="BG10" s="368">
        <f>'Income Support'!BG23</f>
        <v>0</v>
      </c>
      <c r="BH10" s="368">
        <f>'Income Support'!BH23</f>
        <v>0</v>
      </c>
      <c r="BI10" s="368">
        <f>'Income Support'!BI23</f>
        <v>0</v>
      </c>
      <c r="BJ10" s="368">
        <f>'Income Support'!BJ23</f>
        <v>0</v>
      </c>
      <c r="BK10" s="368">
        <f>'Income Support'!BK23</f>
        <v>0</v>
      </c>
      <c r="BL10" s="368">
        <f>'Income Support'!BL23</f>
        <v>0</v>
      </c>
      <c r="BM10" s="368">
        <f>'Income Support'!BM23</f>
        <v>0</v>
      </c>
      <c r="BN10" s="368">
        <f>'Income Support'!BN23</f>
        <v>0</v>
      </c>
      <c r="BO10" s="368">
        <f>'Income Support'!BO23</f>
        <v>0</v>
      </c>
      <c r="BP10" s="368">
        <f>'Income Support'!BP23</f>
        <v>0</v>
      </c>
      <c r="BQ10" s="368">
        <f>'Income Support'!BQ23</f>
        <v>0</v>
      </c>
      <c r="BR10" s="368">
        <f>'Income Support'!BR23</f>
        <v>0</v>
      </c>
      <c r="BS10" s="368">
        <f>'Income Support'!BS23</f>
        <v>0</v>
      </c>
      <c r="BT10" s="368">
        <f>'Income Support'!BT23</f>
        <v>0</v>
      </c>
      <c r="BU10" s="368">
        <f>'Income Support'!BU23</f>
        <v>0</v>
      </c>
      <c r="BV10" s="368">
        <f>'Income Support'!BV23</f>
        <v>0</v>
      </c>
      <c r="BW10" s="368">
        <f>'Income Support'!BW23</f>
        <v>0</v>
      </c>
      <c r="BX10" s="219"/>
    </row>
    <row r="11" spans="1:76" s="265" customFormat="1" ht="35.1" customHeight="1" thickBot="1">
      <c r="A11" s="266"/>
      <c r="B11" s="299" t="s">
        <v>208</v>
      </c>
      <c r="C11" s="417"/>
      <c r="D11" s="268">
        <v>15.2</v>
      </c>
      <c r="E11" s="268">
        <v>19.2</v>
      </c>
      <c r="F11" s="268">
        <v>17</v>
      </c>
      <c r="G11" s="268">
        <v>14.8</v>
      </c>
      <c r="H11" s="268">
        <v>26.8</v>
      </c>
      <c r="I11" s="268">
        <v>22.2</v>
      </c>
      <c r="J11" s="268">
        <v>15.7</v>
      </c>
      <c r="K11" s="268">
        <v>15.7</v>
      </c>
      <c r="L11" s="268">
        <v>20.9</v>
      </c>
      <c r="M11" s="268">
        <v>25.4</v>
      </c>
      <c r="N11" s="268">
        <v>49.4</v>
      </c>
      <c r="O11" s="268">
        <v>41.9</v>
      </c>
      <c r="P11" s="268">
        <v>30.2</v>
      </c>
      <c r="Q11" s="268">
        <v>36.299999999999997</v>
      </c>
      <c r="R11" s="268">
        <v>64.5</v>
      </c>
      <c r="S11" s="268">
        <v>64.599999999999994</v>
      </c>
      <c r="T11" s="268">
        <v>44.9</v>
      </c>
      <c r="U11" s="268">
        <v>49.2</v>
      </c>
      <c r="V11" s="268">
        <v>78.3</v>
      </c>
      <c r="W11" s="268">
        <v>121.7</v>
      </c>
      <c r="X11" s="268">
        <v>123.3</v>
      </c>
      <c r="Y11" s="268">
        <v>127.1</v>
      </c>
      <c r="Z11" s="268">
        <v>150.4</v>
      </c>
      <c r="AA11" s="268">
        <v>239.4</v>
      </c>
      <c r="AB11" s="268">
        <v>209.1</v>
      </c>
      <c r="AC11" s="268">
        <v>174.09</v>
      </c>
      <c r="AD11" s="268">
        <v>214.12200000000001</v>
      </c>
      <c r="AE11" s="268">
        <v>454.38499999999999</v>
      </c>
      <c r="AF11" s="268">
        <v>558.846</v>
      </c>
      <c r="AG11" s="268">
        <v>628.82600000000002</v>
      </c>
      <c r="AH11" s="268">
        <v>632</v>
      </c>
      <c r="AI11" s="268">
        <v>653</v>
      </c>
      <c r="AJ11" s="268">
        <v>1280</v>
      </c>
      <c r="AK11" s="268">
        <v>1702</v>
      </c>
      <c r="AL11" s="268">
        <v>1500</v>
      </c>
      <c r="AM11" s="268">
        <v>1497</v>
      </c>
      <c r="AN11" s="268">
        <v>1578</v>
      </c>
      <c r="AO11" s="268">
        <v>1589</v>
      </c>
      <c r="AP11" s="268">
        <v>1734</v>
      </c>
      <c r="AQ11" s="268">
        <v>1467.9280000000001</v>
      </c>
      <c r="AR11" s="268">
        <v>1106.7449999999999</v>
      </c>
      <c r="AS11" s="268">
        <v>733.41</v>
      </c>
      <c r="AT11" s="268">
        <v>869.84</v>
      </c>
      <c r="AU11" s="268">
        <v>1603.8150000000001</v>
      </c>
      <c r="AV11" s="268">
        <v>1760.1579999999999</v>
      </c>
      <c r="AW11" s="268">
        <v>1651.7639999999999</v>
      </c>
      <c r="AX11" s="268">
        <v>1299.4829999999999</v>
      </c>
      <c r="AY11" s="268">
        <v>1101.827</v>
      </c>
      <c r="AZ11" s="268">
        <v>587.298</v>
      </c>
      <c r="BA11" s="268">
        <v>0</v>
      </c>
      <c r="BB11" s="268">
        <v>0</v>
      </c>
      <c r="BC11" s="268">
        <v>0</v>
      </c>
      <c r="BD11" s="268">
        <v>0</v>
      </c>
      <c r="BE11" s="268">
        <v>0</v>
      </c>
      <c r="BF11" s="268">
        <v>0</v>
      </c>
      <c r="BG11" s="268">
        <v>0</v>
      </c>
      <c r="BH11" s="268">
        <v>0</v>
      </c>
      <c r="BI11" s="268">
        <v>0</v>
      </c>
      <c r="BJ11" s="268">
        <v>0</v>
      </c>
      <c r="BK11" s="268">
        <v>0</v>
      </c>
      <c r="BL11" s="268">
        <v>0</v>
      </c>
      <c r="BM11" s="268">
        <v>0</v>
      </c>
      <c r="BN11" s="268">
        <v>0</v>
      </c>
      <c r="BO11" s="268">
        <v>0</v>
      </c>
      <c r="BP11" s="268">
        <v>0</v>
      </c>
      <c r="BQ11" s="268">
        <v>0</v>
      </c>
      <c r="BR11" s="268">
        <v>0</v>
      </c>
      <c r="BS11" s="268">
        <v>0</v>
      </c>
      <c r="BT11" s="268">
        <v>0</v>
      </c>
      <c r="BU11" s="268">
        <v>0</v>
      </c>
      <c r="BV11" s="268">
        <v>0</v>
      </c>
      <c r="BW11" s="268">
        <v>0</v>
      </c>
      <c r="BX11" s="266"/>
    </row>
    <row r="12" spans="1:76" ht="26.1" customHeight="1">
      <c r="A12" s="444"/>
      <c r="B12" s="120" t="s">
        <v>587</v>
      </c>
      <c r="C12" s="271"/>
      <c r="D12" s="233" t="s">
        <v>162</v>
      </c>
      <c r="E12" s="233" t="s">
        <v>161</v>
      </c>
      <c r="F12" s="233" t="s">
        <v>160</v>
      </c>
      <c r="G12" s="233" t="s">
        <v>159</v>
      </c>
      <c r="H12" s="233" t="s">
        <v>158</v>
      </c>
      <c r="I12" s="233" t="s">
        <v>157</v>
      </c>
      <c r="J12" s="233" t="s">
        <v>156</v>
      </c>
      <c r="K12" s="233" t="s">
        <v>155</v>
      </c>
      <c r="L12" s="233" t="s">
        <v>154</v>
      </c>
      <c r="M12" s="233" t="s">
        <v>153</v>
      </c>
      <c r="N12" s="233" t="s">
        <v>152</v>
      </c>
      <c r="O12" s="233" t="s">
        <v>151</v>
      </c>
      <c r="P12" s="233" t="s">
        <v>150</v>
      </c>
      <c r="Q12" s="233" t="s">
        <v>149</v>
      </c>
      <c r="R12" s="233" t="s">
        <v>148</v>
      </c>
      <c r="S12" s="233" t="s">
        <v>147</v>
      </c>
      <c r="T12" s="233" t="s">
        <v>146</v>
      </c>
      <c r="U12" s="233" t="s">
        <v>145</v>
      </c>
      <c r="V12" s="233" t="s">
        <v>144</v>
      </c>
      <c r="W12" s="233" t="s">
        <v>143</v>
      </c>
      <c r="X12" s="233" t="s">
        <v>142</v>
      </c>
      <c r="Y12" s="233" t="s">
        <v>141</v>
      </c>
      <c r="Z12" s="233" t="s">
        <v>140</v>
      </c>
      <c r="AA12" s="233" t="s">
        <v>139</v>
      </c>
      <c r="AB12" s="233" t="s">
        <v>138</v>
      </c>
      <c r="AC12" s="233" t="s">
        <v>137</v>
      </c>
      <c r="AD12" s="233" t="s">
        <v>136</v>
      </c>
      <c r="AE12" s="233" t="s">
        <v>135</v>
      </c>
      <c r="AF12" s="233" t="s">
        <v>134</v>
      </c>
      <c r="AG12" s="233" t="s">
        <v>133</v>
      </c>
      <c r="AH12" s="233" t="s">
        <v>132</v>
      </c>
      <c r="AI12" s="233" t="s">
        <v>131</v>
      </c>
      <c r="AJ12" s="233" t="s">
        <v>130</v>
      </c>
      <c r="AK12" s="233" t="s">
        <v>129</v>
      </c>
      <c r="AL12" s="233" t="s">
        <v>128</v>
      </c>
      <c r="AM12" s="233" t="s">
        <v>127</v>
      </c>
      <c r="AN12" s="233" t="s">
        <v>126</v>
      </c>
      <c r="AO12" s="233" t="s">
        <v>125</v>
      </c>
      <c r="AP12" s="233" t="s">
        <v>124</v>
      </c>
      <c r="AQ12" s="233" t="s">
        <v>123</v>
      </c>
      <c r="AR12" s="233" t="s">
        <v>122</v>
      </c>
      <c r="AS12" s="233" t="s">
        <v>121</v>
      </c>
      <c r="AT12" s="233" t="s">
        <v>120</v>
      </c>
      <c r="AU12" s="233" t="s">
        <v>119</v>
      </c>
      <c r="AV12" s="233" t="s">
        <v>118</v>
      </c>
      <c r="AW12" s="233" t="s">
        <v>117</v>
      </c>
      <c r="AX12" s="233" t="s">
        <v>116</v>
      </c>
      <c r="AY12" s="233" t="s">
        <v>115</v>
      </c>
      <c r="AZ12" s="233" t="s">
        <v>114</v>
      </c>
      <c r="BA12" s="233" t="s">
        <v>113</v>
      </c>
      <c r="BB12" s="233" t="s">
        <v>112</v>
      </c>
      <c r="BC12" s="233" t="s">
        <v>111</v>
      </c>
      <c r="BD12" s="233" t="s">
        <v>110</v>
      </c>
      <c r="BE12" s="233" t="s">
        <v>109</v>
      </c>
      <c r="BF12" s="233" t="s">
        <v>108</v>
      </c>
      <c r="BG12" s="233" t="s">
        <v>107</v>
      </c>
      <c r="BH12" s="233" t="s">
        <v>106</v>
      </c>
      <c r="BI12" s="233" t="s">
        <v>105</v>
      </c>
      <c r="BJ12" s="233" t="s">
        <v>104</v>
      </c>
      <c r="BK12" s="233" t="s">
        <v>103</v>
      </c>
      <c r="BL12" s="233" t="s">
        <v>102</v>
      </c>
      <c r="BM12" s="233" t="s">
        <v>101</v>
      </c>
      <c r="BN12" s="233" t="s">
        <v>100</v>
      </c>
      <c r="BO12" s="233" t="s">
        <v>99</v>
      </c>
      <c r="BP12" s="233" t="s">
        <v>98</v>
      </c>
      <c r="BQ12" s="233" t="s">
        <v>97</v>
      </c>
      <c r="BR12" s="233" t="s">
        <v>96</v>
      </c>
      <c r="BS12" s="233" t="s">
        <v>95</v>
      </c>
      <c r="BT12" s="233" t="s">
        <v>94</v>
      </c>
      <c r="BU12" s="241" t="s">
        <v>93</v>
      </c>
      <c r="BV12" s="241" t="s">
        <v>92</v>
      </c>
      <c r="BW12" s="241" t="s">
        <v>91</v>
      </c>
      <c r="BX12" s="219"/>
    </row>
    <row r="13" spans="1:76" ht="15.75">
      <c r="A13" s="444"/>
      <c r="B13" s="287" t="s">
        <v>400</v>
      </c>
      <c r="C13" s="286"/>
      <c r="D13" s="262" t="s">
        <v>90</v>
      </c>
      <c r="E13" s="262" t="s">
        <v>90</v>
      </c>
      <c r="F13" s="262" t="s">
        <v>90</v>
      </c>
      <c r="G13" s="262" t="s">
        <v>90</v>
      </c>
      <c r="H13" s="262" t="s">
        <v>90</v>
      </c>
      <c r="I13" s="262" t="s">
        <v>90</v>
      </c>
      <c r="J13" s="262" t="s">
        <v>90</v>
      </c>
      <c r="K13" s="262" t="s">
        <v>90</v>
      </c>
      <c r="L13" s="262" t="s">
        <v>90</v>
      </c>
      <c r="M13" s="262" t="s">
        <v>90</v>
      </c>
      <c r="N13" s="262" t="s">
        <v>90</v>
      </c>
      <c r="O13" s="262" t="s">
        <v>90</v>
      </c>
      <c r="P13" s="262" t="s">
        <v>90</v>
      </c>
      <c r="Q13" s="262" t="s">
        <v>90</v>
      </c>
      <c r="R13" s="262" t="s">
        <v>90</v>
      </c>
      <c r="S13" s="262" t="s">
        <v>90</v>
      </c>
      <c r="T13" s="262" t="s">
        <v>90</v>
      </c>
      <c r="U13" s="262" t="s">
        <v>90</v>
      </c>
      <c r="V13" s="262" t="s">
        <v>90</v>
      </c>
      <c r="W13" s="262" t="s">
        <v>90</v>
      </c>
      <c r="X13" s="262" t="s">
        <v>90</v>
      </c>
      <c r="Y13" s="262" t="s">
        <v>90</v>
      </c>
      <c r="Z13" s="262" t="s">
        <v>90</v>
      </c>
      <c r="AA13" s="262" t="s">
        <v>90</v>
      </c>
      <c r="AB13" s="262" t="s">
        <v>90</v>
      </c>
      <c r="AC13" s="262" t="s">
        <v>90</v>
      </c>
      <c r="AD13" s="262" t="s">
        <v>90</v>
      </c>
      <c r="AE13" s="262" t="s">
        <v>90</v>
      </c>
      <c r="AF13" s="262" t="s">
        <v>90</v>
      </c>
      <c r="AG13" s="262" t="s">
        <v>90</v>
      </c>
      <c r="AH13" s="262" t="s">
        <v>90</v>
      </c>
      <c r="AI13" s="262" t="s">
        <v>90</v>
      </c>
      <c r="AJ13" s="262" t="s">
        <v>90</v>
      </c>
      <c r="AK13" s="262" t="s">
        <v>90</v>
      </c>
      <c r="AL13" s="262" t="s">
        <v>90</v>
      </c>
      <c r="AM13" s="262" t="s">
        <v>90</v>
      </c>
      <c r="AN13" s="262" t="s">
        <v>90</v>
      </c>
      <c r="AO13" s="262" t="s">
        <v>90</v>
      </c>
      <c r="AP13" s="262" t="s">
        <v>90</v>
      </c>
      <c r="AQ13" s="262" t="s">
        <v>90</v>
      </c>
      <c r="AR13" s="262" t="s">
        <v>90</v>
      </c>
      <c r="AS13" s="262" t="s">
        <v>90</v>
      </c>
      <c r="AT13" s="262" t="s">
        <v>90</v>
      </c>
      <c r="AU13" s="262" t="s">
        <v>90</v>
      </c>
      <c r="AV13" s="262" t="s">
        <v>90</v>
      </c>
      <c r="AW13" s="262" t="s">
        <v>90</v>
      </c>
      <c r="AX13" s="262" t="s">
        <v>90</v>
      </c>
      <c r="AY13" s="262" t="s">
        <v>90</v>
      </c>
      <c r="AZ13" s="262" t="s">
        <v>90</v>
      </c>
      <c r="BA13" s="262" t="s">
        <v>90</v>
      </c>
      <c r="BB13" s="262" t="s">
        <v>90</v>
      </c>
      <c r="BC13" s="262" t="s">
        <v>90</v>
      </c>
      <c r="BD13" s="262" t="s">
        <v>90</v>
      </c>
      <c r="BE13" s="262" t="s">
        <v>90</v>
      </c>
      <c r="BF13" s="262" t="s">
        <v>90</v>
      </c>
      <c r="BG13" s="262" t="s">
        <v>90</v>
      </c>
      <c r="BH13" s="262" t="s">
        <v>90</v>
      </c>
      <c r="BI13" s="262" t="s">
        <v>90</v>
      </c>
      <c r="BJ13" s="262" t="s">
        <v>90</v>
      </c>
      <c r="BK13" s="262" t="s">
        <v>90</v>
      </c>
      <c r="BL13" s="262" t="s">
        <v>90</v>
      </c>
      <c r="BM13" s="262" t="s">
        <v>90</v>
      </c>
      <c r="BN13" s="262" t="s">
        <v>90</v>
      </c>
      <c r="BO13" s="262" t="s">
        <v>90</v>
      </c>
      <c r="BP13" s="262" t="s">
        <v>90</v>
      </c>
      <c r="BQ13" s="262" t="s">
        <v>90</v>
      </c>
      <c r="BR13" s="262" t="s">
        <v>89</v>
      </c>
      <c r="BS13" s="262" t="s">
        <v>89</v>
      </c>
      <c r="BT13" s="237" t="s">
        <v>89</v>
      </c>
      <c r="BU13" s="237" t="s">
        <v>89</v>
      </c>
      <c r="BV13" s="237" t="s">
        <v>89</v>
      </c>
      <c r="BW13" s="237" t="s">
        <v>89</v>
      </c>
      <c r="BX13" s="219"/>
    </row>
    <row r="14" spans="1:76" s="275" customFormat="1" ht="24" customHeight="1">
      <c r="A14" s="414"/>
      <c r="B14" s="35" t="s">
        <v>81</v>
      </c>
      <c r="C14" s="341"/>
      <c r="D14" s="233">
        <v>451.6916935226422</v>
      </c>
      <c r="E14" s="233">
        <v>556.29398044367508</v>
      </c>
      <c r="F14" s="233">
        <v>480.53849936699578</v>
      </c>
      <c r="G14" s="233">
        <v>389.82722114424195</v>
      </c>
      <c r="H14" s="233">
        <v>647.07806752996919</v>
      </c>
      <c r="I14" s="233">
        <v>525.07339990857065</v>
      </c>
      <c r="J14" s="233">
        <v>363.90897887357062</v>
      </c>
      <c r="K14" s="233">
        <v>349.91247968612555</v>
      </c>
      <c r="L14" s="233">
        <v>438.68947211150163</v>
      </c>
      <c r="M14" s="233">
        <v>509.78093749932566</v>
      </c>
      <c r="N14" s="233">
        <v>968.70880819866693</v>
      </c>
      <c r="O14" s="233">
        <v>818.795142495542</v>
      </c>
      <c r="P14" s="233">
        <v>578.81078559835714</v>
      </c>
      <c r="Q14" s="233">
        <v>674.49012673099185</v>
      </c>
      <c r="R14" s="233">
        <v>1162.7749608705196</v>
      </c>
      <c r="S14" s="233">
        <v>1145.2865387790421</v>
      </c>
      <c r="T14" s="233">
        <v>762.39424583276855</v>
      </c>
      <c r="U14" s="233">
        <v>795.04452150888972</v>
      </c>
      <c r="V14" s="233">
        <v>1208.0680759430002</v>
      </c>
      <c r="W14" s="233">
        <v>1830.1837828264804</v>
      </c>
      <c r="X14" s="233">
        <v>1769.9495814060517</v>
      </c>
      <c r="Y14" s="233">
        <v>1715.2798868391287</v>
      </c>
      <c r="Z14" s="233">
        <v>1853.3451659759983</v>
      </c>
      <c r="AA14" s="233">
        <v>2747.2961950176732</v>
      </c>
      <c r="AB14" s="233">
        <v>2220.1634868075625</v>
      </c>
      <c r="AC14" s="233">
        <v>1707.5667173242744</v>
      </c>
      <c r="AD14" s="233">
        <v>1760.2602226392669</v>
      </c>
      <c r="AE14" s="233">
        <v>3005.2487103450294</v>
      </c>
      <c r="AF14" s="233">
        <v>3260.6898947346126</v>
      </c>
      <c r="AG14" s="233">
        <v>3229.580896761212</v>
      </c>
      <c r="AH14" s="233">
        <v>5314.503333268518</v>
      </c>
      <c r="AI14" s="233">
        <v>4670.3398998432431</v>
      </c>
      <c r="AJ14" s="233">
        <v>6936.4289660445083</v>
      </c>
      <c r="AK14" s="233">
        <v>9796.9834125504622</v>
      </c>
      <c r="AL14" s="233">
        <v>11613.251953747738</v>
      </c>
      <c r="AM14" s="233">
        <v>12993.304716464219</v>
      </c>
      <c r="AN14" s="233">
        <v>13714.82282064325</v>
      </c>
      <c r="AO14" s="233">
        <v>14135.969230842002</v>
      </c>
      <c r="AP14" s="233">
        <v>14225.061072610521</v>
      </c>
      <c r="AQ14" s="233">
        <v>12109.37156389693</v>
      </c>
      <c r="AR14" s="233">
        <v>8646.8286453934252</v>
      </c>
      <c r="AS14" s="233">
        <v>6500.6476267972484</v>
      </c>
      <c r="AT14" s="233">
        <v>6799.8537424300148</v>
      </c>
      <c r="AU14" s="233">
        <v>9783.2170333715821</v>
      </c>
      <c r="AV14" s="233">
        <v>11735.301831172654</v>
      </c>
      <c r="AW14" s="233">
        <v>11854.856336564504</v>
      </c>
      <c r="AX14" s="233">
        <v>10279.125304402585</v>
      </c>
      <c r="AY14" s="233">
        <v>9128.9155015676988</v>
      </c>
      <c r="AZ14" s="233">
        <v>7556.8981097509704</v>
      </c>
      <c r="BA14" s="233">
        <v>5654.6245734742033</v>
      </c>
      <c r="BB14" s="233">
        <v>5086.2521722124593</v>
      </c>
      <c r="BC14" s="233">
        <v>4605.6434624215899</v>
      </c>
      <c r="BD14" s="233">
        <v>3986.5366874394754</v>
      </c>
      <c r="BE14" s="233">
        <v>3550.0429860976228</v>
      </c>
      <c r="BF14" s="233">
        <v>3483.6271684452608</v>
      </c>
      <c r="BG14" s="233">
        <v>3329.6566463163663</v>
      </c>
      <c r="BH14" s="233">
        <v>2780.4949993259038</v>
      </c>
      <c r="BI14" s="233">
        <v>2835.8777543666847</v>
      </c>
      <c r="BJ14" s="233">
        <v>2914.6291465452437</v>
      </c>
      <c r="BK14" s="233">
        <v>2601.6114889924884</v>
      </c>
      <c r="BL14" s="233">
        <v>3234.6163272963199</v>
      </c>
      <c r="BM14" s="233">
        <v>5169.7580463886261</v>
      </c>
      <c r="BN14" s="233">
        <v>4804.4547046107591</v>
      </c>
      <c r="BO14" s="233">
        <v>5205.8188584688005</v>
      </c>
      <c r="BP14" s="233">
        <v>5368.0129094952763</v>
      </c>
      <c r="BQ14" s="233">
        <v>4410.7004746326857</v>
      </c>
      <c r="BR14" s="233">
        <v>3059.0965128213134</v>
      </c>
      <c r="BS14" s="233">
        <v>2352.8743303007268</v>
      </c>
      <c r="BT14" s="233">
        <v>2324.774518442985</v>
      </c>
      <c r="BU14" s="233">
        <v>2384.2854770007484</v>
      </c>
      <c r="BV14" s="233">
        <v>2396.7573715371195</v>
      </c>
      <c r="BW14" s="233">
        <v>2394.0348797242937</v>
      </c>
      <c r="BX14" s="174"/>
    </row>
    <row r="15" spans="1:76" ht="26.1" customHeight="1">
      <c r="A15" s="219"/>
      <c r="B15" s="38" t="s">
        <v>584</v>
      </c>
      <c r="C15" s="30"/>
      <c r="D15" s="135">
        <v>0</v>
      </c>
      <c r="E15" s="135">
        <v>0</v>
      </c>
      <c r="F15" s="135">
        <v>0</v>
      </c>
      <c r="G15" s="135">
        <v>0</v>
      </c>
      <c r="H15" s="135">
        <v>0</v>
      </c>
      <c r="I15" s="135">
        <v>0</v>
      </c>
      <c r="J15" s="135">
        <v>0</v>
      </c>
      <c r="K15" s="135">
        <v>0</v>
      </c>
      <c r="L15" s="135">
        <v>0</v>
      </c>
      <c r="M15" s="135">
        <v>0</v>
      </c>
      <c r="N15" s="135">
        <v>0</v>
      </c>
      <c r="O15" s="135">
        <v>0</v>
      </c>
      <c r="P15" s="135">
        <v>0</v>
      </c>
      <c r="Q15" s="135">
        <v>0</v>
      </c>
      <c r="R15" s="135">
        <v>0</v>
      </c>
      <c r="S15" s="135">
        <v>0</v>
      </c>
      <c r="T15" s="135">
        <v>0</v>
      </c>
      <c r="U15" s="135">
        <v>0</v>
      </c>
      <c r="V15" s="135">
        <v>0</v>
      </c>
      <c r="W15" s="135">
        <v>0</v>
      </c>
      <c r="X15" s="135">
        <v>0</v>
      </c>
      <c r="Y15" s="135">
        <v>0</v>
      </c>
      <c r="Z15" s="135">
        <v>0</v>
      </c>
      <c r="AA15" s="135">
        <v>0</v>
      </c>
      <c r="AB15" s="135">
        <v>0</v>
      </c>
      <c r="AC15" s="135">
        <v>0</v>
      </c>
      <c r="AD15" s="135">
        <v>0</v>
      </c>
      <c r="AE15" s="135">
        <v>0</v>
      </c>
      <c r="AF15" s="135">
        <v>0</v>
      </c>
      <c r="AG15" s="135">
        <v>0</v>
      </c>
      <c r="AH15" s="135">
        <v>0</v>
      </c>
      <c r="AI15" s="135">
        <v>0</v>
      </c>
      <c r="AJ15" s="135">
        <v>0</v>
      </c>
      <c r="AK15" s="135">
        <v>0</v>
      </c>
      <c r="AL15" s="135">
        <v>0</v>
      </c>
      <c r="AM15" s="135">
        <v>0</v>
      </c>
      <c r="AN15" s="135">
        <v>0</v>
      </c>
      <c r="AO15" s="135">
        <v>0</v>
      </c>
      <c r="AP15" s="135">
        <v>0</v>
      </c>
      <c r="AQ15" s="135">
        <v>0</v>
      </c>
      <c r="AR15" s="135">
        <v>0</v>
      </c>
      <c r="AS15" s="135">
        <v>0</v>
      </c>
      <c r="AT15" s="135">
        <v>0</v>
      </c>
      <c r="AU15" s="135">
        <v>0</v>
      </c>
      <c r="AV15" s="135">
        <v>0</v>
      </c>
      <c r="AW15" s="135">
        <v>0</v>
      </c>
      <c r="AX15" s="135">
        <v>0</v>
      </c>
      <c r="AY15" s="135">
        <v>0</v>
      </c>
      <c r="AZ15" s="135">
        <v>3201.6728980547105</v>
      </c>
      <c r="BA15" s="135">
        <v>5654.6245734742033</v>
      </c>
      <c r="BB15" s="135">
        <v>5086.2521722124593</v>
      </c>
      <c r="BC15" s="135">
        <v>4605.6434624215899</v>
      </c>
      <c r="BD15" s="135">
        <v>3986.5366874394754</v>
      </c>
      <c r="BE15" s="135">
        <v>3550.0429860976228</v>
      </c>
      <c r="BF15" s="135">
        <v>3483.6271684452608</v>
      </c>
      <c r="BG15" s="135">
        <v>3329.6566463163663</v>
      </c>
      <c r="BH15" s="135">
        <v>2780.4949993259038</v>
      </c>
      <c r="BI15" s="135">
        <v>2835.8777543666847</v>
      </c>
      <c r="BJ15" s="135">
        <v>2914.6291465452437</v>
      </c>
      <c r="BK15" s="135">
        <v>2601.6114889924884</v>
      </c>
      <c r="BL15" s="135">
        <v>3234.6163272963199</v>
      </c>
      <c r="BM15" s="135">
        <v>5169.7580463886261</v>
      </c>
      <c r="BN15" s="135">
        <v>4804.4547046107591</v>
      </c>
      <c r="BO15" s="135">
        <v>5205.8188584688005</v>
      </c>
      <c r="BP15" s="135">
        <v>5368.0129094952763</v>
      </c>
      <c r="BQ15" s="135">
        <v>4410.7004746326857</v>
      </c>
      <c r="BR15" s="135">
        <v>3059.0965128213134</v>
      </c>
      <c r="BS15" s="135">
        <v>2352.8743303007268</v>
      </c>
      <c r="BT15" s="135">
        <v>2324.774518442985</v>
      </c>
      <c r="BU15" s="135">
        <v>2384.2854770007484</v>
      </c>
      <c r="BV15" s="135">
        <v>2396.7573715371195</v>
      </c>
      <c r="BW15" s="135">
        <v>2394.0348797242937</v>
      </c>
      <c r="BX15" s="219"/>
    </row>
    <row r="16" spans="1:76">
      <c r="A16" s="219"/>
      <c r="B16" s="88" t="s">
        <v>214</v>
      </c>
      <c r="C16" s="30"/>
      <c r="D16" s="135">
        <v>0</v>
      </c>
      <c r="E16" s="135">
        <v>0</v>
      </c>
      <c r="F16" s="135">
        <v>0</v>
      </c>
      <c r="G16" s="135">
        <v>0</v>
      </c>
      <c r="H16" s="135">
        <v>0</v>
      </c>
      <c r="I16" s="135">
        <v>0</v>
      </c>
      <c r="J16" s="135">
        <v>0</v>
      </c>
      <c r="K16" s="135">
        <v>0</v>
      </c>
      <c r="L16" s="135">
        <v>0</v>
      </c>
      <c r="M16" s="135">
        <v>0</v>
      </c>
      <c r="N16" s="135">
        <v>0</v>
      </c>
      <c r="O16" s="135">
        <v>0</v>
      </c>
      <c r="P16" s="135">
        <v>0</v>
      </c>
      <c r="Q16" s="135">
        <v>0</v>
      </c>
      <c r="R16" s="135">
        <v>0</v>
      </c>
      <c r="S16" s="135">
        <v>0</v>
      </c>
      <c r="T16" s="135">
        <v>0</v>
      </c>
      <c r="U16" s="135">
        <v>0</v>
      </c>
      <c r="V16" s="135">
        <v>0</v>
      </c>
      <c r="W16" s="135">
        <v>0</v>
      </c>
      <c r="X16" s="135">
        <v>0</v>
      </c>
      <c r="Y16" s="135">
        <v>0</v>
      </c>
      <c r="Z16" s="135">
        <v>0</v>
      </c>
      <c r="AA16" s="135">
        <v>0</v>
      </c>
      <c r="AB16" s="135">
        <v>0</v>
      </c>
      <c r="AC16" s="135">
        <v>0</v>
      </c>
      <c r="AD16" s="135">
        <v>0</v>
      </c>
      <c r="AE16" s="135">
        <v>0</v>
      </c>
      <c r="AF16" s="135">
        <v>0</v>
      </c>
      <c r="AG16" s="135">
        <v>0</v>
      </c>
      <c r="AH16" s="135">
        <v>0</v>
      </c>
      <c r="AI16" s="135">
        <v>0</v>
      </c>
      <c r="AJ16" s="135">
        <v>0</v>
      </c>
      <c r="AK16" s="135">
        <v>0</v>
      </c>
      <c r="AL16" s="135">
        <v>0</v>
      </c>
      <c r="AM16" s="135">
        <v>0</v>
      </c>
      <c r="AN16" s="135">
        <v>0</v>
      </c>
      <c r="AO16" s="135">
        <v>0</v>
      </c>
      <c r="AP16" s="135">
        <v>0</v>
      </c>
      <c r="AQ16" s="135">
        <v>0</v>
      </c>
      <c r="AR16" s="135">
        <v>0</v>
      </c>
      <c r="AS16" s="135">
        <v>0</v>
      </c>
      <c r="AT16" s="135">
        <v>0</v>
      </c>
      <c r="AU16" s="135">
        <v>0</v>
      </c>
      <c r="AV16" s="135">
        <v>0</v>
      </c>
      <c r="AW16" s="135">
        <v>0</v>
      </c>
      <c r="AX16" s="135">
        <v>0</v>
      </c>
      <c r="AY16" s="135">
        <v>0</v>
      </c>
      <c r="AZ16" s="135">
        <v>491.80981344488566</v>
      </c>
      <c r="BA16" s="135">
        <v>689.87167459452178</v>
      </c>
      <c r="BB16" s="135">
        <v>678.00245135224588</v>
      </c>
      <c r="BC16" s="135">
        <v>649.469125079121</v>
      </c>
      <c r="BD16" s="135">
        <v>618.20350930804148</v>
      </c>
      <c r="BE16" s="135">
        <v>640.04205079439089</v>
      </c>
      <c r="BF16" s="135">
        <v>688.52726636463376</v>
      </c>
      <c r="BG16" s="135">
        <v>659.90902842057471</v>
      </c>
      <c r="BH16" s="135">
        <v>561.57224688050121</v>
      </c>
      <c r="BI16" s="135">
        <v>596.6273504579799</v>
      </c>
      <c r="BJ16" s="135">
        <v>570.93879009997102</v>
      </c>
      <c r="BK16" s="135">
        <v>492.1562274902949</v>
      </c>
      <c r="BL16" s="135">
        <v>823.9317070662363</v>
      </c>
      <c r="BM16" s="135">
        <v>1201.5913146252778</v>
      </c>
      <c r="BN16" s="135">
        <v>860.4339814788633</v>
      </c>
      <c r="BO16" s="135">
        <v>791.19070433555055</v>
      </c>
      <c r="BP16" s="135">
        <v>687.72879669550275</v>
      </c>
      <c r="BQ16" s="135">
        <v>535.53276088764176</v>
      </c>
      <c r="BR16" s="135">
        <v>373.08433262780096</v>
      </c>
      <c r="BS16" s="135">
        <v>308.48121794105612</v>
      </c>
      <c r="BT16" s="135">
        <v>322.96233998574161</v>
      </c>
      <c r="BU16" s="135">
        <v>323.56599187298923</v>
      </c>
      <c r="BV16" s="135">
        <v>323.41559669518881</v>
      </c>
      <c r="BW16" s="135">
        <v>314.19511052455647</v>
      </c>
      <c r="BX16" s="219"/>
    </row>
    <row r="17" spans="1:76">
      <c r="A17" s="219"/>
      <c r="B17" s="88" t="s">
        <v>232</v>
      </c>
      <c r="C17" s="30"/>
      <c r="D17" s="135">
        <v>0</v>
      </c>
      <c r="E17" s="135">
        <v>0</v>
      </c>
      <c r="F17" s="135">
        <v>0</v>
      </c>
      <c r="G17" s="135">
        <v>0</v>
      </c>
      <c r="H17" s="135">
        <v>0</v>
      </c>
      <c r="I17" s="135">
        <v>0</v>
      </c>
      <c r="J17" s="135">
        <v>0</v>
      </c>
      <c r="K17" s="135">
        <v>0</v>
      </c>
      <c r="L17" s="135">
        <v>0</v>
      </c>
      <c r="M17" s="135">
        <v>0</v>
      </c>
      <c r="N17" s="135">
        <v>0</v>
      </c>
      <c r="O17" s="135">
        <v>0</v>
      </c>
      <c r="P17" s="135">
        <v>0</v>
      </c>
      <c r="Q17" s="135">
        <v>0</v>
      </c>
      <c r="R17" s="135">
        <v>0</v>
      </c>
      <c r="S17" s="135">
        <v>0</v>
      </c>
      <c r="T17" s="135">
        <v>0</v>
      </c>
      <c r="U17" s="135">
        <v>0</v>
      </c>
      <c r="V17" s="135">
        <v>0</v>
      </c>
      <c r="W17" s="135">
        <v>0</v>
      </c>
      <c r="X17" s="135">
        <v>0</v>
      </c>
      <c r="Y17" s="135">
        <v>0</v>
      </c>
      <c r="Z17" s="135">
        <v>0</v>
      </c>
      <c r="AA17" s="135">
        <v>0</v>
      </c>
      <c r="AB17" s="135">
        <v>0</v>
      </c>
      <c r="AC17" s="135">
        <v>0</v>
      </c>
      <c r="AD17" s="135">
        <v>0</v>
      </c>
      <c r="AE17" s="135">
        <v>0</v>
      </c>
      <c r="AF17" s="135">
        <v>0</v>
      </c>
      <c r="AG17" s="135">
        <v>0</v>
      </c>
      <c r="AH17" s="135">
        <v>0</v>
      </c>
      <c r="AI17" s="135">
        <v>0</v>
      </c>
      <c r="AJ17" s="135">
        <v>0</v>
      </c>
      <c r="AK17" s="135">
        <v>0</v>
      </c>
      <c r="AL17" s="135">
        <v>0</v>
      </c>
      <c r="AM17" s="135">
        <v>0</v>
      </c>
      <c r="AN17" s="135">
        <v>0</v>
      </c>
      <c r="AO17" s="135">
        <v>0</v>
      </c>
      <c r="AP17" s="135">
        <v>0</v>
      </c>
      <c r="AQ17" s="135">
        <v>0</v>
      </c>
      <c r="AR17" s="135">
        <v>0</v>
      </c>
      <c r="AS17" s="135">
        <v>0</v>
      </c>
      <c r="AT17" s="135">
        <v>0</v>
      </c>
      <c r="AU17" s="135">
        <v>0</v>
      </c>
      <c r="AV17" s="135">
        <v>0</v>
      </c>
      <c r="AW17" s="135">
        <v>0</v>
      </c>
      <c r="AX17" s="135">
        <v>0</v>
      </c>
      <c r="AY17" s="135">
        <v>0</v>
      </c>
      <c r="AZ17" s="135">
        <v>2709.8630846098254</v>
      </c>
      <c r="BA17" s="135">
        <v>4964.7528988796812</v>
      </c>
      <c r="BB17" s="135">
        <v>4408.2497208602135</v>
      </c>
      <c r="BC17" s="135">
        <v>3956.1743373424683</v>
      </c>
      <c r="BD17" s="135">
        <v>3368.3331781314337</v>
      </c>
      <c r="BE17" s="135">
        <v>2910.0009353032319</v>
      </c>
      <c r="BF17" s="135">
        <v>2795.0999020806271</v>
      </c>
      <c r="BG17" s="135">
        <v>2669.7476178957918</v>
      </c>
      <c r="BH17" s="135">
        <v>2218.9227524454022</v>
      </c>
      <c r="BI17" s="135">
        <v>2239.2504039087048</v>
      </c>
      <c r="BJ17" s="135">
        <v>2343.6903564452723</v>
      </c>
      <c r="BK17" s="135">
        <v>2109.4552615021935</v>
      </c>
      <c r="BL17" s="135">
        <v>2410.684620230084</v>
      </c>
      <c r="BM17" s="135">
        <v>3968.1667317633478</v>
      </c>
      <c r="BN17" s="135">
        <v>3944.0207231318959</v>
      </c>
      <c r="BO17" s="135">
        <v>4414.6281541332501</v>
      </c>
      <c r="BP17" s="135">
        <v>4680.2841127997735</v>
      </c>
      <c r="BQ17" s="135">
        <v>3875.1677137450438</v>
      </c>
      <c r="BR17" s="135">
        <v>2686.0121801935124</v>
      </c>
      <c r="BS17" s="135">
        <v>2044.3931123596706</v>
      </c>
      <c r="BT17" s="135">
        <v>2001.8121784572434</v>
      </c>
      <c r="BU17" s="135">
        <v>2060.7194851277591</v>
      </c>
      <c r="BV17" s="135">
        <v>2073.3417748419306</v>
      </c>
      <c r="BW17" s="135">
        <v>2079.839769199737</v>
      </c>
      <c r="BX17" s="219"/>
    </row>
    <row r="18" spans="1:76">
      <c r="A18" s="219"/>
      <c r="B18" s="374" t="s">
        <v>343</v>
      </c>
      <c r="C18" s="38"/>
      <c r="D18" s="135">
        <v>0</v>
      </c>
      <c r="E18" s="135">
        <v>0</v>
      </c>
      <c r="F18" s="135">
        <v>0</v>
      </c>
      <c r="G18" s="135">
        <v>0</v>
      </c>
      <c r="H18" s="135">
        <v>0</v>
      </c>
      <c r="I18" s="135">
        <v>0</v>
      </c>
      <c r="J18" s="135">
        <v>0</v>
      </c>
      <c r="K18" s="135">
        <v>0</v>
      </c>
      <c r="L18" s="135">
        <v>0</v>
      </c>
      <c r="M18" s="135">
        <v>0</v>
      </c>
      <c r="N18" s="135">
        <v>0</v>
      </c>
      <c r="O18" s="135">
        <v>0</v>
      </c>
      <c r="P18" s="135">
        <v>0</v>
      </c>
      <c r="Q18" s="135">
        <v>0</v>
      </c>
      <c r="R18" s="135">
        <v>0</v>
      </c>
      <c r="S18" s="135">
        <v>0</v>
      </c>
      <c r="T18" s="135">
        <v>0</v>
      </c>
      <c r="U18" s="135">
        <v>0</v>
      </c>
      <c r="V18" s="135">
        <v>0</v>
      </c>
      <c r="W18" s="135">
        <v>0</v>
      </c>
      <c r="X18" s="135">
        <v>0</v>
      </c>
      <c r="Y18" s="135">
        <v>0</v>
      </c>
      <c r="Z18" s="135">
        <v>0</v>
      </c>
      <c r="AA18" s="135">
        <v>0</v>
      </c>
      <c r="AB18" s="135">
        <v>0</v>
      </c>
      <c r="AC18" s="135">
        <v>0</v>
      </c>
      <c r="AD18" s="135">
        <v>0</v>
      </c>
      <c r="AE18" s="135">
        <v>0</v>
      </c>
      <c r="AF18" s="135">
        <v>0</v>
      </c>
      <c r="AG18" s="135">
        <v>0</v>
      </c>
      <c r="AH18" s="135">
        <v>0</v>
      </c>
      <c r="AI18" s="135">
        <v>0</v>
      </c>
      <c r="AJ18" s="135">
        <v>0</v>
      </c>
      <c r="AK18" s="135">
        <v>0</v>
      </c>
      <c r="AL18" s="135">
        <v>0</v>
      </c>
      <c r="AM18" s="135">
        <v>0</v>
      </c>
      <c r="AN18" s="135">
        <v>0</v>
      </c>
      <c r="AO18" s="135">
        <v>0</v>
      </c>
      <c r="AP18" s="135">
        <v>0</v>
      </c>
      <c r="AQ18" s="135">
        <v>0</v>
      </c>
      <c r="AR18" s="135">
        <v>0</v>
      </c>
      <c r="AS18" s="135">
        <v>0</v>
      </c>
      <c r="AT18" s="135">
        <v>0</v>
      </c>
      <c r="AU18" s="135">
        <v>0</v>
      </c>
      <c r="AV18" s="135">
        <v>0</v>
      </c>
      <c r="AW18" s="135">
        <v>0</v>
      </c>
      <c r="AX18" s="135">
        <v>0</v>
      </c>
      <c r="AY18" s="135">
        <v>0</v>
      </c>
      <c r="AZ18" s="135">
        <v>316.75592327216032</v>
      </c>
      <c r="BA18" s="135">
        <v>479.27119672972282</v>
      </c>
      <c r="BB18" s="135">
        <v>436.04293920942587</v>
      </c>
      <c r="BC18" s="135">
        <v>403.2484508213156</v>
      </c>
      <c r="BD18" s="135">
        <v>421.86012506645568</v>
      </c>
      <c r="BE18" s="135">
        <v>386.94483712079017</v>
      </c>
      <c r="BF18" s="135">
        <v>384.73927642251357</v>
      </c>
      <c r="BG18" s="135">
        <v>332.92461645709847</v>
      </c>
      <c r="BH18" s="135">
        <v>180.21454735585823</v>
      </c>
      <c r="BI18" s="135">
        <v>29.599928418403337</v>
      </c>
      <c r="BJ18" s="135">
        <v>14.603750823783995</v>
      </c>
      <c r="BK18" s="135">
        <v>0</v>
      </c>
      <c r="BL18" s="135">
        <v>0</v>
      </c>
      <c r="BM18" s="135">
        <v>0</v>
      </c>
      <c r="BN18" s="135">
        <v>0</v>
      </c>
      <c r="BO18" s="135">
        <v>0</v>
      </c>
      <c r="BP18" s="135">
        <v>0</v>
      </c>
      <c r="BQ18" s="135">
        <v>0</v>
      </c>
      <c r="BR18" s="135">
        <v>0</v>
      </c>
      <c r="BS18" s="135">
        <v>0</v>
      </c>
      <c r="BT18" s="135">
        <v>0</v>
      </c>
      <c r="BU18" s="135">
        <v>0</v>
      </c>
      <c r="BV18" s="135">
        <v>0</v>
      </c>
      <c r="BW18" s="135">
        <v>0</v>
      </c>
      <c r="BX18" s="219"/>
    </row>
    <row r="19" spans="1:76">
      <c r="A19" s="219"/>
      <c r="B19" s="418" t="s">
        <v>337</v>
      </c>
      <c r="C19" s="92"/>
      <c r="D19" s="135">
        <v>0</v>
      </c>
      <c r="E19" s="135">
        <v>0</v>
      </c>
      <c r="F19" s="135">
        <v>0</v>
      </c>
      <c r="G19" s="135">
        <v>0</v>
      </c>
      <c r="H19" s="135">
        <v>0</v>
      </c>
      <c r="I19" s="135">
        <v>0</v>
      </c>
      <c r="J19" s="135">
        <v>0</v>
      </c>
      <c r="K19" s="135">
        <v>0</v>
      </c>
      <c r="L19" s="135">
        <v>0</v>
      </c>
      <c r="M19" s="135">
        <v>0</v>
      </c>
      <c r="N19" s="135">
        <v>0</v>
      </c>
      <c r="O19" s="135">
        <v>0</v>
      </c>
      <c r="P19" s="135">
        <v>0</v>
      </c>
      <c r="Q19" s="135">
        <v>0</v>
      </c>
      <c r="R19" s="135">
        <v>0</v>
      </c>
      <c r="S19" s="135">
        <v>0</v>
      </c>
      <c r="T19" s="135">
        <v>0</v>
      </c>
      <c r="U19" s="135">
        <v>0</v>
      </c>
      <c r="V19" s="135">
        <v>0</v>
      </c>
      <c r="W19" s="135">
        <v>0</v>
      </c>
      <c r="X19" s="135">
        <v>0</v>
      </c>
      <c r="Y19" s="135">
        <v>0</v>
      </c>
      <c r="Z19" s="135">
        <v>0</v>
      </c>
      <c r="AA19" s="135">
        <v>0</v>
      </c>
      <c r="AB19" s="135">
        <v>0</v>
      </c>
      <c r="AC19" s="135">
        <v>0</v>
      </c>
      <c r="AD19" s="135">
        <v>0</v>
      </c>
      <c r="AE19" s="135">
        <v>0</v>
      </c>
      <c r="AF19" s="135">
        <v>0</v>
      </c>
      <c r="AG19" s="135">
        <v>0</v>
      </c>
      <c r="AH19" s="135">
        <v>0</v>
      </c>
      <c r="AI19" s="135">
        <v>0</v>
      </c>
      <c r="AJ19" s="135">
        <v>0</v>
      </c>
      <c r="AK19" s="135">
        <v>0</v>
      </c>
      <c r="AL19" s="135">
        <v>0</v>
      </c>
      <c r="AM19" s="135">
        <v>0</v>
      </c>
      <c r="AN19" s="135">
        <v>0</v>
      </c>
      <c r="AO19" s="135">
        <v>0</v>
      </c>
      <c r="AP19" s="135">
        <v>0</v>
      </c>
      <c r="AQ19" s="135">
        <v>0</v>
      </c>
      <c r="AR19" s="135">
        <v>0</v>
      </c>
      <c r="AS19" s="135">
        <v>0</v>
      </c>
      <c r="AT19" s="135">
        <v>0</v>
      </c>
      <c r="AU19" s="135">
        <v>0</v>
      </c>
      <c r="AV19" s="135">
        <v>0</v>
      </c>
      <c r="AW19" s="135">
        <v>0</v>
      </c>
      <c r="AX19" s="135">
        <v>0</v>
      </c>
      <c r="AY19" s="135">
        <v>0</v>
      </c>
      <c r="AZ19" s="368">
        <v>2393.1071613376648</v>
      </c>
      <c r="BA19" s="368">
        <v>4485.4817021499584</v>
      </c>
      <c r="BB19" s="368">
        <v>3972.2067816507874</v>
      </c>
      <c r="BC19" s="368">
        <v>3552.9258865211527</v>
      </c>
      <c r="BD19" s="368">
        <v>2946.4730530649781</v>
      </c>
      <c r="BE19" s="368">
        <v>2523.0560981824419</v>
      </c>
      <c r="BF19" s="368">
        <v>2410.3606256581133</v>
      </c>
      <c r="BG19" s="368">
        <v>2336.8230014386932</v>
      </c>
      <c r="BH19" s="368">
        <v>2038.708205089544</v>
      </c>
      <c r="BI19" s="368">
        <v>2209.6504754903012</v>
      </c>
      <c r="BJ19" s="368">
        <v>2329.0866056214886</v>
      </c>
      <c r="BK19" s="368">
        <v>2109.4552615021935</v>
      </c>
      <c r="BL19" s="368">
        <v>2410.684620230084</v>
      </c>
      <c r="BM19" s="368">
        <v>3968.1667317633478</v>
      </c>
      <c r="BN19" s="368">
        <v>3944.0207231318959</v>
      </c>
      <c r="BO19" s="368">
        <v>4414.6281541332501</v>
      </c>
      <c r="BP19" s="368">
        <v>4680.2841127997735</v>
      </c>
      <c r="BQ19" s="368">
        <v>3875.1677137450438</v>
      </c>
      <c r="BR19" s="368">
        <v>2686.0121801935124</v>
      </c>
      <c r="BS19" s="368">
        <v>2044.3931123596706</v>
      </c>
      <c r="BT19" s="368">
        <v>2001.8121784572434</v>
      </c>
      <c r="BU19" s="368">
        <v>2060.7194851277591</v>
      </c>
      <c r="BV19" s="368">
        <v>2073.3417748419306</v>
      </c>
      <c r="BW19" s="368">
        <v>2079.839769199737</v>
      </c>
      <c r="BX19" s="219"/>
    </row>
    <row r="20" spans="1:76" ht="26.1" customHeight="1">
      <c r="A20" s="219"/>
      <c r="B20" s="38" t="s">
        <v>586</v>
      </c>
      <c r="C20" s="175"/>
      <c r="D20" s="135">
        <v>0</v>
      </c>
      <c r="E20" s="135">
        <v>0</v>
      </c>
      <c r="F20" s="135">
        <v>0</v>
      </c>
      <c r="G20" s="135">
        <v>0</v>
      </c>
      <c r="H20" s="135">
        <v>0</v>
      </c>
      <c r="I20" s="135">
        <v>0</v>
      </c>
      <c r="J20" s="135">
        <v>0</v>
      </c>
      <c r="K20" s="135">
        <v>0</v>
      </c>
      <c r="L20" s="135">
        <v>0</v>
      </c>
      <c r="M20" s="135">
        <v>0</v>
      </c>
      <c r="N20" s="135">
        <v>0</v>
      </c>
      <c r="O20" s="135">
        <v>0</v>
      </c>
      <c r="P20" s="135">
        <v>0</v>
      </c>
      <c r="Q20" s="135">
        <v>0</v>
      </c>
      <c r="R20" s="135">
        <v>0</v>
      </c>
      <c r="S20" s="135">
        <v>0</v>
      </c>
      <c r="T20" s="135">
        <v>0</v>
      </c>
      <c r="U20" s="135">
        <v>0</v>
      </c>
      <c r="V20" s="135">
        <v>0</v>
      </c>
      <c r="W20" s="135">
        <v>0</v>
      </c>
      <c r="X20" s="135">
        <v>0</v>
      </c>
      <c r="Y20" s="135">
        <v>0</v>
      </c>
      <c r="Z20" s="135">
        <v>0</v>
      </c>
      <c r="AA20" s="135">
        <v>0</v>
      </c>
      <c r="AB20" s="135">
        <v>0</v>
      </c>
      <c r="AC20" s="135">
        <v>0</v>
      </c>
      <c r="AD20" s="135">
        <v>0</v>
      </c>
      <c r="AE20" s="135">
        <v>0</v>
      </c>
      <c r="AF20" s="135">
        <v>0</v>
      </c>
      <c r="AG20" s="135">
        <v>0</v>
      </c>
      <c r="AH20" s="135">
        <v>2386.1980964544787</v>
      </c>
      <c r="AI20" s="135">
        <v>2077.03041464117</v>
      </c>
      <c r="AJ20" s="135">
        <v>2655.5084855541659</v>
      </c>
      <c r="AK20" s="135">
        <v>4608.9752458316643</v>
      </c>
      <c r="AL20" s="135">
        <v>7330.0264974847414</v>
      </c>
      <c r="AM20" s="135">
        <v>8901.8076275818185</v>
      </c>
      <c r="AN20" s="135">
        <v>9637.5827281460679</v>
      </c>
      <c r="AO20" s="135">
        <v>10265.203229151852</v>
      </c>
      <c r="AP20" s="135">
        <v>10161.427481192623</v>
      </c>
      <c r="AQ20" s="135">
        <v>8849.5292221223663</v>
      </c>
      <c r="AR20" s="135">
        <v>6341.8136771942836</v>
      </c>
      <c r="AS20" s="135">
        <v>5083.5670759816912</v>
      </c>
      <c r="AT20" s="135">
        <v>5247.5463551423072</v>
      </c>
      <c r="AU20" s="135">
        <v>7079.741780218812</v>
      </c>
      <c r="AV20" s="135">
        <v>8841.9654740625883</v>
      </c>
      <c r="AW20" s="135">
        <v>9204.6938842370073</v>
      </c>
      <c r="AX20" s="135">
        <v>8218.5647772186367</v>
      </c>
      <c r="AY20" s="135">
        <v>7431.2312349476215</v>
      </c>
      <c r="AZ20" s="135">
        <v>3487.0798114757836</v>
      </c>
      <c r="BA20" s="135">
        <v>0</v>
      </c>
      <c r="BB20" s="135">
        <v>0</v>
      </c>
      <c r="BC20" s="135">
        <v>0</v>
      </c>
      <c r="BD20" s="135">
        <v>0</v>
      </c>
      <c r="BE20" s="135">
        <v>0</v>
      </c>
      <c r="BF20" s="135">
        <v>0</v>
      </c>
      <c r="BG20" s="135">
        <v>0</v>
      </c>
      <c r="BH20" s="135">
        <v>0</v>
      </c>
      <c r="BI20" s="135">
        <v>0</v>
      </c>
      <c r="BJ20" s="135">
        <v>0</v>
      </c>
      <c r="BK20" s="135">
        <v>0</v>
      </c>
      <c r="BL20" s="135">
        <v>0</v>
      </c>
      <c r="BM20" s="135">
        <v>0</v>
      </c>
      <c r="BN20" s="135">
        <v>0</v>
      </c>
      <c r="BO20" s="135">
        <v>0</v>
      </c>
      <c r="BP20" s="135">
        <v>0</v>
      </c>
      <c r="BQ20" s="135">
        <v>0</v>
      </c>
      <c r="BR20" s="135">
        <v>0</v>
      </c>
      <c r="BS20" s="135">
        <v>0</v>
      </c>
      <c r="BT20" s="135">
        <v>0</v>
      </c>
      <c r="BU20" s="135">
        <v>0</v>
      </c>
      <c r="BV20" s="135">
        <v>0</v>
      </c>
      <c r="BW20" s="135">
        <v>0</v>
      </c>
      <c r="BX20" s="219"/>
    </row>
    <row r="21" spans="1:76" s="265" customFormat="1" ht="35.1" customHeight="1" thickBot="1">
      <c r="A21" s="266"/>
      <c r="B21" s="299" t="s">
        <v>208</v>
      </c>
      <c r="C21" s="417"/>
      <c r="D21" s="268">
        <v>451.6916935226422</v>
      </c>
      <c r="E21" s="268">
        <v>556.29398044367508</v>
      </c>
      <c r="F21" s="268">
        <v>480.53849936699578</v>
      </c>
      <c r="G21" s="268">
        <v>389.82722114424195</v>
      </c>
      <c r="H21" s="268">
        <v>647.07806752996919</v>
      </c>
      <c r="I21" s="268">
        <v>525.07339990857065</v>
      </c>
      <c r="J21" s="268">
        <v>363.90897887357062</v>
      </c>
      <c r="K21" s="268">
        <v>349.91247968612555</v>
      </c>
      <c r="L21" s="268">
        <v>438.68947211150163</v>
      </c>
      <c r="M21" s="268">
        <v>509.78093749932566</v>
      </c>
      <c r="N21" s="268">
        <v>968.70880819866693</v>
      </c>
      <c r="O21" s="268">
        <v>818.795142495542</v>
      </c>
      <c r="P21" s="268">
        <v>578.81078559835714</v>
      </c>
      <c r="Q21" s="268">
        <v>674.49012673099185</v>
      </c>
      <c r="R21" s="268">
        <v>1162.7749608705196</v>
      </c>
      <c r="S21" s="268">
        <v>1145.2865387790421</v>
      </c>
      <c r="T21" s="268">
        <v>762.39424583276855</v>
      </c>
      <c r="U21" s="268">
        <v>795.04452150888972</v>
      </c>
      <c r="V21" s="268">
        <v>1208.0680759430002</v>
      </c>
      <c r="W21" s="268">
        <v>1830.1837828264804</v>
      </c>
      <c r="X21" s="268">
        <v>1769.9495814060517</v>
      </c>
      <c r="Y21" s="268">
        <v>1715.2798868391287</v>
      </c>
      <c r="Z21" s="268">
        <v>1853.3451659759983</v>
      </c>
      <c r="AA21" s="268">
        <v>2747.2961950176732</v>
      </c>
      <c r="AB21" s="268">
        <v>2220.1634868075625</v>
      </c>
      <c r="AC21" s="268">
        <v>1707.5667173242744</v>
      </c>
      <c r="AD21" s="268">
        <v>1760.2602226392669</v>
      </c>
      <c r="AE21" s="268">
        <v>3005.2487103450294</v>
      </c>
      <c r="AF21" s="268">
        <v>3260.6898947346126</v>
      </c>
      <c r="AG21" s="268">
        <v>3229.580896761212</v>
      </c>
      <c r="AH21" s="268">
        <v>2928.3052368140397</v>
      </c>
      <c r="AI21" s="268">
        <v>2593.3094852020727</v>
      </c>
      <c r="AJ21" s="268">
        <v>4280.9204804903429</v>
      </c>
      <c r="AK21" s="268">
        <v>5188.0081667187987</v>
      </c>
      <c r="AL21" s="268">
        <v>4283.2254562629969</v>
      </c>
      <c r="AM21" s="268">
        <v>4091.4970888824014</v>
      </c>
      <c r="AN21" s="268">
        <v>4077.2400924971835</v>
      </c>
      <c r="AO21" s="268">
        <v>3870.76600169015</v>
      </c>
      <c r="AP21" s="268">
        <v>4063.6335914178981</v>
      </c>
      <c r="AQ21" s="268">
        <v>3259.8423417745648</v>
      </c>
      <c r="AR21" s="268">
        <v>2305.0149681991415</v>
      </c>
      <c r="AS21" s="268">
        <v>1417.0805508155577</v>
      </c>
      <c r="AT21" s="268">
        <v>1552.3073872877078</v>
      </c>
      <c r="AU21" s="268">
        <v>2703.4752531527702</v>
      </c>
      <c r="AV21" s="268">
        <v>2893.3363571100676</v>
      </c>
      <c r="AW21" s="268">
        <v>2650.1624523274977</v>
      </c>
      <c r="AX21" s="268">
        <v>2060.5605271839486</v>
      </c>
      <c r="AY21" s="268">
        <v>1697.6842666200773</v>
      </c>
      <c r="AZ21" s="268">
        <v>868.14540022047674</v>
      </c>
      <c r="BA21" s="268">
        <v>0</v>
      </c>
      <c r="BB21" s="268">
        <v>0</v>
      </c>
      <c r="BC21" s="268">
        <v>0</v>
      </c>
      <c r="BD21" s="268">
        <v>0</v>
      </c>
      <c r="BE21" s="268">
        <v>0</v>
      </c>
      <c r="BF21" s="268">
        <v>0</v>
      </c>
      <c r="BG21" s="268">
        <v>0</v>
      </c>
      <c r="BH21" s="268">
        <v>0</v>
      </c>
      <c r="BI21" s="268">
        <v>0</v>
      </c>
      <c r="BJ21" s="268">
        <v>0</v>
      </c>
      <c r="BK21" s="268">
        <v>0</v>
      </c>
      <c r="BL21" s="268">
        <v>0</v>
      </c>
      <c r="BM21" s="268">
        <v>0</v>
      </c>
      <c r="BN21" s="268">
        <v>0</v>
      </c>
      <c r="BO21" s="268">
        <v>0</v>
      </c>
      <c r="BP21" s="268">
        <v>0</v>
      </c>
      <c r="BQ21" s="268">
        <v>0</v>
      </c>
      <c r="BR21" s="268">
        <v>0</v>
      </c>
      <c r="BS21" s="268">
        <v>0</v>
      </c>
      <c r="BT21" s="268">
        <v>0</v>
      </c>
      <c r="BU21" s="268">
        <v>0</v>
      </c>
      <c r="BV21" s="268">
        <v>0</v>
      </c>
      <c r="BW21" s="268">
        <v>0</v>
      </c>
      <c r="BX21" s="266"/>
    </row>
    <row r="22" spans="1:76" ht="39.75" customHeight="1">
      <c r="A22" s="243"/>
      <c r="B22" s="281" t="s">
        <v>585</v>
      </c>
      <c r="C22" s="280"/>
      <c r="D22" s="279" t="s">
        <v>162</v>
      </c>
      <c r="E22" s="279" t="s">
        <v>161</v>
      </c>
      <c r="F22" s="279" t="s">
        <v>160</v>
      </c>
      <c r="G22" s="279" t="s">
        <v>159</v>
      </c>
      <c r="H22" s="279" t="s">
        <v>158</v>
      </c>
      <c r="I22" s="279" t="s">
        <v>157</v>
      </c>
      <c r="J22" s="279" t="s">
        <v>156</v>
      </c>
      <c r="K22" s="279" t="s">
        <v>155</v>
      </c>
      <c r="L22" s="279" t="s">
        <v>154</v>
      </c>
      <c r="M22" s="279" t="s">
        <v>153</v>
      </c>
      <c r="N22" s="279" t="s">
        <v>152</v>
      </c>
      <c r="O22" s="279" t="s">
        <v>151</v>
      </c>
      <c r="P22" s="279" t="s">
        <v>150</v>
      </c>
      <c r="Q22" s="279" t="s">
        <v>149</v>
      </c>
      <c r="R22" s="279" t="s">
        <v>148</v>
      </c>
      <c r="S22" s="279" t="s">
        <v>147</v>
      </c>
      <c r="T22" s="279" t="s">
        <v>146</v>
      </c>
      <c r="U22" s="279" t="s">
        <v>145</v>
      </c>
      <c r="V22" s="279" t="s">
        <v>144</v>
      </c>
      <c r="W22" s="279" t="s">
        <v>143</v>
      </c>
      <c r="X22" s="279" t="s">
        <v>142</v>
      </c>
      <c r="Y22" s="279" t="s">
        <v>141</v>
      </c>
      <c r="Z22" s="279" t="s">
        <v>140</v>
      </c>
      <c r="AA22" s="279" t="s">
        <v>139</v>
      </c>
      <c r="AB22" s="279" t="s">
        <v>138</v>
      </c>
      <c r="AC22" s="279" t="s">
        <v>137</v>
      </c>
      <c r="AD22" s="279" t="s">
        <v>136</v>
      </c>
      <c r="AE22" s="279" t="s">
        <v>135</v>
      </c>
      <c r="AF22" s="279" t="s">
        <v>134</v>
      </c>
      <c r="AG22" s="279" t="s">
        <v>133</v>
      </c>
      <c r="AH22" s="279" t="s">
        <v>132</v>
      </c>
      <c r="AI22" s="279" t="s">
        <v>131</v>
      </c>
      <c r="AJ22" s="279" t="s">
        <v>130</v>
      </c>
      <c r="AK22" s="279" t="s">
        <v>129</v>
      </c>
      <c r="AL22" s="279" t="s">
        <v>128</v>
      </c>
      <c r="AM22" s="279" t="s">
        <v>127</v>
      </c>
      <c r="AN22" s="279" t="s">
        <v>126</v>
      </c>
      <c r="AO22" s="279" t="s">
        <v>125</v>
      </c>
      <c r="AP22" s="279" t="s">
        <v>124</v>
      </c>
      <c r="AQ22" s="279" t="s">
        <v>123</v>
      </c>
      <c r="AR22" s="279" t="s">
        <v>122</v>
      </c>
      <c r="AS22" s="279" t="s">
        <v>121</v>
      </c>
      <c r="AT22" s="279" t="s">
        <v>120</v>
      </c>
      <c r="AU22" s="279" t="s">
        <v>119</v>
      </c>
      <c r="AV22" s="279" t="s">
        <v>118</v>
      </c>
      <c r="AW22" s="279" t="s">
        <v>117</v>
      </c>
      <c r="AX22" s="279" t="s">
        <v>116</v>
      </c>
      <c r="AY22" s="279" t="s">
        <v>115</v>
      </c>
      <c r="AZ22" s="279" t="s">
        <v>114</v>
      </c>
      <c r="BA22" s="279" t="s">
        <v>113</v>
      </c>
      <c r="BB22" s="279" t="s">
        <v>112</v>
      </c>
      <c r="BC22" s="279" t="s">
        <v>111</v>
      </c>
      <c r="BD22" s="279" t="s">
        <v>110</v>
      </c>
      <c r="BE22" s="279" t="s">
        <v>109</v>
      </c>
      <c r="BF22" s="279" t="s">
        <v>108</v>
      </c>
      <c r="BG22" s="279" t="s">
        <v>107</v>
      </c>
      <c r="BH22" s="279" t="s">
        <v>106</v>
      </c>
      <c r="BI22" s="279" t="s">
        <v>105</v>
      </c>
      <c r="BJ22" s="279" t="s">
        <v>104</v>
      </c>
      <c r="BK22" s="279" t="s">
        <v>103</v>
      </c>
      <c r="BL22" s="279" t="s">
        <v>102</v>
      </c>
      <c r="BM22" s="279" t="s">
        <v>101</v>
      </c>
      <c r="BN22" s="279" t="s">
        <v>100</v>
      </c>
      <c r="BO22" s="279" t="s">
        <v>99</v>
      </c>
      <c r="BP22" s="279" t="s">
        <v>98</v>
      </c>
      <c r="BQ22" s="279" t="s">
        <v>97</v>
      </c>
      <c r="BR22" s="279" t="s">
        <v>96</v>
      </c>
      <c r="BS22" s="279" t="s">
        <v>95</v>
      </c>
      <c r="BT22" s="279" t="s">
        <v>94</v>
      </c>
      <c r="BU22" s="278" t="s">
        <v>93</v>
      </c>
      <c r="BV22" s="278" t="s">
        <v>92</v>
      </c>
      <c r="BW22" s="278" t="s">
        <v>91</v>
      </c>
      <c r="BX22" s="219"/>
    </row>
    <row r="23" spans="1:76" s="275" customFormat="1" ht="26.1" customHeight="1">
      <c r="A23" s="331"/>
      <c r="B23" s="35" t="s">
        <v>81</v>
      </c>
      <c r="C23" s="277"/>
      <c r="D23" s="407">
        <v>0</v>
      </c>
      <c r="E23" s="407">
        <v>0</v>
      </c>
      <c r="F23" s="407">
        <v>0</v>
      </c>
      <c r="G23" s="407">
        <v>0</v>
      </c>
      <c r="H23" s="407">
        <v>0</v>
      </c>
      <c r="I23" s="407">
        <v>0</v>
      </c>
      <c r="J23" s="407">
        <v>0</v>
      </c>
      <c r="K23" s="407">
        <v>0</v>
      </c>
      <c r="L23" s="407">
        <v>0</v>
      </c>
      <c r="M23" s="407">
        <v>0</v>
      </c>
      <c r="N23" s="407">
        <v>0</v>
      </c>
      <c r="O23" s="407">
        <v>0</v>
      </c>
      <c r="P23" s="407">
        <v>0</v>
      </c>
      <c r="Q23" s="407">
        <v>0</v>
      </c>
      <c r="R23" s="407">
        <v>0</v>
      </c>
      <c r="S23" s="407">
        <v>0</v>
      </c>
      <c r="T23" s="407">
        <v>0</v>
      </c>
      <c r="U23" s="407">
        <v>0</v>
      </c>
      <c r="V23" s="407">
        <v>0</v>
      </c>
      <c r="W23" s="407">
        <v>0</v>
      </c>
      <c r="X23" s="407">
        <v>0</v>
      </c>
      <c r="Y23" s="407">
        <v>0</v>
      </c>
      <c r="Z23" s="407">
        <v>0</v>
      </c>
      <c r="AA23" s="407">
        <v>0</v>
      </c>
      <c r="AB23" s="407">
        <v>0</v>
      </c>
      <c r="AC23" s="407">
        <v>0</v>
      </c>
      <c r="AD23" s="407">
        <v>0</v>
      </c>
      <c r="AE23" s="407">
        <v>0</v>
      </c>
      <c r="AF23" s="407">
        <v>1786</v>
      </c>
      <c r="AG23" s="407">
        <v>1952</v>
      </c>
      <c r="AH23" s="407">
        <v>1846</v>
      </c>
      <c r="AI23" s="407">
        <v>1688</v>
      </c>
      <c r="AJ23" s="407">
        <v>2443</v>
      </c>
      <c r="AK23" s="407">
        <v>3412</v>
      </c>
      <c r="AL23" s="407">
        <v>4382</v>
      </c>
      <c r="AM23" s="407">
        <v>4691</v>
      </c>
      <c r="AN23" s="407">
        <v>4882</v>
      </c>
      <c r="AO23" s="407">
        <v>4920</v>
      </c>
      <c r="AP23" s="407">
        <v>4886</v>
      </c>
      <c r="AQ23" s="407">
        <v>4167</v>
      </c>
      <c r="AR23" s="407">
        <v>3273</v>
      </c>
      <c r="AS23" s="407">
        <v>2550</v>
      </c>
      <c r="AT23" s="407">
        <v>2523</v>
      </c>
      <c r="AU23" s="407">
        <v>3664</v>
      </c>
      <c r="AV23" s="407">
        <v>4393</v>
      </c>
      <c r="AW23" s="407">
        <v>4403</v>
      </c>
      <c r="AX23" s="407">
        <v>4212</v>
      </c>
      <c r="AY23" s="407">
        <v>3811</v>
      </c>
      <c r="AZ23" s="407">
        <v>5258</v>
      </c>
      <c r="BA23" s="407">
        <v>1252</v>
      </c>
      <c r="BB23" s="407">
        <v>1110</v>
      </c>
      <c r="BC23" s="407">
        <v>1177</v>
      </c>
      <c r="BD23" s="407">
        <v>1022</v>
      </c>
      <c r="BE23" s="407">
        <v>932</v>
      </c>
      <c r="BF23" s="407">
        <v>920</v>
      </c>
      <c r="BG23" s="407">
        <v>898</v>
      </c>
      <c r="BH23" s="407">
        <v>819</v>
      </c>
      <c r="BI23" s="407">
        <v>870</v>
      </c>
      <c r="BJ23" s="407">
        <v>927</v>
      </c>
      <c r="BK23" s="407">
        <v>818</v>
      </c>
      <c r="BL23" s="407">
        <v>1025</v>
      </c>
      <c r="BM23" s="407">
        <v>1538</v>
      </c>
      <c r="BN23" s="407">
        <v>1415</v>
      </c>
      <c r="BO23" s="407">
        <v>1515</v>
      </c>
      <c r="BP23" s="407">
        <v>1507</v>
      </c>
      <c r="BQ23" s="407">
        <v>1271</v>
      </c>
      <c r="BR23" s="407">
        <v>890</v>
      </c>
      <c r="BS23" s="407">
        <v>704</v>
      </c>
      <c r="BT23" s="407">
        <v>699</v>
      </c>
      <c r="BU23" s="407">
        <v>721</v>
      </c>
      <c r="BV23" s="407">
        <v>729</v>
      </c>
      <c r="BW23" s="407">
        <v>732</v>
      </c>
      <c r="BX23" s="174"/>
    </row>
    <row r="24" spans="1:76" ht="26.1" customHeight="1">
      <c r="A24" s="271"/>
      <c r="B24" s="38" t="s">
        <v>584</v>
      </c>
      <c r="C24" s="271"/>
      <c r="D24" s="416" t="s">
        <v>261</v>
      </c>
      <c r="E24" s="416" t="s">
        <v>261</v>
      </c>
      <c r="F24" s="416" t="s">
        <v>261</v>
      </c>
      <c r="G24" s="416" t="s">
        <v>261</v>
      </c>
      <c r="H24" s="416" t="s">
        <v>261</v>
      </c>
      <c r="I24" s="416" t="s">
        <v>261</v>
      </c>
      <c r="J24" s="416" t="s">
        <v>261</v>
      </c>
      <c r="K24" s="416" t="s">
        <v>261</v>
      </c>
      <c r="L24" s="416" t="s">
        <v>261</v>
      </c>
      <c r="M24" s="416" t="s">
        <v>261</v>
      </c>
      <c r="N24" s="416" t="s">
        <v>261</v>
      </c>
      <c r="O24" s="416" t="s">
        <v>261</v>
      </c>
      <c r="P24" s="416" t="s">
        <v>261</v>
      </c>
      <c r="Q24" s="416" t="s">
        <v>261</v>
      </c>
      <c r="R24" s="416" t="s">
        <v>261</v>
      </c>
      <c r="S24" s="416" t="s">
        <v>261</v>
      </c>
      <c r="T24" s="416" t="s">
        <v>261</v>
      </c>
      <c r="U24" s="416" t="s">
        <v>261</v>
      </c>
      <c r="V24" s="416" t="s">
        <v>261</v>
      </c>
      <c r="W24" s="416" t="s">
        <v>261</v>
      </c>
      <c r="X24" s="416" t="s">
        <v>261</v>
      </c>
      <c r="Y24" s="416" t="s">
        <v>261</v>
      </c>
      <c r="Z24" s="416" t="s">
        <v>261</v>
      </c>
      <c r="AA24" s="416" t="s">
        <v>261</v>
      </c>
      <c r="AB24" s="416" t="s">
        <v>261</v>
      </c>
      <c r="AC24" s="416" t="s">
        <v>261</v>
      </c>
      <c r="AD24" s="416" t="s">
        <v>261</v>
      </c>
      <c r="AE24" s="416" t="s">
        <v>261</v>
      </c>
      <c r="AF24" s="416" t="s">
        <v>261</v>
      </c>
      <c r="AG24" s="416" t="s">
        <v>261</v>
      </c>
      <c r="AH24" s="416" t="s">
        <v>261</v>
      </c>
      <c r="AI24" s="416" t="s">
        <v>261</v>
      </c>
      <c r="AJ24" s="416" t="s">
        <v>261</v>
      </c>
      <c r="AK24" s="416" t="s">
        <v>261</v>
      </c>
      <c r="AL24" s="416" t="s">
        <v>261</v>
      </c>
      <c r="AM24" s="416" t="s">
        <v>261</v>
      </c>
      <c r="AN24" s="416" t="s">
        <v>261</v>
      </c>
      <c r="AO24" s="416" t="s">
        <v>261</v>
      </c>
      <c r="AP24" s="416" t="s">
        <v>261</v>
      </c>
      <c r="AQ24" s="416" t="s">
        <v>261</v>
      </c>
      <c r="AR24" s="416" t="s">
        <v>261</v>
      </c>
      <c r="AS24" s="416" t="s">
        <v>261</v>
      </c>
      <c r="AT24" s="416" t="s">
        <v>261</v>
      </c>
      <c r="AU24" s="416" t="s">
        <v>261</v>
      </c>
      <c r="AV24" s="416" t="s">
        <v>261</v>
      </c>
      <c r="AW24" s="416" t="s">
        <v>261</v>
      </c>
      <c r="AX24" s="416" t="s">
        <v>261</v>
      </c>
      <c r="AY24" s="416" t="s">
        <v>261</v>
      </c>
      <c r="AZ24" s="416" t="s">
        <v>261</v>
      </c>
      <c r="BA24" s="368">
        <v>1252</v>
      </c>
      <c r="BB24" s="368">
        <v>1110</v>
      </c>
      <c r="BC24" s="368">
        <v>1177</v>
      </c>
      <c r="BD24" s="368">
        <v>1022</v>
      </c>
      <c r="BE24" s="368">
        <v>932</v>
      </c>
      <c r="BF24" s="368">
        <v>920</v>
      </c>
      <c r="BG24" s="368">
        <v>898</v>
      </c>
      <c r="BH24" s="368">
        <v>819</v>
      </c>
      <c r="BI24" s="368">
        <v>870</v>
      </c>
      <c r="BJ24" s="368">
        <v>927</v>
      </c>
      <c r="BK24" s="368">
        <v>818</v>
      </c>
      <c r="BL24" s="368">
        <v>1025</v>
      </c>
      <c r="BM24" s="368">
        <v>1538</v>
      </c>
      <c r="BN24" s="368">
        <v>1415</v>
      </c>
      <c r="BO24" s="368">
        <v>1515</v>
      </c>
      <c r="BP24" s="368">
        <v>1507</v>
      </c>
      <c r="BQ24" s="368">
        <v>1271</v>
      </c>
      <c r="BR24" s="368">
        <v>890</v>
      </c>
      <c r="BS24" s="368">
        <v>704</v>
      </c>
      <c r="BT24" s="368">
        <v>699</v>
      </c>
      <c r="BU24" s="368">
        <v>721</v>
      </c>
      <c r="BV24" s="368">
        <v>729</v>
      </c>
      <c r="BW24" s="368">
        <v>732</v>
      </c>
      <c r="BX24" s="219"/>
    </row>
    <row r="25" spans="1:76">
      <c r="A25" s="271"/>
      <c r="B25" s="88" t="s">
        <v>268</v>
      </c>
      <c r="C25" s="271"/>
      <c r="D25" s="416" t="s">
        <v>261</v>
      </c>
      <c r="E25" s="416" t="s">
        <v>261</v>
      </c>
      <c r="F25" s="416" t="s">
        <v>261</v>
      </c>
      <c r="G25" s="416" t="s">
        <v>261</v>
      </c>
      <c r="H25" s="416" t="s">
        <v>261</v>
      </c>
      <c r="I25" s="416" t="s">
        <v>261</v>
      </c>
      <c r="J25" s="416" t="s">
        <v>261</v>
      </c>
      <c r="K25" s="416" t="s">
        <v>261</v>
      </c>
      <c r="L25" s="416" t="s">
        <v>261</v>
      </c>
      <c r="M25" s="416" t="s">
        <v>261</v>
      </c>
      <c r="N25" s="416" t="s">
        <v>261</v>
      </c>
      <c r="O25" s="416" t="s">
        <v>261</v>
      </c>
      <c r="P25" s="416" t="s">
        <v>261</v>
      </c>
      <c r="Q25" s="416" t="s">
        <v>261</v>
      </c>
      <c r="R25" s="416" t="s">
        <v>261</v>
      </c>
      <c r="S25" s="416" t="s">
        <v>261</v>
      </c>
      <c r="T25" s="416" t="s">
        <v>261</v>
      </c>
      <c r="U25" s="416" t="s">
        <v>261</v>
      </c>
      <c r="V25" s="416" t="s">
        <v>261</v>
      </c>
      <c r="W25" s="416" t="s">
        <v>261</v>
      </c>
      <c r="X25" s="416" t="s">
        <v>261</v>
      </c>
      <c r="Y25" s="416" t="s">
        <v>261</v>
      </c>
      <c r="Z25" s="416" t="s">
        <v>261</v>
      </c>
      <c r="AA25" s="416" t="s">
        <v>261</v>
      </c>
      <c r="AB25" s="416" t="s">
        <v>261</v>
      </c>
      <c r="AC25" s="416" t="s">
        <v>261</v>
      </c>
      <c r="AD25" s="416" t="s">
        <v>261</v>
      </c>
      <c r="AE25" s="416" t="s">
        <v>261</v>
      </c>
      <c r="AF25" s="416" t="s">
        <v>261</v>
      </c>
      <c r="AG25" s="416" t="s">
        <v>261</v>
      </c>
      <c r="AH25" s="416" t="s">
        <v>261</v>
      </c>
      <c r="AI25" s="416" t="s">
        <v>261</v>
      </c>
      <c r="AJ25" s="416" t="s">
        <v>261</v>
      </c>
      <c r="AK25" s="416" t="s">
        <v>261</v>
      </c>
      <c r="AL25" s="416" t="s">
        <v>261</v>
      </c>
      <c r="AM25" s="416" t="s">
        <v>261</v>
      </c>
      <c r="AN25" s="416" t="s">
        <v>261</v>
      </c>
      <c r="AO25" s="416" t="s">
        <v>261</v>
      </c>
      <c r="AP25" s="416" t="s">
        <v>261</v>
      </c>
      <c r="AQ25" s="416" t="s">
        <v>261</v>
      </c>
      <c r="AR25" s="416" t="s">
        <v>261</v>
      </c>
      <c r="AS25" s="416" t="s">
        <v>261</v>
      </c>
      <c r="AT25" s="416" t="s">
        <v>261</v>
      </c>
      <c r="AU25" s="416" t="s">
        <v>261</v>
      </c>
      <c r="AV25" s="416" t="s">
        <v>261</v>
      </c>
      <c r="AW25" s="416" t="s">
        <v>261</v>
      </c>
      <c r="AX25" s="416" t="s">
        <v>261</v>
      </c>
      <c r="AY25" s="416" t="s">
        <v>261</v>
      </c>
      <c r="AZ25" s="416" t="s">
        <v>261</v>
      </c>
      <c r="BA25" s="368">
        <v>170</v>
      </c>
      <c r="BB25" s="368">
        <v>162</v>
      </c>
      <c r="BC25" s="368">
        <v>178</v>
      </c>
      <c r="BD25" s="368">
        <v>168</v>
      </c>
      <c r="BE25" s="368">
        <v>178</v>
      </c>
      <c r="BF25" s="368">
        <v>190</v>
      </c>
      <c r="BG25" s="368">
        <v>185</v>
      </c>
      <c r="BH25" s="368">
        <v>158</v>
      </c>
      <c r="BI25" s="368">
        <v>165</v>
      </c>
      <c r="BJ25" s="368">
        <v>157</v>
      </c>
      <c r="BK25" s="368">
        <v>142</v>
      </c>
      <c r="BL25" s="368">
        <v>244</v>
      </c>
      <c r="BM25" s="368">
        <v>321</v>
      </c>
      <c r="BN25" s="368">
        <v>234</v>
      </c>
      <c r="BO25" s="368">
        <v>212</v>
      </c>
      <c r="BP25" s="368">
        <v>178</v>
      </c>
      <c r="BQ25" s="368">
        <v>145</v>
      </c>
      <c r="BR25" s="368">
        <v>108</v>
      </c>
      <c r="BS25" s="368">
        <v>93</v>
      </c>
      <c r="BT25" s="368">
        <v>98</v>
      </c>
      <c r="BU25" s="368">
        <v>99</v>
      </c>
      <c r="BV25" s="368">
        <v>100</v>
      </c>
      <c r="BW25" s="368">
        <v>98</v>
      </c>
      <c r="BX25" s="219"/>
    </row>
    <row r="26" spans="1:76">
      <c r="A26" s="271"/>
      <c r="B26" s="88" t="s">
        <v>267</v>
      </c>
      <c r="C26" s="271"/>
      <c r="D26" s="416" t="s">
        <v>261</v>
      </c>
      <c r="E26" s="416" t="s">
        <v>261</v>
      </c>
      <c r="F26" s="416" t="s">
        <v>261</v>
      </c>
      <c r="G26" s="416" t="s">
        <v>261</v>
      </c>
      <c r="H26" s="416" t="s">
        <v>261</v>
      </c>
      <c r="I26" s="416" t="s">
        <v>261</v>
      </c>
      <c r="J26" s="416" t="s">
        <v>261</v>
      </c>
      <c r="K26" s="416" t="s">
        <v>261</v>
      </c>
      <c r="L26" s="416" t="s">
        <v>261</v>
      </c>
      <c r="M26" s="416" t="s">
        <v>261</v>
      </c>
      <c r="N26" s="416" t="s">
        <v>261</v>
      </c>
      <c r="O26" s="416" t="s">
        <v>261</v>
      </c>
      <c r="P26" s="416" t="s">
        <v>261</v>
      </c>
      <c r="Q26" s="416" t="s">
        <v>261</v>
      </c>
      <c r="R26" s="416" t="s">
        <v>261</v>
      </c>
      <c r="S26" s="416" t="s">
        <v>261</v>
      </c>
      <c r="T26" s="416" t="s">
        <v>261</v>
      </c>
      <c r="U26" s="416" t="s">
        <v>261</v>
      </c>
      <c r="V26" s="416" t="s">
        <v>261</v>
      </c>
      <c r="W26" s="416" t="s">
        <v>261</v>
      </c>
      <c r="X26" s="416" t="s">
        <v>261</v>
      </c>
      <c r="Y26" s="416" t="s">
        <v>261</v>
      </c>
      <c r="Z26" s="416" t="s">
        <v>261</v>
      </c>
      <c r="AA26" s="416" t="s">
        <v>261</v>
      </c>
      <c r="AB26" s="416" t="s">
        <v>261</v>
      </c>
      <c r="AC26" s="416" t="s">
        <v>261</v>
      </c>
      <c r="AD26" s="416" t="s">
        <v>261</v>
      </c>
      <c r="AE26" s="416" t="s">
        <v>261</v>
      </c>
      <c r="AF26" s="416" t="s">
        <v>261</v>
      </c>
      <c r="AG26" s="416" t="s">
        <v>261</v>
      </c>
      <c r="AH26" s="416" t="s">
        <v>261</v>
      </c>
      <c r="AI26" s="416" t="s">
        <v>261</v>
      </c>
      <c r="AJ26" s="416" t="s">
        <v>261</v>
      </c>
      <c r="AK26" s="416" t="s">
        <v>261</v>
      </c>
      <c r="AL26" s="416" t="s">
        <v>261</v>
      </c>
      <c r="AM26" s="416" t="s">
        <v>261</v>
      </c>
      <c r="AN26" s="416" t="s">
        <v>261</v>
      </c>
      <c r="AO26" s="416" t="s">
        <v>261</v>
      </c>
      <c r="AP26" s="416" t="s">
        <v>261</v>
      </c>
      <c r="AQ26" s="416" t="s">
        <v>261</v>
      </c>
      <c r="AR26" s="416" t="s">
        <v>261</v>
      </c>
      <c r="AS26" s="416" t="s">
        <v>261</v>
      </c>
      <c r="AT26" s="416" t="s">
        <v>261</v>
      </c>
      <c r="AU26" s="416" t="s">
        <v>261</v>
      </c>
      <c r="AV26" s="416" t="s">
        <v>261</v>
      </c>
      <c r="AW26" s="416" t="s">
        <v>261</v>
      </c>
      <c r="AX26" s="416" t="s">
        <v>261</v>
      </c>
      <c r="AY26" s="416" t="s">
        <v>261</v>
      </c>
      <c r="AZ26" s="416" t="s">
        <v>261</v>
      </c>
      <c r="BA26" s="368">
        <v>25</v>
      </c>
      <c r="BB26" s="368">
        <v>23</v>
      </c>
      <c r="BC26" s="368">
        <v>24</v>
      </c>
      <c r="BD26" s="368">
        <v>21</v>
      </c>
      <c r="BE26" s="368">
        <v>20</v>
      </c>
      <c r="BF26" s="368">
        <v>19</v>
      </c>
      <c r="BG26" s="368">
        <v>18</v>
      </c>
      <c r="BH26" s="368">
        <v>14</v>
      </c>
      <c r="BI26" s="368">
        <v>15</v>
      </c>
      <c r="BJ26" s="368">
        <v>15</v>
      </c>
      <c r="BK26" s="368">
        <v>13</v>
      </c>
      <c r="BL26" s="368">
        <v>21</v>
      </c>
      <c r="BM26" s="368">
        <v>30</v>
      </c>
      <c r="BN26" s="368">
        <v>22</v>
      </c>
      <c r="BO26" s="368">
        <v>19</v>
      </c>
      <c r="BP26" s="368">
        <v>18</v>
      </c>
      <c r="BQ26" s="368">
        <v>15</v>
      </c>
      <c r="BR26" s="368">
        <v>11</v>
      </c>
      <c r="BS26" s="368">
        <v>9</v>
      </c>
      <c r="BT26" s="368">
        <v>9</v>
      </c>
      <c r="BU26" s="368">
        <v>9</v>
      </c>
      <c r="BV26" s="368">
        <v>10</v>
      </c>
      <c r="BW26" s="368">
        <v>9</v>
      </c>
      <c r="BX26" s="219"/>
    </row>
    <row r="27" spans="1:76">
      <c r="A27" s="271"/>
      <c r="B27" s="88" t="s">
        <v>266</v>
      </c>
      <c r="C27" s="271"/>
      <c r="D27" s="416" t="s">
        <v>261</v>
      </c>
      <c r="E27" s="416" t="s">
        <v>261</v>
      </c>
      <c r="F27" s="416" t="s">
        <v>261</v>
      </c>
      <c r="G27" s="416" t="s">
        <v>261</v>
      </c>
      <c r="H27" s="416" t="s">
        <v>261</v>
      </c>
      <c r="I27" s="416" t="s">
        <v>261</v>
      </c>
      <c r="J27" s="416" t="s">
        <v>261</v>
      </c>
      <c r="K27" s="416" t="s">
        <v>261</v>
      </c>
      <c r="L27" s="416" t="s">
        <v>261</v>
      </c>
      <c r="M27" s="416" t="s">
        <v>261</v>
      </c>
      <c r="N27" s="416" t="s">
        <v>261</v>
      </c>
      <c r="O27" s="416" t="s">
        <v>261</v>
      </c>
      <c r="P27" s="416" t="s">
        <v>261</v>
      </c>
      <c r="Q27" s="416" t="s">
        <v>261</v>
      </c>
      <c r="R27" s="416" t="s">
        <v>261</v>
      </c>
      <c r="S27" s="416" t="s">
        <v>261</v>
      </c>
      <c r="T27" s="416" t="s">
        <v>261</v>
      </c>
      <c r="U27" s="416" t="s">
        <v>261</v>
      </c>
      <c r="V27" s="416" t="s">
        <v>261</v>
      </c>
      <c r="W27" s="416" t="s">
        <v>261</v>
      </c>
      <c r="X27" s="416" t="s">
        <v>261</v>
      </c>
      <c r="Y27" s="416" t="s">
        <v>261</v>
      </c>
      <c r="Z27" s="416" t="s">
        <v>261</v>
      </c>
      <c r="AA27" s="416" t="s">
        <v>261</v>
      </c>
      <c r="AB27" s="416" t="s">
        <v>261</v>
      </c>
      <c r="AC27" s="416" t="s">
        <v>261</v>
      </c>
      <c r="AD27" s="416" t="s">
        <v>261</v>
      </c>
      <c r="AE27" s="416" t="s">
        <v>261</v>
      </c>
      <c r="AF27" s="416" t="s">
        <v>261</v>
      </c>
      <c r="AG27" s="416" t="s">
        <v>261</v>
      </c>
      <c r="AH27" s="416" t="s">
        <v>261</v>
      </c>
      <c r="AI27" s="416" t="s">
        <v>261</v>
      </c>
      <c r="AJ27" s="416" t="s">
        <v>261</v>
      </c>
      <c r="AK27" s="416" t="s">
        <v>261</v>
      </c>
      <c r="AL27" s="416" t="s">
        <v>261</v>
      </c>
      <c r="AM27" s="416" t="s">
        <v>261</v>
      </c>
      <c r="AN27" s="416" t="s">
        <v>261</v>
      </c>
      <c r="AO27" s="416" t="s">
        <v>261</v>
      </c>
      <c r="AP27" s="416" t="s">
        <v>261</v>
      </c>
      <c r="AQ27" s="416" t="s">
        <v>261</v>
      </c>
      <c r="AR27" s="416" t="s">
        <v>261</v>
      </c>
      <c r="AS27" s="416" t="s">
        <v>261</v>
      </c>
      <c r="AT27" s="416" t="s">
        <v>261</v>
      </c>
      <c r="AU27" s="416" t="s">
        <v>261</v>
      </c>
      <c r="AV27" s="416" t="s">
        <v>261</v>
      </c>
      <c r="AW27" s="416" t="s">
        <v>261</v>
      </c>
      <c r="AX27" s="416" t="s">
        <v>261</v>
      </c>
      <c r="AY27" s="416" t="s">
        <v>261</v>
      </c>
      <c r="AZ27" s="416" t="s">
        <v>261</v>
      </c>
      <c r="BA27" s="368">
        <v>962</v>
      </c>
      <c r="BB27" s="368">
        <v>846</v>
      </c>
      <c r="BC27" s="368">
        <v>888</v>
      </c>
      <c r="BD27" s="368">
        <v>764</v>
      </c>
      <c r="BE27" s="368">
        <v>666</v>
      </c>
      <c r="BF27" s="368">
        <v>646</v>
      </c>
      <c r="BG27" s="368">
        <v>631</v>
      </c>
      <c r="BH27" s="368">
        <v>588</v>
      </c>
      <c r="BI27" s="368">
        <v>632</v>
      </c>
      <c r="BJ27" s="368">
        <v>691</v>
      </c>
      <c r="BK27" s="368">
        <v>609</v>
      </c>
      <c r="BL27" s="368">
        <v>695</v>
      </c>
      <c r="BM27" s="368">
        <v>1072</v>
      </c>
      <c r="BN27" s="368">
        <v>1069</v>
      </c>
      <c r="BO27" s="368">
        <v>1208</v>
      </c>
      <c r="BP27" s="368">
        <v>1242</v>
      </c>
      <c r="BQ27" s="368">
        <v>1043</v>
      </c>
      <c r="BR27" s="368">
        <v>720</v>
      </c>
      <c r="BS27" s="368">
        <v>561</v>
      </c>
      <c r="BT27" s="368">
        <v>548</v>
      </c>
      <c r="BU27" s="368">
        <v>569</v>
      </c>
      <c r="BV27" s="368">
        <v>575</v>
      </c>
      <c r="BW27" s="368">
        <v>580</v>
      </c>
      <c r="BX27" s="219"/>
    </row>
    <row r="28" spans="1:76">
      <c r="A28" s="219"/>
      <c r="B28" s="83" t="s">
        <v>265</v>
      </c>
      <c r="C28" s="271"/>
      <c r="D28" s="416" t="s">
        <v>261</v>
      </c>
      <c r="E28" s="416" t="s">
        <v>261</v>
      </c>
      <c r="F28" s="416" t="s">
        <v>261</v>
      </c>
      <c r="G28" s="416" t="s">
        <v>261</v>
      </c>
      <c r="H28" s="416" t="s">
        <v>261</v>
      </c>
      <c r="I28" s="416" t="s">
        <v>261</v>
      </c>
      <c r="J28" s="416" t="s">
        <v>261</v>
      </c>
      <c r="K28" s="416" t="s">
        <v>261</v>
      </c>
      <c r="L28" s="416" t="s">
        <v>261</v>
      </c>
      <c r="M28" s="416" t="s">
        <v>261</v>
      </c>
      <c r="N28" s="416" t="s">
        <v>261</v>
      </c>
      <c r="O28" s="416" t="s">
        <v>261</v>
      </c>
      <c r="P28" s="416" t="s">
        <v>261</v>
      </c>
      <c r="Q28" s="416" t="s">
        <v>261</v>
      </c>
      <c r="R28" s="416" t="s">
        <v>261</v>
      </c>
      <c r="S28" s="416" t="s">
        <v>261</v>
      </c>
      <c r="T28" s="416" t="s">
        <v>261</v>
      </c>
      <c r="U28" s="416" t="s">
        <v>261</v>
      </c>
      <c r="V28" s="416" t="s">
        <v>261</v>
      </c>
      <c r="W28" s="416" t="s">
        <v>261</v>
      </c>
      <c r="X28" s="416" t="s">
        <v>261</v>
      </c>
      <c r="Y28" s="416" t="s">
        <v>261</v>
      </c>
      <c r="Z28" s="416" t="s">
        <v>261</v>
      </c>
      <c r="AA28" s="416" t="s">
        <v>261</v>
      </c>
      <c r="AB28" s="416" t="s">
        <v>261</v>
      </c>
      <c r="AC28" s="416" t="s">
        <v>261</v>
      </c>
      <c r="AD28" s="416" t="s">
        <v>261</v>
      </c>
      <c r="AE28" s="416" t="s">
        <v>261</v>
      </c>
      <c r="AF28" s="416" t="s">
        <v>261</v>
      </c>
      <c r="AG28" s="416" t="s">
        <v>261</v>
      </c>
      <c r="AH28" s="416" t="s">
        <v>261</v>
      </c>
      <c r="AI28" s="416" t="s">
        <v>261</v>
      </c>
      <c r="AJ28" s="416" t="s">
        <v>261</v>
      </c>
      <c r="AK28" s="416" t="s">
        <v>261</v>
      </c>
      <c r="AL28" s="416" t="s">
        <v>261</v>
      </c>
      <c r="AM28" s="416" t="s">
        <v>261</v>
      </c>
      <c r="AN28" s="416" t="s">
        <v>261</v>
      </c>
      <c r="AO28" s="416" t="s">
        <v>261</v>
      </c>
      <c r="AP28" s="416" t="s">
        <v>261</v>
      </c>
      <c r="AQ28" s="416" t="s">
        <v>261</v>
      </c>
      <c r="AR28" s="416" t="s">
        <v>261</v>
      </c>
      <c r="AS28" s="416" t="s">
        <v>261</v>
      </c>
      <c r="AT28" s="416" t="s">
        <v>261</v>
      </c>
      <c r="AU28" s="416" t="s">
        <v>261</v>
      </c>
      <c r="AV28" s="416" t="s">
        <v>261</v>
      </c>
      <c r="AW28" s="416" t="s">
        <v>261</v>
      </c>
      <c r="AX28" s="416" t="s">
        <v>261</v>
      </c>
      <c r="AY28" s="416" t="s">
        <v>261</v>
      </c>
      <c r="AZ28" s="416" t="s">
        <v>261</v>
      </c>
      <c r="BA28" s="368">
        <v>96</v>
      </c>
      <c r="BB28" s="368">
        <v>79</v>
      </c>
      <c r="BC28" s="368">
        <v>87</v>
      </c>
      <c r="BD28" s="368">
        <v>69</v>
      </c>
      <c r="BE28" s="368">
        <v>67</v>
      </c>
      <c r="BF28" s="368">
        <v>65</v>
      </c>
      <c r="BG28" s="368">
        <v>64</v>
      </c>
      <c r="BH28" s="368">
        <v>59</v>
      </c>
      <c r="BI28" s="368">
        <v>58</v>
      </c>
      <c r="BJ28" s="368">
        <v>64</v>
      </c>
      <c r="BK28" s="368">
        <v>54</v>
      </c>
      <c r="BL28" s="368">
        <v>66</v>
      </c>
      <c r="BM28" s="368">
        <v>114</v>
      </c>
      <c r="BN28" s="368">
        <v>91</v>
      </c>
      <c r="BO28" s="368">
        <v>77</v>
      </c>
      <c r="BP28" s="368">
        <v>69</v>
      </c>
      <c r="BQ28" s="368">
        <v>68</v>
      </c>
      <c r="BR28" s="368">
        <v>51</v>
      </c>
      <c r="BS28" s="368">
        <v>41</v>
      </c>
      <c r="BT28" s="368">
        <v>43</v>
      </c>
      <c r="BU28" s="368">
        <v>43</v>
      </c>
      <c r="BV28" s="368">
        <v>44</v>
      </c>
      <c r="BW28" s="368">
        <v>45</v>
      </c>
      <c r="BX28" s="219"/>
    </row>
    <row r="29" spans="1:76" ht="26.1" customHeight="1">
      <c r="A29" s="219"/>
      <c r="B29" s="83" t="s">
        <v>583</v>
      </c>
      <c r="C29" s="271"/>
      <c r="D29" s="368"/>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v>195</v>
      </c>
      <c r="BB29" s="368">
        <v>185</v>
      </c>
      <c r="BC29" s="368">
        <v>202</v>
      </c>
      <c r="BD29" s="368">
        <v>189</v>
      </c>
      <c r="BE29" s="368">
        <v>198</v>
      </c>
      <c r="BF29" s="368">
        <v>209</v>
      </c>
      <c r="BG29" s="368">
        <v>203</v>
      </c>
      <c r="BH29" s="368">
        <v>173</v>
      </c>
      <c r="BI29" s="368">
        <v>180</v>
      </c>
      <c r="BJ29" s="368">
        <v>172</v>
      </c>
      <c r="BK29" s="368">
        <v>155</v>
      </c>
      <c r="BL29" s="368">
        <v>265</v>
      </c>
      <c r="BM29" s="368">
        <v>352</v>
      </c>
      <c r="BN29" s="368">
        <v>256</v>
      </c>
      <c r="BO29" s="368">
        <v>231</v>
      </c>
      <c r="BP29" s="368">
        <v>196</v>
      </c>
      <c r="BQ29" s="368">
        <v>160</v>
      </c>
      <c r="BR29" s="368">
        <v>119</v>
      </c>
      <c r="BS29" s="368">
        <v>102</v>
      </c>
      <c r="BT29" s="368">
        <v>108</v>
      </c>
      <c r="BU29" s="368">
        <v>108</v>
      </c>
      <c r="BV29" s="368">
        <v>109</v>
      </c>
      <c r="BW29" s="368">
        <v>107</v>
      </c>
      <c r="BX29" s="219"/>
    </row>
    <row r="30" spans="1:76">
      <c r="A30" s="219"/>
      <c r="B30" s="83" t="s">
        <v>582</v>
      </c>
      <c r="C30" s="271"/>
      <c r="D30" s="368"/>
      <c r="E30" s="36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v>987</v>
      </c>
      <c r="BB30" s="368">
        <v>869</v>
      </c>
      <c r="BC30" s="368">
        <v>913</v>
      </c>
      <c r="BD30" s="368">
        <v>785</v>
      </c>
      <c r="BE30" s="368">
        <v>686</v>
      </c>
      <c r="BF30" s="368">
        <v>665</v>
      </c>
      <c r="BG30" s="368">
        <v>649</v>
      </c>
      <c r="BH30" s="368">
        <v>602</v>
      </c>
      <c r="BI30" s="368">
        <v>647</v>
      </c>
      <c r="BJ30" s="368">
        <v>706</v>
      </c>
      <c r="BK30" s="368">
        <v>622</v>
      </c>
      <c r="BL30" s="368">
        <v>716</v>
      </c>
      <c r="BM30" s="368">
        <v>1103</v>
      </c>
      <c r="BN30" s="368">
        <v>1091</v>
      </c>
      <c r="BO30" s="368">
        <v>1227</v>
      </c>
      <c r="BP30" s="368">
        <v>1260</v>
      </c>
      <c r="BQ30" s="368">
        <v>1058</v>
      </c>
      <c r="BR30" s="368">
        <v>731</v>
      </c>
      <c r="BS30" s="368">
        <v>570</v>
      </c>
      <c r="BT30" s="368">
        <v>558</v>
      </c>
      <c r="BU30" s="368">
        <v>579</v>
      </c>
      <c r="BV30" s="368">
        <v>585</v>
      </c>
      <c r="BW30" s="368">
        <v>590</v>
      </c>
      <c r="BX30" s="219"/>
    </row>
    <row r="31" spans="1:76" ht="26.1" customHeight="1">
      <c r="A31" s="271"/>
      <c r="B31" s="38" t="s">
        <v>581</v>
      </c>
      <c r="C31" s="271"/>
      <c r="D31" s="368">
        <v>0</v>
      </c>
      <c r="E31" s="368">
        <v>0</v>
      </c>
      <c r="F31" s="368">
        <v>0</v>
      </c>
      <c r="G31" s="368">
        <v>0</v>
      </c>
      <c r="H31" s="368">
        <v>0</v>
      </c>
      <c r="I31" s="368">
        <v>0</v>
      </c>
      <c r="J31" s="368">
        <v>0</v>
      </c>
      <c r="K31" s="368">
        <v>0</v>
      </c>
      <c r="L31" s="368">
        <v>0</v>
      </c>
      <c r="M31" s="368">
        <v>0</v>
      </c>
      <c r="N31" s="368">
        <v>0</v>
      </c>
      <c r="O31" s="368">
        <v>0</v>
      </c>
      <c r="P31" s="368">
        <v>0</v>
      </c>
      <c r="Q31" s="368">
        <v>0</v>
      </c>
      <c r="R31" s="368">
        <v>0</v>
      </c>
      <c r="S31" s="368">
        <v>0</v>
      </c>
      <c r="T31" s="368">
        <v>0</v>
      </c>
      <c r="U31" s="368">
        <v>0</v>
      </c>
      <c r="V31" s="368">
        <v>0</v>
      </c>
      <c r="W31" s="368">
        <v>0</v>
      </c>
      <c r="X31" s="368">
        <v>0</v>
      </c>
      <c r="Y31" s="368">
        <v>0</v>
      </c>
      <c r="Z31" s="368">
        <v>0</v>
      </c>
      <c r="AA31" s="368">
        <v>0</v>
      </c>
      <c r="AB31" s="368">
        <v>0</v>
      </c>
      <c r="AC31" s="368">
        <v>0</v>
      </c>
      <c r="AD31" s="368">
        <v>0</v>
      </c>
      <c r="AE31" s="368">
        <v>0</v>
      </c>
      <c r="AF31" s="368">
        <v>1210</v>
      </c>
      <c r="AG31" s="368">
        <v>1307</v>
      </c>
      <c r="AH31" s="368">
        <v>1234</v>
      </c>
      <c r="AI31" s="368">
        <v>1136</v>
      </c>
      <c r="AJ31" s="368">
        <v>1697</v>
      </c>
      <c r="AK31" s="368">
        <v>2234</v>
      </c>
      <c r="AL31" s="368">
        <v>2771</v>
      </c>
      <c r="AM31" s="368">
        <v>2877</v>
      </c>
      <c r="AN31" s="368">
        <v>2997</v>
      </c>
      <c r="AO31" s="368">
        <v>3028</v>
      </c>
      <c r="AP31" s="368">
        <v>3054</v>
      </c>
      <c r="AQ31" s="368">
        <v>2589</v>
      </c>
      <c r="AR31" s="368">
        <v>2024</v>
      </c>
      <c r="AS31" s="368">
        <v>1518</v>
      </c>
      <c r="AT31" s="368">
        <v>1516</v>
      </c>
      <c r="AU31" s="368">
        <v>2223</v>
      </c>
      <c r="AV31" s="368">
        <v>2640</v>
      </c>
      <c r="AW31" s="368">
        <v>2612</v>
      </c>
      <c r="AX31" s="368">
        <v>2412</v>
      </c>
      <c r="AY31" s="368">
        <v>2151</v>
      </c>
      <c r="AZ31" s="368">
        <v>1994</v>
      </c>
      <c r="BA31" s="368">
        <v>0</v>
      </c>
      <c r="BB31" s="368">
        <v>0</v>
      </c>
      <c r="BC31" s="368">
        <v>0</v>
      </c>
      <c r="BD31" s="368">
        <v>0</v>
      </c>
      <c r="BE31" s="368">
        <v>0</v>
      </c>
      <c r="BF31" s="368">
        <v>0</v>
      </c>
      <c r="BG31" s="368">
        <v>0</v>
      </c>
      <c r="BH31" s="368">
        <v>0</v>
      </c>
      <c r="BI31" s="368">
        <v>0</v>
      </c>
      <c r="BJ31" s="368">
        <v>0</v>
      </c>
      <c r="BK31" s="368">
        <v>0</v>
      </c>
      <c r="BL31" s="368">
        <v>0</v>
      </c>
      <c r="BM31" s="368">
        <v>0</v>
      </c>
      <c r="BN31" s="368">
        <v>0</v>
      </c>
      <c r="BO31" s="368">
        <v>0</v>
      </c>
      <c r="BP31" s="368">
        <v>0</v>
      </c>
      <c r="BQ31" s="368">
        <v>0</v>
      </c>
      <c r="BR31" s="368">
        <v>0</v>
      </c>
      <c r="BS31" s="368">
        <v>0</v>
      </c>
      <c r="BT31" s="368">
        <v>0</v>
      </c>
      <c r="BU31" s="368">
        <v>0</v>
      </c>
      <c r="BV31" s="368">
        <v>0</v>
      </c>
      <c r="BW31" s="368">
        <v>0</v>
      </c>
      <c r="BX31" s="219"/>
    </row>
    <row r="32" spans="1:76">
      <c r="A32" s="271"/>
      <c r="B32" s="191" t="s">
        <v>580</v>
      </c>
      <c r="C32" s="271"/>
      <c r="D32" s="368">
        <v>0</v>
      </c>
      <c r="E32" s="368">
        <v>0</v>
      </c>
      <c r="F32" s="368">
        <v>0</v>
      </c>
      <c r="G32" s="368">
        <v>0</v>
      </c>
      <c r="H32" s="368">
        <v>0</v>
      </c>
      <c r="I32" s="368">
        <v>0</v>
      </c>
      <c r="J32" s="368">
        <v>0</v>
      </c>
      <c r="K32" s="368">
        <v>0</v>
      </c>
      <c r="L32" s="368">
        <v>0</v>
      </c>
      <c r="M32" s="368">
        <v>0</v>
      </c>
      <c r="N32" s="368">
        <v>0</v>
      </c>
      <c r="O32" s="368">
        <v>0</v>
      </c>
      <c r="P32" s="368">
        <v>0</v>
      </c>
      <c r="Q32" s="368">
        <v>0</v>
      </c>
      <c r="R32" s="368">
        <v>0</v>
      </c>
      <c r="S32" s="368">
        <v>0</v>
      </c>
      <c r="T32" s="368">
        <v>0</v>
      </c>
      <c r="U32" s="368">
        <v>0</v>
      </c>
      <c r="V32" s="368">
        <v>0</v>
      </c>
      <c r="W32" s="368">
        <v>0</v>
      </c>
      <c r="X32" s="368">
        <v>0</v>
      </c>
      <c r="Y32" s="368">
        <v>0</v>
      </c>
      <c r="Z32" s="368">
        <v>0</v>
      </c>
      <c r="AA32" s="368">
        <v>0</v>
      </c>
      <c r="AB32" s="368">
        <v>0</v>
      </c>
      <c r="AC32" s="368">
        <v>0</v>
      </c>
      <c r="AD32" s="368">
        <v>0</v>
      </c>
      <c r="AE32" s="368">
        <v>0</v>
      </c>
      <c r="AF32" s="368">
        <v>434</v>
      </c>
      <c r="AG32" s="368">
        <v>429</v>
      </c>
      <c r="AH32" s="368">
        <v>406</v>
      </c>
      <c r="AI32" s="368">
        <v>379</v>
      </c>
      <c r="AJ32" s="368">
        <v>681</v>
      </c>
      <c r="AK32" s="368">
        <v>700</v>
      </c>
      <c r="AL32" s="368">
        <v>719</v>
      </c>
      <c r="AM32" s="368">
        <v>694</v>
      </c>
      <c r="AN32" s="368">
        <v>710</v>
      </c>
      <c r="AO32" s="368">
        <v>686</v>
      </c>
      <c r="AP32" s="368">
        <v>738</v>
      </c>
      <c r="AQ32" s="368">
        <v>581</v>
      </c>
      <c r="AR32" s="368">
        <v>425</v>
      </c>
      <c r="AS32" s="368">
        <v>233</v>
      </c>
      <c r="AT32" s="368">
        <v>272</v>
      </c>
      <c r="AU32" s="368">
        <v>489</v>
      </c>
      <c r="AV32" s="368">
        <v>538</v>
      </c>
      <c r="AW32" s="368">
        <v>503</v>
      </c>
      <c r="AX32" s="368">
        <v>358</v>
      </c>
      <c r="AY32" s="368">
        <v>272</v>
      </c>
      <c r="AZ32" s="368">
        <v>328</v>
      </c>
      <c r="BA32" s="368">
        <v>0</v>
      </c>
      <c r="BB32" s="368">
        <v>0</v>
      </c>
      <c r="BC32" s="368">
        <v>0</v>
      </c>
      <c r="BD32" s="368">
        <v>0</v>
      </c>
      <c r="BE32" s="368">
        <v>0</v>
      </c>
      <c r="BF32" s="368">
        <v>0</v>
      </c>
      <c r="BG32" s="368">
        <v>0</v>
      </c>
      <c r="BH32" s="368">
        <v>0</v>
      </c>
      <c r="BI32" s="368">
        <v>0</v>
      </c>
      <c r="BJ32" s="368">
        <v>0</v>
      </c>
      <c r="BK32" s="368">
        <v>0</v>
      </c>
      <c r="BL32" s="368">
        <v>0</v>
      </c>
      <c r="BM32" s="368">
        <v>0</v>
      </c>
      <c r="BN32" s="368">
        <v>0</v>
      </c>
      <c r="BO32" s="368">
        <v>0</v>
      </c>
      <c r="BP32" s="368">
        <v>0</v>
      </c>
      <c r="BQ32" s="368">
        <v>0</v>
      </c>
      <c r="BR32" s="368">
        <v>0</v>
      </c>
      <c r="BS32" s="368">
        <v>0</v>
      </c>
      <c r="BT32" s="368">
        <v>0</v>
      </c>
      <c r="BU32" s="368">
        <v>0</v>
      </c>
      <c r="BV32" s="368">
        <v>0</v>
      </c>
      <c r="BW32" s="368">
        <v>0</v>
      </c>
      <c r="BX32" s="219"/>
    </row>
    <row r="33" spans="1:76">
      <c r="A33" s="271"/>
      <c r="B33" s="191" t="s">
        <v>579</v>
      </c>
      <c r="C33" s="271"/>
      <c r="D33" s="368">
        <v>0</v>
      </c>
      <c r="E33" s="368">
        <v>0</v>
      </c>
      <c r="F33" s="368">
        <v>0</v>
      </c>
      <c r="G33" s="368">
        <v>0</v>
      </c>
      <c r="H33" s="368">
        <v>0</v>
      </c>
      <c r="I33" s="368">
        <v>0</v>
      </c>
      <c r="J33" s="368">
        <v>0</v>
      </c>
      <c r="K33" s="368">
        <v>0</v>
      </c>
      <c r="L33" s="368">
        <v>0</v>
      </c>
      <c r="M33" s="368">
        <v>0</v>
      </c>
      <c r="N33" s="368">
        <v>0</v>
      </c>
      <c r="O33" s="368">
        <v>0</v>
      </c>
      <c r="P33" s="368">
        <v>0</v>
      </c>
      <c r="Q33" s="368">
        <v>0</v>
      </c>
      <c r="R33" s="368">
        <v>0</v>
      </c>
      <c r="S33" s="368">
        <v>0</v>
      </c>
      <c r="T33" s="368">
        <v>0</v>
      </c>
      <c r="U33" s="368">
        <v>0</v>
      </c>
      <c r="V33" s="368">
        <v>0</v>
      </c>
      <c r="W33" s="368">
        <v>0</v>
      </c>
      <c r="X33" s="368">
        <v>0</v>
      </c>
      <c r="Y33" s="368">
        <v>0</v>
      </c>
      <c r="Z33" s="368">
        <v>0</v>
      </c>
      <c r="AA33" s="368">
        <v>0</v>
      </c>
      <c r="AB33" s="368">
        <v>0</v>
      </c>
      <c r="AC33" s="368">
        <v>0</v>
      </c>
      <c r="AD33" s="368">
        <v>0</v>
      </c>
      <c r="AE33" s="368">
        <v>0</v>
      </c>
      <c r="AF33" s="368">
        <v>138</v>
      </c>
      <c r="AG33" s="368">
        <v>123</v>
      </c>
      <c r="AH33" s="368">
        <v>98</v>
      </c>
      <c r="AI33" s="368">
        <v>82</v>
      </c>
      <c r="AJ33" s="368">
        <v>142</v>
      </c>
      <c r="AK33" s="368">
        <v>200</v>
      </c>
      <c r="AL33" s="368">
        <v>258</v>
      </c>
      <c r="AM33" s="368">
        <v>232</v>
      </c>
      <c r="AN33" s="368">
        <v>203</v>
      </c>
      <c r="AO33" s="368">
        <v>200</v>
      </c>
      <c r="AP33" s="368">
        <v>186</v>
      </c>
      <c r="AQ33" s="368">
        <v>135</v>
      </c>
      <c r="AR33" s="368">
        <v>121</v>
      </c>
      <c r="AS33" s="368">
        <v>86</v>
      </c>
      <c r="AT33" s="368">
        <v>56</v>
      </c>
      <c r="AU33" s="368">
        <v>113</v>
      </c>
      <c r="AV33" s="368">
        <v>122</v>
      </c>
      <c r="AW33" s="368">
        <v>106</v>
      </c>
      <c r="AX33" s="368">
        <v>129</v>
      </c>
      <c r="AY33" s="368">
        <v>124</v>
      </c>
      <c r="AZ33" s="368">
        <v>49</v>
      </c>
      <c r="BA33" s="368">
        <v>0</v>
      </c>
      <c r="BB33" s="368">
        <v>0</v>
      </c>
      <c r="BC33" s="368">
        <v>0</v>
      </c>
      <c r="BD33" s="368">
        <v>0</v>
      </c>
      <c r="BE33" s="368">
        <v>0</v>
      </c>
      <c r="BF33" s="368">
        <v>0</v>
      </c>
      <c r="BG33" s="368">
        <v>0</v>
      </c>
      <c r="BH33" s="368">
        <v>0</v>
      </c>
      <c r="BI33" s="368">
        <v>0</v>
      </c>
      <c r="BJ33" s="368">
        <v>0</v>
      </c>
      <c r="BK33" s="368">
        <v>0</v>
      </c>
      <c r="BL33" s="368">
        <v>0</v>
      </c>
      <c r="BM33" s="368">
        <v>0</v>
      </c>
      <c r="BN33" s="368">
        <v>0</v>
      </c>
      <c r="BO33" s="368">
        <v>0</v>
      </c>
      <c r="BP33" s="368">
        <v>0</v>
      </c>
      <c r="BQ33" s="368">
        <v>0</v>
      </c>
      <c r="BR33" s="368">
        <v>0</v>
      </c>
      <c r="BS33" s="368">
        <v>0</v>
      </c>
      <c r="BT33" s="368">
        <v>0</v>
      </c>
      <c r="BU33" s="368">
        <v>0</v>
      </c>
      <c r="BV33" s="368">
        <v>0</v>
      </c>
      <c r="BW33" s="368">
        <v>0</v>
      </c>
      <c r="BX33" s="219"/>
    </row>
    <row r="34" spans="1:76">
      <c r="A34" s="271"/>
      <c r="B34" s="191" t="s">
        <v>578</v>
      </c>
      <c r="C34" s="271"/>
      <c r="D34" s="368">
        <v>0</v>
      </c>
      <c r="E34" s="368">
        <v>0</v>
      </c>
      <c r="F34" s="368">
        <v>0</v>
      </c>
      <c r="G34" s="368">
        <v>0</v>
      </c>
      <c r="H34" s="368">
        <v>0</v>
      </c>
      <c r="I34" s="368">
        <v>0</v>
      </c>
      <c r="J34" s="368">
        <v>0</v>
      </c>
      <c r="K34" s="368">
        <v>0</v>
      </c>
      <c r="L34" s="368">
        <v>0</v>
      </c>
      <c r="M34" s="368">
        <v>0</v>
      </c>
      <c r="N34" s="368">
        <v>0</v>
      </c>
      <c r="O34" s="368">
        <v>0</v>
      </c>
      <c r="P34" s="368">
        <v>0</v>
      </c>
      <c r="Q34" s="368">
        <v>0</v>
      </c>
      <c r="R34" s="368">
        <v>0</v>
      </c>
      <c r="S34" s="368">
        <v>0</v>
      </c>
      <c r="T34" s="368">
        <v>0</v>
      </c>
      <c r="U34" s="368">
        <v>0</v>
      </c>
      <c r="V34" s="368">
        <v>0</v>
      </c>
      <c r="W34" s="368">
        <v>0</v>
      </c>
      <c r="X34" s="368">
        <v>0</v>
      </c>
      <c r="Y34" s="368">
        <v>0</v>
      </c>
      <c r="Z34" s="368">
        <v>0</v>
      </c>
      <c r="AA34" s="368">
        <v>0</v>
      </c>
      <c r="AB34" s="368">
        <v>0</v>
      </c>
      <c r="AC34" s="368">
        <v>0</v>
      </c>
      <c r="AD34" s="368">
        <v>0</v>
      </c>
      <c r="AE34" s="368">
        <v>0</v>
      </c>
      <c r="AF34" s="368">
        <v>438</v>
      </c>
      <c r="AG34" s="368">
        <v>522</v>
      </c>
      <c r="AH34" s="368">
        <v>514</v>
      </c>
      <c r="AI34" s="368">
        <v>469</v>
      </c>
      <c r="AJ34" s="368">
        <v>604</v>
      </c>
      <c r="AK34" s="368">
        <v>979</v>
      </c>
      <c r="AL34" s="368">
        <v>1353</v>
      </c>
      <c r="AM34" s="368">
        <v>1582</v>
      </c>
      <c r="AN34" s="368">
        <v>1682</v>
      </c>
      <c r="AO34" s="368">
        <v>1692</v>
      </c>
      <c r="AP34" s="368">
        <v>1647</v>
      </c>
      <c r="AQ34" s="368">
        <v>1442</v>
      </c>
      <c r="AR34" s="368">
        <v>1129</v>
      </c>
      <c r="AS34" s="368">
        <v>945</v>
      </c>
      <c r="AT34" s="368">
        <v>951</v>
      </c>
      <c r="AU34" s="368">
        <v>1327</v>
      </c>
      <c r="AV34" s="368">
        <v>1631</v>
      </c>
      <c r="AW34" s="368">
        <v>1684</v>
      </c>
      <c r="AX34" s="368">
        <v>1672</v>
      </c>
      <c r="AY34" s="368">
        <v>1536</v>
      </c>
      <c r="AZ34" s="368">
        <v>1412</v>
      </c>
      <c r="BA34" s="368">
        <v>0</v>
      </c>
      <c r="BB34" s="368">
        <v>0</v>
      </c>
      <c r="BC34" s="368">
        <v>0</v>
      </c>
      <c r="BD34" s="368">
        <v>0</v>
      </c>
      <c r="BE34" s="368">
        <v>0</v>
      </c>
      <c r="BF34" s="368">
        <v>0</v>
      </c>
      <c r="BG34" s="368">
        <v>0</v>
      </c>
      <c r="BH34" s="368">
        <v>0</v>
      </c>
      <c r="BI34" s="368">
        <v>0</v>
      </c>
      <c r="BJ34" s="368">
        <v>0</v>
      </c>
      <c r="BK34" s="368">
        <v>0</v>
      </c>
      <c r="BL34" s="368">
        <v>0</v>
      </c>
      <c r="BM34" s="368">
        <v>0</v>
      </c>
      <c r="BN34" s="368">
        <v>0</v>
      </c>
      <c r="BO34" s="368">
        <v>0</v>
      </c>
      <c r="BP34" s="368">
        <v>0</v>
      </c>
      <c r="BQ34" s="368">
        <v>0</v>
      </c>
      <c r="BR34" s="368">
        <v>0</v>
      </c>
      <c r="BS34" s="368">
        <v>0</v>
      </c>
      <c r="BT34" s="368">
        <v>0</v>
      </c>
      <c r="BU34" s="368">
        <v>0</v>
      </c>
      <c r="BV34" s="368">
        <v>0</v>
      </c>
      <c r="BW34" s="368">
        <v>0</v>
      </c>
      <c r="BX34" s="219"/>
    </row>
    <row r="35" spans="1:76">
      <c r="A35" s="271"/>
      <c r="B35" s="191" t="s">
        <v>265</v>
      </c>
      <c r="C35" s="271"/>
      <c r="D35" s="368">
        <v>0</v>
      </c>
      <c r="E35" s="368">
        <v>0</v>
      </c>
      <c r="F35" s="368">
        <v>0</v>
      </c>
      <c r="G35" s="368">
        <v>0</v>
      </c>
      <c r="H35" s="368">
        <v>0</v>
      </c>
      <c r="I35" s="368">
        <v>0</v>
      </c>
      <c r="J35" s="368">
        <v>0</v>
      </c>
      <c r="K35" s="368">
        <v>0</v>
      </c>
      <c r="L35" s="368">
        <v>0</v>
      </c>
      <c r="M35" s="368">
        <v>0</v>
      </c>
      <c r="N35" s="368">
        <v>0</v>
      </c>
      <c r="O35" s="368">
        <v>0</v>
      </c>
      <c r="P35" s="368">
        <v>0</v>
      </c>
      <c r="Q35" s="368">
        <v>0</v>
      </c>
      <c r="R35" s="368">
        <v>0</v>
      </c>
      <c r="S35" s="368">
        <v>0</v>
      </c>
      <c r="T35" s="368">
        <v>0</v>
      </c>
      <c r="U35" s="368">
        <v>0</v>
      </c>
      <c r="V35" s="368">
        <v>0</v>
      </c>
      <c r="W35" s="368">
        <v>0</v>
      </c>
      <c r="X35" s="368">
        <v>0</v>
      </c>
      <c r="Y35" s="368">
        <v>0</v>
      </c>
      <c r="Z35" s="368">
        <v>0</v>
      </c>
      <c r="AA35" s="368">
        <v>0</v>
      </c>
      <c r="AB35" s="368">
        <v>0</v>
      </c>
      <c r="AC35" s="368">
        <v>0</v>
      </c>
      <c r="AD35" s="368">
        <v>0</v>
      </c>
      <c r="AE35" s="368">
        <v>0</v>
      </c>
      <c r="AF35" s="368">
        <v>201</v>
      </c>
      <c r="AG35" s="368">
        <v>233</v>
      </c>
      <c r="AH35" s="368">
        <v>216</v>
      </c>
      <c r="AI35" s="368">
        <v>206</v>
      </c>
      <c r="AJ35" s="368">
        <v>269</v>
      </c>
      <c r="AK35" s="368">
        <v>355</v>
      </c>
      <c r="AL35" s="368">
        <v>440</v>
      </c>
      <c r="AM35" s="368">
        <v>370</v>
      </c>
      <c r="AN35" s="368">
        <v>401</v>
      </c>
      <c r="AO35" s="368">
        <v>450</v>
      </c>
      <c r="AP35" s="368">
        <v>484</v>
      </c>
      <c r="AQ35" s="368">
        <v>431</v>
      </c>
      <c r="AR35" s="368">
        <v>350</v>
      </c>
      <c r="AS35" s="368">
        <v>254</v>
      </c>
      <c r="AT35" s="368">
        <v>237</v>
      </c>
      <c r="AU35" s="368">
        <v>293</v>
      </c>
      <c r="AV35" s="368">
        <v>350</v>
      </c>
      <c r="AW35" s="368">
        <v>319</v>
      </c>
      <c r="AX35" s="368">
        <v>254</v>
      </c>
      <c r="AY35" s="368">
        <v>220</v>
      </c>
      <c r="AZ35" s="368">
        <v>204</v>
      </c>
      <c r="BA35" s="368">
        <v>0</v>
      </c>
      <c r="BB35" s="368">
        <v>0</v>
      </c>
      <c r="BC35" s="368">
        <v>0</v>
      </c>
      <c r="BD35" s="368">
        <v>0</v>
      </c>
      <c r="BE35" s="368">
        <v>0</v>
      </c>
      <c r="BF35" s="368">
        <v>0</v>
      </c>
      <c r="BG35" s="368">
        <v>0</v>
      </c>
      <c r="BH35" s="368">
        <v>0</v>
      </c>
      <c r="BI35" s="368">
        <v>0</v>
      </c>
      <c r="BJ35" s="368">
        <v>0</v>
      </c>
      <c r="BK35" s="368">
        <v>0</v>
      </c>
      <c r="BL35" s="368">
        <v>0</v>
      </c>
      <c r="BM35" s="368">
        <v>0</v>
      </c>
      <c r="BN35" s="368">
        <v>0</v>
      </c>
      <c r="BO35" s="368">
        <v>0</v>
      </c>
      <c r="BP35" s="368">
        <v>0</v>
      </c>
      <c r="BQ35" s="368">
        <v>0</v>
      </c>
      <c r="BR35" s="368">
        <v>0</v>
      </c>
      <c r="BS35" s="368">
        <v>0</v>
      </c>
      <c r="BT35" s="368">
        <v>0</v>
      </c>
      <c r="BU35" s="368">
        <v>0</v>
      </c>
      <c r="BV35" s="368">
        <v>0</v>
      </c>
      <c r="BW35" s="368">
        <v>0</v>
      </c>
      <c r="BX35" s="219"/>
    </row>
    <row r="36" spans="1:76" ht="26.1" customHeight="1">
      <c r="A36" s="271"/>
      <c r="B36" s="38" t="s">
        <v>208</v>
      </c>
      <c r="C36" s="271"/>
      <c r="D36" s="368">
        <v>0</v>
      </c>
      <c r="E36" s="368">
        <v>0</v>
      </c>
      <c r="F36" s="368">
        <v>0</v>
      </c>
      <c r="G36" s="368">
        <v>0</v>
      </c>
      <c r="H36" s="368">
        <v>0</v>
      </c>
      <c r="I36" s="368">
        <v>0</v>
      </c>
      <c r="J36" s="368">
        <v>0</v>
      </c>
      <c r="K36" s="368">
        <v>0</v>
      </c>
      <c r="L36" s="368">
        <v>0</v>
      </c>
      <c r="M36" s="368">
        <v>0</v>
      </c>
      <c r="N36" s="368">
        <v>0</v>
      </c>
      <c r="O36" s="368">
        <v>0</v>
      </c>
      <c r="P36" s="368">
        <v>0</v>
      </c>
      <c r="Q36" s="368">
        <v>0</v>
      </c>
      <c r="R36" s="368">
        <v>0</v>
      </c>
      <c r="S36" s="368">
        <v>0</v>
      </c>
      <c r="T36" s="368">
        <v>0</v>
      </c>
      <c r="U36" s="368">
        <v>0</v>
      </c>
      <c r="V36" s="368">
        <v>0</v>
      </c>
      <c r="W36" s="368">
        <v>0</v>
      </c>
      <c r="X36" s="368">
        <v>0</v>
      </c>
      <c r="Y36" s="368">
        <v>0</v>
      </c>
      <c r="Z36" s="368">
        <v>0</v>
      </c>
      <c r="AA36" s="368">
        <v>0</v>
      </c>
      <c r="AB36" s="368">
        <v>0</v>
      </c>
      <c r="AC36" s="368">
        <v>0</v>
      </c>
      <c r="AD36" s="368">
        <v>0</v>
      </c>
      <c r="AE36" s="368">
        <v>0</v>
      </c>
      <c r="AF36" s="368">
        <v>572</v>
      </c>
      <c r="AG36" s="368">
        <v>552</v>
      </c>
      <c r="AH36" s="368">
        <v>503</v>
      </c>
      <c r="AI36" s="368">
        <v>461</v>
      </c>
      <c r="AJ36" s="368">
        <v>823</v>
      </c>
      <c r="AK36" s="368">
        <v>901</v>
      </c>
      <c r="AL36" s="368">
        <v>978</v>
      </c>
      <c r="AM36" s="368">
        <v>925</v>
      </c>
      <c r="AN36" s="368">
        <v>913</v>
      </c>
      <c r="AO36" s="368">
        <v>886</v>
      </c>
      <c r="AP36" s="368">
        <v>924</v>
      </c>
      <c r="AQ36" s="368">
        <v>716</v>
      </c>
      <c r="AR36" s="368">
        <v>546</v>
      </c>
      <c r="AS36" s="368">
        <v>319</v>
      </c>
      <c r="AT36" s="368">
        <v>328</v>
      </c>
      <c r="AU36" s="368">
        <v>603</v>
      </c>
      <c r="AV36" s="368">
        <v>660</v>
      </c>
      <c r="AW36" s="368">
        <v>609</v>
      </c>
      <c r="AX36" s="368">
        <v>487</v>
      </c>
      <c r="AY36" s="368">
        <v>395</v>
      </c>
      <c r="AZ36" s="368">
        <v>377</v>
      </c>
      <c r="BA36" s="368">
        <v>0</v>
      </c>
      <c r="BB36" s="368">
        <v>0</v>
      </c>
      <c r="BC36" s="368">
        <v>0</v>
      </c>
      <c r="BD36" s="368">
        <v>0</v>
      </c>
      <c r="BE36" s="368">
        <v>0</v>
      </c>
      <c r="BF36" s="368">
        <v>0</v>
      </c>
      <c r="BG36" s="368">
        <v>0</v>
      </c>
      <c r="BH36" s="368">
        <v>0</v>
      </c>
      <c r="BI36" s="368">
        <v>0</v>
      </c>
      <c r="BJ36" s="368">
        <v>0</v>
      </c>
      <c r="BK36" s="368">
        <v>0</v>
      </c>
      <c r="BL36" s="368">
        <v>0</v>
      </c>
      <c r="BM36" s="368">
        <v>0</v>
      </c>
      <c r="BN36" s="368">
        <v>0</v>
      </c>
      <c r="BO36" s="368">
        <v>0</v>
      </c>
      <c r="BP36" s="368">
        <v>0</v>
      </c>
      <c r="BQ36" s="368">
        <v>0</v>
      </c>
      <c r="BR36" s="368">
        <v>0</v>
      </c>
      <c r="BS36" s="368">
        <v>0</v>
      </c>
      <c r="BT36" s="368">
        <v>0</v>
      </c>
      <c r="BU36" s="368">
        <v>0</v>
      </c>
      <c r="BV36" s="368">
        <v>0</v>
      </c>
      <c r="BW36" s="368">
        <v>0</v>
      </c>
      <c r="BX36" s="219"/>
    </row>
    <row r="37" spans="1:76" ht="15.75" customHeight="1">
      <c r="A37" s="271"/>
      <c r="B37" s="38" t="s">
        <v>577</v>
      </c>
      <c r="C37" s="271"/>
      <c r="D37" s="368">
        <v>0</v>
      </c>
      <c r="E37" s="368">
        <v>0</v>
      </c>
      <c r="F37" s="368">
        <v>0</v>
      </c>
      <c r="G37" s="368">
        <v>0</v>
      </c>
      <c r="H37" s="368">
        <v>0</v>
      </c>
      <c r="I37" s="368">
        <v>0</v>
      </c>
      <c r="J37" s="368">
        <v>0</v>
      </c>
      <c r="K37" s="368">
        <v>0</v>
      </c>
      <c r="L37" s="368">
        <v>0</v>
      </c>
      <c r="M37" s="368">
        <v>0</v>
      </c>
      <c r="N37" s="368">
        <v>0</v>
      </c>
      <c r="O37" s="368">
        <v>0</v>
      </c>
      <c r="P37" s="368">
        <v>0</v>
      </c>
      <c r="Q37" s="368">
        <v>0</v>
      </c>
      <c r="R37" s="368">
        <v>0</v>
      </c>
      <c r="S37" s="368">
        <v>0</v>
      </c>
      <c r="T37" s="368">
        <v>0</v>
      </c>
      <c r="U37" s="368">
        <v>0</v>
      </c>
      <c r="V37" s="368">
        <v>0</v>
      </c>
      <c r="W37" s="368">
        <v>0</v>
      </c>
      <c r="X37" s="368">
        <v>0</v>
      </c>
      <c r="Y37" s="368">
        <v>0</v>
      </c>
      <c r="Z37" s="368">
        <v>0</v>
      </c>
      <c r="AA37" s="368">
        <v>0</v>
      </c>
      <c r="AB37" s="368">
        <v>0</v>
      </c>
      <c r="AC37" s="368">
        <v>0</v>
      </c>
      <c r="AD37" s="368">
        <v>0</v>
      </c>
      <c r="AE37" s="368">
        <v>0</v>
      </c>
      <c r="AF37" s="368">
        <v>576</v>
      </c>
      <c r="AG37" s="368">
        <v>645</v>
      </c>
      <c r="AH37" s="368">
        <v>612</v>
      </c>
      <c r="AI37" s="368">
        <v>551</v>
      </c>
      <c r="AJ37" s="368">
        <v>746</v>
      </c>
      <c r="AK37" s="368">
        <v>1179</v>
      </c>
      <c r="AL37" s="368">
        <v>1611</v>
      </c>
      <c r="AM37" s="368">
        <v>1813</v>
      </c>
      <c r="AN37" s="368">
        <v>1885</v>
      </c>
      <c r="AO37" s="368">
        <v>1892</v>
      </c>
      <c r="AP37" s="368">
        <v>1832</v>
      </c>
      <c r="AQ37" s="368">
        <v>1578</v>
      </c>
      <c r="AR37" s="368">
        <v>1249</v>
      </c>
      <c r="AS37" s="368">
        <v>1031</v>
      </c>
      <c r="AT37" s="368">
        <v>1007</v>
      </c>
      <c r="AU37" s="368">
        <v>1441</v>
      </c>
      <c r="AV37" s="368">
        <v>1753</v>
      </c>
      <c r="AW37" s="368">
        <v>1790</v>
      </c>
      <c r="AX37" s="368">
        <v>1800</v>
      </c>
      <c r="AY37" s="368">
        <v>1659</v>
      </c>
      <c r="AZ37" s="368">
        <v>1461</v>
      </c>
      <c r="BA37" s="368">
        <v>0</v>
      </c>
      <c r="BB37" s="368">
        <v>0</v>
      </c>
      <c r="BC37" s="368">
        <v>0</v>
      </c>
      <c r="BD37" s="368">
        <v>0</v>
      </c>
      <c r="BE37" s="368">
        <v>0</v>
      </c>
      <c r="BF37" s="368">
        <v>0</v>
      </c>
      <c r="BG37" s="368">
        <v>0</v>
      </c>
      <c r="BH37" s="368">
        <v>0</v>
      </c>
      <c r="BI37" s="368">
        <v>0</v>
      </c>
      <c r="BJ37" s="368">
        <v>0</v>
      </c>
      <c r="BK37" s="368">
        <v>0</v>
      </c>
      <c r="BL37" s="368">
        <v>0</v>
      </c>
      <c r="BM37" s="368">
        <v>0</v>
      </c>
      <c r="BN37" s="368">
        <v>0</v>
      </c>
      <c r="BO37" s="368">
        <v>0</v>
      </c>
      <c r="BP37" s="368">
        <v>0</v>
      </c>
      <c r="BQ37" s="368">
        <v>0</v>
      </c>
      <c r="BR37" s="368">
        <v>0</v>
      </c>
      <c r="BS37" s="368">
        <v>0</v>
      </c>
      <c r="BT37" s="368">
        <v>0</v>
      </c>
      <c r="BU37" s="368">
        <v>0</v>
      </c>
      <c r="BV37" s="368">
        <v>0</v>
      </c>
      <c r="BW37" s="368">
        <v>0</v>
      </c>
      <c r="BX37" s="219"/>
    </row>
    <row r="38" spans="1:76" ht="15.75" thickBot="1">
      <c r="A38" s="225"/>
      <c r="B38" s="114"/>
      <c r="C38" s="225"/>
      <c r="D38" s="403"/>
      <c r="E38" s="403"/>
      <c r="F38" s="403"/>
      <c r="G38" s="403"/>
      <c r="H38" s="403"/>
      <c r="I38" s="403"/>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c r="BW38" s="403"/>
      <c r="BX38" s="219"/>
    </row>
    <row r="39" spans="1:76">
      <c r="A39" s="222"/>
      <c r="B39" s="222"/>
      <c r="C39" s="222"/>
      <c r="D39" s="220"/>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19"/>
    </row>
  </sheetData>
  <mergeCells count="3">
    <mergeCell ref="A2:A3"/>
    <mergeCell ref="A12:A13"/>
    <mergeCell ref="B2:B3"/>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5"/>
  <sheetViews>
    <sheetView zoomScale="85" zoomScaleNormal="85" workbookViewId="0">
      <pane xSplit="3" ySplit="4" topLeftCell="BN5" activePane="bottomRight" state="frozen"/>
      <selection pane="topRight"/>
      <selection pane="bottomLeft"/>
      <selection pane="bottomRight"/>
    </sheetView>
  </sheetViews>
  <sheetFormatPr defaultColWidth="9.140625" defaultRowHeight="15"/>
  <cols>
    <col min="1" max="1" width="20.7109375" style="28" customWidth="1"/>
    <col min="2" max="2" width="75.7109375" style="28" customWidth="1"/>
    <col min="3" max="3" width="25.7109375" style="28" customWidth="1"/>
    <col min="4" max="76" width="12.7109375" style="28" customWidth="1"/>
    <col min="77" max="16384" width="9.140625" style="28"/>
  </cols>
  <sheetData>
    <row r="1" spans="1:76" s="56" customFormat="1" ht="24.95" customHeight="1" thickBot="1">
      <c r="A1" s="27" t="s">
        <v>79</v>
      </c>
      <c r="B1" s="60"/>
      <c r="C1" s="59"/>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7"/>
    </row>
    <row r="2" spans="1:76" ht="33" customHeight="1">
      <c r="A2" s="419" t="s">
        <v>78</v>
      </c>
      <c r="B2" s="419" t="s">
        <v>163</v>
      </c>
      <c r="C2" s="33"/>
      <c r="D2" s="55" t="s">
        <v>162</v>
      </c>
      <c r="E2" s="55" t="s">
        <v>161</v>
      </c>
      <c r="F2" s="55" t="s">
        <v>160</v>
      </c>
      <c r="G2" s="55" t="s">
        <v>159</v>
      </c>
      <c r="H2" s="55" t="s">
        <v>158</v>
      </c>
      <c r="I2" s="55" t="s">
        <v>157</v>
      </c>
      <c r="J2" s="55" t="s">
        <v>156</v>
      </c>
      <c r="K2" s="55" t="s">
        <v>155</v>
      </c>
      <c r="L2" s="55" t="s">
        <v>154</v>
      </c>
      <c r="M2" s="55" t="s">
        <v>153</v>
      </c>
      <c r="N2" s="55" t="s">
        <v>152</v>
      </c>
      <c r="O2" s="55" t="s">
        <v>151</v>
      </c>
      <c r="P2" s="55" t="s">
        <v>150</v>
      </c>
      <c r="Q2" s="55" t="s">
        <v>149</v>
      </c>
      <c r="R2" s="55" t="s">
        <v>148</v>
      </c>
      <c r="S2" s="55" t="s">
        <v>147</v>
      </c>
      <c r="T2" s="55" t="s">
        <v>146</v>
      </c>
      <c r="U2" s="55" t="s">
        <v>145</v>
      </c>
      <c r="V2" s="55" t="s">
        <v>144</v>
      </c>
      <c r="W2" s="55" t="s">
        <v>143</v>
      </c>
      <c r="X2" s="55" t="s">
        <v>142</v>
      </c>
      <c r="Y2" s="55" t="s">
        <v>141</v>
      </c>
      <c r="Z2" s="55" t="s">
        <v>140</v>
      </c>
      <c r="AA2" s="55" t="s">
        <v>139</v>
      </c>
      <c r="AB2" s="55" t="s">
        <v>138</v>
      </c>
      <c r="AC2" s="55" t="s">
        <v>137</v>
      </c>
      <c r="AD2" s="55" t="s">
        <v>136</v>
      </c>
      <c r="AE2" s="55" t="s">
        <v>135</v>
      </c>
      <c r="AF2" s="55" t="s">
        <v>134</v>
      </c>
      <c r="AG2" s="55" t="s">
        <v>133</v>
      </c>
      <c r="AH2" s="55" t="s">
        <v>132</v>
      </c>
      <c r="AI2" s="55" t="s">
        <v>131</v>
      </c>
      <c r="AJ2" s="55" t="s">
        <v>130</v>
      </c>
      <c r="AK2" s="55" t="s">
        <v>129</v>
      </c>
      <c r="AL2" s="55" t="s">
        <v>128</v>
      </c>
      <c r="AM2" s="55" t="s">
        <v>127</v>
      </c>
      <c r="AN2" s="55" t="s">
        <v>126</v>
      </c>
      <c r="AO2" s="55" t="s">
        <v>125</v>
      </c>
      <c r="AP2" s="55" t="s">
        <v>124</v>
      </c>
      <c r="AQ2" s="55" t="s">
        <v>123</v>
      </c>
      <c r="AR2" s="55" t="s">
        <v>122</v>
      </c>
      <c r="AS2" s="55" t="s">
        <v>121</v>
      </c>
      <c r="AT2" s="55" t="s">
        <v>120</v>
      </c>
      <c r="AU2" s="55" t="s">
        <v>119</v>
      </c>
      <c r="AV2" s="55" t="s">
        <v>118</v>
      </c>
      <c r="AW2" s="55" t="s">
        <v>117</v>
      </c>
      <c r="AX2" s="55" t="s">
        <v>116</v>
      </c>
      <c r="AY2" s="55" t="s">
        <v>115</v>
      </c>
      <c r="AZ2" s="55" t="s">
        <v>114</v>
      </c>
      <c r="BA2" s="55" t="s">
        <v>113</v>
      </c>
      <c r="BB2" s="55" t="s">
        <v>112</v>
      </c>
      <c r="BC2" s="55" t="s">
        <v>111</v>
      </c>
      <c r="BD2" s="55" t="s">
        <v>110</v>
      </c>
      <c r="BE2" s="55" t="s">
        <v>109</v>
      </c>
      <c r="BF2" s="55" t="s">
        <v>108</v>
      </c>
      <c r="BG2" s="55" t="s">
        <v>107</v>
      </c>
      <c r="BH2" s="55" t="s">
        <v>106</v>
      </c>
      <c r="BI2" s="55" t="s">
        <v>105</v>
      </c>
      <c r="BJ2" s="55" t="s">
        <v>104</v>
      </c>
      <c r="BK2" s="55" t="s">
        <v>103</v>
      </c>
      <c r="BL2" s="55" t="s">
        <v>102</v>
      </c>
      <c r="BM2" s="55" t="s">
        <v>101</v>
      </c>
      <c r="BN2" s="55" t="s">
        <v>100</v>
      </c>
      <c r="BO2" s="55" t="s">
        <v>99</v>
      </c>
      <c r="BP2" s="55" t="s">
        <v>98</v>
      </c>
      <c r="BQ2" s="55" t="s">
        <v>97</v>
      </c>
      <c r="BR2" s="55" t="s">
        <v>96</v>
      </c>
      <c r="BS2" s="55" t="s">
        <v>95</v>
      </c>
      <c r="BT2" s="54" t="s">
        <v>94</v>
      </c>
      <c r="BU2" s="54" t="s">
        <v>93</v>
      </c>
      <c r="BV2" s="54" t="s">
        <v>92</v>
      </c>
      <c r="BW2" s="54" t="s">
        <v>91</v>
      </c>
      <c r="BX2" s="30"/>
    </row>
    <row r="3" spans="1:76" s="51" customFormat="1" ht="15.75">
      <c r="A3" s="420"/>
      <c r="B3" s="420"/>
      <c r="C3" s="52"/>
      <c r="D3" s="53" t="s">
        <v>90</v>
      </c>
      <c r="E3" s="53" t="s">
        <v>90</v>
      </c>
      <c r="F3" s="53" t="s">
        <v>90</v>
      </c>
      <c r="G3" s="53" t="s">
        <v>90</v>
      </c>
      <c r="H3" s="53" t="s">
        <v>90</v>
      </c>
      <c r="I3" s="53" t="s">
        <v>90</v>
      </c>
      <c r="J3" s="53" t="s">
        <v>90</v>
      </c>
      <c r="K3" s="53" t="s">
        <v>90</v>
      </c>
      <c r="L3" s="53" t="s">
        <v>90</v>
      </c>
      <c r="M3" s="53" t="s">
        <v>90</v>
      </c>
      <c r="N3" s="53" t="s">
        <v>90</v>
      </c>
      <c r="O3" s="53" t="s">
        <v>90</v>
      </c>
      <c r="P3" s="53" t="s">
        <v>90</v>
      </c>
      <c r="Q3" s="53" t="s">
        <v>90</v>
      </c>
      <c r="R3" s="53" t="s">
        <v>90</v>
      </c>
      <c r="S3" s="53" t="s">
        <v>90</v>
      </c>
      <c r="T3" s="53" t="s">
        <v>90</v>
      </c>
      <c r="U3" s="53" t="s">
        <v>90</v>
      </c>
      <c r="V3" s="53" t="s">
        <v>90</v>
      </c>
      <c r="W3" s="53" t="s">
        <v>90</v>
      </c>
      <c r="X3" s="53" t="s">
        <v>90</v>
      </c>
      <c r="Y3" s="53" t="s">
        <v>90</v>
      </c>
      <c r="Z3" s="53" t="s">
        <v>90</v>
      </c>
      <c r="AA3" s="53" t="s">
        <v>90</v>
      </c>
      <c r="AB3" s="53" t="s">
        <v>90</v>
      </c>
      <c r="AC3" s="53" t="s">
        <v>90</v>
      </c>
      <c r="AD3" s="53" t="s">
        <v>90</v>
      </c>
      <c r="AE3" s="53" t="s">
        <v>90</v>
      </c>
      <c r="AF3" s="53" t="s">
        <v>90</v>
      </c>
      <c r="AG3" s="53" t="s">
        <v>90</v>
      </c>
      <c r="AH3" s="53" t="s">
        <v>90</v>
      </c>
      <c r="AI3" s="53" t="s">
        <v>90</v>
      </c>
      <c r="AJ3" s="53" t="s">
        <v>90</v>
      </c>
      <c r="AK3" s="53" t="s">
        <v>90</v>
      </c>
      <c r="AL3" s="53" t="s">
        <v>90</v>
      </c>
      <c r="AM3" s="53" t="s">
        <v>90</v>
      </c>
      <c r="AN3" s="53" t="s">
        <v>90</v>
      </c>
      <c r="AO3" s="53" t="s">
        <v>90</v>
      </c>
      <c r="AP3" s="53" t="s">
        <v>90</v>
      </c>
      <c r="AQ3" s="53" t="s">
        <v>90</v>
      </c>
      <c r="AR3" s="53" t="s">
        <v>90</v>
      </c>
      <c r="AS3" s="53" t="s">
        <v>90</v>
      </c>
      <c r="AT3" s="53" t="s">
        <v>90</v>
      </c>
      <c r="AU3" s="53" t="s">
        <v>90</v>
      </c>
      <c r="AV3" s="53" t="s">
        <v>90</v>
      </c>
      <c r="AW3" s="53" t="s">
        <v>90</v>
      </c>
      <c r="AX3" s="53" t="s">
        <v>90</v>
      </c>
      <c r="AY3" s="53" t="s">
        <v>90</v>
      </c>
      <c r="AZ3" s="53" t="s">
        <v>90</v>
      </c>
      <c r="BA3" s="53" t="s">
        <v>90</v>
      </c>
      <c r="BB3" s="53" t="s">
        <v>90</v>
      </c>
      <c r="BC3" s="53" t="s">
        <v>90</v>
      </c>
      <c r="BD3" s="53" t="s">
        <v>90</v>
      </c>
      <c r="BE3" s="53" t="s">
        <v>90</v>
      </c>
      <c r="BF3" s="53" t="s">
        <v>90</v>
      </c>
      <c r="BG3" s="53" t="s">
        <v>90</v>
      </c>
      <c r="BH3" s="53" t="s">
        <v>90</v>
      </c>
      <c r="BI3" s="53" t="s">
        <v>90</v>
      </c>
      <c r="BJ3" s="53" t="s">
        <v>90</v>
      </c>
      <c r="BK3" s="53" t="s">
        <v>90</v>
      </c>
      <c r="BL3" s="53" t="s">
        <v>90</v>
      </c>
      <c r="BM3" s="53" t="s">
        <v>90</v>
      </c>
      <c r="BN3" s="53" t="s">
        <v>90</v>
      </c>
      <c r="BO3" s="53" t="s">
        <v>90</v>
      </c>
      <c r="BP3" s="53" t="s">
        <v>90</v>
      </c>
      <c r="BQ3" s="53" t="s">
        <v>90</v>
      </c>
      <c r="BR3" s="53" t="s">
        <v>89</v>
      </c>
      <c r="BS3" s="53" t="s">
        <v>89</v>
      </c>
      <c r="BT3" s="53" t="s">
        <v>89</v>
      </c>
      <c r="BU3" s="53" t="s">
        <v>89</v>
      </c>
      <c r="BV3" s="53" t="s">
        <v>89</v>
      </c>
      <c r="BW3" s="53" t="s">
        <v>89</v>
      </c>
      <c r="BX3" s="52"/>
    </row>
    <row r="4" spans="1:76" ht="15" customHeight="1">
      <c r="A4" s="421"/>
      <c r="B4" s="421"/>
      <c r="C4" s="50"/>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8"/>
      <c r="BU4" s="48"/>
      <c r="BV4" s="48"/>
      <c r="BW4" s="48"/>
      <c r="BX4" s="30"/>
    </row>
    <row r="5" spans="1:76" ht="39" customHeight="1">
      <c r="A5" s="30"/>
      <c r="B5" s="39" t="s">
        <v>88</v>
      </c>
      <c r="C5" s="30"/>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41"/>
      <c r="BS5" s="41"/>
      <c r="BT5" s="41"/>
      <c r="BU5" s="41"/>
      <c r="BV5" s="41"/>
      <c r="BW5" s="41"/>
      <c r="BX5" s="30"/>
    </row>
    <row r="6" spans="1:76">
      <c r="A6" s="30"/>
      <c r="B6" s="38" t="s">
        <v>83</v>
      </c>
      <c r="C6" s="30"/>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7">
        <f>('Table 2a'!AH17+'Table 2a'!AH77+'Tax Credits and Child Benefit'!AH4)/1000</f>
        <v>6.236945637563803</v>
      </c>
      <c r="AI6" s="47">
        <f>('Table 2a'!AI17+'Table 2a'!AI77+'Tax Credits and Child Benefit'!AI4)/1000</f>
        <v>7.6402431908341208</v>
      </c>
      <c r="AJ6" s="47">
        <f>('Table 2a'!AJ17+'Table 2a'!AJ77+'Tax Credits and Child Benefit'!AJ4)/1000</f>
        <v>9.303319692904541</v>
      </c>
      <c r="AK6" s="47">
        <f>('Table 2a'!AK17+'Table 2a'!AK77+'Tax Credits and Child Benefit'!AK4)/1000</f>
        <v>11.812471278723885</v>
      </c>
      <c r="AL6" s="47">
        <f>('Table 2a'!AL17+'Table 2a'!AL77+'Tax Credits and Child Benefit'!AL4)/1000</f>
        <v>13.762741104741497</v>
      </c>
      <c r="AM6" s="47">
        <f>('Table 2a'!AM17+'Table 2a'!AM77+'Tax Credits and Child Benefit'!AM4)/1000</f>
        <v>15.890157842686397</v>
      </c>
      <c r="AN6" s="47">
        <f>('Table 2a'!AN17+'Table 2a'!AN77+'Tax Credits and Child Benefit'!AN4)/1000</f>
        <v>17.515119469376764</v>
      </c>
      <c r="AO6" s="47">
        <f>('Table 2a'!AO17+'Table 2a'!AO77+'Tax Credits and Child Benefit'!AO4)/1000</f>
        <v>19.015815138861655</v>
      </c>
      <c r="AP6" s="47">
        <f>('Table 2a'!AP17+'Table 2a'!AP77+'Tax Credits and Child Benefit'!AP4)/1000</f>
        <v>20.365264344721265</v>
      </c>
      <c r="AQ6" s="47">
        <f>('Table 2a'!AQ17+'Table 2a'!AQ77+'Tax Credits and Child Benefit'!AQ4)/1000</f>
        <v>20.711534236682208</v>
      </c>
      <c r="AR6" s="47">
        <f>('Table 2a'!AR17+'Table 2a'!AR77+'Tax Credits and Child Benefit'!AR4)/1000</f>
        <v>20.353255617035689</v>
      </c>
      <c r="AS6" s="47">
        <f>('Table 2a'!AS17+'Table 2a'!AS77+'Tax Credits and Child Benefit'!AS4)/1000</f>
        <v>20.767604224384066</v>
      </c>
      <c r="AT6" s="47">
        <f>('Table 2a'!AT17+'Table 2a'!AT77+'Tax Credits and Child Benefit'!AT4)/1000</f>
        <v>23.387504457684422</v>
      </c>
      <c r="AU6" s="47">
        <f>('Table 2a'!AU17+'Table 2a'!AU77+'Tax Credits and Child Benefit'!AU4)/1000</f>
        <v>29.555510322849447</v>
      </c>
      <c r="AV6" s="47">
        <f>('Table 2a'!AV17+'Table 2a'!AV77+'Tax Credits and Child Benefit'!AV4)/1000</f>
        <v>34.94783868550568</v>
      </c>
      <c r="AW6" s="47">
        <f>('Table 2a'!AW17+'Table 2a'!AW77+'Tax Credits and Child Benefit'!AW4)/1000</f>
        <v>39.026780887744579</v>
      </c>
      <c r="AX6" s="47">
        <f>('Table 2a'!AX17+'Table 2a'!AX77+'Tax Credits and Child Benefit'!AX4)/1000</f>
        <v>40.28216432355827</v>
      </c>
      <c r="AY6" s="47">
        <f>('Table 2a'!AY17+'Table 2a'!AY77+'Tax Credits and Child Benefit'!AY4)/1000</f>
        <v>42.273652126274818</v>
      </c>
      <c r="AZ6" s="47">
        <f>('Table 2a'!AZ17+'Table 2a'!AZ77+'Tax Credits and Child Benefit'!AZ4)/1000</f>
        <v>43.29915944130552</v>
      </c>
      <c r="BA6" s="47">
        <f>('Table 2a'!BA17+'Table 2a'!BA77+'Tax Credits and Child Benefit'!BA4)/1000</f>
        <v>42.550279613573061</v>
      </c>
      <c r="BB6" s="47">
        <f>('Table 2a'!BB17+'Table 2a'!BB77+'Tax Credits and Child Benefit'!BB4)/1000</f>
        <v>42.705111877504095</v>
      </c>
      <c r="BC6" s="47">
        <f>('Table 2a'!BC17+'Table 2a'!BC77+'Tax Credits and Child Benefit'!BC4)/1000</f>
        <v>44.109295941042205</v>
      </c>
      <c r="BD6" s="47">
        <f>('Table 2a'!BD17+'Table 2a'!BD77+'Tax Credits and Child Benefit'!BD4)/1000</f>
        <v>46.558846296953519</v>
      </c>
      <c r="BE6" s="47">
        <f>('Table 2a'!BE17+'Table 2a'!BE77+'Tax Credits and Child Benefit'!BE4)/1000</f>
        <v>48.912172972446285</v>
      </c>
      <c r="BF6" s="47">
        <f>('Table 2a'!BF17+'Table 2a'!BF77+'Tax Credits and Child Benefit'!BF4)/1000</f>
        <v>51.814338281793198</v>
      </c>
      <c r="BG6" s="47">
        <f>('Table 2a'!BG17+'Table 2a'!BG77+'Tax Credits and Child Benefit'!BG4)/1000</f>
        <v>59.816971842377136</v>
      </c>
      <c r="BH6" s="47">
        <f>('Table 2a'!BH17+'Table 2a'!BH77+'Tax Credits and Child Benefit'!BH4)/1000</f>
        <v>62.840498691536702</v>
      </c>
      <c r="BI6" s="47">
        <f>('Table 2a'!BI17+'Table 2a'!BI77+'Tax Credits and Child Benefit'!BI4)/1000</f>
        <v>65.068833331975469</v>
      </c>
      <c r="BJ6" s="47">
        <f>('Table 2a'!BJ17+'Table 2a'!BJ77+'Tax Credits and Child Benefit'!BJ4)/1000</f>
        <v>67.445898193303279</v>
      </c>
      <c r="BK6" s="47">
        <f>('Table 2a'!BK17+'Table 2a'!BK77+'Tax Credits and Child Benefit'!BK4)/1000</f>
        <v>70.848696729315847</v>
      </c>
      <c r="BL6" s="47">
        <f>('Table 2a'!BL17+'Table 2a'!BL77+'Tax Credits and Child Benefit'!BL4)/1000</f>
        <v>77.758426557383558</v>
      </c>
      <c r="BM6" s="47">
        <f>('Table 2a'!BM17+'Table 2a'!BM77+'Tax Credits and Child Benefit'!BM4)/1000</f>
        <v>87.540486852486353</v>
      </c>
      <c r="BN6" s="47">
        <f>('Table 2a'!BN17+'Table 2a'!BN77+'Tax Credits and Child Benefit'!BN4)/1000</f>
        <v>90.448734239122302</v>
      </c>
      <c r="BO6" s="47">
        <f>('Table 2a'!BO17+'Table 2a'!BO77+'Tax Credits and Child Benefit'!BO4)/1000</f>
        <v>92.71476139764286</v>
      </c>
      <c r="BP6" s="47">
        <f>('Table 2a'!BP17+'Table 2a'!BP77+'Tax Credits and Child Benefit'!BP4)/1000</f>
        <v>94.498743853195805</v>
      </c>
      <c r="BQ6" s="47">
        <f>('Table 2a'!BQ17+'Table 2a'!BQ77+'Tax Credits and Child Benefit'!BQ4)/1000</f>
        <v>93.01809764088388</v>
      </c>
      <c r="BR6" s="47">
        <f>('Table 2a'!BR17+'Table 2a'!BR77+'Tax Credits and Child Benefit'!BR4)/1000</f>
        <v>93.595958678588786</v>
      </c>
      <c r="BS6" s="47">
        <f>('Table 2a'!BS17+'Table 2a'!BS77+'Tax Credits and Child Benefit'!BS4)/1000</f>
        <v>94.090409913469301</v>
      </c>
      <c r="BT6" s="47">
        <f>('Table 2a'!BT17+'Table 2a'!BT77+'Tax Credits and Child Benefit'!BT4)/1000</f>
        <v>94.436311017938451</v>
      </c>
      <c r="BU6" s="47">
        <f>('Table 2a'!BU17+'Table 2a'!BU77+'Tax Credits and Child Benefit'!BU4)/1000</f>
        <v>95.885085758081786</v>
      </c>
      <c r="BV6" s="47">
        <f>('Table 2a'!BV17+'Table 2a'!BV77+'Tax Credits and Child Benefit'!BV4)/1000</f>
        <v>98.684213519054964</v>
      </c>
      <c r="BW6" s="47">
        <f>('Table 2a'!BW17+'Table 2a'!BW77+'Tax Credits and Child Benefit'!BW4)/1000</f>
        <v>101.30446581823786</v>
      </c>
      <c r="BX6" s="30"/>
    </row>
    <row r="7" spans="1:76">
      <c r="A7" s="30"/>
      <c r="B7" s="38" t="s">
        <v>82</v>
      </c>
      <c r="C7" s="30"/>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7">
        <f>'Table 2a'!AH126/1000</f>
        <v>8.9100543624361954</v>
      </c>
      <c r="AI7" s="47">
        <f>'Table 2a'!AI126/1000</f>
        <v>10.30681680916588</v>
      </c>
      <c r="AJ7" s="47">
        <f>'Table 2a'!AJ126/1000</f>
        <v>12.313740307095463</v>
      </c>
      <c r="AK7" s="47">
        <f>'Table 2a'!AK126/1000</f>
        <v>14.493238721276105</v>
      </c>
      <c r="AL7" s="47">
        <f>'Table 2a'!AL126/1000</f>
        <v>16.239318895258503</v>
      </c>
      <c r="AM7" s="47">
        <f>'Table 2a'!AM126/1000</f>
        <v>17.595902157313606</v>
      </c>
      <c r="AN7" s="47">
        <f>'Table 2a'!AN126/1000</f>
        <v>18.637940530623233</v>
      </c>
      <c r="AO7" s="47">
        <f>'Table 2a'!AO126/1000</f>
        <v>20.344244861138339</v>
      </c>
      <c r="AP7" s="47">
        <f>'Table 2a'!AP126/1000</f>
        <v>21.827393655278737</v>
      </c>
      <c r="AQ7" s="47">
        <f>'Table 2a'!AQ126/1000</f>
        <v>23.018209763317806</v>
      </c>
      <c r="AR7" s="47">
        <f>'Table 2a'!AR126/1000</f>
        <v>24.111016892964305</v>
      </c>
      <c r="AS7" s="47">
        <f>'Table 2a'!AS126/1000</f>
        <v>26.101131256615957</v>
      </c>
      <c r="AT7" s="47">
        <f>'Table 2a'!AT126/1000</f>
        <v>28.882238575136881</v>
      </c>
      <c r="AU7" s="47">
        <f>'Table 2a'!AU126/1000</f>
        <v>32.769179029366185</v>
      </c>
      <c r="AV7" s="47">
        <f>'Table 2a'!AV126/1000</f>
        <v>35.520090726400312</v>
      </c>
      <c r="AW7" s="47">
        <f>'Table 2a'!AW126/1000</f>
        <v>38.027385195152178</v>
      </c>
      <c r="AX7" s="47">
        <f>'Table 2a'!AX126/1000</f>
        <v>39.174223848013305</v>
      </c>
      <c r="AY7" s="47">
        <f>'Table 2a'!AY126/1000</f>
        <v>41.009677420196041</v>
      </c>
      <c r="AZ7" s="47">
        <f>'Table 2a'!AZ126/1000</f>
        <v>43.344847705346645</v>
      </c>
      <c r="BA7" s="47">
        <f>'Table 2a'!BA126/1000</f>
        <v>45.296793622831608</v>
      </c>
      <c r="BB7" s="47">
        <f>'Table 2a'!BB126/1000</f>
        <v>47.433782529303187</v>
      </c>
      <c r="BC7" s="47">
        <f>'Table 2a'!BC126/1000</f>
        <v>50.591433705644626</v>
      </c>
      <c r="BD7" s="47">
        <f>'Table 2a'!BD126/1000</f>
        <v>53.575854131481975</v>
      </c>
      <c r="BE7" s="47">
        <f>'Table 2a'!BE126/1000</f>
        <v>57.780114800864766</v>
      </c>
      <c r="BF7" s="47">
        <f>'Table 2a'!BF126/1000</f>
        <v>61.291539156778008</v>
      </c>
      <c r="BG7" s="47">
        <f>'Table 2a'!BG126/1000</f>
        <v>64.508036623095066</v>
      </c>
      <c r="BH7" s="47">
        <f>'Table 2a'!BH126/1000</f>
        <v>69.301260916761976</v>
      </c>
      <c r="BI7" s="47">
        <f>'Table 2a'!BI126/1000</f>
        <v>73.551793242091591</v>
      </c>
      <c r="BJ7" s="47">
        <f>'Table 2a'!BJ126/1000</f>
        <v>75.92303895872034</v>
      </c>
      <c r="BK7" s="47">
        <f>'Table 2a'!BK126/1000</f>
        <v>81.174652249812809</v>
      </c>
      <c r="BL7" s="47">
        <f>'Table 2a'!BL126/1000</f>
        <v>88.218562090930718</v>
      </c>
      <c r="BM7" s="47">
        <f>'Table 2a'!BM126/1000</f>
        <v>94.366067225747116</v>
      </c>
      <c r="BN7" s="47">
        <f>'Table 2a'!BN126/1000</f>
        <v>98.066518147887891</v>
      </c>
      <c r="BO7" s="47">
        <f>'Table 2a'!BO126/1000</f>
        <v>101.97891836931119</v>
      </c>
      <c r="BP7" s="47">
        <f>'Table 2a'!BP126/1000</f>
        <v>107.73109537034345</v>
      </c>
      <c r="BQ7" s="47">
        <f>'Table 2a'!BQ126/1000</f>
        <v>110.69512179348879</v>
      </c>
      <c r="BR7" s="47">
        <f>'Table 2a'!BR126/1000</f>
        <v>114.03527497515455</v>
      </c>
      <c r="BS7" s="47">
        <f>'Table 2a'!BS126/1000</f>
        <v>116.70757867056827</v>
      </c>
      <c r="BT7" s="47">
        <f>'Table 2a'!BT126/1000</f>
        <v>118.33849363476062</v>
      </c>
      <c r="BU7" s="47">
        <f>'Table 2a'!BU126/1000</f>
        <v>120.78118873321482</v>
      </c>
      <c r="BV7" s="47">
        <f>'Table 2a'!BV126/1000</f>
        <v>123.48937438901218</v>
      </c>
      <c r="BW7" s="47">
        <f>'Table 2a'!BW126/1000</f>
        <v>126.49393964723039</v>
      </c>
      <c r="BX7" s="30"/>
    </row>
    <row r="8" spans="1:76" ht="15.75">
      <c r="A8" s="30"/>
      <c r="B8" s="35" t="s">
        <v>81</v>
      </c>
      <c r="C8" s="33"/>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6">
        <f t="shared" ref="AH8:BW8" si="0">SUM(AH6:AH7)</f>
        <v>15.146999999999998</v>
      </c>
      <c r="AI8" s="46">
        <f t="shared" si="0"/>
        <v>17.94706</v>
      </c>
      <c r="AJ8" s="46">
        <f t="shared" si="0"/>
        <v>21.617060000000002</v>
      </c>
      <c r="AK8" s="46">
        <f t="shared" si="0"/>
        <v>26.305709999999991</v>
      </c>
      <c r="AL8" s="46">
        <f t="shared" si="0"/>
        <v>30.00206</v>
      </c>
      <c r="AM8" s="46">
        <f t="shared" si="0"/>
        <v>33.486060000000002</v>
      </c>
      <c r="AN8" s="46">
        <f t="shared" si="0"/>
        <v>36.153059999999996</v>
      </c>
      <c r="AO8" s="46">
        <f t="shared" si="0"/>
        <v>39.36005999999999</v>
      </c>
      <c r="AP8" s="46">
        <f t="shared" si="0"/>
        <v>42.192658000000002</v>
      </c>
      <c r="AQ8" s="46">
        <f t="shared" si="0"/>
        <v>43.729744000000011</v>
      </c>
      <c r="AR8" s="46">
        <f t="shared" si="0"/>
        <v>44.464272509999994</v>
      </c>
      <c r="AS8" s="46">
        <f t="shared" si="0"/>
        <v>46.868735481000023</v>
      </c>
      <c r="AT8" s="46">
        <f t="shared" si="0"/>
        <v>52.269743032821303</v>
      </c>
      <c r="AU8" s="46">
        <f t="shared" si="0"/>
        <v>62.324689352215628</v>
      </c>
      <c r="AV8" s="46">
        <f t="shared" si="0"/>
        <v>70.467929411905999</v>
      </c>
      <c r="AW8" s="46">
        <f t="shared" si="0"/>
        <v>77.054166082896757</v>
      </c>
      <c r="AX8" s="46">
        <f t="shared" si="0"/>
        <v>79.456388171571575</v>
      </c>
      <c r="AY8" s="46">
        <f t="shared" si="0"/>
        <v>83.283329546470867</v>
      </c>
      <c r="AZ8" s="46">
        <f t="shared" si="0"/>
        <v>86.644007146652172</v>
      </c>
      <c r="BA8" s="46">
        <f t="shared" si="0"/>
        <v>87.847073236404668</v>
      </c>
      <c r="BB8" s="46">
        <f t="shared" si="0"/>
        <v>90.138894406807282</v>
      </c>
      <c r="BC8" s="46">
        <f t="shared" si="0"/>
        <v>94.700729646686824</v>
      </c>
      <c r="BD8" s="46">
        <f t="shared" si="0"/>
        <v>100.13470042843549</v>
      </c>
      <c r="BE8" s="46">
        <f t="shared" si="0"/>
        <v>106.69228777331105</v>
      </c>
      <c r="BF8" s="46">
        <f t="shared" si="0"/>
        <v>113.10587743857121</v>
      </c>
      <c r="BG8" s="46">
        <f t="shared" si="0"/>
        <v>124.32500846547219</v>
      </c>
      <c r="BH8" s="46">
        <f t="shared" si="0"/>
        <v>132.14175960829868</v>
      </c>
      <c r="BI8" s="46">
        <f t="shared" si="0"/>
        <v>138.62062657406705</v>
      </c>
      <c r="BJ8" s="46">
        <f t="shared" si="0"/>
        <v>143.36893715202362</v>
      </c>
      <c r="BK8" s="46">
        <f t="shared" si="0"/>
        <v>152.02334897912866</v>
      </c>
      <c r="BL8" s="46">
        <f t="shared" si="0"/>
        <v>165.97698864831426</v>
      </c>
      <c r="BM8" s="46">
        <f t="shared" si="0"/>
        <v>181.90655407823346</v>
      </c>
      <c r="BN8" s="46">
        <f t="shared" si="0"/>
        <v>188.51525238701021</v>
      </c>
      <c r="BO8" s="46">
        <f t="shared" si="0"/>
        <v>194.69367976695406</v>
      </c>
      <c r="BP8" s="46">
        <f t="shared" si="0"/>
        <v>202.22983922353927</v>
      </c>
      <c r="BQ8" s="46">
        <f t="shared" si="0"/>
        <v>203.71321943437266</v>
      </c>
      <c r="BR8" s="46">
        <f t="shared" si="0"/>
        <v>207.63123365374332</v>
      </c>
      <c r="BS8" s="46">
        <f t="shared" si="0"/>
        <v>210.79798858403757</v>
      </c>
      <c r="BT8" s="46">
        <f t="shared" si="0"/>
        <v>212.77480465269906</v>
      </c>
      <c r="BU8" s="46">
        <f t="shared" si="0"/>
        <v>216.6662744912966</v>
      </c>
      <c r="BV8" s="46">
        <f t="shared" si="0"/>
        <v>222.17358790806713</v>
      </c>
      <c r="BW8" s="46">
        <f t="shared" si="0"/>
        <v>227.79840546546825</v>
      </c>
      <c r="BX8" s="30"/>
    </row>
    <row r="9" spans="1:76">
      <c r="A9" s="30"/>
      <c r="B9" s="30" t="s">
        <v>80</v>
      </c>
      <c r="C9" s="33"/>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7">
        <f>('Tax Credits and Child Benefit'!AH5)/1000</f>
        <v>0.311506263796343</v>
      </c>
      <c r="AI9" s="47">
        <f>('Tax Credits and Child Benefit'!AI5)/1000</f>
        <v>0.32908045600000002</v>
      </c>
      <c r="AJ9" s="47">
        <f>('Tax Credits and Child Benefit'!AJ5)/1000</f>
        <v>0.43788564615384618</v>
      </c>
      <c r="AK9" s="47">
        <f>('Tax Credits and Child Benefit'!AK5)/1000</f>
        <v>0.63036453049999996</v>
      </c>
      <c r="AL9" s="47">
        <f>('Tax Credits and Child Benefit'!AL5)/1000</f>
        <v>0.8494666057500001</v>
      </c>
      <c r="AM9" s="47">
        <f>('Tax Credits and Child Benefit'!AM5)/1000</f>
        <v>1.0059625655</v>
      </c>
      <c r="AN9" s="47">
        <f>('Tax Credits and Child Benefit'!AN5)/1000</f>
        <v>1.14677059775</v>
      </c>
      <c r="AO9" s="47">
        <f>('Tax Credits and Child Benefit'!AO5)/1000</f>
        <v>1.3021197127142856</v>
      </c>
      <c r="AP9" s="47">
        <f>('Tax Credits and Child Benefit'!AP5)/1000</f>
        <v>1.4065755610666668</v>
      </c>
      <c r="AQ9" s="47">
        <f>('Tax Credits and Child Benefit'!AQ5)/1000</f>
        <v>1.470998633</v>
      </c>
      <c r="AR9" s="47">
        <f>('Tax Credits and Child Benefit'!AR5)/1000</f>
        <v>1.7166079533333336</v>
      </c>
      <c r="AS9" s="47">
        <f>('Tax Credits and Child Benefit'!AS5)/1000</f>
        <v>1.842417283333333</v>
      </c>
      <c r="AT9" s="47">
        <f>('Tax Credits and Child Benefit'!AT5)/1000</f>
        <v>2.0956676243333332</v>
      </c>
      <c r="AU9" s="47">
        <f>('Tax Credits and Child Benefit'!AU5)/1000</f>
        <v>2.7103011549999998</v>
      </c>
      <c r="AV9" s="47">
        <f>('Tax Credits and Child Benefit'!AV5)/1000</f>
        <v>3.5205180103333333</v>
      </c>
      <c r="AW9" s="47">
        <f>('Tax Credits and Child Benefit'!AW5)/1000</f>
        <v>4.0868566219999991</v>
      </c>
      <c r="AX9" s="47">
        <f>('Tax Credits and Child Benefit'!AX5)/1000</f>
        <v>4.2380829999999996</v>
      </c>
      <c r="AY9" s="47">
        <f>('Tax Credits and Child Benefit'!AY5)/1000</f>
        <v>4.5030760000000001</v>
      </c>
      <c r="AZ9" s="47">
        <f>('Tax Credits and Child Benefit'!AZ5)/1000</f>
        <v>4.7702340000000003</v>
      </c>
      <c r="BA9" s="47">
        <f>('Tax Credits and Child Benefit'!BA5)/1000</f>
        <v>4.8528390000000003</v>
      </c>
      <c r="BB9" s="47">
        <f>('Tax Credits and Child Benefit'!BB5)/1000</f>
        <v>4.9433379999999998</v>
      </c>
      <c r="BC9" s="47">
        <f>('Tax Credits and Child Benefit'!BC5)/1000</f>
        <v>5.6592429505568198</v>
      </c>
      <c r="BD9" s="47">
        <f>('Tax Credits and Child Benefit'!BD5)/1000</f>
        <v>7.5496077903652825</v>
      </c>
      <c r="BE9" s="47">
        <f>('Tax Credits and Child Benefit'!BE5)/1000</f>
        <v>9.0642876641951045</v>
      </c>
      <c r="BF9" s="47">
        <f>('Tax Credits and Child Benefit'!BF5)/1000</f>
        <v>10.337278440494428</v>
      </c>
      <c r="BG9" s="47">
        <f>('Tax Credits and Child Benefit'!BG5)/1000</f>
        <v>16.958946968295454</v>
      </c>
      <c r="BH9" s="47">
        <f>('Tax Credits and Child Benefit'!BH5)/1000</f>
        <v>18.748567681119741</v>
      </c>
      <c r="BI9" s="47">
        <f>('Tax Credits and Child Benefit'!BI5)/1000</f>
        <v>19.262425548777454</v>
      </c>
      <c r="BJ9" s="47">
        <f>('Tax Credits and Child Benefit'!BJ5)/1000</f>
        <v>20.093035981705547</v>
      </c>
      <c r="BK9" s="47">
        <f>('Tax Credits and Child Benefit'!BK5)/1000</f>
        <v>21.080123790563061</v>
      </c>
      <c r="BL9" s="47">
        <f>('Tax Credits and Child Benefit'!BL5)/1000</f>
        <v>24.72450828017875</v>
      </c>
      <c r="BM9" s="47">
        <f>('Tax Credits and Child Benefit'!BM5)/1000</f>
        <v>27.528875527765326</v>
      </c>
      <c r="BN9" s="47">
        <f>('Tax Credits and Child Benefit'!BN5)/1000</f>
        <v>28.51141036584723</v>
      </c>
      <c r="BO9" s="47">
        <f>('Tax Credits and Child Benefit'!BO5)/1000</f>
        <v>29.23320777411741</v>
      </c>
      <c r="BP9" s="47">
        <f>('Tax Credits and Child Benefit'!BP5)/1000</f>
        <v>29.12412004915754</v>
      </c>
      <c r="BQ9" s="47">
        <f>('Tax Credits and Child Benefit'!BQ5)/1000</f>
        <v>28.832172930268836</v>
      </c>
      <c r="BR9" s="47">
        <f>('Tax Credits and Child Benefit'!BR5)/1000</f>
        <v>28.771931325667754</v>
      </c>
      <c r="BS9" s="47">
        <f>('Tax Credits and Child Benefit'!BS5)/1000</f>
        <v>28.537548045642428</v>
      </c>
      <c r="BT9" s="47">
        <f>('Tax Credits and Child Benefit'!BT5)/1000</f>
        <v>28.794252618157589</v>
      </c>
      <c r="BU9" s="47">
        <f>('Tax Credits and Child Benefit'!BU5)/1000</f>
        <v>29.522254430996774</v>
      </c>
      <c r="BV9" s="45">
        <f>('Tax Credits and Child Benefit'!BV5)/1000</f>
        <v>30.570315305641554</v>
      </c>
      <c r="BW9" s="47">
        <f>('Tax Credits and Child Benefit'!BW5)/1000</f>
        <v>31.213358202965736</v>
      </c>
      <c r="BX9" s="30"/>
    </row>
    <row r="10" spans="1:76" ht="15.75" thickBot="1">
      <c r="A10" s="30"/>
      <c r="B10" s="31"/>
      <c r="C10" s="31"/>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30"/>
    </row>
    <row r="11" spans="1:76" ht="39" customHeight="1">
      <c r="A11" s="30"/>
      <c r="B11" s="39" t="s">
        <v>87</v>
      </c>
      <c r="C11" s="30"/>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30"/>
    </row>
    <row r="12" spans="1:76">
      <c r="A12" s="30"/>
      <c r="B12" s="38" t="s">
        <v>83</v>
      </c>
      <c r="C12" s="30"/>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v>28.898228753485068</v>
      </c>
      <c r="AI12" s="45">
        <v>30.342289641716196</v>
      </c>
      <c r="AJ12" s="45">
        <v>31.114665476487637</v>
      </c>
      <c r="AK12" s="45">
        <v>36.006579003026303</v>
      </c>
      <c r="AL12" s="45">
        <v>39.299282031857267</v>
      </c>
      <c r="AM12" s="45">
        <v>43.429882802427024</v>
      </c>
      <c r="AN12" s="45">
        <v>45.255606670101983</v>
      </c>
      <c r="AO12" s="45">
        <v>46.322070946463526</v>
      </c>
      <c r="AP12" s="45">
        <v>47.726050916559714</v>
      </c>
      <c r="AQ12" s="45">
        <v>45.994310530114696</v>
      </c>
      <c r="AR12" s="45">
        <v>42.389673184744929</v>
      </c>
      <c r="AS12" s="45">
        <v>40.126761338691416</v>
      </c>
      <c r="AT12" s="45">
        <v>41.737096408405826</v>
      </c>
      <c r="AU12" s="45">
        <v>49.82032887342038</v>
      </c>
      <c r="AV12" s="45">
        <v>57.447031613747917</v>
      </c>
      <c r="AW12" s="45">
        <v>62.616275293512324</v>
      </c>
      <c r="AX12" s="45">
        <v>63.874508365759056</v>
      </c>
      <c r="AY12" s="45">
        <v>65.134829793921497</v>
      </c>
      <c r="AZ12" s="45">
        <v>64.004927826048132</v>
      </c>
      <c r="BA12" s="45">
        <v>61.797343732065116</v>
      </c>
      <c r="BB12" s="45">
        <v>61.053319679784423</v>
      </c>
      <c r="BC12" s="45">
        <v>62.410544754541107</v>
      </c>
      <c r="BD12" s="45">
        <v>64.397772858303924</v>
      </c>
      <c r="BE12" s="45">
        <v>66.641946493123754</v>
      </c>
      <c r="BF12" s="45">
        <v>68.785772269872155</v>
      </c>
      <c r="BG12" s="45">
        <v>77.825445657444561</v>
      </c>
      <c r="BH12" s="45">
        <v>79.260167743168708</v>
      </c>
      <c r="BI12" s="45">
        <v>79.840304902613696</v>
      </c>
      <c r="BJ12" s="45">
        <v>80.572142080549312</v>
      </c>
      <c r="BK12" s="45">
        <v>82.231433731778139</v>
      </c>
      <c r="BL12" s="45">
        <v>88.041247541055526</v>
      </c>
      <c r="BM12" s="45">
        <v>96.618582137051717</v>
      </c>
      <c r="BN12" s="45">
        <v>97.14055703877537</v>
      </c>
      <c r="BO12" s="45">
        <v>97.822805276673307</v>
      </c>
      <c r="BP12" s="45">
        <v>98.121743413036299</v>
      </c>
      <c r="BQ12" s="45">
        <v>94.576342282745287</v>
      </c>
      <c r="BR12" s="45">
        <v>93.595958678588786</v>
      </c>
      <c r="BS12" s="45">
        <v>92.768090806275055</v>
      </c>
      <c r="BT12" s="45">
        <v>92.038334158951329</v>
      </c>
      <c r="BU12" s="45">
        <v>91.987047551801879</v>
      </c>
      <c r="BV12" s="45">
        <v>92.766508195742063</v>
      </c>
      <c r="BW12" s="45">
        <v>92.800560105235888</v>
      </c>
      <c r="BX12" s="30"/>
    </row>
    <row r="13" spans="1:76">
      <c r="A13" s="30"/>
      <c r="B13" s="38" t="s">
        <v>82</v>
      </c>
      <c r="C13" s="30"/>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v>41.28379564844888</v>
      </c>
      <c r="AI13" s="45">
        <v>40.932260020597305</v>
      </c>
      <c r="AJ13" s="45">
        <v>41.182924275065943</v>
      </c>
      <c r="AK13" s="45">
        <v>44.178049852047913</v>
      </c>
      <c r="AL13" s="45">
        <v>46.371109389695938</v>
      </c>
      <c r="AM13" s="45">
        <v>48.091905446164454</v>
      </c>
      <c r="AN13" s="45">
        <v>48.156754355535661</v>
      </c>
      <c r="AO13" s="45">
        <v>49.558093982727392</v>
      </c>
      <c r="AP13" s="45">
        <v>51.152554827389025</v>
      </c>
      <c r="AQ13" s="45">
        <v>51.116767864849002</v>
      </c>
      <c r="AR13" s="45">
        <v>50.215952940185041</v>
      </c>
      <c r="AS13" s="45">
        <v>50.432098632462754</v>
      </c>
      <c r="AT13" s="45">
        <v>51.542941577291202</v>
      </c>
      <c r="AU13" s="45">
        <v>55.237458542303308</v>
      </c>
      <c r="AV13" s="45">
        <v>58.387695824205665</v>
      </c>
      <c r="AW13" s="45">
        <v>61.012801104992526</v>
      </c>
      <c r="AX13" s="45">
        <v>62.117672446876419</v>
      </c>
      <c r="AY13" s="45">
        <v>63.1873099274491</v>
      </c>
      <c r="AZ13" s="45">
        <v>64.07246433438182</v>
      </c>
      <c r="BA13" s="45">
        <v>65.786207538284188</v>
      </c>
      <c r="BB13" s="45">
        <v>67.813658858682217</v>
      </c>
      <c r="BC13" s="45">
        <v>71.582165847826275</v>
      </c>
      <c r="BD13" s="45">
        <v>74.103332867046461</v>
      </c>
      <c r="BE13" s="45">
        <v>78.724356022680197</v>
      </c>
      <c r="BF13" s="45">
        <v>81.367165813821074</v>
      </c>
      <c r="BG13" s="45">
        <v>83.928800540225055</v>
      </c>
      <c r="BH13" s="45">
        <v>87.409070256398593</v>
      </c>
      <c r="BI13" s="45">
        <v>90.24900705722105</v>
      </c>
      <c r="BJ13" s="45">
        <v>90.699094326487639</v>
      </c>
      <c r="BK13" s="45">
        <v>94.216384285564203</v>
      </c>
      <c r="BL13" s="45">
        <v>99.884637673730083</v>
      </c>
      <c r="BM13" s="45">
        <v>104.15198664093829</v>
      </c>
      <c r="BN13" s="45">
        <v>105.32194043262317</v>
      </c>
      <c r="BO13" s="45">
        <v>107.5973633926702</v>
      </c>
      <c r="BP13" s="45">
        <v>111.86141176602207</v>
      </c>
      <c r="BQ13" s="45">
        <v>112.54949298349996</v>
      </c>
      <c r="BR13" s="45">
        <v>114.03527497515455</v>
      </c>
      <c r="BS13" s="45">
        <v>115.06740448732904</v>
      </c>
      <c r="BT13" s="45">
        <v>115.33357988702171</v>
      </c>
      <c r="BU13" s="45">
        <v>115.8710435885379</v>
      </c>
      <c r="BV13" s="45">
        <v>116.08420083454766</v>
      </c>
      <c r="BW13" s="45">
        <v>115.87552783944065</v>
      </c>
      <c r="BX13" s="30"/>
    </row>
    <row r="14" spans="1:76" ht="15.75">
      <c r="A14" s="30"/>
      <c r="B14" s="35" t="s">
        <v>81</v>
      </c>
      <c r="C14" s="33"/>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6">
        <f t="shared" ref="AH14:BW14" si="1">SUM(AH12:AH13)</f>
        <v>70.182024401933944</v>
      </c>
      <c r="AI14" s="46">
        <f t="shared" si="1"/>
        <v>71.274549662313504</v>
      </c>
      <c r="AJ14" s="46">
        <f t="shared" si="1"/>
        <v>72.297589751553573</v>
      </c>
      <c r="AK14" s="46">
        <f t="shared" si="1"/>
        <v>80.184628855074209</v>
      </c>
      <c r="AL14" s="46">
        <f t="shared" si="1"/>
        <v>85.670391421553205</v>
      </c>
      <c r="AM14" s="46">
        <f t="shared" si="1"/>
        <v>91.521788248591477</v>
      </c>
      <c r="AN14" s="46">
        <f t="shared" si="1"/>
        <v>93.412361025637637</v>
      </c>
      <c r="AO14" s="46">
        <f t="shared" si="1"/>
        <v>95.880164929190926</v>
      </c>
      <c r="AP14" s="46">
        <f t="shared" si="1"/>
        <v>98.878605743948739</v>
      </c>
      <c r="AQ14" s="46">
        <f t="shared" si="1"/>
        <v>97.111078394963698</v>
      </c>
      <c r="AR14" s="46">
        <f t="shared" si="1"/>
        <v>92.605626124929969</v>
      </c>
      <c r="AS14" s="46">
        <f t="shared" si="1"/>
        <v>90.558859971154163</v>
      </c>
      <c r="AT14" s="46">
        <f t="shared" si="1"/>
        <v>93.280037985697021</v>
      </c>
      <c r="AU14" s="46">
        <f t="shared" si="1"/>
        <v>105.05778741572368</v>
      </c>
      <c r="AV14" s="46">
        <f t="shared" si="1"/>
        <v>115.83472743795357</v>
      </c>
      <c r="AW14" s="46">
        <f t="shared" si="1"/>
        <v>123.62907639850485</v>
      </c>
      <c r="AX14" s="46">
        <f t="shared" si="1"/>
        <v>125.99218081263547</v>
      </c>
      <c r="AY14" s="46">
        <f t="shared" si="1"/>
        <v>128.3221397213706</v>
      </c>
      <c r="AZ14" s="46">
        <f t="shared" si="1"/>
        <v>128.07739216042995</v>
      </c>
      <c r="BA14" s="46">
        <f t="shared" si="1"/>
        <v>127.5835512703493</v>
      </c>
      <c r="BB14" s="46">
        <f t="shared" si="1"/>
        <v>128.86697853846664</v>
      </c>
      <c r="BC14" s="46">
        <f t="shared" si="1"/>
        <v>133.99271060236737</v>
      </c>
      <c r="BD14" s="46">
        <f t="shared" si="1"/>
        <v>138.50110572535039</v>
      </c>
      <c r="BE14" s="46">
        <f t="shared" si="1"/>
        <v>145.36630251580397</v>
      </c>
      <c r="BF14" s="46">
        <f t="shared" si="1"/>
        <v>150.15293808369324</v>
      </c>
      <c r="BG14" s="46">
        <f t="shared" si="1"/>
        <v>161.7542461976696</v>
      </c>
      <c r="BH14" s="46">
        <f t="shared" si="1"/>
        <v>166.66923799956732</v>
      </c>
      <c r="BI14" s="46">
        <f t="shared" si="1"/>
        <v>170.08931195983473</v>
      </c>
      <c r="BJ14" s="46">
        <f t="shared" si="1"/>
        <v>171.27123640703695</v>
      </c>
      <c r="BK14" s="46">
        <f t="shared" si="1"/>
        <v>176.44781801734234</v>
      </c>
      <c r="BL14" s="46">
        <f t="shared" si="1"/>
        <v>187.92588521478561</v>
      </c>
      <c r="BM14" s="46">
        <f t="shared" si="1"/>
        <v>200.77056877799001</v>
      </c>
      <c r="BN14" s="46">
        <f t="shared" si="1"/>
        <v>202.46249747139854</v>
      </c>
      <c r="BO14" s="46">
        <f t="shared" si="1"/>
        <v>205.42016866934352</v>
      </c>
      <c r="BP14" s="46">
        <f t="shared" si="1"/>
        <v>209.98315517905837</v>
      </c>
      <c r="BQ14" s="46">
        <f t="shared" si="1"/>
        <v>207.12583526624525</v>
      </c>
      <c r="BR14" s="46">
        <f t="shared" si="1"/>
        <v>207.63123365374332</v>
      </c>
      <c r="BS14" s="46">
        <f t="shared" si="1"/>
        <v>207.83549529360408</v>
      </c>
      <c r="BT14" s="46">
        <f t="shared" si="1"/>
        <v>207.37191404597303</v>
      </c>
      <c r="BU14" s="46">
        <f t="shared" si="1"/>
        <v>207.85809114033978</v>
      </c>
      <c r="BV14" s="46">
        <f t="shared" si="1"/>
        <v>208.85070903028972</v>
      </c>
      <c r="BW14" s="46">
        <f t="shared" si="1"/>
        <v>208.67608794467654</v>
      </c>
      <c r="BX14" s="30"/>
    </row>
    <row r="15" spans="1:76">
      <c r="A15" s="30"/>
      <c r="B15" s="30" t="s">
        <v>80</v>
      </c>
      <c r="C15" s="33"/>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5">
        <v>1.4433313664164666</v>
      </c>
      <c r="AI15" s="45">
        <v>1.306902707411062</v>
      </c>
      <c r="AJ15" s="45">
        <v>1.464495024009959</v>
      </c>
      <c r="AK15" s="45">
        <v>1.921466705196158</v>
      </c>
      <c r="AL15" s="45">
        <v>2.4256379933291488</v>
      </c>
      <c r="AM15" s="45">
        <v>2.7494274604328135</v>
      </c>
      <c r="AN15" s="45">
        <v>2.9630285538930674</v>
      </c>
      <c r="AO15" s="45">
        <v>3.1719324821302717</v>
      </c>
      <c r="AP15" s="45">
        <v>3.2963135517981454</v>
      </c>
      <c r="AQ15" s="45">
        <v>3.2666613270854588</v>
      </c>
      <c r="AR15" s="45">
        <v>3.5751749743283487</v>
      </c>
      <c r="AS15" s="45">
        <v>3.5598828741060293</v>
      </c>
      <c r="AT15" s="45">
        <v>3.7399065742576956</v>
      </c>
      <c r="AU15" s="45">
        <v>4.568626743816381</v>
      </c>
      <c r="AV15" s="45">
        <v>5.7870047775019238</v>
      </c>
      <c r="AW15" s="45">
        <v>6.5571316287740808</v>
      </c>
      <c r="AX15" s="45">
        <v>6.7202314618423866</v>
      </c>
      <c r="AY15" s="45">
        <v>6.9382954643464645</v>
      </c>
      <c r="AZ15" s="45">
        <v>7.0513720548602681</v>
      </c>
      <c r="BA15" s="45">
        <v>7.0479574395959741</v>
      </c>
      <c r="BB15" s="45">
        <v>7.067238134510311</v>
      </c>
      <c r="BC15" s="45">
        <v>8.0073015881876799</v>
      </c>
      <c r="BD15" s="45">
        <v>10.442224546380938</v>
      </c>
      <c r="BE15" s="45">
        <v>12.349927161401277</v>
      </c>
      <c r="BF15" s="45">
        <v>13.723183664548781</v>
      </c>
      <c r="BG15" s="45">
        <v>22.06460081540817</v>
      </c>
      <c r="BH15" s="45">
        <v>23.647403351206016</v>
      </c>
      <c r="BI15" s="45">
        <v>23.635246710694286</v>
      </c>
      <c r="BJ15" s="45">
        <v>24.003519759016477</v>
      </c>
      <c r="BK15" s="45">
        <v>24.466911637968039</v>
      </c>
      <c r="BL15" s="45">
        <v>27.99409209006684</v>
      </c>
      <c r="BM15" s="45">
        <v>30.383666083581105</v>
      </c>
      <c r="BN15" s="45">
        <v>30.620818612866305</v>
      </c>
      <c r="BO15" s="45">
        <v>30.843787424908616</v>
      </c>
      <c r="BP15" s="45">
        <v>30.240713453645117</v>
      </c>
      <c r="BQ15" s="45">
        <v>29.315171186750767</v>
      </c>
      <c r="BR15" s="45">
        <v>28.771931325667754</v>
      </c>
      <c r="BS15" s="45">
        <v>28.136489690301744</v>
      </c>
      <c r="BT15" s="45">
        <v>28.063093695218981</v>
      </c>
      <c r="BU15" s="45">
        <v>28.322079504962023</v>
      </c>
      <c r="BV15" s="45">
        <v>28.737133369357313</v>
      </c>
      <c r="BW15" s="45">
        <v>28.593182942178853</v>
      </c>
      <c r="BX15" s="30"/>
    </row>
    <row r="16" spans="1:76" ht="15.75" thickBot="1">
      <c r="A16" s="30"/>
      <c r="B16" s="31"/>
      <c r="C16" s="31"/>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30"/>
    </row>
    <row r="17" spans="1:76" ht="38.1" customHeight="1">
      <c r="A17" s="30"/>
      <c r="B17" s="39" t="s">
        <v>86</v>
      </c>
      <c r="C17" s="33"/>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30"/>
    </row>
    <row r="18" spans="1:76">
      <c r="A18" s="30"/>
      <c r="B18" s="38" t="s">
        <v>83</v>
      </c>
      <c r="C18" s="33"/>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1">
        <v>1466.2753629677657</v>
      </c>
      <c r="AI18" s="41">
        <v>1527.5596293191677</v>
      </c>
      <c r="AJ18" s="41">
        <v>1554.3427587923654</v>
      </c>
      <c r="AK18" s="41">
        <v>1784.930355970359</v>
      </c>
      <c r="AL18" s="41">
        <v>1927.6203699935886</v>
      </c>
      <c r="AM18" s="41">
        <v>2108.0033147641684</v>
      </c>
      <c r="AN18" s="41">
        <v>2173.9423740445814</v>
      </c>
      <c r="AO18" s="41">
        <v>2202.4339909103801</v>
      </c>
      <c r="AP18" s="41">
        <v>2246.2344416831183</v>
      </c>
      <c r="AQ18" s="41">
        <v>2143.0523558830414</v>
      </c>
      <c r="AR18" s="41">
        <v>1955.516008129923</v>
      </c>
      <c r="AS18" s="41">
        <v>1832.9505496030069</v>
      </c>
      <c r="AT18" s="41">
        <v>1887.9742361618144</v>
      </c>
      <c r="AU18" s="41">
        <v>2231.9201937188382</v>
      </c>
      <c r="AV18" s="41">
        <v>2556.9627540881211</v>
      </c>
      <c r="AW18" s="41">
        <v>2770.446422520703</v>
      </c>
      <c r="AX18" s="41">
        <v>2809.9359380599153</v>
      </c>
      <c r="AY18" s="41">
        <v>2844.9735340080379</v>
      </c>
      <c r="AZ18" s="41">
        <v>2777.5565809178643</v>
      </c>
      <c r="BA18" s="41">
        <v>2665.3574396694403</v>
      </c>
      <c r="BB18" s="41">
        <v>2616.2357409957071</v>
      </c>
      <c r="BC18" s="41">
        <v>2654.293091474286</v>
      </c>
      <c r="BD18" s="41">
        <v>2715.5107604698337</v>
      </c>
      <c r="BE18" s="41">
        <v>2784.8111913513812</v>
      </c>
      <c r="BF18" s="41">
        <v>2856.4879471088339</v>
      </c>
      <c r="BG18" s="41">
        <v>3212.4097850471412</v>
      </c>
      <c r="BH18" s="41">
        <v>3251.984430189968</v>
      </c>
      <c r="BI18" s="41">
        <v>3246.4280747382181</v>
      </c>
      <c r="BJ18" s="41">
        <v>3251.1898921853599</v>
      </c>
      <c r="BK18" s="41">
        <v>3292.0534878215417</v>
      </c>
      <c r="BL18" s="41">
        <v>3494.1904815090838</v>
      </c>
      <c r="BM18" s="41">
        <v>3805.5840854451553</v>
      </c>
      <c r="BN18" s="41">
        <v>3795.3088028478005</v>
      </c>
      <c r="BO18" s="41">
        <v>3795.1505123412294</v>
      </c>
      <c r="BP18" s="41">
        <v>3773.2440378760639</v>
      </c>
      <c r="BQ18" s="41">
        <v>3606.6168413152791</v>
      </c>
      <c r="BR18" s="41">
        <v>3536.0641671704502</v>
      </c>
      <c r="BS18" s="41">
        <v>3472.0634356939454</v>
      </c>
      <c r="BT18" s="41">
        <v>3411.5915911030179</v>
      </c>
      <c r="BU18" s="41">
        <v>3377.9351201846443</v>
      </c>
      <c r="BV18" s="41">
        <v>3375.323184559993</v>
      </c>
      <c r="BW18" s="41">
        <v>3345.870782501645</v>
      </c>
      <c r="BX18" s="30"/>
    </row>
    <row r="19" spans="1:76">
      <c r="A19" s="30"/>
      <c r="B19" s="38" t="s">
        <v>82</v>
      </c>
      <c r="C19" s="33"/>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1">
        <v>2094.7101279283852</v>
      </c>
      <c r="AI19" s="41">
        <v>2060.7036806574638</v>
      </c>
      <c r="AJ19" s="41">
        <v>2057.3057480311077</v>
      </c>
      <c r="AK19" s="41">
        <v>2190.0092825220777</v>
      </c>
      <c r="AL19" s="41">
        <v>2274.4918079246272</v>
      </c>
      <c r="AM19" s="41">
        <v>2334.2889630863624</v>
      </c>
      <c r="AN19" s="41">
        <v>2313.3047282541052</v>
      </c>
      <c r="AO19" s="41">
        <v>2356.2942779142509</v>
      </c>
      <c r="AP19" s="41">
        <v>2407.5034122192105</v>
      </c>
      <c r="AQ19" s="41">
        <v>2381.7274035701917</v>
      </c>
      <c r="AR19" s="41">
        <v>2316.5571343298293</v>
      </c>
      <c r="AS19" s="41">
        <v>2303.6881079378991</v>
      </c>
      <c r="AT19" s="41">
        <v>2331.5408623950384</v>
      </c>
      <c r="AU19" s="41">
        <v>2474.6042821898741</v>
      </c>
      <c r="AV19" s="41">
        <v>2598.8316423958081</v>
      </c>
      <c r="AW19" s="41">
        <v>2699.5009804872125</v>
      </c>
      <c r="AX19" s="41">
        <v>2732.6500768917194</v>
      </c>
      <c r="AY19" s="41">
        <v>2759.9093295785683</v>
      </c>
      <c r="AZ19" s="41">
        <v>2780.487393896582</v>
      </c>
      <c r="BA19" s="41">
        <v>2837.3995887273391</v>
      </c>
      <c r="BB19" s="41">
        <v>2905.9274575780287</v>
      </c>
      <c r="BC19" s="41">
        <v>3044.3581133591547</v>
      </c>
      <c r="BD19" s="41">
        <v>3124.7726257538525</v>
      </c>
      <c r="BE19" s="41">
        <v>3289.7068471208468</v>
      </c>
      <c r="BF19" s="41">
        <v>3378.9593511532994</v>
      </c>
      <c r="BG19" s="41">
        <v>3464.3386597414014</v>
      </c>
      <c r="BH19" s="41">
        <v>3586.3277056423904</v>
      </c>
      <c r="BI19" s="41">
        <v>3669.6617151598407</v>
      </c>
      <c r="BJ19" s="41">
        <v>3659.8254817384241</v>
      </c>
      <c r="BK19" s="41">
        <v>3771.8590376147558</v>
      </c>
      <c r="BL19" s="41">
        <v>3964.2322201963079</v>
      </c>
      <c r="BM19" s="41">
        <v>4102.3075899211899</v>
      </c>
      <c r="BN19" s="41">
        <v>4114.9577462005636</v>
      </c>
      <c r="BO19" s="41">
        <v>4174.3659635534077</v>
      </c>
      <c r="BP19" s="41">
        <v>4301.5991189417173</v>
      </c>
      <c r="BQ19" s="41">
        <v>4292.0130666741197</v>
      </c>
      <c r="BR19" s="41">
        <v>4308.2634691290177</v>
      </c>
      <c r="BS19" s="41">
        <v>4306.6675651972782</v>
      </c>
      <c r="BT19" s="41">
        <v>4275.0781498809192</v>
      </c>
      <c r="BU19" s="41">
        <v>4254.9997849398414</v>
      </c>
      <c r="BV19" s="41">
        <v>4223.7408959190689</v>
      </c>
      <c r="BW19" s="41">
        <v>4177.825463179136</v>
      </c>
      <c r="BX19" s="30"/>
    </row>
    <row r="20" spans="1:76" ht="15.75">
      <c r="A20" s="30"/>
      <c r="B20" s="35" t="s">
        <v>81</v>
      </c>
      <c r="C20" s="33"/>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3">
        <v>3560.9854908961506</v>
      </c>
      <c r="AI20" s="43">
        <v>3588.2633099766317</v>
      </c>
      <c r="AJ20" s="43">
        <v>3611.6485068234729</v>
      </c>
      <c r="AK20" s="43">
        <v>3974.9396384924362</v>
      </c>
      <c r="AL20" s="43">
        <v>4202.1121779182158</v>
      </c>
      <c r="AM20" s="43">
        <v>4442.2922778505308</v>
      </c>
      <c r="AN20" s="43">
        <v>4487.2471022986856</v>
      </c>
      <c r="AO20" s="43">
        <v>4558.7282688246314</v>
      </c>
      <c r="AP20" s="43">
        <v>4653.7378539023284</v>
      </c>
      <c r="AQ20" s="43">
        <v>4524.7797594532331</v>
      </c>
      <c r="AR20" s="43">
        <v>4272.0731424597516</v>
      </c>
      <c r="AS20" s="43">
        <v>4136.638657540906</v>
      </c>
      <c r="AT20" s="43">
        <v>4219.5150985568516</v>
      </c>
      <c r="AU20" s="43">
        <v>4706.5244759087118</v>
      </c>
      <c r="AV20" s="43">
        <v>5155.7943964839287</v>
      </c>
      <c r="AW20" s="43">
        <v>5469.9474030079155</v>
      </c>
      <c r="AX20" s="43">
        <v>5542.5860149516338</v>
      </c>
      <c r="AY20" s="43">
        <v>5604.8828635866066</v>
      </c>
      <c r="AZ20" s="43">
        <v>5558.0439748144463</v>
      </c>
      <c r="BA20" s="43">
        <v>5502.7570283967789</v>
      </c>
      <c r="BB20" s="43">
        <v>5522.1631985737358</v>
      </c>
      <c r="BC20" s="43">
        <v>5698.6512048334407</v>
      </c>
      <c r="BD20" s="43">
        <v>5840.2833862236857</v>
      </c>
      <c r="BE20" s="43">
        <v>6074.5180384722289</v>
      </c>
      <c r="BF20" s="43">
        <v>6235.4472982621337</v>
      </c>
      <c r="BG20" s="43">
        <v>6676.7484447885408</v>
      </c>
      <c r="BH20" s="43">
        <v>6838.3121358323597</v>
      </c>
      <c r="BI20" s="43">
        <v>6916.0897898980575</v>
      </c>
      <c r="BJ20" s="43">
        <v>6911.015373923784</v>
      </c>
      <c r="BK20" s="43">
        <v>7063.9125254362971</v>
      </c>
      <c r="BL20" s="43">
        <v>7458.4227017053909</v>
      </c>
      <c r="BM20" s="43">
        <v>7907.8916753663452</v>
      </c>
      <c r="BN20" s="43">
        <v>7910.2665490483641</v>
      </c>
      <c r="BO20" s="43">
        <v>7969.5164758946385</v>
      </c>
      <c r="BP20" s="43">
        <v>8074.8431568177812</v>
      </c>
      <c r="BQ20" s="43">
        <v>7898.6299079893988</v>
      </c>
      <c r="BR20" s="43">
        <v>7844.3276362994675</v>
      </c>
      <c r="BS20" s="43">
        <v>7778.7310008912227</v>
      </c>
      <c r="BT20" s="43">
        <v>7686.6697409839362</v>
      </c>
      <c r="BU20" s="43">
        <v>7632.9349051244862</v>
      </c>
      <c r="BV20" s="43">
        <v>7599.0640804790619</v>
      </c>
      <c r="BW20" s="43">
        <v>7523.6962456807814</v>
      </c>
      <c r="BX20" s="30"/>
    </row>
    <row r="21" spans="1:76">
      <c r="A21" s="30"/>
      <c r="B21" s="30" t="s">
        <v>80</v>
      </c>
      <c r="C21" s="33"/>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1">
        <v>73.233596468082553</v>
      </c>
      <c r="AI21" s="41">
        <v>65.795028617231978</v>
      </c>
      <c r="AJ21" s="41">
        <v>73.159302888134192</v>
      </c>
      <c r="AK21" s="41">
        <v>95.251599709117343</v>
      </c>
      <c r="AL21" s="41">
        <v>118.9769625404698</v>
      </c>
      <c r="AM21" s="41">
        <v>133.45194198802002</v>
      </c>
      <c r="AN21" s="41">
        <v>142.33492384199346</v>
      </c>
      <c r="AO21" s="41">
        <v>150.81303086795148</v>
      </c>
      <c r="AP21" s="41">
        <v>155.14153986008307</v>
      </c>
      <c r="AQ21" s="41">
        <v>152.20635274658301</v>
      </c>
      <c r="AR21" s="41">
        <v>164.92960121902013</v>
      </c>
      <c r="AS21" s="41">
        <v>162.6119091829944</v>
      </c>
      <c r="AT21" s="41">
        <v>169.17437640507904</v>
      </c>
      <c r="AU21" s="41">
        <v>204.67167755947551</v>
      </c>
      <c r="AV21" s="41">
        <v>257.57911693841561</v>
      </c>
      <c r="AW21" s="41">
        <v>290.1191707392519</v>
      </c>
      <c r="AX21" s="41">
        <v>295.63311530448664</v>
      </c>
      <c r="AY21" s="41">
        <v>303.05240728572238</v>
      </c>
      <c r="AZ21" s="41">
        <v>306.00120210598379</v>
      </c>
      <c r="BA21" s="41">
        <v>303.9827387654118</v>
      </c>
      <c r="BB21" s="41">
        <v>302.84284449410285</v>
      </c>
      <c r="BC21" s="41">
        <v>340.54702407210084</v>
      </c>
      <c r="BD21" s="41">
        <v>440.32536934673254</v>
      </c>
      <c r="BE21" s="41">
        <v>516.07459237393869</v>
      </c>
      <c r="BF21" s="41">
        <v>569.88687398824027</v>
      </c>
      <c r="BG21" s="41">
        <v>910.76304110821502</v>
      </c>
      <c r="BH21" s="41">
        <v>970.23498312204856</v>
      </c>
      <c r="BI21" s="41">
        <v>961.04503318912271</v>
      </c>
      <c r="BJ21" s="41">
        <v>968.57299312419968</v>
      </c>
      <c r="BK21" s="41">
        <v>979.50842079100437</v>
      </c>
      <c r="BL21" s="41">
        <v>1111.0325313596477</v>
      </c>
      <c r="BM21" s="41">
        <v>1196.7428371194717</v>
      </c>
      <c r="BN21" s="41">
        <v>1196.3639696386322</v>
      </c>
      <c r="BO21" s="41">
        <v>1196.6209240995781</v>
      </c>
      <c r="BP21" s="41">
        <v>1162.8981280914036</v>
      </c>
      <c r="BQ21" s="41">
        <v>1117.9179439197353</v>
      </c>
      <c r="BR21" s="41">
        <v>1087.006285499556</v>
      </c>
      <c r="BS21" s="41">
        <v>1053.0741358737571</v>
      </c>
      <c r="BT21" s="41">
        <v>1040.2167243227302</v>
      </c>
      <c r="BU21" s="41">
        <v>1040.0393270867505</v>
      </c>
      <c r="BV21" s="41">
        <v>1045.6048675963477</v>
      </c>
      <c r="BW21" s="41">
        <v>1030.9107539488105</v>
      </c>
      <c r="BX21" s="30"/>
    </row>
    <row r="22" spans="1:76" ht="15.75" thickBot="1">
      <c r="A22" s="30"/>
      <c r="B22" s="31"/>
      <c r="C22" s="31"/>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30"/>
    </row>
    <row r="23" spans="1:76" ht="39" customHeight="1">
      <c r="A23" s="30"/>
      <c r="B23" s="39" t="s">
        <v>85</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row>
    <row r="24" spans="1:76">
      <c r="A24" s="30"/>
      <c r="B24" s="38" t="s">
        <v>83</v>
      </c>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2">
        <v>3.449599914582694E-2</v>
      </c>
      <c r="AI24" s="32">
        <v>3.5030275422890549E-2</v>
      </c>
      <c r="AJ24" s="32">
        <v>3.7266793887640821E-2</v>
      </c>
      <c r="AK24" s="32">
        <v>4.277308314102346E-2</v>
      </c>
      <c r="AL24" s="32">
        <v>4.5619120100042085E-2</v>
      </c>
      <c r="AM24" s="32">
        <v>4.8263438128910992E-2</v>
      </c>
      <c r="AN24" s="32">
        <v>4.9408232118028209E-2</v>
      </c>
      <c r="AO24" s="32">
        <v>4.8803800293764091E-2</v>
      </c>
      <c r="AP24" s="32">
        <v>4.8695797712944244E-2</v>
      </c>
      <c r="AQ24" s="32">
        <v>4.4082663742262607E-2</v>
      </c>
      <c r="AR24" s="32">
        <v>3.8749875043618889E-2</v>
      </c>
      <c r="AS24" s="32">
        <v>3.5875552964236168E-2</v>
      </c>
      <c r="AT24" s="32">
        <v>3.7478533610381046E-2</v>
      </c>
      <c r="AU24" s="32">
        <v>4.4978573072140163E-2</v>
      </c>
      <c r="AV24" s="32">
        <v>5.1549894659876035E-2</v>
      </c>
      <c r="AW24" s="32">
        <v>5.4290954082931067E-2</v>
      </c>
      <c r="AX24" s="32">
        <v>5.3415553226452632E-2</v>
      </c>
      <c r="AY24" s="32">
        <v>5.3175542277350357E-2</v>
      </c>
      <c r="AZ24" s="32">
        <v>5.1066652641312334E-2</v>
      </c>
      <c r="BA24" s="32">
        <v>4.779260237554412E-2</v>
      </c>
      <c r="BB24" s="32">
        <v>4.5748582046745916E-2</v>
      </c>
      <c r="BC24" s="32">
        <v>4.504207221453297E-2</v>
      </c>
      <c r="BD24" s="32">
        <v>4.5016708900160712E-2</v>
      </c>
      <c r="BE24" s="32">
        <v>4.5589135310526684E-2</v>
      </c>
      <c r="BF24" s="32">
        <v>4.5618080082295134E-2</v>
      </c>
      <c r="BG24" s="32">
        <v>4.9464906702724291E-2</v>
      </c>
      <c r="BH24" s="32">
        <v>4.9500000938583699E-2</v>
      </c>
      <c r="BI24" s="32">
        <v>4.8197172212965746E-2</v>
      </c>
      <c r="BJ24" s="32">
        <v>4.7351688366434691E-2</v>
      </c>
      <c r="BK24" s="32">
        <v>4.7276778586672466E-2</v>
      </c>
      <c r="BL24" s="32">
        <v>5.1758966182514993E-2</v>
      </c>
      <c r="BM24" s="32">
        <v>5.8295422331461871E-2</v>
      </c>
      <c r="BN24" s="32">
        <v>5.7382918010826012E-2</v>
      </c>
      <c r="BO24" s="32">
        <v>5.6933138099302644E-2</v>
      </c>
      <c r="BP24" s="32">
        <v>5.6794411027034378E-2</v>
      </c>
      <c r="BQ24" s="32">
        <v>5.373231013851798E-2</v>
      </c>
      <c r="BR24" s="32">
        <v>5.173571390963265E-2</v>
      </c>
      <c r="BS24" s="32">
        <v>5.01098552080112E-2</v>
      </c>
      <c r="BT24" s="32">
        <v>4.8590931929791664E-2</v>
      </c>
      <c r="BU24" s="32">
        <v>4.7425516325620191E-2</v>
      </c>
      <c r="BV24" s="32">
        <v>4.6745560371027221E-2</v>
      </c>
      <c r="BW24" s="32">
        <v>4.5681025403982216E-2</v>
      </c>
      <c r="BX24" s="30"/>
    </row>
    <row r="25" spans="1:76">
      <c r="A25" s="30"/>
      <c r="B25" s="38" t="s">
        <v>82</v>
      </c>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2">
        <v>4.9280728987711395E-2</v>
      </c>
      <c r="AI25" s="32">
        <v>4.7256431836031801E-2</v>
      </c>
      <c r="AJ25" s="32">
        <v>4.9325793067226391E-2</v>
      </c>
      <c r="AK25" s="32">
        <v>5.2480170336957135E-2</v>
      </c>
      <c r="AL25" s="32">
        <v>5.3828189703463522E-2</v>
      </c>
      <c r="AM25" s="32">
        <v>5.3444323429596846E-2</v>
      </c>
      <c r="AN25" s="32">
        <v>5.25755872547186E-2</v>
      </c>
      <c r="AO25" s="32">
        <v>5.2213194968504968E-2</v>
      </c>
      <c r="AP25" s="32">
        <v>5.2191924840580987E-2</v>
      </c>
      <c r="AQ25" s="32">
        <v>4.8992218024489088E-2</v>
      </c>
      <c r="AR25" s="32">
        <v>4.5904149653333205E-2</v>
      </c>
      <c r="AS25" s="32">
        <v>4.508909678294766E-2</v>
      </c>
      <c r="AT25" s="32">
        <v>4.628385859379909E-2</v>
      </c>
      <c r="AU25" s="32">
        <v>4.9869242567160327E-2</v>
      </c>
      <c r="AV25" s="32">
        <v>5.2393996428013477E-2</v>
      </c>
      <c r="AW25" s="32">
        <v>5.2900674269351779E-2</v>
      </c>
      <c r="AX25" s="32">
        <v>5.1946385557907017E-2</v>
      </c>
      <c r="AY25" s="32">
        <v>5.1585602987983446E-2</v>
      </c>
      <c r="AZ25" s="32">
        <v>5.1120536983172024E-2</v>
      </c>
      <c r="BA25" s="32">
        <v>5.087749519306356E-2</v>
      </c>
      <c r="BB25" s="32">
        <v>5.0814251419218089E-2</v>
      </c>
      <c r="BC25" s="32">
        <v>5.1661287304432112E-2</v>
      </c>
      <c r="BD25" s="32">
        <v>5.1801297096835675E-2</v>
      </c>
      <c r="BE25" s="32">
        <v>5.3854599209858939E-2</v>
      </c>
      <c r="BF25" s="32">
        <v>5.3961942472659181E-2</v>
      </c>
      <c r="BG25" s="32">
        <v>5.3344124833760775E-2</v>
      </c>
      <c r="BH25" s="32">
        <v>5.4589198874176924E-2</v>
      </c>
      <c r="BI25" s="32">
        <v>5.4480590229354801E-2</v>
      </c>
      <c r="BJ25" s="32">
        <v>5.3303227874619108E-2</v>
      </c>
      <c r="BK25" s="32">
        <v>5.4167207562430389E-2</v>
      </c>
      <c r="BL25" s="32">
        <v>5.8721630234697793E-2</v>
      </c>
      <c r="BM25" s="32">
        <v>6.2840748783519085E-2</v>
      </c>
      <c r="BN25" s="32">
        <v>6.2215828865114238E-2</v>
      </c>
      <c r="BO25" s="32">
        <v>6.2621957444687043E-2</v>
      </c>
      <c r="BP25" s="32">
        <v>6.4747147542628503E-2</v>
      </c>
      <c r="BQ25" s="32">
        <v>6.3943520302811502E-2</v>
      </c>
      <c r="BR25" s="32">
        <v>6.303366560922373E-2</v>
      </c>
      <c r="BS25" s="32">
        <v>6.2155110964423228E-2</v>
      </c>
      <c r="BT25" s="32">
        <v>6.0889478071506568E-2</v>
      </c>
      <c r="BU25" s="32">
        <v>5.9739324346509151E-2</v>
      </c>
      <c r="BV25" s="32">
        <v>5.8495475616951877E-2</v>
      </c>
      <c r="BW25" s="32">
        <v>5.7039665762046235E-2</v>
      </c>
      <c r="BX25" s="30"/>
    </row>
    <row r="26" spans="1:76" ht="15.75">
      <c r="A26" s="30"/>
      <c r="B26" s="35" t="s">
        <v>81</v>
      </c>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6">
        <f t="shared" ref="AH26:BW26" si="2">SUM(AH24:AH25)</f>
        <v>8.3776728133538342E-2</v>
      </c>
      <c r="AI26" s="36">
        <f t="shared" si="2"/>
        <v>8.2286707258922343E-2</v>
      </c>
      <c r="AJ26" s="36">
        <f t="shared" si="2"/>
        <v>8.6592586954867212E-2</v>
      </c>
      <c r="AK26" s="36">
        <f t="shared" si="2"/>
        <v>9.5253253477980596E-2</v>
      </c>
      <c r="AL26" s="36">
        <f t="shared" si="2"/>
        <v>9.9447309803505607E-2</v>
      </c>
      <c r="AM26" s="36">
        <f t="shared" si="2"/>
        <v>0.10170776155850783</v>
      </c>
      <c r="AN26" s="36">
        <f t="shared" si="2"/>
        <v>0.10198381937274681</v>
      </c>
      <c r="AO26" s="36">
        <f t="shared" si="2"/>
        <v>0.10101699526226907</v>
      </c>
      <c r="AP26" s="36">
        <f t="shared" si="2"/>
        <v>0.10088772255352524</v>
      </c>
      <c r="AQ26" s="36">
        <f t="shared" si="2"/>
        <v>9.3074881766751688E-2</v>
      </c>
      <c r="AR26" s="36">
        <f t="shared" si="2"/>
        <v>8.4654024696952102E-2</v>
      </c>
      <c r="AS26" s="36">
        <f t="shared" si="2"/>
        <v>8.0964649747183828E-2</v>
      </c>
      <c r="AT26" s="36">
        <f t="shared" si="2"/>
        <v>8.3762392204180136E-2</v>
      </c>
      <c r="AU26" s="36">
        <f t="shared" si="2"/>
        <v>9.484781563930049E-2</v>
      </c>
      <c r="AV26" s="36">
        <f t="shared" si="2"/>
        <v>0.10394389108788951</v>
      </c>
      <c r="AW26" s="36">
        <f t="shared" si="2"/>
        <v>0.10719162835228285</v>
      </c>
      <c r="AX26" s="36">
        <f t="shared" si="2"/>
        <v>0.10536193878435965</v>
      </c>
      <c r="AY26" s="36">
        <f t="shared" si="2"/>
        <v>0.10476114526533381</v>
      </c>
      <c r="AZ26" s="36">
        <f t="shared" si="2"/>
        <v>0.10218718962448436</v>
      </c>
      <c r="BA26" s="36">
        <f t="shared" si="2"/>
        <v>9.8670097568607673E-2</v>
      </c>
      <c r="BB26" s="36">
        <f t="shared" si="2"/>
        <v>9.6562833465964004E-2</v>
      </c>
      <c r="BC26" s="36">
        <f t="shared" si="2"/>
        <v>9.6703359518965082E-2</v>
      </c>
      <c r="BD26" s="36">
        <f t="shared" si="2"/>
        <v>9.6818005996996387E-2</v>
      </c>
      <c r="BE26" s="36">
        <f t="shared" si="2"/>
        <v>9.9443734520385629E-2</v>
      </c>
      <c r="BF26" s="36">
        <f t="shared" si="2"/>
        <v>9.9580022554954323E-2</v>
      </c>
      <c r="BG26" s="36">
        <f t="shared" si="2"/>
        <v>0.10280903153648507</v>
      </c>
      <c r="BH26" s="36">
        <f t="shared" si="2"/>
        <v>0.10408919981276063</v>
      </c>
      <c r="BI26" s="36">
        <f t="shared" si="2"/>
        <v>0.10267776244232055</v>
      </c>
      <c r="BJ26" s="36">
        <f t="shared" si="2"/>
        <v>0.1006549162410538</v>
      </c>
      <c r="BK26" s="36">
        <f t="shared" si="2"/>
        <v>0.10144398614910285</v>
      </c>
      <c r="BL26" s="36">
        <f t="shared" si="2"/>
        <v>0.11048059641721278</v>
      </c>
      <c r="BM26" s="36">
        <f t="shared" si="2"/>
        <v>0.12113617111498096</v>
      </c>
      <c r="BN26" s="36">
        <f t="shared" si="2"/>
        <v>0.11959874687594024</v>
      </c>
      <c r="BO26" s="36">
        <f t="shared" si="2"/>
        <v>0.11955509554398969</v>
      </c>
      <c r="BP26" s="36">
        <f t="shared" si="2"/>
        <v>0.12154155856966288</v>
      </c>
      <c r="BQ26" s="36">
        <f t="shared" si="2"/>
        <v>0.11767583044132948</v>
      </c>
      <c r="BR26" s="36">
        <f t="shared" si="2"/>
        <v>0.11476937951885638</v>
      </c>
      <c r="BS26" s="36">
        <f t="shared" si="2"/>
        <v>0.11226496617243442</v>
      </c>
      <c r="BT26" s="36">
        <f t="shared" si="2"/>
        <v>0.10948041000129824</v>
      </c>
      <c r="BU26" s="36">
        <f t="shared" si="2"/>
        <v>0.10716484067212934</v>
      </c>
      <c r="BV26" s="36">
        <f t="shared" si="2"/>
        <v>0.1052410359879791</v>
      </c>
      <c r="BW26" s="36">
        <f t="shared" si="2"/>
        <v>0.10272069116602844</v>
      </c>
      <c r="BX26" s="30"/>
    </row>
    <row r="27" spans="1:76">
      <c r="A27" s="30"/>
      <c r="B27" s="30" t="s">
        <v>80</v>
      </c>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2">
        <v>1.7229138161986206E-3</v>
      </c>
      <c r="AI27" s="32">
        <v>1.5088235704067785E-3</v>
      </c>
      <c r="AJ27" s="32">
        <v>1.7540614168099237E-3</v>
      </c>
      <c r="AK27" s="32">
        <v>2.2825566163104795E-3</v>
      </c>
      <c r="AL27" s="32">
        <v>2.8157122780819921E-3</v>
      </c>
      <c r="AM27" s="32">
        <v>3.0554266685498027E-3</v>
      </c>
      <c r="AN27" s="32">
        <v>3.2349141539585557E-3</v>
      </c>
      <c r="AO27" s="32">
        <v>3.3418704354151434E-3</v>
      </c>
      <c r="AP27" s="32">
        <v>3.3632914275147814E-3</v>
      </c>
      <c r="AQ27" s="32">
        <v>3.1308901292797032E-3</v>
      </c>
      <c r="AR27" s="32">
        <v>3.2681918284794267E-3</v>
      </c>
      <c r="AS27" s="32">
        <v>3.1827329775882922E-3</v>
      </c>
      <c r="AT27" s="32">
        <v>3.3583125397954779E-3</v>
      </c>
      <c r="AU27" s="32">
        <v>4.1246277670742137E-3</v>
      </c>
      <c r="AV27" s="32">
        <v>5.1929486745670482E-3</v>
      </c>
      <c r="AW27" s="32">
        <v>5.6853099374691331E-3</v>
      </c>
      <c r="AX27" s="32">
        <v>5.6198457025862973E-3</v>
      </c>
      <c r="AY27" s="32">
        <v>5.6643676657236698E-3</v>
      </c>
      <c r="AZ27" s="32">
        <v>5.6259725555640738E-3</v>
      </c>
      <c r="BA27" s="32">
        <v>5.4507233989021823E-3</v>
      </c>
      <c r="BB27" s="32">
        <v>5.2956354435152991E-3</v>
      </c>
      <c r="BC27" s="32">
        <v>5.7789185753333991E-3</v>
      </c>
      <c r="BD27" s="32">
        <v>7.2995472018707944E-3</v>
      </c>
      <c r="BE27" s="32">
        <v>8.4484702212947113E-3</v>
      </c>
      <c r="BF27" s="32">
        <v>9.1010869070031041E-3</v>
      </c>
      <c r="BG27" s="32">
        <v>1.402399191610176E-2</v>
      </c>
      <c r="BH27" s="32">
        <v>1.4768407907900908E-2</v>
      </c>
      <c r="BI27" s="32">
        <v>1.426788208537982E-2</v>
      </c>
      <c r="BJ27" s="32">
        <v>1.4106701869614198E-2</v>
      </c>
      <c r="BK27" s="32">
        <v>1.4066600954336572E-2</v>
      </c>
      <c r="BL27" s="32">
        <v>1.6457573083846926E-2</v>
      </c>
      <c r="BM27" s="32">
        <v>1.8332173864940581E-2</v>
      </c>
      <c r="BN27" s="32">
        <v>1.8088345151089674E-2</v>
      </c>
      <c r="BO27" s="32">
        <v>1.7951167971530232E-2</v>
      </c>
      <c r="BP27" s="32">
        <v>1.750380139911889E-2</v>
      </c>
      <c r="BQ27" s="32">
        <v>1.6655030549406393E-2</v>
      </c>
      <c r="BR27" s="32">
        <v>1.590385342174892E-2</v>
      </c>
      <c r="BS27" s="32">
        <v>1.5198280057169725E-2</v>
      </c>
      <c r="BT27" s="32">
        <v>1.481569487262532E-2</v>
      </c>
      <c r="BU27" s="32">
        <v>1.4601938856464346E-2</v>
      </c>
      <c r="BV27" s="32">
        <v>1.448080162695195E-2</v>
      </c>
      <c r="BW27" s="32">
        <v>1.4074978802726948E-2</v>
      </c>
      <c r="BX27" s="30"/>
    </row>
    <row r="28" spans="1:76" ht="15.75" thickBot="1">
      <c r="A28" s="30"/>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0"/>
    </row>
    <row r="29" spans="1:76" ht="39" customHeight="1">
      <c r="A29" s="30"/>
      <c r="B29" s="39" t="s">
        <v>84</v>
      </c>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row>
    <row r="30" spans="1:76">
      <c r="A30" s="30"/>
      <c r="B30" s="38" t="s">
        <v>83</v>
      </c>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2">
        <v>7.8255277761151862E-2</v>
      </c>
      <c r="AI30" s="32">
        <v>8.0170442715992885E-2</v>
      </c>
      <c r="AJ30" s="32">
        <v>8.1110023477807686E-2</v>
      </c>
      <c r="AK30" s="32">
        <v>9.2140961612510813E-2</v>
      </c>
      <c r="AL30" s="32">
        <v>9.7194499327270464E-2</v>
      </c>
      <c r="AM30" s="32">
        <v>0.10358642661464405</v>
      </c>
      <c r="AN30" s="32">
        <v>0.10673442699193642</v>
      </c>
      <c r="AO30" s="32">
        <v>0.11100884494373413</v>
      </c>
      <c r="AP30" s="32">
        <v>0.11415506919686808</v>
      </c>
      <c r="AQ30" s="32">
        <v>0.10941116870936191</v>
      </c>
      <c r="AR30" s="32">
        <v>0.10389614914260178</v>
      </c>
      <c r="AS30" s="32">
        <v>9.5791532400295504E-2</v>
      </c>
      <c r="AT30" s="32">
        <v>9.9478964090533473E-2</v>
      </c>
      <c r="AU30" s="32">
        <v>0.11328290656515697</v>
      </c>
      <c r="AV30" s="32">
        <v>0.12414862765721378</v>
      </c>
      <c r="AW30" s="32">
        <v>0.1328797442551739</v>
      </c>
      <c r="AX30" s="32">
        <v>0.13185651169740842</v>
      </c>
      <c r="AY30" s="32">
        <v>0.13235332537969574</v>
      </c>
      <c r="AZ30" s="32">
        <v>0.13368064044861228</v>
      </c>
      <c r="BA30" s="32">
        <v>0.12909672212855905</v>
      </c>
      <c r="BB30" s="32">
        <v>0.12593663190063137</v>
      </c>
      <c r="BC30" s="32">
        <v>0.12538173945719785</v>
      </c>
      <c r="BD30" s="32">
        <v>0.12445561693919679</v>
      </c>
      <c r="BE30" s="32">
        <v>0.12258689968031651</v>
      </c>
      <c r="BF30" s="32">
        <v>0.12024678180968483</v>
      </c>
      <c r="BG30" s="32">
        <v>0.12806031222945222</v>
      </c>
      <c r="BH30" s="32">
        <v>0.12336179562531745</v>
      </c>
      <c r="BI30" s="32">
        <v>0.12014186361147614</v>
      </c>
      <c r="BJ30" s="32">
        <v>0.11868009536037881</v>
      </c>
      <c r="BK30" s="32">
        <v>0.11751318084145936</v>
      </c>
      <c r="BL30" s="32">
        <v>0.11896944087726982</v>
      </c>
      <c r="BM30" s="32">
        <v>0.12755425739834819</v>
      </c>
      <c r="BN30" s="32">
        <v>0.12802368611340736</v>
      </c>
      <c r="BO30" s="32">
        <v>0.1312868329051867</v>
      </c>
      <c r="BP30" s="32">
        <v>0.13110258581186987</v>
      </c>
      <c r="BQ30" s="32">
        <v>0.1289232122534773</v>
      </c>
      <c r="BR30" s="32">
        <v>0.12697864425259636</v>
      </c>
      <c r="BS30" s="32">
        <v>0.12670402627722771</v>
      </c>
      <c r="BT30" s="32">
        <v>0.12756492100221323</v>
      </c>
      <c r="BU30" s="32">
        <v>0.12889512805226749</v>
      </c>
      <c r="BV30" s="32">
        <v>0.12998447513047282</v>
      </c>
      <c r="BW30" s="32">
        <v>0.12705940777403468</v>
      </c>
      <c r="BX30" s="30"/>
    </row>
    <row r="31" spans="1:76">
      <c r="A31" s="30"/>
      <c r="B31" s="38" t="s">
        <v>82</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2">
        <v>0.11179491044461977</v>
      </c>
      <c r="AI31" s="32">
        <v>0.10815127816543421</v>
      </c>
      <c r="AJ31" s="32">
        <v>0.10735606196247134</v>
      </c>
      <c r="AK31" s="32">
        <v>0.11305178409731752</v>
      </c>
      <c r="AL31" s="32">
        <v>0.11468445547498943</v>
      </c>
      <c r="AM31" s="32">
        <v>0.11470601145576015</v>
      </c>
      <c r="AN31" s="32">
        <v>0.11357672474480947</v>
      </c>
      <c r="AO31" s="32">
        <v>0.11876383456589806</v>
      </c>
      <c r="AP31" s="32">
        <v>0.12235086129640547</v>
      </c>
      <c r="AQ31" s="32">
        <v>0.12159645939417753</v>
      </c>
      <c r="AR31" s="32">
        <v>0.1230781873045651</v>
      </c>
      <c r="AS31" s="32">
        <v>0.12039267184785958</v>
      </c>
      <c r="AT31" s="32">
        <v>0.12285086590870642</v>
      </c>
      <c r="AU31" s="32">
        <v>0.12560053288373396</v>
      </c>
      <c r="AV31" s="32">
        <v>0.12618149458756772</v>
      </c>
      <c r="AW31" s="32">
        <v>0.12947696695659577</v>
      </c>
      <c r="AX31" s="32">
        <v>0.12822986529627922</v>
      </c>
      <c r="AY31" s="32">
        <v>0.12839598440887928</v>
      </c>
      <c r="AZ31" s="32">
        <v>0.13382169714525052</v>
      </c>
      <c r="BA31" s="32">
        <v>0.13742959230228036</v>
      </c>
      <c r="BB31" s="32">
        <v>0.13988139937865876</v>
      </c>
      <c r="BC31" s="32">
        <v>0.14380737267096255</v>
      </c>
      <c r="BD31" s="32">
        <v>0.14321265472195127</v>
      </c>
      <c r="BE31" s="32">
        <v>0.14481231779665354</v>
      </c>
      <c r="BF31" s="32">
        <v>0.14224074995771177</v>
      </c>
      <c r="BG31" s="32">
        <v>0.13810326830035338</v>
      </c>
      <c r="BH31" s="32">
        <v>0.13604487812477811</v>
      </c>
      <c r="BI31" s="32">
        <v>0.1358046404026802</v>
      </c>
      <c r="BJ31" s="32">
        <v>0.13359676044117602</v>
      </c>
      <c r="BK31" s="32">
        <v>0.13464032550972435</v>
      </c>
      <c r="BL31" s="32">
        <v>0.13497332021256228</v>
      </c>
      <c r="BM31" s="32">
        <v>0.13749973368169477</v>
      </c>
      <c r="BN31" s="32">
        <v>0.13880611202814988</v>
      </c>
      <c r="BO31" s="32">
        <v>0.14440515203810703</v>
      </c>
      <c r="BP31" s="32">
        <v>0.14946045417639212</v>
      </c>
      <c r="BQ31" s="32">
        <v>0.15342359222936772</v>
      </c>
      <c r="BR31" s="32">
        <v>0.15470801109097077</v>
      </c>
      <c r="BS31" s="32">
        <v>0.15716075770343155</v>
      </c>
      <c r="BT31" s="32">
        <v>0.15985207839357102</v>
      </c>
      <c r="BU31" s="32">
        <v>0.16236213030409305</v>
      </c>
      <c r="BV31" s="32">
        <v>0.16265723707720256</v>
      </c>
      <c r="BW31" s="32">
        <v>0.15865287802236347</v>
      </c>
      <c r="BX31" s="30"/>
    </row>
    <row r="32" spans="1:76" s="34" customFormat="1" ht="15.75">
      <c r="A32" s="35"/>
      <c r="B32" s="35" t="s">
        <v>81</v>
      </c>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6">
        <f t="shared" ref="AH32:BW32" si="3">SUM(AH30:AH31)</f>
        <v>0.19005018820577163</v>
      </c>
      <c r="AI32" s="36">
        <f t="shared" si="3"/>
        <v>0.1883217208814271</v>
      </c>
      <c r="AJ32" s="36">
        <f t="shared" si="3"/>
        <v>0.18846608544027904</v>
      </c>
      <c r="AK32" s="36">
        <f t="shared" si="3"/>
        <v>0.20519274570982832</v>
      </c>
      <c r="AL32" s="36">
        <f t="shared" si="3"/>
        <v>0.21187895480225988</v>
      </c>
      <c r="AM32" s="36">
        <f t="shared" si="3"/>
        <v>0.21829243807040422</v>
      </c>
      <c r="AN32" s="36">
        <f t="shared" si="3"/>
        <v>0.22031115173674587</v>
      </c>
      <c r="AO32" s="36">
        <f t="shared" si="3"/>
        <v>0.2297726795096322</v>
      </c>
      <c r="AP32" s="36">
        <f t="shared" si="3"/>
        <v>0.23650593049327356</v>
      </c>
      <c r="AQ32" s="36">
        <f t="shared" si="3"/>
        <v>0.23100762810353942</v>
      </c>
      <c r="AR32" s="36">
        <f t="shared" si="3"/>
        <v>0.22697433644716689</v>
      </c>
      <c r="AS32" s="36">
        <f t="shared" si="3"/>
        <v>0.2161842042481551</v>
      </c>
      <c r="AT32" s="36">
        <f t="shared" si="3"/>
        <v>0.22232982999923989</v>
      </c>
      <c r="AU32" s="36">
        <f t="shared" si="3"/>
        <v>0.23888343944889093</v>
      </c>
      <c r="AV32" s="36">
        <f t="shared" si="3"/>
        <v>0.25033012224478152</v>
      </c>
      <c r="AW32" s="36">
        <f t="shared" si="3"/>
        <v>0.26235671121176968</v>
      </c>
      <c r="AX32" s="36">
        <f t="shared" si="3"/>
        <v>0.26008637699368764</v>
      </c>
      <c r="AY32" s="36">
        <f t="shared" si="3"/>
        <v>0.26074930978857502</v>
      </c>
      <c r="AZ32" s="36">
        <f t="shared" si="3"/>
        <v>0.26750233759386277</v>
      </c>
      <c r="BA32" s="36">
        <f t="shared" si="3"/>
        <v>0.26652631443083941</v>
      </c>
      <c r="BB32" s="36">
        <f t="shared" si="3"/>
        <v>0.26581803127929016</v>
      </c>
      <c r="BC32" s="36">
        <f t="shared" si="3"/>
        <v>0.26918911212816043</v>
      </c>
      <c r="BD32" s="36">
        <f t="shared" si="3"/>
        <v>0.26766827166114804</v>
      </c>
      <c r="BE32" s="36">
        <f t="shared" si="3"/>
        <v>0.26739921747697004</v>
      </c>
      <c r="BF32" s="36">
        <f t="shared" si="3"/>
        <v>0.26248753176739659</v>
      </c>
      <c r="BG32" s="36">
        <f t="shared" si="3"/>
        <v>0.2661635805298056</v>
      </c>
      <c r="BH32" s="36">
        <f t="shared" si="3"/>
        <v>0.25940667375009557</v>
      </c>
      <c r="BI32" s="36">
        <f t="shared" si="3"/>
        <v>0.25594650401415631</v>
      </c>
      <c r="BJ32" s="36">
        <f t="shared" si="3"/>
        <v>0.25227685580155484</v>
      </c>
      <c r="BK32" s="36">
        <f t="shared" si="3"/>
        <v>0.25215350635118372</v>
      </c>
      <c r="BL32" s="36">
        <f t="shared" si="3"/>
        <v>0.2539427610898321</v>
      </c>
      <c r="BM32" s="36">
        <f t="shared" si="3"/>
        <v>0.26505399108004296</v>
      </c>
      <c r="BN32" s="36">
        <f t="shared" si="3"/>
        <v>0.26682979814155727</v>
      </c>
      <c r="BO32" s="36">
        <f t="shared" si="3"/>
        <v>0.27569198494329372</v>
      </c>
      <c r="BP32" s="36">
        <f t="shared" si="3"/>
        <v>0.28056303998826199</v>
      </c>
      <c r="BQ32" s="36">
        <f t="shared" si="3"/>
        <v>0.28234680448284499</v>
      </c>
      <c r="BR32" s="36">
        <f t="shared" si="3"/>
        <v>0.28168665534356713</v>
      </c>
      <c r="BS32" s="36">
        <f t="shared" si="3"/>
        <v>0.28386478398065929</v>
      </c>
      <c r="BT32" s="36">
        <f t="shared" si="3"/>
        <v>0.28741699939578425</v>
      </c>
      <c r="BU32" s="36">
        <f t="shared" si="3"/>
        <v>0.29125725835636052</v>
      </c>
      <c r="BV32" s="36">
        <f t="shared" si="3"/>
        <v>0.29264171220767538</v>
      </c>
      <c r="BW32" s="36">
        <f t="shared" si="3"/>
        <v>0.28571228579639818</v>
      </c>
      <c r="BX32" s="35"/>
    </row>
    <row r="33" spans="1:76">
      <c r="A33" s="30"/>
      <c r="B33" s="30" t="s">
        <v>80</v>
      </c>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2">
        <v>3.9084851166416943E-3</v>
      </c>
      <c r="AI33" s="32">
        <v>3.4531002728226657E-3</v>
      </c>
      <c r="AJ33" s="32">
        <v>3.8176603849507072E-3</v>
      </c>
      <c r="AK33" s="32">
        <v>4.9170400195007805E-3</v>
      </c>
      <c r="AL33" s="32">
        <v>5.9990579502118653E-3</v>
      </c>
      <c r="AM33" s="32">
        <v>6.5577742209908729E-3</v>
      </c>
      <c r="AN33" s="32">
        <v>6.9882425213284582E-3</v>
      </c>
      <c r="AO33" s="32">
        <v>7.6013993736969388E-3</v>
      </c>
      <c r="AP33" s="32">
        <v>7.8843921584454413E-3</v>
      </c>
      <c r="AQ33" s="32">
        <v>7.7707270628631806E-3</v>
      </c>
      <c r="AR33" s="32">
        <v>8.7626745958822548E-3</v>
      </c>
      <c r="AS33" s="32">
        <v>8.4982347017220142E-3</v>
      </c>
      <c r="AT33" s="32">
        <v>8.9139414050758529E-3</v>
      </c>
      <c r="AU33" s="32">
        <v>1.038827579532388E-2</v>
      </c>
      <c r="AV33" s="32">
        <v>1.2506280676139727E-2</v>
      </c>
      <c r="AW33" s="32">
        <v>1.3915071916922025E-2</v>
      </c>
      <c r="AX33" s="32">
        <v>1.387261211129296E-2</v>
      </c>
      <c r="AY33" s="32">
        <v>1.4098547276142768E-2</v>
      </c>
      <c r="AZ33" s="32">
        <v>1.4727489966038902E-2</v>
      </c>
      <c r="BA33" s="32">
        <v>1.4723419296116504E-2</v>
      </c>
      <c r="BB33" s="32">
        <v>1.4577817752875259E-2</v>
      </c>
      <c r="BC33" s="32">
        <v>1.6086534822503752E-2</v>
      </c>
      <c r="BD33" s="32">
        <v>2.0180721171786375E-2</v>
      </c>
      <c r="BE33" s="32">
        <v>2.2717512942844874E-2</v>
      </c>
      <c r="BF33" s="32">
        <v>2.3989970852853162E-2</v>
      </c>
      <c r="BG33" s="32">
        <v>3.6306887108318246E-2</v>
      </c>
      <c r="BH33" s="32">
        <v>3.680519764648555E-2</v>
      </c>
      <c r="BI33" s="32">
        <v>3.5565778339692489E-2</v>
      </c>
      <c r="BJ33" s="32">
        <v>3.5356389198848398E-2</v>
      </c>
      <c r="BK33" s="32">
        <v>3.4964544353231153E-2</v>
      </c>
      <c r="BL33" s="32">
        <v>3.782819504311314E-2</v>
      </c>
      <c r="BM33" s="32">
        <v>4.0112014465635032E-2</v>
      </c>
      <c r="BN33" s="32">
        <v>4.0355853313301104E-2</v>
      </c>
      <c r="BO33" s="32">
        <v>4.1395083225881354E-2</v>
      </c>
      <c r="BP33" s="32">
        <v>4.0405271988287375E-2</v>
      </c>
      <c r="BQ33" s="32">
        <v>3.9961431642784255E-2</v>
      </c>
      <c r="BR33" s="32">
        <v>3.903395919911512E-2</v>
      </c>
      <c r="BS33" s="32">
        <v>3.8429232488072215E-2</v>
      </c>
      <c r="BT33" s="32">
        <v>3.8895383787866521E-2</v>
      </c>
      <c r="BU33" s="32">
        <v>3.9685783614728826E-2</v>
      </c>
      <c r="BV33" s="32">
        <v>4.0266484859907213E-2</v>
      </c>
      <c r="BW33" s="32">
        <v>3.9148825038211134E-2</v>
      </c>
      <c r="BX33" s="30"/>
    </row>
    <row r="34" spans="1:76" ht="15.75" thickBo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0"/>
    </row>
    <row r="35" spans="1:76">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row>
  </sheetData>
  <mergeCells count="2">
    <mergeCell ref="A2:A4"/>
    <mergeCell ref="B2:B4"/>
  </mergeCells>
  <conditionalFormatting sqref="AH5:BV5">
    <cfRule type="cellIs" dxfId="3" priority="2" stopIfTrue="1" operator="equal">
      <formula>FALSE</formula>
    </cfRule>
  </conditionalFormatting>
  <conditionalFormatting sqref="BW5">
    <cfRule type="cellIs" dxfId="2" priority="1" stopIfTrue="1" operator="equal">
      <formula>FALSE</formula>
    </cfRule>
  </conditionalFormatting>
  <hyperlinks>
    <hyperlink ref="A1" location="Contents!A1" display="Return to contents page"/>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4"/>
  <sheetViews>
    <sheetView zoomScale="85" zoomScaleNormal="85" workbookViewId="0">
      <pane xSplit="3" ySplit="4" topLeftCell="BN5" activePane="bottomRight" state="frozen"/>
      <selection pane="topRight"/>
      <selection pane="bottomLeft"/>
      <selection pane="bottomRight"/>
    </sheetView>
  </sheetViews>
  <sheetFormatPr defaultColWidth="10.7109375" defaultRowHeight="15"/>
  <cols>
    <col min="1" max="1" width="20.7109375" style="28" customWidth="1"/>
    <col min="2" max="2" width="75.7109375" style="28" customWidth="1"/>
    <col min="3" max="3" width="25.7109375" style="28" customWidth="1"/>
    <col min="4" max="76" width="12.7109375" style="28" customWidth="1"/>
    <col min="77" max="16384" width="10.7109375" style="28"/>
  </cols>
  <sheetData>
    <row r="1" spans="1:76" s="56" customFormat="1" ht="24.95" customHeight="1" thickBot="1">
      <c r="A1" s="27" t="s">
        <v>79</v>
      </c>
      <c r="B1" s="60"/>
      <c r="C1" s="59"/>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57"/>
    </row>
    <row r="2" spans="1:76" ht="32.25" customHeight="1">
      <c r="A2" s="419" t="str">
        <f>'GB benefits and Tax Credits'!A2</f>
        <v>Budget 2015</v>
      </c>
      <c r="B2" s="419" t="s">
        <v>177</v>
      </c>
      <c r="C2" s="422"/>
      <c r="D2" s="71" t="s">
        <v>162</v>
      </c>
      <c r="E2" s="71" t="s">
        <v>161</v>
      </c>
      <c r="F2" s="71" t="s">
        <v>160</v>
      </c>
      <c r="G2" s="71" t="s">
        <v>159</v>
      </c>
      <c r="H2" s="71" t="s">
        <v>158</v>
      </c>
      <c r="I2" s="71" t="s">
        <v>157</v>
      </c>
      <c r="J2" s="71" t="s">
        <v>156</v>
      </c>
      <c r="K2" s="71" t="s">
        <v>155</v>
      </c>
      <c r="L2" s="71" t="s">
        <v>154</v>
      </c>
      <c r="M2" s="71" t="s">
        <v>153</v>
      </c>
      <c r="N2" s="71" t="s">
        <v>152</v>
      </c>
      <c r="O2" s="71" t="s">
        <v>151</v>
      </c>
      <c r="P2" s="71" t="s">
        <v>150</v>
      </c>
      <c r="Q2" s="71" t="s">
        <v>149</v>
      </c>
      <c r="R2" s="71" t="s">
        <v>148</v>
      </c>
      <c r="S2" s="71" t="s">
        <v>147</v>
      </c>
      <c r="T2" s="71" t="s">
        <v>146</v>
      </c>
      <c r="U2" s="71" t="s">
        <v>145</v>
      </c>
      <c r="V2" s="71" t="s">
        <v>144</v>
      </c>
      <c r="W2" s="71" t="s">
        <v>143</v>
      </c>
      <c r="X2" s="71" t="s">
        <v>142</v>
      </c>
      <c r="Y2" s="71" t="s">
        <v>141</v>
      </c>
      <c r="Z2" s="71" t="s">
        <v>140</v>
      </c>
      <c r="AA2" s="71" t="s">
        <v>139</v>
      </c>
      <c r="AB2" s="71" t="s">
        <v>138</v>
      </c>
      <c r="AC2" s="71" t="s">
        <v>137</v>
      </c>
      <c r="AD2" s="71" t="s">
        <v>136</v>
      </c>
      <c r="AE2" s="71" t="s">
        <v>135</v>
      </c>
      <c r="AF2" s="71" t="s">
        <v>134</v>
      </c>
      <c r="AG2" s="71" t="s">
        <v>133</v>
      </c>
      <c r="AH2" s="71" t="s">
        <v>132</v>
      </c>
      <c r="AI2" s="71" t="s">
        <v>131</v>
      </c>
      <c r="AJ2" s="71" t="s">
        <v>130</v>
      </c>
      <c r="AK2" s="71" t="s">
        <v>129</v>
      </c>
      <c r="AL2" s="71" t="s">
        <v>128</v>
      </c>
      <c r="AM2" s="71" t="s">
        <v>127</v>
      </c>
      <c r="AN2" s="71" t="s">
        <v>126</v>
      </c>
      <c r="AO2" s="71" t="s">
        <v>125</v>
      </c>
      <c r="AP2" s="71" t="s">
        <v>124</v>
      </c>
      <c r="AQ2" s="71" t="s">
        <v>123</v>
      </c>
      <c r="AR2" s="71" t="s">
        <v>122</v>
      </c>
      <c r="AS2" s="71" t="s">
        <v>121</v>
      </c>
      <c r="AT2" s="71" t="s">
        <v>120</v>
      </c>
      <c r="AU2" s="71" t="s">
        <v>119</v>
      </c>
      <c r="AV2" s="71" t="s">
        <v>118</v>
      </c>
      <c r="AW2" s="71" t="s">
        <v>117</v>
      </c>
      <c r="AX2" s="71" t="s">
        <v>116</v>
      </c>
      <c r="AY2" s="71" t="s">
        <v>115</v>
      </c>
      <c r="AZ2" s="71" t="s">
        <v>114</v>
      </c>
      <c r="BA2" s="71" t="s">
        <v>113</v>
      </c>
      <c r="BB2" s="71" t="s">
        <v>112</v>
      </c>
      <c r="BC2" s="71" t="s">
        <v>111</v>
      </c>
      <c r="BD2" s="71" t="s">
        <v>110</v>
      </c>
      <c r="BE2" s="71" t="s">
        <v>109</v>
      </c>
      <c r="BF2" s="71" t="s">
        <v>108</v>
      </c>
      <c r="BG2" s="71" t="s">
        <v>107</v>
      </c>
      <c r="BH2" s="71" t="s">
        <v>106</v>
      </c>
      <c r="BI2" s="71" t="s">
        <v>105</v>
      </c>
      <c r="BJ2" s="71" t="s">
        <v>104</v>
      </c>
      <c r="BK2" s="71" t="s">
        <v>103</v>
      </c>
      <c r="BL2" s="71" t="s">
        <v>102</v>
      </c>
      <c r="BM2" s="71" t="s">
        <v>101</v>
      </c>
      <c r="BN2" s="71" t="s">
        <v>100</v>
      </c>
      <c r="BO2" s="71" t="s">
        <v>99</v>
      </c>
      <c r="BP2" s="71" t="s">
        <v>98</v>
      </c>
      <c r="BQ2" s="71" t="s">
        <v>97</v>
      </c>
      <c r="BR2" s="71" t="s">
        <v>96</v>
      </c>
      <c r="BS2" s="71" t="s">
        <v>95</v>
      </c>
      <c r="BT2" s="70" t="s">
        <v>94</v>
      </c>
      <c r="BU2" s="70" t="s">
        <v>93</v>
      </c>
      <c r="BV2" s="70" t="s">
        <v>92</v>
      </c>
      <c r="BW2" s="70" t="s">
        <v>91</v>
      </c>
      <c r="BX2" s="30"/>
    </row>
    <row r="3" spans="1:76" s="51" customFormat="1" ht="15.75">
      <c r="A3" s="420"/>
      <c r="B3" s="420"/>
      <c r="C3" s="423"/>
      <c r="D3" s="69" t="s">
        <v>90</v>
      </c>
      <c r="E3" s="69" t="s">
        <v>90</v>
      </c>
      <c r="F3" s="69" t="s">
        <v>90</v>
      </c>
      <c r="G3" s="69" t="s">
        <v>90</v>
      </c>
      <c r="H3" s="69" t="s">
        <v>90</v>
      </c>
      <c r="I3" s="69" t="s">
        <v>90</v>
      </c>
      <c r="J3" s="69" t="s">
        <v>90</v>
      </c>
      <c r="K3" s="69" t="s">
        <v>90</v>
      </c>
      <c r="L3" s="69" t="s">
        <v>90</v>
      </c>
      <c r="M3" s="69" t="s">
        <v>90</v>
      </c>
      <c r="N3" s="69" t="s">
        <v>90</v>
      </c>
      <c r="O3" s="69" t="s">
        <v>90</v>
      </c>
      <c r="P3" s="69" t="s">
        <v>90</v>
      </c>
      <c r="Q3" s="69" t="s">
        <v>90</v>
      </c>
      <c r="R3" s="69" t="s">
        <v>90</v>
      </c>
      <c r="S3" s="69" t="s">
        <v>90</v>
      </c>
      <c r="T3" s="69" t="s">
        <v>90</v>
      </c>
      <c r="U3" s="69" t="s">
        <v>90</v>
      </c>
      <c r="V3" s="69" t="s">
        <v>90</v>
      </c>
      <c r="W3" s="69" t="s">
        <v>90</v>
      </c>
      <c r="X3" s="69" t="s">
        <v>90</v>
      </c>
      <c r="Y3" s="69" t="s">
        <v>90</v>
      </c>
      <c r="Z3" s="69" t="s">
        <v>90</v>
      </c>
      <c r="AA3" s="69" t="s">
        <v>90</v>
      </c>
      <c r="AB3" s="69" t="s">
        <v>90</v>
      </c>
      <c r="AC3" s="69" t="s">
        <v>90</v>
      </c>
      <c r="AD3" s="69" t="s">
        <v>90</v>
      </c>
      <c r="AE3" s="69" t="s">
        <v>90</v>
      </c>
      <c r="AF3" s="69" t="s">
        <v>90</v>
      </c>
      <c r="AG3" s="69" t="s">
        <v>90</v>
      </c>
      <c r="AH3" s="69" t="s">
        <v>90</v>
      </c>
      <c r="AI3" s="69" t="s">
        <v>90</v>
      </c>
      <c r="AJ3" s="69" t="s">
        <v>90</v>
      </c>
      <c r="AK3" s="69" t="s">
        <v>90</v>
      </c>
      <c r="AL3" s="69" t="s">
        <v>90</v>
      </c>
      <c r="AM3" s="69" t="s">
        <v>90</v>
      </c>
      <c r="AN3" s="69" t="s">
        <v>90</v>
      </c>
      <c r="AO3" s="69" t="s">
        <v>90</v>
      </c>
      <c r="AP3" s="69" t="s">
        <v>90</v>
      </c>
      <c r="AQ3" s="69" t="s">
        <v>90</v>
      </c>
      <c r="AR3" s="69" t="s">
        <v>90</v>
      </c>
      <c r="AS3" s="69" t="s">
        <v>90</v>
      </c>
      <c r="AT3" s="69" t="s">
        <v>90</v>
      </c>
      <c r="AU3" s="69" t="s">
        <v>90</v>
      </c>
      <c r="AV3" s="69" t="s">
        <v>90</v>
      </c>
      <c r="AW3" s="69" t="s">
        <v>90</v>
      </c>
      <c r="AX3" s="69" t="s">
        <v>90</v>
      </c>
      <c r="AY3" s="69" t="s">
        <v>90</v>
      </c>
      <c r="AZ3" s="69" t="s">
        <v>90</v>
      </c>
      <c r="BA3" s="69" t="s">
        <v>90</v>
      </c>
      <c r="BB3" s="69" t="s">
        <v>90</v>
      </c>
      <c r="BC3" s="69" t="s">
        <v>90</v>
      </c>
      <c r="BD3" s="69" t="s">
        <v>90</v>
      </c>
      <c r="BE3" s="69" t="s">
        <v>90</v>
      </c>
      <c r="BF3" s="69" t="s">
        <v>90</v>
      </c>
      <c r="BG3" s="69" t="s">
        <v>90</v>
      </c>
      <c r="BH3" s="69" t="s">
        <v>90</v>
      </c>
      <c r="BI3" s="69" t="s">
        <v>90</v>
      </c>
      <c r="BJ3" s="69" t="s">
        <v>90</v>
      </c>
      <c r="BK3" s="69" t="s">
        <v>90</v>
      </c>
      <c r="BL3" s="69" t="s">
        <v>90</v>
      </c>
      <c r="BM3" s="69" t="s">
        <v>90</v>
      </c>
      <c r="BN3" s="69" t="s">
        <v>90</v>
      </c>
      <c r="BO3" s="69" t="s">
        <v>90</v>
      </c>
      <c r="BP3" s="69" t="s">
        <v>90</v>
      </c>
      <c r="BQ3" s="69" t="s">
        <v>90</v>
      </c>
      <c r="BR3" s="69" t="s">
        <v>89</v>
      </c>
      <c r="BS3" s="69" t="s">
        <v>89</v>
      </c>
      <c r="BT3" s="69" t="s">
        <v>89</v>
      </c>
      <c r="BU3" s="69" t="s">
        <v>89</v>
      </c>
      <c r="BV3" s="69" t="s">
        <v>89</v>
      </c>
      <c r="BW3" s="69" t="s">
        <v>89</v>
      </c>
      <c r="BX3" s="52"/>
    </row>
    <row r="4" spans="1:76" ht="15" customHeight="1">
      <c r="A4" s="421"/>
      <c r="B4" s="421"/>
      <c r="C4" s="424"/>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7"/>
      <c r="BU4" s="67"/>
      <c r="BV4" s="67"/>
      <c r="BW4" s="67"/>
      <c r="BX4" s="30"/>
    </row>
    <row r="5" spans="1:76" ht="39.950000000000003" customHeight="1">
      <c r="A5" s="30"/>
      <c r="B5" s="39" t="s">
        <v>176</v>
      </c>
      <c r="C5" s="30"/>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5"/>
      <c r="BW5" s="45"/>
      <c r="BX5" s="30"/>
    </row>
    <row r="6" spans="1:76">
      <c r="A6" s="30"/>
      <c r="B6" s="38" t="s">
        <v>165</v>
      </c>
      <c r="C6" s="30"/>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f>'Table 2a'!AH16/1000</f>
        <v>2.1402302398240955</v>
      </c>
      <c r="AI6" s="47">
        <f>'Table 2a'!AI16/1000</f>
        <v>3.1954036116683207</v>
      </c>
      <c r="AJ6" s="47">
        <f>'Table 2a'!AJ16/1000</f>
        <v>3.4816023161308887</v>
      </c>
      <c r="AK6" s="47">
        <f>'Table 2a'!AK16/1000</f>
        <v>4.1149635010235581</v>
      </c>
      <c r="AL6" s="47">
        <f>'Table 2a'!AL16/1000</f>
        <v>4.6340142418760122</v>
      </c>
      <c r="AM6" s="47">
        <f>'Table 2a'!AM16/1000</f>
        <v>5.1280436409009997</v>
      </c>
      <c r="AN6" s="47">
        <f>'Table 2a'!AN16/1000</f>
        <v>5.5735994938701277</v>
      </c>
      <c r="AO6" s="47">
        <f>'Table 2a'!AO16/1000</f>
        <v>5.9417182276070992</v>
      </c>
      <c r="AP6" s="47">
        <f>'Table 2a'!AP16/1000</f>
        <v>6.0998808325284717</v>
      </c>
      <c r="AQ6" s="47">
        <f>'Table 2a'!AQ16/1000</f>
        <v>6.2654553240804169</v>
      </c>
      <c r="AR6" s="47">
        <f>'Table 2a'!AR16/1000</f>
        <v>6.3518234230750714</v>
      </c>
      <c r="AS6" s="47">
        <f>'Table 2a'!AS16/1000</f>
        <v>6.5317307903545769</v>
      </c>
      <c r="AT6" s="47">
        <f>'Table 2a'!AT16/1000</f>
        <v>6.8645773705436106</v>
      </c>
      <c r="AU6" s="47">
        <f>'Table 2a'!AU16/1000</f>
        <v>8.0810507873405797</v>
      </c>
      <c r="AV6" s="47">
        <f>'Table 2a'!AV16/1000</f>
        <v>9.2941511629693743</v>
      </c>
      <c r="AW6" s="47">
        <f>'Table 2a'!AW16/1000</f>
        <v>10.170602145994048</v>
      </c>
      <c r="AX6" s="47">
        <f>'Table 2a'!AX16/1000</f>
        <v>10.304518169157031</v>
      </c>
      <c r="AY6" s="47">
        <f>'Table 2a'!AY16/1000</f>
        <v>10.698025342314521</v>
      </c>
      <c r="AZ6" s="47">
        <f>'Table 2a'!AZ16/1000</f>
        <v>11.060411199032972</v>
      </c>
      <c r="BA6" s="47">
        <f>'Table 2a'!BA16/1000</f>
        <v>11.191470568894628</v>
      </c>
      <c r="BB6" s="47">
        <f>'Table 2a'!BB16/1000</f>
        <v>11.462957930880082</v>
      </c>
      <c r="BC6" s="47">
        <f>'Table 2a'!BC16/1000</f>
        <v>12.482486571392403</v>
      </c>
      <c r="BD6" s="47">
        <f>'Table 2a'!BD16/1000</f>
        <v>12.579086615294388</v>
      </c>
      <c r="BE6" s="47">
        <f>'Table 2a'!BE16/1000</f>
        <v>13.085635952638949</v>
      </c>
      <c r="BF6" s="47">
        <f>'Table 2a'!BF16/1000</f>
        <v>13.653943174531621</v>
      </c>
      <c r="BG6" s="47">
        <f>'Table 2a'!BG16/1000</f>
        <v>4.8027443435502457</v>
      </c>
      <c r="BH6" s="47">
        <f>'Table 2a'!BH16/1000</f>
        <v>4.2634254214827294</v>
      </c>
      <c r="BI6" s="47">
        <f>'Table 2a'!BI16/1000</f>
        <v>3.4743883622779057</v>
      </c>
      <c r="BJ6" s="47">
        <f>'Table 2a'!BJ16/1000</f>
        <v>3.0353044847562924</v>
      </c>
      <c r="BK6" s="47">
        <f>'Table 2a'!BK16/1000</f>
        <v>2.7775366963541721</v>
      </c>
      <c r="BL6" s="47">
        <f>'Table 2a'!BL16/1000</f>
        <v>2.5616293883814527</v>
      </c>
      <c r="BM6" s="47">
        <f>'Table 2a'!BM16/1000</f>
        <v>2.0693648479653115</v>
      </c>
      <c r="BN6" s="47">
        <f>'Table 2a'!BN16/1000</f>
        <v>1.8535156563857014</v>
      </c>
      <c r="BO6" s="47">
        <f>'Table 2a'!BO16/1000</f>
        <v>1.7657742885330194</v>
      </c>
      <c r="BP6" s="47">
        <f>'Table 2a'!BP16/1000</f>
        <v>1.6829105468621641</v>
      </c>
      <c r="BQ6" s="47">
        <f>'Table 2a'!BQ16/1000</f>
        <v>1.6356437455756365</v>
      </c>
      <c r="BR6" s="47">
        <f>'Table 2a'!BR16/1000</f>
        <v>1.8358081401355819</v>
      </c>
      <c r="BS6" s="47">
        <f>'Table 2a'!BS16/1000</f>
        <v>1.8629000226746386</v>
      </c>
      <c r="BT6" s="47">
        <f>'Table 2a'!BT16/1000</f>
        <v>1.873106224400418</v>
      </c>
      <c r="BU6" s="47">
        <f>'Table 2a'!BU16/1000</f>
        <v>1.9153881170375142</v>
      </c>
      <c r="BV6" s="47">
        <f>'Table 2a'!BV16/1000</f>
        <v>1.9794733046494868</v>
      </c>
      <c r="BW6" s="47">
        <f>'Table 2a'!BW16/1000</f>
        <v>2.0632253381330199</v>
      </c>
      <c r="BX6" s="30"/>
    </row>
    <row r="7" spans="1:76">
      <c r="A7" s="30"/>
      <c r="B7" s="38" t="s">
        <v>164</v>
      </c>
      <c r="C7" s="30"/>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7">
        <f>'Table 2a'!AH76/1000</f>
        <v>4.3901629877503892</v>
      </c>
      <c r="AI7" s="47">
        <f>'Table 2a'!AI76/1000</f>
        <v>4.8128508610114782</v>
      </c>
      <c r="AJ7" s="47">
        <f>'Table 2a'!AJ76/1000</f>
        <v>6.2823050726326253</v>
      </c>
      <c r="AK7" s="47">
        <f>'Table 2a'!AK76/1000</f>
        <v>8.3178593417309337</v>
      </c>
      <c r="AL7" s="47">
        <f>'Table 2a'!AL76/1000</f>
        <v>9.8498748232840523</v>
      </c>
      <c r="AM7" s="47">
        <f>'Table 2a'!AM76/1000</f>
        <v>11.572896942930397</v>
      </c>
      <c r="AN7" s="47">
        <f>'Table 2a'!AN76/1000</f>
        <v>12.826570114134206</v>
      </c>
      <c r="AO7" s="47">
        <f>'Table 2a'!AO76/1000</f>
        <v>14.042834071766636</v>
      </c>
      <c r="AP7" s="47">
        <f>'Table 2a'!AP76/1000</f>
        <v>15.33683630786763</v>
      </c>
      <c r="AQ7" s="47">
        <f>'Table 2a'!AQ76/1000</f>
        <v>15.577510236185928</v>
      </c>
      <c r="AR7" s="47">
        <f>'Table 2a'!AR76/1000</f>
        <v>14.909193195627202</v>
      </c>
      <c r="AS7" s="47">
        <f>'Table 2a'!AS76/1000</f>
        <v>15.345773833544426</v>
      </c>
      <c r="AT7" s="47">
        <f>'Table 2a'!AT76/1000</f>
        <v>17.876825969730529</v>
      </c>
      <c r="AU7" s="47">
        <f>'Table 2a'!AU76/1000</f>
        <v>22.691039056134109</v>
      </c>
      <c r="AV7" s="47">
        <f>'Table 2a'!AV76/1000</f>
        <v>27.212284889007034</v>
      </c>
      <c r="AW7" s="47">
        <f>'Table 2a'!AW76/1000</f>
        <v>30.556640477738103</v>
      </c>
      <c r="AX7" s="47">
        <f>'Table 2a'!AX76/1000</f>
        <v>31.780763659426519</v>
      </c>
      <c r="AY7" s="47">
        <f>'Table 2a'!AY76/1000</f>
        <v>33.498155150357007</v>
      </c>
      <c r="AZ7" s="47">
        <f>'Table 2a'!AZ76/1000</f>
        <v>34.23901106225253</v>
      </c>
      <c r="BA7" s="47">
        <f>'Table 2a'!BA76/1000</f>
        <v>33.406156559343721</v>
      </c>
      <c r="BB7" s="47">
        <f>'Table 2a'!BB76/1000</f>
        <v>33.313239089650168</v>
      </c>
      <c r="BC7" s="47">
        <f>'Table 2a'!BC76/1000</f>
        <v>32.657783608021326</v>
      </c>
      <c r="BD7" s="47">
        <f>'Table 2a'!BD76/1000</f>
        <v>31.72597693305347</v>
      </c>
      <c r="BE7" s="47">
        <f>'Table 2a'!BE76/1000</f>
        <v>32.382208129032158</v>
      </c>
      <c r="BF7" s="47">
        <f>'Table 2a'!BF76/1000</f>
        <v>33.317310238163259</v>
      </c>
      <c r="BG7" s="47">
        <f>'Table 2a'!BG76/1000</f>
        <v>34.628061685856949</v>
      </c>
      <c r="BH7" s="47">
        <f>'Table 2a'!BH76/1000</f>
        <v>35.69931045079084</v>
      </c>
      <c r="BI7" s="47">
        <f>'Table 2a'!BI76/1000</f>
        <v>36.930522008288243</v>
      </c>
      <c r="BJ7" s="47">
        <f>'Table 2a'!BJ76/1000</f>
        <v>38.244559119927516</v>
      </c>
      <c r="BK7" s="47">
        <f>'Table 2a'!BK76/1000</f>
        <v>40.24340330059421</v>
      </c>
      <c r="BL7" s="47">
        <f>'Table 2a'!BL76/1000</f>
        <v>42.814148734302925</v>
      </c>
      <c r="BM7" s="47">
        <f>'Table 2a'!BM76/1000</f>
        <v>49.328831631441837</v>
      </c>
      <c r="BN7" s="47">
        <f>'Table 2a'!BN76/1000</f>
        <v>51.168506807927187</v>
      </c>
      <c r="BO7" s="47">
        <f>'Table 2a'!BO76/1000</f>
        <v>52.988624719206534</v>
      </c>
      <c r="BP7" s="47">
        <f>'Table 2a'!BP76/1000</f>
        <v>54.982846983648464</v>
      </c>
      <c r="BQ7" s="47">
        <f>'Table 2a'!BQ76/1000</f>
        <v>51.661719393711699</v>
      </c>
      <c r="BR7" s="47">
        <f>'Table 2a'!BR76/1000</f>
        <v>51.914271638020615</v>
      </c>
      <c r="BS7" s="47">
        <f>'Table 2a'!BS76/1000</f>
        <v>52.497133174941503</v>
      </c>
      <c r="BT7" s="47">
        <f>'Table 2a'!BT76/1000</f>
        <v>52.606412485301583</v>
      </c>
      <c r="BU7" s="47">
        <f>'Table 2a'!BU76/1000</f>
        <v>53.187837219176274</v>
      </c>
      <c r="BV7" s="47">
        <f>'Table 2a'!BV76/1000</f>
        <v>54.718108878359388</v>
      </c>
      <c r="BW7" s="47">
        <f>'Table 2a'!BW76/1000</f>
        <v>56.415730504687289</v>
      </c>
      <c r="BX7" s="30"/>
    </row>
    <row r="8" spans="1:76">
      <c r="A8" s="30"/>
      <c r="B8" s="38" t="s">
        <v>82</v>
      </c>
      <c r="C8" s="30"/>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7">
        <f>'Table 2a'!AH125/1000</f>
        <v>9.3426067724255155</v>
      </c>
      <c r="AI8" s="47">
        <f>'Table 2a'!AI125/1000</f>
        <v>10.7688055273202</v>
      </c>
      <c r="AJ8" s="47">
        <f>'Table 2a'!AJ125/1000</f>
        <v>12.894152611236493</v>
      </c>
      <c r="AK8" s="47">
        <f>'Table 2a'!AK125/1000</f>
        <v>15.265487157245504</v>
      </c>
      <c r="AL8" s="47">
        <f>'Table 2a'!AL125/1000</f>
        <v>17.144170934839934</v>
      </c>
      <c r="AM8" s="47">
        <f>'Table 2a'!AM125/1000</f>
        <v>18.631119416168602</v>
      </c>
      <c r="AN8" s="47">
        <f>'Table 2a'!AN125/1000</f>
        <v>19.850890391995662</v>
      </c>
      <c r="AO8" s="47">
        <f>'Table 2a'!AO125/1000</f>
        <v>21.783507700626259</v>
      </c>
      <c r="AP8" s="47">
        <f>'Table 2a'!AP125/1000</f>
        <v>23.480940859603898</v>
      </c>
      <c r="AQ8" s="47">
        <f>'Table 2a'!AQ125/1000</f>
        <v>24.857778439733668</v>
      </c>
      <c r="AR8" s="47">
        <f>'Table 2a'!AR125/1000</f>
        <v>26.056733891297718</v>
      </c>
      <c r="AS8" s="47">
        <f>'Table 2a'!AS125/1000</f>
        <v>28.436744857101015</v>
      </c>
      <c r="AT8" s="47">
        <f>'Table 2a'!AT125/1000</f>
        <v>31.737396375410903</v>
      </c>
      <c r="AU8" s="47">
        <f>'Table 2a'!AU125/1000</f>
        <v>35.530798624968625</v>
      </c>
      <c r="AV8" s="47">
        <f>'Table 2a'!AV125/1000</f>
        <v>38.751015948023621</v>
      </c>
      <c r="AW8" s="47">
        <f>'Table 2a'!AW125/1000</f>
        <v>41.710323376267837</v>
      </c>
      <c r="AX8" s="47">
        <f>'Table 2a'!AX125/1000</f>
        <v>42.777385385416402</v>
      </c>
      <c r="AY8" s="47">
        <f>'Table 2a'!AY125/1000</f>
        <v>44.514638660369798</v>
      </c>
      <c r="AZ8" s="47">
        <f>'Table 2a'!AZ125/1000</f>
        <v>46.918527495714486</v>
      </c>
      <c r="BA8" s="47">
        <f>'Table 2a'!BA125/1000</f>
        <v>48.749766628761677</v>
      </c>
      <c r="BB8" s="47">
        <f>'Table 2a'!BB125/1000</f>
        <v>50.789120539508168</v>
      </c>
      <c r="BC8" s="47">
        <f>'Table 2a'!BC125/1000</f>
        <v>53.90831506305399</v>
      </c>
      <c r="BD8" s="47">
        <f>'Table 2a'!BD125/1000</f>
        <v>57.068777236767062</v>
      </c>
      <c r="BE8" s="47">
        <f>'Table 2a'!BE125/1000</f>
        <v>61.23818881098439</v>
      </c>
      <c r="BF8" s="47">
        <f>'Table 2a'!BF125/1000</f>
        <v>63.330305663652602</v>
      </c>
      <c r="BG8" s="47">
        <f>'Table 2a'!BG125/1000</f>
        <v>66.359817055609824</v>
      </c>
      <c r="BH8" s="47">
        <f>'Table 2a'!BH125/1000</f>
        <v>71.129788265206841</v>
      </c>
      <c r="BI8" s="47">
        <f>'Table 2a'!BI125/1000</f>
        <v>75.395089176207534</v>
      </c>
      <c r="BJ8" s="47">
        <f>'Table 2a'!BJ125/1000</f>
        <v>77.927032948756562</v>
      </c>
      <c r="BK8" s="47">
        <f>'Table 2a'!BK125/1000</f>
        <v>83.221265865909004</v>
      </c>
      <c r="BL8" s="47">
        <f>'Table 2a'!BL125/1000</f>
        <v>90.381387301769209</v>
      </c>
      <c r="BM8" s="47">
        <f>'Table 2a'!BM125/1000</f>
        <v>96.605813211114963</v>
      </c>
      <c r="BN8" s="47">
        <f>'Table 2a'!BN125/1000</f>
        <v>100.33953270549061</v>
      </c>
      <c r="BO8" s="47">
        <f>'Table 2a'!BO125/1000</f>
        <v>104.20604787070685</v>
      </c>
      <c r="BP8" s="47">
        <f>'Table 2a'!BP125/1000</f>
        <v>109.86768103089538</v>
      </c>
      <c r="BQ8" s="47">
        <f>'Table 2a'!BQ125/1000</f>
        <v>110.69512179348879</v>
      </c>
      <c r="BR8" s="47">
        <f>'Table 2a'!BR125/1000</f>
        <v>114.03527497515455</v>
      </c>
      <c r="BS8" s="47">
        <f>'Table 2a'!BS125/1000</f>
        <v>116.70757867056827</v>
      </c>
      <c r="BT8" s="47">
        <f>'Table 2a'!BT125/1000</f>
        <v>118.33849363476062</v>
      </c>
      <c r="BU8" s="47">
        <f>'Table 2a'!BU125/1000</f>
        <v>120.78118873321482</v>
      </c>
      <c r="BV8" s="47">
        <f>'Table 2a'!BV125/1000</f>
        <v>123.48937438901218</v>
      </c>
      <c r="BW8" s="47">
        <f>'Table 2a'!BW125/1000</f>
        <v>126.49393964723039</v>
      </c>
      <c r="BX8" s="30"/>
    </row>
    <row r="9" spans="1:76" ht="26.1" customHeight="1">
      <c r="A9" s="30"/>
      <c r="B9" s="38" t="s">
        <v>169</v>
      </c>
      <c r="C9" s="30"/>
      <c r="D9" s="45">
        <f>'Table 1a'!D80/1000</f>
        <v>0.25080000000000002</v>
      </c>
      <c r="E9" s="45">
        <f>'Table 1a'!E80/1000</f>
        <v>0.35489999999999999</v>
      </c>
      <c r="F9" s="45">
        <f>'Table 1a'!F80/1000</f>
        <v>0.35589999999999999</v>
      </c>
      <c r="G9" s="45">
        <f>'Table 1a'!G80/1000</f>
        <v>0.37730000000000002</v>
      </c>
      <c r="H9" s="45">
        <f>'Table 1a'!H80/1000</f>
        <v>0.44950000000000001</v>
      </c>
      <c r="I9" s="45">
        <f>'Table 1a'!I80/1000</f>
        <v>0.47170000000000001</v>
      </c>
      <c r="J9" s="45">
        <f>'Table 1a'!J80/1000</f>
        <v>0.4803</v>
      </c>
      <c r="K9" s="45">
        <f>'Table 1a'!K80/1000</f>
        <v>0.58350000000000002</v>
      </c>
      <c r="L9" s="45">
        <f>'Table 1a'!L80/1000</f>
        <v>0.6036999999999999</v>
      </c>
      <c r="M9" s="45">
        <f>'Table 1a'!M80/1000</f>
        <v>0.66269999999999996</v>
      </c>
      <c r="N9" s="45">
        <f>'Table 1a'!N80/1000</f>
        <v>0.85780000000000001</v>
      </c>
      <c r="O9" s="45">
        <f>'Table 1a'!O80/1000</f>
        <v>0.89100000000000001</v>
      </c>
      <c r="P9" s="45">
        <f>'Table 1a'!P80/1000</f>
        <v>0.90760000000000007</v>
      </c>
      <c r="Q9" s="45">
        <f>'Table 1a'!Q80/1000</f>
        <v>1.0548</v>
      </c>
      <c r="R9" s="45">
        <f>'Table 1a'!R80/1000</f>
        <v>1.1171</v>
      </c>
      <c r="S9" s="45">
        <f>'Table 1a'!S80/1000</f>
        <v>1.3137999999999996</v>
      </c>
      <c r="T9" s="45">
        <f>'Table 1a'!T80/1000</f>
        <v>1.3685</v>
      </c>
      <c r="U9" s="45">
        <f>'Table 1a'!U80/1000</f>
        <v>1.6715</v>
      </c>
      <c r="V9" s="45">
        <f>'Table 1a'!V80/1000</f>
        <v>1.7526999999999999</v>
      </c>
      <c r="W9" s="45">
        <f>'Table 1a'!W80/1000</f>
        <v>1.9772000000000001</v>
      </c>
      <c r="X9" s="45">
        <f>'Table 1a'!X80/1000</f>
        <v>2.169</v>
      </c>
      <c r="Y9" s="45">
        <f>'Table 1a'!Y80/1000</f>
        <v>2.2987000000000002</v>
      </c>
      <c r="Z9" s="45">
        <f>'Table 1a'!Z80/1000</f>
        <v>2.5215999999999998</v>
      </c>
      <c r="AA9" s="45">
        <f>'Table 1a'!AA80/1000</f>
        <v>2.9506000000000001</v>
      </c>
      <c r="AB9" s="45">
        <f>'Table 1a'!AB80/1000</f>
        <v>3.3402999999999996</v>
      </c>
      <c r="AC9" s="45">
        <f>'Table 1a'!AC80/1000</f>
        <v>3.8525990000000001</v>
      </c>
      <c r="AD9" s="45">
        <f>'Table 1a'!AD80/1000</f>
        <v>4.9183270000000006</v>
      </c>
      <c r="AE9" s="45">
        <f>'Table 1a'!AE80/1000</f>
        <v>6.5839790000000002</v>
      </c>
      <c r="AF9" s="45">
        <f>'Table 1a'!AF80/1000</f>
        <v>7.8012960000000007</v>
      </c>
      <c r="AG9" s="45">
        <f>'Table 1a'!AG80/1000</f>
        <v>9.0823199999999993</v>
      </c>
      <c r="AH9" s="45">
        <f>'Table 1a'!AH80/1000</f>
        <v>10.46</v>
      </c>
      <c r="AI9" s="45">
        <f>'Table 1a'!AI80/1000</f>
        <v>11.936999999999999</v>
      </c>
      <c r="AJ9" s="45">
        <f>'Table 1a'!AJ80/1000</f>
        <v>14.529</v>
      </c>
      <c r="AK9" s="45">
        <f>'Table 1a'!AK80/1000</f>
        <v>16.863</v>
      </c>
      <c r="AL9" s="45">
        <f>'Table 1a'!AL80/1000</f>
        <v>18.21</v>
      </c>
      <c r="AM9" s="45">
        <f>'Table 1a'!AM80/1000</f>
        <v>19.797999999999998</v>
      </c>
      <c r="AN9" s="45">
        <f>'Table 1a'!AN80/1000</f>
        <v>20.863</v>
      </c>
      <c r="AO9" s="45">
        <f>'Table 1a'!AO80/1000</f>
        <v>22.448</v>
      </c>
      <c r="AP9" s="45">
        <f>'Table 1a'!AP80/1000</f>
        <v>24.257598000000002</v>
      </c>
      <c r="AQ9" s="45">
        <f>'Table 1a'!AQ80/1000</f>
        <v>25.406486000000001</v>
      </c>
      <c r="AR9" s="45">
        <f>'Table 1a'!AR80/1000</f>
        <v>26.034205999999998</v>
      </c>
      <c r="AS9" s="45">
        <f>'Table 1a'!AS80/1000</f>
        <v>27.702068000000004</v>
      </c>
      <c r="AT9" s="45">
        <f>'Table 1a'!AT80/1000</f>
        <v>30.508146</v>
      </c>
      <c r="AU9" s="45">
        <f>'Table 1a'!AU80/1000</f>
        <v>35.252113999999999</v>
      </c>
      <c r="AV9" s="45">
        <f>'Table 1a'!AV80/1000</f>
        <v>37.320296999999997</v>
      </c>
      <c r="AW9" s="45">
        <f>'Table 1a'!AW80/1000</f>
        <v>39.538795000000007</v>
      </c>
      <c r="AX9" s="45">
        <f>'Table 1a'!AX80/1000</f>
        <v>39.824572000000003</v>
      </c>
      <c r="AY9" s="45">
        <f>'Table 1a'!AY80/1000</f>
        <v>40.701778000000004</v>
      </c>
      <c r="AZ9" s="45">
        <f>'Table 1a'!AZ80/1000</f>
        <v>42.158667000000001</v>
      </c>
      <c r="BA9" s="45">
        <f>'Table 1a'!BA80/1000</f>
        <v>43.119707999999996</v>
      </c>
      <c r="BB9" s="45">
        <f>'Table 1a'!BB80/1000</f>
        <v>45.018209000000006</v>
      </c>
      <c r="BC9" s="45">
        <f>'Table 1a'!BC80/1000</f>
        <v>46.884318</v>
      </c>
      <c r="BD9" s="45">
        <f>'Table 1a'!BD80/1000</f>
        <v>47.796771</v>
      </c>
      <c r="BE9" s="45">
        <f>'Table 1a'!BE80/1000</f>
        <v>51.093595998929331</v>
      </c>
      <c r="BF9" s="45">
        <f>'Table 1a'!BF80/1000</f>
        <v>53.686528709614699</v>
      </c>
      <c r="BG9" s="45">
        <f>'Table 1a'!BG80/1000</f>
        <v>56.079337540435695</v>
      </c>
      <c r="BH9" s="45">
        <f>'Table 1a'!BH80/1000</f>
        <v>58.408538999999998</v>
      </c>
      <c r="BI9" s="45">
        <f>'Table 1a'!BI80/1000</f>
        <v>60.914807692682672</v>
      </c>
      <c r="BJ9" s="45">
        <f>'Table 1a'!BJ80/1000</f>
        <v>63.129216045855109</v>
      </c>
      <c r="BK9" s="45">
        <f>'Table 1a'!BK80/1000</f>
        <v>67.411978362963168</v>
      </c>
      <c r="BL9" s="45">
        <f>'Table 1a'!BL80/1000</f>
        <v>72.671184816889408</v>
      </c>
      <c r="BM9" s="45">
        <f>'Table 1a'!BM80/1000</f>
        <v>77.814820358342374</v>
      </c>
      <c r="BN9" s="45">
        <f>'Table 1a'!BN80/1000</f>
        <v>80.345367492594733</v>
      </c>
      <c r="BO9" s="45">
        <f>'Table 1a'!BO80/1000</f>
        <v>84.501883808506491</v>
      </c>
      <c r="BP9" s="45">
        <f>'Table 1a'!BP80/1000</f>
        <v>89.37998341528575</v>
      </c>
      <c r="BQ9" s="45">
        <f>'Table 1a'!BQ80/1000</f>
        <v>91.644092424199442</v>
      </c>
      <c r="BR9" s="45">
        <f>'Table 1a'!BR80/1000</f>
        <v>94.468834080453121</v>
      </c>
      <c r="BS9" s="45">
        <f>'Table 1a'!BS80/1000</f>
        <v>97.911619427015609</v>
      </c>
      <c r="BT9" s="45">
        <f>'Table 1a'!BT80/1000</f>
        <v>100.54114815813718</v>
      </c>
      <c r="BU9" s="45">
        <f>'Table 1a'!BU80/1000</f>
        <v>103.66390917179476</v>
      </c>
      <c r="BV9" s="45">
        <f>'Table 1a'!BV80/1000</f>
        <v>106.85228770029921</v>
      </c>
      <c r="BW9" s="45">
        <f>'Table 1a'!BW80/1000</f>
        <v>110.05941213106273</v>
      </c>
      <c r="BX9" s="30"/>
    </row>
    <row r="10" spans="1:76">
      <c r="A10" s="30"/>
      <c r="B10" s="38" t="s">
        <v>168</v>
      </c>
      <c r="C10" s="30"/>
      <c r="D10" s="45">
        <f>'Table 1a'!D81/1000</f>
        <v>6.25E-2</v>
      </c>
      <c r="E10" s="45">
        <f>'Table 1a'!E81/1000</f>
        <v>7.5200000000000003E-2</v>
      </c>
      <c r="F10" s="45">
        <f>'Table 1a'!F81/1000</f>
        <v>8.4500000000000006E-2</v>
      </c>
      <c r="G10" s="45">
        <f>'Table 1a'!G81/1000</f>
        <v>9.459999999999999E-2</v>
      </c>
      <c r="H10" s="45">
        <f>'Table 1a'!H81/1000</f>
        <v>0.1186</v>
      </c>
      <c r="I10" s="45">
        <f>'Table 1a'!I81/1000</f>
        <v>0.12029999999999999</v>
      </c>
      <c r="J10" s="45">
        <f>'Table 1a'!J81/1000</f>
        <v>0.12540000000000001</v>
      </c>
      <c r="K10" s="45">
        <f>'Table 1a'!K81/1000</f>
        <v>0.11409999999999999</v>
      </c>
      <c r="L10" s="45">
        <f>'Table 1a'!L81/1000</f>
        <v>0.12129999999999999</v>
      </c>
      <c r="M10" s="45">
        <f>'Table 1a'!M81/1000</f>
        <v>0.1196</v>
      </c>
      <c r="N10" s="45">
        <f>'Table 1a'!N81/1000</f>
        <v>0.1318</v>
      </c>
      <c r="O10" s="45">
        <f>'Table 1a'!O81/1000</f>
        <v>0.1585</v>
      </c>
      <c r="P10" s="45">
        <f>'Table 1a'!P81/1000</f>
        <v>0.17949999999999999</v>
      </c>
      <c r="Q10" s="45">
        <f>'Table 1a'!Q81/1000</f>
        <v>0.1711</v>
      </c>
      <c r="R10" s="45">
        <f>'Table 1a'!R81/1000</f>
        <v>0.19980000000000001</v>
      </c>
      <c r="S10" s="45">
        <f>'Table 1a'!S81/1000</f>
        <v>0.21740000000000001</v>
      </c>
      <c r="T10" s="45">
        <f>'Table 1a'!T81/1000</f>
        <v>0.2233</v>
      </c>
      <c r="U10" s="45">
        <f>'Table 1a'!U81/1000</f>
        <v>0.24590000000000001</v>
      </c>
      <c r="V10" s="45">
        <f>'Table 1a'!V81/1000</f>
        <v>0.29749999999999999</v>
      </c>
      <c r="W10" s="45">
        <f>'Table 1a'!W81/1000</f>
        <v>0.38569999999999999</v>
      </c>
      <c r="X10" s="45">
        <f>'Table 1a'!X81/1000</f>
        <v>0.4289</v>
      </c>
      <c r="Y10" s="45">
        <f>'Table 1a'!Y81/1000</f>
        <v>0.47070000000000001</v>
      </c>
      <c r="Z10" s="45">
        <f>'Table 1a'!Z81/1000</f>
        <v>0.56379999999999997</v>
      </c>
      <c r="AA10" s="45">
        <f>'Table 1a'!AA81/1000</f>
        <v>0.68610000000000004</v>
      </c>
      <c r="AB10" s="45">
        <f>'Table 1a'!AB81/1000</f>
        <v>0.84529999999999994</v>
      </c>
      <c r="AC10" s="45">
        <f>'Table 1a'!AC81/1000</f>
        <v>0.97430000000000005</v>
      </c>
      <c r="AD10" s="45">
        <f>'Table 1a'!AD81/1000</f>
        <v>1.2081999999999999</v>
      </c>
      <c r="AE10" s="45">
        <f>'Table 1a'!AE81/1000</f>
        <v>1.6511</v>
      </c>
      <c r="AF10" s="45">
        <f>'Table 1a'!AF81/1000</f>
        <v>2.0819000000000001</v>
      </c>
      <c r="AG10" s="45">
        <f>'Table 1a'!AG81/1000</f>
        <v>2.5093000000000001</v>
      </c>
      <c r="AH10" s="45">
        <f>'Table 1a'!AH81/1000</f>
        <v>2.6920000000000002</v>
      </c>
      <c r="AI10" s="45">
        <f>'Table 1a'!AI81/1000</f>
        <v>2.94</v>
      </c>
      <c r="AJ10" s="45">
        <f>'Table 1a'!AJ81/1000</f>
        <v>3.83</v>
      </c>
      <c r="AK10" s="45">
        <f>'Table 1a'!AK81/1000</f>
        <v>5.8572499999999996</v>
      </c>
      <c r="AL10" s="45">
        <f>'Table 1a'!AL81/1000</f>
        <v>7.9169999999999998</v>
      </c>
      <c r="AM10" s="45">
        <f>'Table 1a'!AM81/1000</f>
        <v>9.4489999999999998</v>
      </c>
      <c r="AN10" s="45">
        <f>'Table 1a'!AN81/1000</f>
        <v>10.782999999999999</v>
      </c>
      <c r="AO10" s="45">
        <f>'Table 1a'!AO81/1000</f>
        <v>12.231999999999999</v>
      </c>
      <c r="AP10" s="45">
        <f>'Table 1a'!AP81/1000</f>
        <v>13.176</v>
      </c>
      <c r="AQ10" s="45">
        <f>'Table 1a'!AQ81/1000</f>
        <v>13.40169</v>
      </c>
      <c r="AR10" s="45">
        <f>'Table 1a'!AR81/1000</f>
        <v>13.25199351</v>
      </c>
      <c r="AS10" s="45">
        <f>'Table 1a'!AS81/1000</f>
        <v>14.200272480999999</v>
      </c>
      <c r="AT10" s="45">
        <f>'Table 1a'!AT81/1000</f>
        <v>16.797837000000005</v>
      </c>
      <c r="AU10" s="45">
        <f>'Table 1a'!AU81/1000</f>
        <v>20.295427899511736</v>
      </c>
      <c r="AV10" s="45">
        <f>'Table 1a'!AV81/1000</f>
        <v>25.526476000000002</v>
      </c>
      <c r="AW10" s="45">
        <f>'Table 1a'!AW81/1000</f>
        <v>28.829948000000002</v>
      </c>
      <c r="AX10" s="45">
        <f>'Table 1a'!AX81/1000</f>
        <v>30.339205213999996</v>
      </c>
      <c r="AY10" s="45">
        <f>'Table 1a'!AY81/1000</f>
        <v>31.886693626000003</v>
      </c>
      <c r="AZ10" s="45">
        <f>'Table 1a'!AZ81/1000</f>
        <v>32.437416757000001</v>
      </c>
      <c r="BA10" s="45">
        <f>'Table 1a'!BA81/1000</f>
        <v>31.640413748</v>
      </c>
      <c r="BB10" s="45">
        <f>'Table 1a'!BB81/1000</f>
        <v>31.212963835000004</v>
      </c>
      <c r="BC10" s="45">
        <f>'Table 1a'!BC81/1000</f>
        <v>30.726584142467686</v>
      </c>
      <c r="BD10" s="45">
        <f>'Table 1a'!BD81/1000</f>
        <v>29.666571453818168</v>
      </c>
      <c r="BE10" s="45">
        <f>'Table 1a'!BE81/1000</f>
        <v>30.917267665810108</v>
      </c>
      <c r="BF10" s="45">
        <f>'Table 1a'!BF81/1000</f>
        <v>32.294613805777573</v>
      </c>
      <c r="BG10" s="45">
        <f>'Table 1a'!BG81/1000</f>
        <v>33.353048856553258</v>
      </c>
      <c r="BH10" s="45">
        <f>'Table 1a'!BH81/1000</f>
        <v>35.027994048480409</v>
      </c>
      <c r="BI10" s="45">
        <f>'Table 1a'!BI81/1000</f>
        <v>35.716781529642006</v>
      </c>
      <c r="BJ10" s="45">
        <f>'Table 1a'!BJ81/1000</f>
        <v>37.172236532855472</v>
      </c>
      <c r="BK10" s="45">
        <f>'Table 1a'!BK81/1000</f>
        <v>38.696081911583093</v>
      </c>
      <c r="BL10" s="45">
        <f>'Table 1a'!BL81/1000</f>
        <v>40.966842600690001</v>
      </c>
      <c r="BM10" s="45">
        <f>'Table 1a'!BM81/1000</f>
        <v>46.695822820729994</v>
      </c>
      <c r="BN10" s="45">
        <f>'Table 1a'!BN81/1000</f>
        <v>48.764863047781709</v>
      </c>
      <c r="BO10" s="45">
        <f>'Table 1a'!BO81/1000</f>
        <v>49.940019439559826</v>
      </c>
      <c r="BP10" s="45">
        <f>'Table 1a'!BP81/1000</f>
        <v>51.39800953867001</v>
      </c>
      <c r="BQ10" s="45">
        <f>'Table 1a'!BQ81/1000</f>
        <v>46.043140870356162</v>
      </c>
      <c r="BR10" s="45">
        <f>'Table 1a'!BR81/1000</f>
        <v>45.445268634574859</v>
      </c>
      <c r="BS10" s="45">
        <f>'Table 1a'!BS81/1000</f>
        <v>45.298958891488375</v>
      </c>
      <c r="BT10" s="45">
        <f>'Table 1a'!BT81/1000</f>
        <v>44.998713060013145</v>
      </c>
      <c r="BU10" s="45">
        <f>'Table 1a'!BU81/1000</f>
        <v>45.295213600226916</v>
      </c>
      <c r="BV10" s="45">
        <f>'Table 1a'!BV81/1000</f>
        <v>46.054726356600376</v>
      </c>
      <c r="BW10" s="45">
        <f>'Table 1a'!BW81/1000</f>
        <v>46.9879735985933</v>
      </c>
      <c r="BX10" s="30"/>
    </row>
    <row r="11" spans="1:76">
      <c r="A11" s="30"/>
      <c r="B11" s="38" t="s">
        <v>167</v>
      </c>
      <c r="C11" s="30"/>
      <c r="D11" s="45">
        <f>'Table 1a'!D82/1000</f>
        <v>0.158</v>
      </c>
      <c r="E11" s="45">
        <f>'Table 1a'!E82/1000</f>
        <v>0.16769999999999999</v>
      </c>
      <c r="F11" s="45">
        <f>'Table 1a'!F82/1000</f>
        <v>0.1701</v>
      </c>
      <c r="G11" s="45">
        <f>'Table 1a'!G82/1000</f>
        <v>0.17019999999999999</v>
      </c>
      <c r="H11" s="45">
        <f>'Table 1a'!H82/1000</f>
        <v>0.20710000000000001</v>
      </c>
      <c r="I11" s="45">
        <f>'Table 1a'!I82/1000</f>
        <v>0.22469999999999998</v>
      </c>
      <c r="J11" s="45">
        <f>'Table 1a'!J82/1000</f>
        <v>0.23350000000000001</v>
      </c>
      <c r="K11" s="45">
        <f>'Table 1a'!K82/1000</f>
        <v>0.2447</v>
      </c>
      <c r="L11" s="45">
        <f>'Table 1a'!L82/1000</f>
        <v>0.25580000000000003</v>
      </c>
      <c r="M11" s="45">
        <f>'Table 1a'!M82/1000</f>
        <v>0.26880000000000004</v>
      </c>
      <c r="N11" s="45">
        <f>'Table 1a'!N82/1000</f>
        <v>0.2974</v>
      </c>
      <c r="O11" s="45">
        <f>'Table 1a'!O82/1000</f>
        <v>0.30090000000000006</v>
      </c>
      <c r="P11" s="45">
        <f>'Table 1a'!P82/1000</f>
        <v>0.30270000000000002</v>
      </c>
      <c r="Q11" s="45">
        <f>'Table 1a'!Q82/1000</f>
        <v>0.32719999999999999</v>
      </c>
      <c r="R11" s="45">
        <f>'Table 1a'!R82/1000</f>
        <v>0.32890000000000003</v>
      </c>
      <c r="S11" s="45">
        <f>'Table 1a'!S82/1000</f>
        <v>0.35940000000000005</v>
      </c>
      <c r="T11" s="45">
        <f>'Table 1a'!T82/1000</f>
        <v>0.37030000000000002</v>
      </c>
      <c r="U11" s="45">
        <f>'Table 1a'!U82/1000</f>
        <v>0.40500000000000008</v>
      </c>
      <c r="V11" s="45">
        <f>'Table 1a'!V82/1000</f>
        <v>0.40629999999999999</v>
      </c>
      <c r="W11" s="45">
        <f>'Table 1a'!W82/1000</f>
        <v>0.42669999999999997</v>
      </c>
      <c r="X11" s="45">
        <f>'Table 1a'!X82/1000</f>
        <v>0.57429999999999992</v>
      </c>
      <c r="Y11" s="45">
        <f>'Table 1a'!Y82/1000</f>
        <v>0.62269999999999992</v>
      </c>
      <c r="Z11" s="45">
        <f>'Table 1a'!Z82/1000</f>
        <v>0.55109999999999992</v>
      </c>
      <c r="AA11" s="45">
        <f>'Table 1a'!AA82/1000</f>
        <v>0.59309999999999996</v>
      </c>
      <c r="AB11" s="45">
        <f>'Table 1a'!AB82/1000</f>
        <v>0.71209999999999996</v>
      </c>
      <c r="AC11" s="45">
        <f>'Table 1a'!AC82/1000</f>
        <v>0.67810000000000004</v>
      </c>
      <c r="AD11" s="45">
        <f>'Table 1a'!AD82/1000</f>
        <v>0.77519999999999989</v>
      </c>
      <c r="AE11" s="45">
        <f>'Table 1a'!AE82/1000</f>
        <v>1.1025</v>
      </c>
      <c r="AF11" s="45">
        <f>'Table 1a'!AF82/1000</f>
        <v>1.2310000000000001</v>
      </c>
      <c r="AG11" s="45">
        <f>'Table 1a'!AG82/1000</f>
        <v>1.7755000000000001</v>
      </c>
      <c r="AH11" s="45">
        <f>'Table 1a'!AH82/1000</f>
        <v>2.7210000000000001</v>
      </c>
      <c r="AI11" s="45">
        <f>'Table 1a'!AI82/1000</f>
        <v>3.9000599999999999</v>
      </c>
      <c r="AJ11" s="45">
        <f>'Table 1a'!AJ82/1000</f>
        <v>4.2990600000000008</v>
      </c>
      <c r="AK11" s="45">
        <f>'Table 1a'!AK82/1000</f>
        <v>4.9780600000000002</v>
      </c>
      <c r="AL11" s="45">
        <f>'Table 1a'!AL82/1000</f>
        <v>5.5010600000000007</v>
      </c>
      <c r="AM11" s="45">
        <f>'Table 1a'!AM82/1000</f>
        <v>6.0850600000000004</v>
      </c>
      <c r="AN11" s="45">
        <f>'Table 1a'!AN82/1000</f>
        <v>6.6050600000000008</v>
      </c>
      <c r="AO11" s="45">
        <f>'Table 1a'!AO82/1000</f>
        <v>7.0880600000000005</v>
      </c>
      <c r="AP11" s="45">
        <f>'Table 1a'!AP82/1000</f>
        <v>7.4840600000000004</v>
      </c>
      <c r="AQ11" s="45">
        <f>'Table 1a'!AQ82/1000</f>
        <v>7.8925679999999998</v>
      </c>
      <c r="AR11" s="45">
        <f>'Table 1a'!AR82/1000</f>
        <v>8.0315510000000021</v>
      </c>
      <c r="AS11" s="45">
        <f>'Table 1a'!AS82/1000</f>
        <v>8.4119089999999996</v>
      </c>
      <c r="AT11" s="45">
        <f>'Table 1a'!AT82/1000</f>
        <v>9.1728167156850411</v>
      </c>
      <c r="AU11" s="45">
        <f>'Table 1a'!AU82/1000</f>
        <v>10.755346568931577</v>
      </c>
      <c r="AV11" s="45">
        <f>'Table 1a'!AV82/1000</f>
        <v>12.410679000000002</v>
      </c>
      <c r="AW11" s="45">
        <f>'Table 1a'!AW82/1000</f>
        <v>14.068823</v>
      </c>
      <c r="AX11" s="45">
        <f>'Table 1a'!AX82/1000</f>
        <v>14.698889999999999</v>
      </c>
      <c r="AY11" s="45">
        <f>'Table 1a'!AY82/1000</f>
        <v>16.122347527041317</v>
      </c>
      <c r="AZ11" s="45">
        <f>'Table 1a'!AZ82/1000</f>
        <v>17.621866000000001</v>
      </c>
      <c r="BA11" s="45">
        <f>'Table 1a'!BA82/1000</f>
        <v>18.587272009000003</v>
      </c>
      <c r="BB11" s="45">
        <f>'Table 1a'!BB82/1000</f>
        <v>19.334144725038435</v>
      </c>
      <c r="BC11" s="45">
        <f>'Table 1a'!BC82/1000</f>
        <v>21.437683100000015</v>
      </c>
      <c r="BD11" s="45">
        <f>'Table 1a'!BD82/1000</f>
        <v>23.910498331296751</v>
      </c>
      <c r="BE11" s="45">
        <f>'Table 1a'!BE82/1000</f>
        <v>24.695169227916086</v>
      </c>
      <c r="BF11" s="45">
        <f>'Table 1a'!BF82/1000</f>
        <v>24.320416560955216</v>
      </c>
      <c r="BG11" s="45">
        <f>'Table 1a'!BG82/1000</f>
        <v>16.358236688028089</v>
      </c>
      <c r="BH11" s="45">
        <f>'Table 1a'!BH82/1000</f>
        <v>17.655991089</v>
      </c>
      <c r="BI11" s="45">
        <f>'Table 1a'!BI82/1000</f>
        <v>19.168410324448999</v>
      </c>
      <c r="BJ11" s="45">
        <f>'Table 1a'!BJ82/1000</f>
        <v>18.905443974729799</v>
      </c>
      <c r="BK11" s="45">
        <f>'Table 1a'!BK82/1000</f>
        <v>20.134145588311135</v>
      </c>
      <c r="BL11" s="45">
        <f>'Table 1a'!BL82/1000</f>
        <v>22.11913800687423</v>
      </c>
      <c r="BM11" s="45">
        <f>'Table 1a'!BM82/1000</f>
        <v>23.493366511449778</v>
      </c>
      <c r="BN11" s="45">
        <f>'Table 1a'!BN82/1000</f>
        <v>24.251324629427096</v>
      </c>
      <c r="BO11" s="45">
        <f>'Table 1a'!BO82/1000</f>
        <v>24.518543630379988</v>
      </c>
      <c r="BP11" s="45">
        <f>'Table 1a'!BP82/1000</f>
        <v>25.755445607450234</v>
      </c>
      <c r="BQ11" s="45">
        <f>'Table 1a'!BQ82/1000</f>
        <v>26.305251638220568</v>
      </c>
      <c r="BR11" s="45">
        <f>'Table 1a'!BR82/1000</f>
        <v>27.871252038282851</v>
      </c>
      <c r="BS11" s="45">
        <f>'Table 1a'!BS82/1000</f>
        <v>27.857033549680445</v>
      </c>
      <c r="BT11" s="45">
        <f>'Table 1a'!BT82/1000</f>
        <v>27.278151126312316</v>
      </c>
      <c r="BU11" s="45">
        <f>'Table 1a'!BU82/1000</f>
        <v>26.925291297406989</v>
      </c>
      <c r="BV11" s="45">
        <f>'Table 1a'!BV82/1000</f>
        <v>27.279942515121498</v>
      </c>
      <c r="BW11" s="45">
        <f>'Table 1a'!BW82/1000</f>
        <v>27.925509760394601</v>
      </c>
      <c r="BX11" s="30"/>
    </row>
    <row r="12" spans="1:76" ht="15.75">
      <c r="A12" s="30"/>
      <c r="B12" s="35" t="s">
        <v>81</v>
      </c>
      <c r="C12" s="30"/>
      <c r="D12" s="46">
        <f t="shared" ref="D12:AI12" si="0">SUM(D9:D11)</f>
        <v>0.47130000000000005</v>
      </c>
      <c r="E12" s="46">
        <f t="shared" si="0"/>
        <v>0.5978</v>
      </c>
      <c r="F12" s="46">
        <f t="shared" si="0"/>
        <v>0.61050000000000004</v>
      </c>
      <c r="G12" s="46">
        <f t="shared" si="0"/>
        <v>0.6421</v>
      </c>
      <c r="H12" s="46">
        <f t="shared" si="0"/>
        <v>0.77520000000000011</v>
      </c>
      <c r="I12" s="46">
        <f t="shared" si="0"/>
        <v>0.81669999999999998</v>
      </c>
      <c r="J12" s="46">
        <f t="shared" si="0"/>
        <v>0.83920000000000006</v>
      </c>
      <c r="K12" s="46">
        <f t="shared" si="0"/>
        <v>0.94230000000000003</v>
      </c>
      <c r="L12" s="46">
        <f t="shared" si="0"/>
        <v>0.98079999999999989</v>
      </c>
      <c r="M12" s="46">
        <f t="shared" si="0"/>
        <v>1.0510999999999999</v>
      </c>
      <c r="N12" s="46">
        <f t="shared" si="0"/>
        <v>1.2869999999999999</v>
      </c>
      <c r="O12" s="46">
        <f t="shared" si="0"/>
        <v>1.3504</v>
      </c>
      <c r="P12" s="46">
        <f t="shared" si="0"/>
        <v>1.3897999999999999</v>
      </c>
      <c r="Q12" s="46">
        <f t="shared" si="0"/>
        <v>1.5530999999999999</v>
      </c>
      <c r="R12" s="46">
        <f t="shared" si="0"/>
        <v>1.6457999999999999</v>
      </c>
      <c r="S12" s="46">
        <f t="shared" si="0"/>
        <v>1.8905999999999996</v>
      </c>
      <c r="T12" s="46">
        <f t="shared" si="0"/>
        <v>1.9621000000000002</v>
      </c>
      <c r="U12" s="46">
        <f t="shared" si="0"/>
        <v>2.3224</v>
      </c>
      <c r="V12" s="46">
        <f t="shared" si="0"/>
        <v>2.4564999999999997</v>
      </c>
      <c r="W12" s="46">
        <f t="shared" si="0"/>
        <v>2.7896000000000001</v>
      </c>
      <c r="X12" s="46">
        <f t="shared" si="0"/>
        <v>3.1722000000000001</v>
      </c>
      <c r="Y12" s="46">
        <f t="shared" si="0"/>
        <v>3.3921000000000001</v>
      </c>
      <c r="Z12" s="46">
        <f t="shared" si="0"/>
        <v>3.6364999999999998</v>
      </c>
      <c r="AA12" s="46">
        <f t="shared" si="0"/>
        <v>4.2298</v>
      </c>
      <c r="AB12" s="46">
        <f t="shared" si="0"/>
        <v>4.8976999999999986</v>
      </c>
      <c r="AC12" s="46">
        <f t="shared" si="0"/>
        <v>5.5049989999999998</v>
      </c>
      <c r="AD12" s="46">
        <f t="shared" si="0"/>
        <v>6.9017270000000002</v>
      </c>
      <c r="AE12" s="46">
        <f t="shared" si="0"/>
        <v>9.3375790000000016</v>
      </c>
      <c r="AF12" s="46">
        <f t="shared" si="0"/>
        <v>11.114196000000002</v>
      </c>
      <c r="AG12" s="46">
        <f t="shared" si="0"/>
        <v>13.36712</v>
      </c>
      <c r="AH12" s="46">
        <f t="shared" si="0"/>
        <v>15.873000000000001</v>
      </c>
      <c r="AI12" s="46">
        <f t="shared" si="0"/>
        <v>18.777059999999999</v>
      </c>
      <c r="AJ12" s="46">
        <f t="shared" ref="AJ12:BO12" si="1">SUM(AJ9:AJ11)</f>
        <v>22.658060000000003</v>
      </c>
      <c r="AK12" s="46">
        <f t="shared" si="1"/>
        <v>27.698309999999999</v>
      </c>
      <c r="AL12" s="46">
        <f t="shared" si="1"/>
        <v>31.628060000000005</v>
      </c>
      <c r="AM12" s="46">
        <f t="shared" si="1"/>
        <v>35.332059999999998</v>
      </c>
      <c r="AN12" s="46">
        <f t="shared" si="1"/>
        <v>38.251060000000003</v>
      </c>
      <c r="AO12" s="46">
        <f t="shared" si="1"/>
        <v>41.768059999999998</v>
      </c>
      <c r="AP12" s="46">
        <f t="shared" si="1"/>
        <v>44.917658000000003</v>
      </c>
      <c r="AQ12" s="46">
        <f t="shared" si="1"/>
        <v>46.700744</v>
      </c>
      <c r="AR12" s="46">
        <f t="shared" si="1"/>
        <v>47.317750509999996</v>
      </c>
      <c r="AS12" s="46">
        <f t="shared" si="1"/>
        <v>50.314249481000004</v>
      </c>
      <c r="AT12" s="46">
        <f t="shared" si="1"/>
        <v>56.478799715685042</v>
      </c>
      <c r="AU12" s="46">
        <f t="shared" si="1"/>
        <v>66.302888468443314</v>
      </c>
      <c r="AV12" s="46">
        <f t="shared" si="1"/>
        <v>75.257452000000001</v>
      </c>
      <c r="AW12" s="46">
        <f t="shared" si="1"/>
        <v>82.437566000000004</v>
      </c>
      <c r="AX12" s="46">
        <f t="shared" si="1"/>
        <v>84.862667213999998</v>
      </c>
      <c r="AY12" s="46">
        <f t="shared" si="1"/>
        <v>88.710819153041314</v>
      </c>
      <c r="AZ12" s="46">
        <f t="shared" si="1"/>
        <v>92.217949757</v>
      </c>
      <c r="BA12" s="46">
        <f t="shared" si="1"/>
        <v>93.347393756999992</v>
      </c>
      <c r="BB12" s="46">
        <f t="shared" si="1"/>
        <v>95.565317560038437</v>
      </c>
      <c r="BC12" s="46">
        <f t="shared" si="1"/>
        <v>99.048585242467709</v>
      </c>
      <c r="BD12" s="46">
        <f t="shared" si="1"/>
        <v>101.37384078511492</v>
      </c>
      <c r="BE12" s="46">
        <f t="shared" si="1"/>
        <v>106.70603289265553</v>
      </c>
      <c r="BF12" s="46">
        <f t="shared" si="1"/>
        <v>110.30155907634747</v>
      </c>
      <c r="BG12" s="46">
        <f t="shared" si="1"/>
        <v>105.79062308501705</v>
      </c>
      <c r="BH12" s="46">
        <f t="shared" si="1"/>
        <v>111.09252413748041</v>
      </c>
      <c r="BI12" s="46">
        <f t="shared" si="1"/>
        <v>115.79999954677368</v>
      </c>
      <c r="BJ12" s="46">
        <f t="shared" si="1"/>
        <v>119.20689655344037</v>
      </c>
      <c r="BK12" s="46">
        <f t="shared" si="1"/>
        <v>126.24220586285739</v>
      </c>
      <c r="BL12" s="46">
        <f t="shared" si="1"/>
        <v>135.75716542445363</v>
      </c>
      <c r="BM12" s="46">
        <f t="shared" si="1"/>
        <v>148.00400969052214</v>
      </c>
      <c r="BN12" s="46">
        <f t="shared" si="1"/>
        <v>153.36155516980355</v>
      </c>
      <c r="BO12" s="46">
        <f t="shared" si="1"/>
        <v>158.96044687844631</v>
      </c>
      <c r="BP12" s="46">
        <f t="shared" ref="BP12:BW12" si="2">SUM(BP9:BP11)</f>
        <v>166.533438561406</v>
      </c>
      <c r="BQ12" s="46">
        <f t="shared" si="2"/>
        <v>163.99248493277616</v>
      </c>
      <c r="BR12" s="46">
        <f t="shared" si="2"/>
        <v>167.78535475331083</v>
      </c>
      <c r="BS12" s="46">
        <f t="shared" si="2"/>
        <v>171.06761186818443</v>
      </c>
      <c r="BT12" s="46">
        <f t="shared" si="2"/>
        <v>172.81801234446263</v>
      </c>
      <c r="BU12" s="46">
        <f t="shared" si="2"/>
        <v>175.88441406942866</v>
      </c>
      <c r="BV12" s="46">
        <f t="shared" si="2"/>
        <v>180.18695657202107</v>
      </c>
      <c r="BW12" s="46">
        <f t="shared" si="2"/>
        <v>184.9728954900506</v>
      </c>
      <c r="BX12" s="30"/>
    </row>
    <row r="13" spans="1:76" ht="51" customHeight="1">
      <c r="A13" s="30"/>
      <c r="B13" s="39" t="s">
        <v>175</v>
      </c>
      <c r="C13" s="30"/>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30"/>
    </row>
    <row r="14" spans="1:76">
      <c r="A14" s="30"/>
      <c r="B14" s="38" t="s">
        <v>165</v>
      </c>
      <c r="C14" s="30"/>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7">
        <f>'Table 2a'!AH17/1000</f>
        <v>3.8212009057648627E-2</v>
      </c>
      <c r="AI14" s="47">
        <f>'Table 2a'!AI17/1000</f>
        <v>4.5189829137708332E-2</v>
      </c>
      <c r="AJ14" s="47">
        <f>'Table 2a'!AJ17/1000</f>
        <v>5.3999241405613699E-2</v>
      </c>
      <c r="AK14" s="47">
        <f>'Table 2a'!AK17/1000</f>
        <v>6.2342414539001766E-2</v>
      </c>
      <c r="AL14" s="47">
        <f>'Table 2a'!AL17/1000</f>
        <v>7.185954155132003E-2</v>
      </c>
      <c r="AM14" s="47">
        <f>'Table 2a'!AM17/1000</f>
        <v>7.86472729167699E-2</v>
      </c>
      <c r="AN14" s="47">
        <f>'Table 2a'!AN17/1000</f>
        <v>8.4034886228206235E-2</v>
      </c>
      <c r="AO14" s="47">
        <f>'Table 2a'!AO17/1000</f>
        <v>9.3675937329378026E-2</v>
      </c>
      <c r="AP14" s="47">
        <f>'Table 2a'!AP17/1000</f>
        <v>0.10099402633497175</v>
      </c>
      <c r="AQ14" s="47">
        <f>'Table 2a'!AQ17/1000</f>
        <v>0.11138888622317154</v>
      </c>
      <c r="AR14" s="47">
        <f>'Table 2a'!AR17/1000</f>
        <v>0.11974097445514689</v>
      </c>
      <c r="AS14" s="47">
        <f>'Table 2a'!AS17/1000</f>
        <v>0.13007975711499967</v>
      </c>
      <c r="AT14" s="47">
        <f>'Table 2a'!AT17/1000</f>
        <v>0.15129442329670836</v>
      </c>
      <c r="AU14" s="47">
        <f>'Table 2a'!AU17/1000</f>
        <v>0.18310452084153347</v>
      </c>
      <c r="AV14" s="47">
        <f>'Table 2a'!AV17/1000</f>
        <v>0.23344177379818212</v>
      </c>
      <c r="AW14" s="47">
        <f>'Table 2a'!AW17/1000</f>
        <v>0.32523502588180236</v>
      </c>
      <c r="AX14" s="47">
        <f>'Table 2a'!AX17/1000</f>
        <v>0.36515245224968751</v>
      </c>
      <c r="AY14" s="47">
        <f>'Table 2a'!AY17/1000</f>
        <v>0.43739160512525266</v>
      </c>
      <c r="AZ14" s="47">
        <f>'Table 2a'!AZ17/1000</f>
        <v>0.44327124191823353</v>
      </c>
      <c r="BA14" s="47">
        <f>'Table 2a'!BA17/1000</f>
        <v>0.4886237591892677</v>
      </c>
      <c r="BB14" s="47">
        <f>'Table 2a'!BB17/1000</f>
        <v>0.52858293270579093</v>
      </c>
      <c r="BC14" s="47">
        <f>'Table 2a'!BC17/1000</f>
        <v>0.56642950568822015</v>
      </c>
      <c r="BD14" s="47">
        <f>'Table 2a'!BD17/1000</f>
        <v>0.66776598548293808</v>
      </c>
      <c r="BE14" s="47">
        <f>'Table 2a'!BE17/1000</f>
        <v>0.68014794552251079</v>
      </c>
      <c r="BF14" s="47">
        <f>'Table 2a'!BF17/1000</f>
        <v>0.76279799999999887</v>
      </c>
      <c r="BG14" s="47">
        <f>'Table 2a'!BG17/1000</f>
        <v>0.79402521823565664</v>
      </c>
      <c r="BH14" s="47">
        <f>'Table 2a'!BH17/1000</f>
        <v>0.84255900000000017</v>
      </c>
      <c r="BI14" s="47">
        <f>'Table 2a'!BI17/1000</f>
        <v>0.92426479697783859</v>
      </c>
      <c r="BJ14" s="47">
        <f>'Table 2a'!BJ17/1000</f>
        <v>0.97307987379439642</v>
      </c>
      <c r="BK14" s="47">
        <f>'Table 2a'!BK17/1000</f>
        <v>1.040024715870719</v>
      </c>
      <c r="BL14" s="47">
        <f>'Table 2a'!BL17/1000</f>
        <v>1.1059393085337212</v>
      </c>
      <c r="BM14" s="47">
        <f>'Table 2a'!BM17/1000</f>
        <v>1.1923924182195147</v>
      </c>
      <c r="BN14" s="47">
        <f>'Table 2a'!BN17/1000</f>
        <v>1.2202959423261623</v>
      </c>
      <c r="BO14" s="47">
        <f>'Table 2a'!BO17/1000</f>
        <v>1.3147165739259212</v>
      </c>
      <c r="BP14" s="47">
        <f>'Table 2a'!BP17/1000</f>
        <v>1.3906353122046253</v>
      </c>
      <c r="BQ14" s="47">
        <f>'Table 2a'!BQ17/1000</f>
        <v>1.4634690523331682</v>
      </c>
      <c r="BR14" s="47">
        <f>'Table 2a'!BR17/1000</f>
        <v>1.7144734404258608</v>
      </c>
      <c r="BS14" s="47">
        <f>'Table 2a'!BS17/1000</f>
        <v>1.7718397160221306</v>
      </c>
      <c r="BT14" s="47">
        <f>'Table 2a'!BT17/1000</f>
        <v>1.8023282329150894</v>
      </c>
      <c r="BU14" s="47">
        <f>'Table 2a'!BU17/1000</f>
        <v>1.859976974262378</v>
      </c>
      <c r="BV14" s="47">
        <f>'Table 2a'!BV17/1000</f>
        <v>1.9354564349891392</v>
      </c>
      <c r="BW14" s="47">
        <f>'Table 2a'!BW17/1000</f>
        <v>2.0280902581864098</v>
      </c>
      <c r="BX14" s="30"/>
    </row>
    <row r="15" spans="1:76">
      <c r="A15" s="30"/>
      <c r="B15" s="38" t="s">
        <v>164</v>
      </c>
      <c r="C15" s="30"/>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7">
        <f>'Table 2a'!AH77/1000</f>
        <v>4.0872273647098112</v>
      </c>
      <c r="AI15" s="47">
        <f>'Table 2a'!AI77/1000</f>
        <v>4.4339729056964119</v>
      </c>
      <c r="AJ15" s="47">
        <f>'Table 2a'!AJ77/1000</f>
        <v>5.8044348053450809</v>
      </c>
      <c r="AK15" s="47">
        <f>'Table 2a'!AK77/1000</f>
        <v>7.6697643336848849</v>
      </c>
      <c r="AL15" s="47">
        <f>'Table 2a'!AL77/1000</f>
        <v>9.0884149574401771</v>
      </c>
      <c r="AM15" s="47">
        <f>'Table 2a'!AM77/1000</f>
        <v>10.708548004269627</v>
      </c>
      <c r="AN15" s="47">
        <f>'Table 2a'!AN77/1000</f>
        <v>11.886313985398557</v>
      </c>
      <c r="AO15" s="47">
        <f>'Table 2a'!AO77/1000</f>
        <v>13.017019488817986</v>
      </c>
      <c r="AP15" s="47">
        <f>'Table 2a'!AP77/1000</f>
        <v>14.194694757319626</v>
      </c>
      <c r="AQ15" s="47">
        <f>'Table 2a'!AQ77/1000</f>
        <v>14.367511717459035</v>
      </c>
      <c r="AR15" s="47">
        <f>'Table 2a'!AR77/1000</f>
        <v>13.821885689247209</v>
      </c>
      <c r="AS15" s="47">
        <f>'Table 2a'!AS77/1000</f>
        <v>14.05693518393573</v>
      </c>
      <c r="AT15" s="47">
        <f>'Table 2a'!AT77/1000</f>
        <v>16.319359410054382</v>
      </c>
      <c r="AU15" s="47">
        <f>'Table 2a'!AU77/1000</f>
        <v>21.223094072210827</v>
      </c>
      <c r="AV15" s="47">
        <f>'Table 2a'!AV77/1000</f>
        <v>25.238697901374167</v>
      </c>
      <c r="AW15" s="47">
        <f>'Table 2a'!AW77/1000</f>
        <v>28.282290239862771</v>
      </c>
      <c r="AX15" s="47">
        <f>'Table 2a'!AX77/1000</f>
        <v>29.274234871308582</v>
      </c>
      <c r="AY15" s="47">
        <f>'Table 2a'!AY77/1000</f>
        <v>30.689238521149569</v>
      </c>
      <c r="AZ15" s="47">
        <f>'Table 2a'!AZ77/1000</f>
        <v>31.142787199387286</v>
      </c>
      <c r="BA15" s="47">
        <f>'Table 2a'!BA77/1000</f>
        <v>30.118971854383787</v>
      </c>
      <c r="BB15" s="47">
        <f>'Table 2a'!BB77/1000</f>
        <v>29.936464944798306</v>
      </c>
      <c r="BC15" s="47">
        <f>'Table 2a'!BC77/1000</f>
        <v>29.598920484797166</v>
      </c>
      <c r="BD15" s="47">
        <f>'Table 2a'!BD77/1000</f>
        <v>29.680475521105301</v>
      </c>
      <c r="BE15" s="47">
        <f>'Table 2a'!BE77/1000</f>
        <v>30.370904637060207</v>
      </c>
      <c r="BF15" s="47">
        <f>'Table 2a'!BF77/1000</f>
        <v>31.767564711638776</v>
      </c>
      <c r="BG15" s="47">
        <f>'Table 2a'!BG77/1000</f>
        <v>32.949344465398681</v>
      </c>
      <c r="BH15" s="47">
        <f>'Table 2a'!BH77/1000</f>
        <v>33.970896257800078</v>
      </c>
      <c r="BI15" s="47">
        <f>'Table 2a'!BI77/1000</f>
        <v>34.999728367404188</v>
      </c>
      <c r="BJ15" s="47">
        <f>'Table 2a'!BJ77/1000</f>
        <v>36.307526404963731</v>
      </c>
      <c r="BK15" s="47">
        <f>'Table 2a'!BK77/1000</f>
        <v>38.263329337690422</v>
      </c>
      <c r="BL15" s="47">
        <f>'Table 2a'!BL77/1000</f>
        <v>40.742530283141413</v>
      </c>
      <c r="BM15" s="47">
        <f>'Table 2a'!BM77/1000</f>
        <v>46.870899391809679</v>
      </c>
      <c r="BN15" s="47">
        <f>'Table 2a'!BN77/1000</f>
        <v>48.516748040529905</v>
      </c>
      <c r="BO15" s="47">
        <f>'Table 2a'!BO77/1000</f>
        <v>50.297375325602204</v>
      </c>
      <c r="BP15" s="47">
        <f>'Table 2a'!BP77/1000</f>
        <v>52.207484554200406</v>
      </c>
      <c r="BQ15" s="47">
        <f>'Table 2a'!BQ77/1000</f>
        <v>51.661719393711699</v>
      </c>
      <c r="BR15" s="47">
        <f>'Table 2a'!BR77/1000</f>
        <v>51.914271638020615</v>
      </c>
      <c r="BS15" s="47">
        <f>'Table 2a'!BS77/1000</f>
        <v>52.497133174941503</v>
      </c>
      <c r="BT15" s="47">
        <f>'Table 2a'!BT77/1000</f>
        <v>52.606412485301583</v>
      </c>
      <c r="BU15" s="47">
        <f>'Table 2a'!BU77/1000</f>
        <v>53.187837219176274</v>
      </c>
      <c r="BV15" s="47">
        <f>'Table 2a'!BV77/1000</f>
        <v>54.718108878359388</v>
      </c>
      <c r="BW15" s="47">
        <f>'Table 2a'!BW77/1000</f>
        <v>56.415730504687289</v>
      </c>
      <c r="BX15" s="30"/>
    </row>
    <row r="16" spans="1:76">
      <c r="A16" s="30"/>
      <c r="B16" s="38" t="s">
        <v>82</v>
      </c>
      <c r="C16" s="30"/>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7">
        <f>'Table 2a'!AH126/1000</f>
        <v>8.9100543624361954</v>
      </c>
      <c r="AI16" s="47">
        <f>'Table 2a'!AI126/1000</f>
        <v>10.30681680916588</v>
      </c>
      <c r="AJ16" s="47">
        <f>'Table 2a'!AJ126/1000</f>
        <v>12.313740307095463</v>
      </c>
      <c r="AK16" s="47">
        <f>'Table 2a'!AK126/1000</f>
        <v>14.493238721276105</v>
      </c>
      <c r="AL16" s="47">
        <f>'Table 2a'!AL126/1000</f>
        <v>16.239318895258503</v>
      </c>
      <c r="AM16" s="47">
        <f>'Table 2a'!AM126/1000</f>
        <v>17.595902157313606</v>
      </c>
      <c r="AN16" s="47">
        <f>'Table 2a'!AN126/1000</f>
        <v>18.637940530623233</v>
      </c>
      <c r="AO16" s="47">
        <f>'Table 2a'!AO126/1000</f>
        <v>20.344244861138339</v>
      </c>
      <c r="AP16" s="47">
        <f>'Table 2a'!AP126/1000</f>
        <v>21.827393655278737</v>
      </c>
      <c r="AQ16" s="47">
        <f>'Table 2a'!AQ126/1000</f>
        <v>23.018209763317806</v>
      </c>
      <c r="AR16" s="47">
        <f>'Table 2a'!AR126/1000</f>
        <v>24.111016892964305</v>
      </c>
      <c r="AS16" s="47">
        <f>'Table 2a'!AS126/1000</f>
        <v>26.101131256615957</v>
      </c>
      <c r="AT16" s="47">
        <f>'Table 2a'!AT126/1000</f>
        <v>28.882238575136881</v>
      </c>
      <c r="AU16" s="47">
        <f>'Table 2a'!AU126/1000</f>
        <v>32.769179029366185</v>
      </c>
      <c r="AV16" s="47">
        <f>'Table 2a'!AV126/1000</f>
        <v>35.520090726400312</v>
      </c>
      <c r="AW16" s="47">
        <f>'Table 2a'!AW126/1000</f>
        <v>38.027385195152178</v>
      </c>
      <c r="AX16" s="47">
        <f>'Table 2a'!AX126/1000</f>
        <v>39.174223848013305</v>
      </c>
      <c r="AY16" s="47">
        <f>'Table 2a'!AY126/1000</f>
        <v>41.009677420196041</v>
      </c>
      <c r="AZ16" s="47">
        <f>'Table 2a'!AZ126/1000</f>
        <v>43.344847705346645</v>
      </c>
      <c r="BA16" s="47">
        <f>'Table 2a'!BA126/1000</f>
        <v>45.296793622831608</v>
      </c>
      <c r="BB16" s="47">
        <f>'Table 2a'!BB126/1000</f>
        <v>47.433782529303187</v>
      </c>
      <c r="BC16" s="47">
        <f>'Table 2a'!BC126/1000</f>
        <v>50.591433705644626</v>
      </c>
      <c r="BD16" s="47">
        <f>'Table 2a'!BD126/1000</f>
        <v>53.575854131481975</v>
      </c>
      <c r="BE16" s="47">
        <f>'Table 2a'!BE126/1000</f>
        <v>57.780114800864766</v>
      </c>
      <c r="BF16" s="47">
        <f>'Table 2a'!BF126/1000</f>
        <v>61.291539156778008</v>
      </c>
      <c r="BG16" s="47">
        <f>'Table 2a'!BG126/1000</f>
        <v>64.508036623095066</v>
      </c>
      <c r="BH16" s="47">
        <f>'Table 2a'!BH126/1000</f>
        <v>69.301260916761976</v>
      </c>
      <c r="BI16" s="47">
        <f>'Table 2a'!BI126/1000</f>
        <v>73.551793242091591</v>
      </c>
      <c r="BJ16" s="47">
        <f>'Table 2a'!BJ126/1000</f>
        <v>75.92303895872034</v>
      </c>
      <c r="BK16" s="47">
        <f>'Table 2a'!BK126/1000</f>
        <v>81.174652249812809</v>
      </c>
      <c r="BL16" s="47">
        <f>'Table 2a'!BL126/1000</f>
        <v>88.218562090930718</v>
      </c>
      <c r="BM16" s="47">
        <f>'Table 2a'!BM126/1000</f>
        <v>94.366067225747116</v>
      </c>
      <c r="BN16" s="47">
        <f>'Table 2a'!BN126/1000</f>
        <v>98.066518147887891</v>
      </c>
      <c r="BO16" s="47">
        <f>'Table 2a'!BO126/1000</f>
        <v>101.97891836931119</v>
      </c>
      <c r="BP16" s="47">
        <f>'Table 2a'!BP126/1000</f>
        <v>107.73109537034345</v>
      </c>
      <c r="BQ16" s="47">
        <f>'Table 2a'!BQ126/1000</f>
        <v>110.69512179348879</v>
      </c>
      <c r="BR16" s="47">
        <f>'Table 2a'!BR126/1000</f>
        <v>114.03527497515455</v>
      </c>
      <c r="BS16" s="47">
        <f>'Table 2a'!BS126/1000</f>
        <v>116.70757867056827</v>
      </c>
      <c r="BT16" s="47">
        <f>'Table 2a'!BT126/1000</f>
        <v>118.33849363476062</v>
      </c>
      <c r="BU16" s="47">
        <f>'Table 2a'!BU126/1000</f>
        <v>120.78118873321482</v>
      </c>
      <c r="BV16" s="47">
        <f>'Table 2a'!BV126/1000</f>
        <v>123.48937438901218</v>
      </c>
      <c r="BW16" s="47">
        <f>'Table 2a'!BW126/1000</f>
        <v>126.49393964723039</v>
      </c>
      <c r="BX16" s="30"/>
    </row>
    <row r="17" spans="1:76" ht="26.1" customHeight="1">
      <c r="A17" s="30"/>
      <c r="B17" s="35" t="s">
        <v>81</v>
      </c>
      <c r="C17" s="30"/>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6">
        <f t="shared" ref="AH17:BW17" si="3">SUM(AH14:AH16)</f>
        <v>13.035493736203655</v>
      </c>
      <c r="AI17" s="46">
        <f t="shared" si="3"/>
        <v>14.785979544</v>
      </c>
      <c r="AJ17" s="46">
        <f t="shared" si="3"/>
        <v>18.17217435384616</v>
      </c>
      <c r="AK17" s="46">
        <f t="shared" si="3"/>
        <v>22.225345469499992</v>
      </c>
      <c r="AL17" s="46">
        <f t="shared" si="3"/>
        <v>25.399593394249997</v>
      </c>
      <c r="AM17" s="46">
        <f t="shared" si="3"/>
        <v>28.383097434500002</v>
      </c>
      <c r="AN17" s="46">
        <f t="shared" si="3"/>
        <v>30.608289402249994</v>
      </c>
      <c r="AO17" s="46">
        <f t="shared" si="3"/>
        <v>33.454940287285702</v>
      </c>
      <c r="AP17" s="46">
        <f t="shared" si="3"/>
        <v>36.123082438933338</v>
      </c>
      <c r="AQ17" s="46">
        <f t="shared" si="3"/>
        <v>37.497110367000012</v>
      </c>
      <c r="AR17" s="46">
        <f t="shared" si="3"/>
        <v>38.052643556666659</v>
      </c>
      <c r="AS17" s="46">
        <f t="shared" si="3"/>
        <v>40.288146197666691</v>
      </c>
      <c r="AT17" s="46">
        <f t="shared" si="3"/>
        <v>45.352892408487975</v>
      </c>
      <c r="AU17" s="46">
        <f t="shared" si="3"/>
        <v>54.175377622418544</v>
      </c>
      <c r="AV17" s="46">
        <f t="shared" si="3"/>
        <v>60.992230401572662</v>
      </c>
      <c r="AW17" s="46">
        <f t="shared" si="3"/>
        <v>66.634910460896748</v>
      </c>
      <c r="AX17" s="46">
        <f t="shared" si="3"/>
        <v>68.81361117157158</v>
      </c>
      <c r="AY17" s="46">
        <f t="shared" si="3"/>
        <v>72.13630754647086</v>
      </c>
      <c r="AZ17" s="46">
        <f t="shared" si="3"/>
        <v>74.930906146652163</v>
      </c>
      <c r="BA17" s="46">
        <f t="shared" si="3"/>
        <v>75.904389236404654</v>
      </c>
      <c r="BB17" s="46">
        <f t="shared" si="3"/>
        <v>77.898830406807292</v>
      </c>
      <c r="BC17" s="46">
        <f t="shared" si="3"/>
        <v>80.756783696130015</v>
      </c>
      <c r="BD17" s="46">
        <f t="shared" si="3"/>
        <v>83.924095638070213</v>
      </c>
      <c r="BE17" s="46">
        <f t="shared" si="3"/>
        <v>88.831167383447479</v>
      </c>
      <c r="BF17" s="46">
        <f t="shared" si="3"/>
        <v>93.821901868416774</v>
      </c>
      <c r="BG17" s="46">
        <f t="shared" si="3"/>
        <v>98.251406306729407</v>
      </c>
      <c r="BH17" s="46">
        <f t="shared" si="3"/>
        <v>104.11471617456206</v>
      </c>
      <c r="BI17" s="46">
        <f t="shared" si="3"/>
        <v>109.47578640647362</v>
      </c>
      <c r="BJ17" s="46">
        <f t="shared" si="3"/>
        <v>113.20364523747847</v>
      </c>
      <c r="BK17" s="46">
        <f t="shared" si="3"/>
        <v>120.47800630337395</v>
      </c>
      <c r="BL17" s="46">
        <f t="shared" si="3"/>
        <v>130.06703168260586</v>
      </c>
      <c r="BM17" s="46">
        <f t="shared" si="3"/>
        <v>142.42935903577632</v>
      </c>
      <c r="BN17" s="46">
        <f t="shared" si="3"/>
        <v>147.80356213074396</v>
      </c>
      <c r="BO17" s="46">
        <f t="shared" si="3"/>
        <v>153.59101026883931</v>
      </c>
      <c r="BP17" s="46">
        <f t="shared" si="3"/>
        <v>161.3292152367485</v>
      </c>
      <c r="BQ17" s="46">
        <f t="shared" si="3"/>
        <v>163.82031023953365</v>
      </c>
      <c r="BR17" s="46">
        <f t="shared" si="3"/>
        <v>167.66402005360104</v>
      </c>
      <c r="BS17" s="46">
        <f t="shared" si="3"/>
        <v>170.97655156153189</v>
      </c>
      <c r="BT17" s="46">
        <f t="shared" si="3"/>
        <v>172.7472343529773</v>
      </c>
      <c r="BU17" s="46">
        <f t="shared" si="3"/>
        <v>175.82900292665346</v>
      </c>
      <c r="BV17" s="46">
        <f t="shared" si="3"/>
        <v>180.14293970236071</v>
      </c>
      <c r="BW17" s="46">
        <f t="shared" si="3"/>
        <v>184.93776041010409</v>
      </c>
      <c r="BX17" s="30"/>
    </row>
    <row r="18" spans="1:76" ht="15.75" thickBot="1">
      <c r="A18" s="30"/>
      <c r="B18" s="31"/>
      <c r="C18" s="31"/>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30"/>
    </row>
    <row r="19" spans="1:76">
      <c r="A19" s="30"/>
      <c r="B19" s="30"/>
      <c r="C19" s="30"/>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30"/>
    </row>
    <row r="20" spans="1:76" ht="31.5">
      <c r="A20" s="30"/>
      <c r="B20" s="39" t="s">
        <v>174</v>
      </c>
      <c r="C20" s="30"/>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30"/>
    </row>
    <row r="21" spans="1:76">
      <c r="A21" s="30"/>
      <c r="B21" s="38" t="s">
        <v>165</v>
      </c>
      <c r="C21" s="30"/>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v>9.9165307266846003</v>
      </c>
      <c r="AI21" s="45">
        <v>12.690153897685171</v>
      </c>
      <c r="AJ21" s="45">
        <v>11.64411145316198</v>
      </c>
      <c r="AK21" s="45">
        <v>12.543163483584019</v>
      </c>
      <c r="AL21" s="45">
        <v>13.232351843659071</v>
      </c>
      <c r="AM21" s="45">
        <v>14.015614982236707</v>
      </c>
      <c r="AN21" s="45">
        <v>14.401079414403862</v>
      </c>
      <c r="AO21" s="45">
        <v>14.473883516075654</v>
      </c>
      <c r="AP21" s="45">
        <v>14.295086882761748</v>
      </c>
      <c r="AQ21" s="45">
        <v>13.913759091681758</v>
      </c>
      <c r="AR21" s="45">
        <v>13.228926324985386</v>
      </c>
      <c r="AS21" s="45">
        <v>12.620483312437248</v>
      </c>
      <c r="AT21" s="45">
        <v>12.250453144144757</v>
      </c>
      <c r="AU21" s="45">
        <v>13.621845925525054</v>
      </c>
      <c r="AV21" s="45">
        <v>15.277665680181046</v>
      </c>
      <c r="AW21" s="45">
        <v>16.318159207292869</v>
      </c>
      <c r="AX21" s="45">
        <v>16.339639218839178</v>
      </c>
      <c r="AY21" s="45">
        <v>16.483412829373602</v>
      </c>
      <c r="AZ21" s="45">
        <v>16.349528019825577</v>
      </c>
      <c r="BA21" s="45">
        <v>16.253786341574546</v>
      </c>
      <c r="BB21" s="45">
        <v>16.388006125294918</v>
      </c>
      <c r="BC21" s="45">
        <v>17.661555692322324</v>
      </c>
      <c r="BD21" s="45">
        <v>17.398737877868424</v>
      </c>
      <c r="BE21" s="45">
        <v>17.828941099703641</v>
      </c>
      <c r="BF21" s="45">
        <v>18.126199367465965</v>
      </c>
      <c r="BG21" s="45">
        <v>6.248656650498793</v>
      </c>
      <c r="BH21" s="45">
        <v>5.3774209483274138</v>
      </c>
      <c r="BI21" s="45">
        <v>4.2631197147658924</v>
      </c>
      <c r="BJ21" s="45">
        <v>3.6260319864462129</v>
      </c>
      <c r="BK21" s="45">
        <v>3.2237830098196025</v>
      </c>
      <c r="BL21" s="45">
        <v>2.9003807957006429</v>
      </c>
      <c r="BM21" s="45">
        <v>2.2839614528484344</v>
      </c>
      <c r="BN21" s="45">
        <v>1.9906474629638284</v>
      </c>
      <c r="BO21" s="45">
        <v>1.8630581774232273</v>
      </c>
      <c r="BP21" s="45">
        <v>1.7474318719287125</v>
      </c>
      <c r="BQ21" s="45">
        <v>1.6630441457899829</v>
      </c>
      <c r="BR21" s="45">
        <v>1.8358081401355819</v>
      </c>
      <c r="BS21" s="45">
        <v>1.8367193705014713</v>
      </c>
      <c r="BT21" s="45">
        <v>1.825543318436379</v>
      </c>
      <c r="BU21" s="45">
        <v>1.8375214081428262</v>
      </c>
      <c r="BV21" s="45">
        <v>1.8607720524981668</v>
      </c>
      <c r="BW21" s="45">
        <v>1.8900298763293892</v>
      </c>
      <c r="BX21" s="30"/>
    </row>
    <row r="22" spans="1:76">
      <c r="A22" s="30"/>
      <c r="B22" s="38" t="s">
        <v>164</v>
      </c>
      <c r="C22" s="30"/>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v>20.341356435912399</v>
      </c>
      <c r="AI22" s="45">
        <v>19.113647455932664</v>
      </c>
      <c r="AJ22" s="45">
        <v>21.010975351657326</v>
      </c>
      <c r="AK22" s="45">
        <v>25.354360866344496</v>
      </c>
      <c r="AL22" s="45">
        <v>28.126156389396161</v>
      </c>
      <c r="AM22" s="45">
        <v>31.630243254466109</v>
      </c>
      <c r="AN22" s="45">
        <v>33.141321874888568</v>
      </c>
      <c r="AO22" s="45">
        <v>34.208007987646539</v>
      </c>
      <c r="AP22" s="45">
        <v>35.941916497536653</v>
      </c>
      <c r="AQ22" s="45">
        <v>34.593132256722122</v>
      </c>
      <c r="AR22" s="45">
        <v>31.051338365832688</v>
      </c>
      <c r="AS22" s="45">
        <v>29.650806011276241</v>
      </c>
      <c r="AT22" s="45">
        <v>31.902797082301849</v>
      </c>
      <c r="AU22" s="45">
        <v>38.249213629116547</v>
      </c>
      <c r="AV22" s="45">
        <v>44.731378222523752</v>
      </c>
      <c r="AW22" s="45">
        <v>49.026411317459456</v>
      </c>
      <c r="AX22" s="45">
        <v>50.394031411243077</v>
      </c>
      <c r="AY22" s="45">
        <v>51.613629870714192</v>
      </c>
      <c r="AZ22" s="45">
        <v>50.612193404017304</v>
      </c>
      <c r="BA22" s="45">
        <v>48.516995855567103</v>
      </c>
      <c r="BB22" s="45">
        <v>47.62623831881114</v>
      </c>
      <c r="BC22" s="45">
        <v>46.20772156909598</v>
      </c>
      <c r="BD22" s="45">
        <v>43.881719989617785</v>
      </c>
      <c r="BE22" s="45">
        <v>44.120169894717876</v>
      </c>
      <c r="BF22" s="45">
        <v>44.230168534107634</v>
      </c>
      <c r="BG22" s="45">
        <v>45.053172200971794</v>
      </c>
      <c r="BH22" s="45">
        <v>45.027225969901743</v>
      </c>
      <c r="BI22" s="45">
        <v>45.314230890097654</v>
      </c>
      <c r="BJ22" s="45">
        <v>45.687671656283548</v>
      </c>
      <c r="BK22" s="45">
        <v>46.709013777591764</v>
      </c>
      <c r="BL22" s="45">
        <v>48.475917451783985</v>
      </c>
      <c r="BM22" s="45">
        <v>54.444314191884004</v>
      </c>
      <c r="BN22" s="45">
        <v>54.954193621147233</v>
      </c>
      <c r="BO22" s="45">
        <v>55.907989619411794</v>
      </c>
      <c r="BP22" s="45">
        <v>57.090841463765557</v>
      </c>
      <c r="BQ22" s="45">
        <v>52.527159555102578</v>
      </c>
      <c r="BR22" s="45">
        <v>51.914271638020615</v>
      </c>
      <c r="BS22" s="45">
        <v>51.759353816407653</v>
      </c>
      <c r="BT22" s="45">
        <v>51.270602578981524</v>
      </c>
      <c r="BU22" s="45">
        <v>51.025579971862186</v>
      </c>
      <c r="BV22" s="45">
        <v>51.436878450064405</v>
      </c>
      <c r="BW22" s="45">
        <v>51.679966399255129</v>
      </c>
      <c r="BX22" s="30"/>
    </row>
    <row r="23" spans="1:76">
      <c r="A23" s="30"/>
      <c r="B23" s="38" t="s">
        <v>82</v>
      </c>
      <c r="C23" s="30"/>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v>43.287981546183467</v>
      </c>
      <c r="AI23" s="45">
        <v>42.766991605353731</v>
      </c>
      <c r="AJ23" s="45">
        <v>43.124095306258077</v>
      </c>
      <c r="AK23" s="45">
        <v>46.532004724283553</v>
      </c>
      <c r="AL23" s="45">
        <v>48.954899583087055</v>
      </c>
      <c r="AM23" s="45">
        <v>50.92128981554724</v>
      </c>
      <c r="AN23" s="45">
        <v>51.290777045634883</v>
      </c>
      <c r="AO23" s="45">
        <v>53.064103842126933</v>
      </c>
      <c r="AP23" s="45">
        <v>55.027647079113869</v>
      </c>
      <c r="AQ23" s="45">
        <v>55.20191636122118</v>
      </c>
      <c r="AR23" s="45">
        <v>54.268292733938814</v>
      </c>
      <c r="AS23" s="45">
        <v>54.944925847073513</v>
      </c>
      <c r="AT23" s="45">
        <v>56.638226394312134</v>
      </c>
      <c r="AU23" s="45">
        <v>59.892590359459874</v>
      </c>
      <c r="AV23" s="45">
        <v>63.698669845189357</v>
      </c>
      <c r="AW23" s="45">
        <v>66.921868309409163</v>
      </c>
      <c r="AX23" s="45">
        <v>67.831123440110076</v>
      </c>
      <c r="AY23" s="45">
        <v>68.587719930613105</v>
      </c>
      <c r="AZ23" s="45">
        <v>69.355086907366442</v>
      </c>
      <c r="BA23" s="45">
        <v>70.801087855943379</v>
      </c>
      <c r="BB23" s="45">
        <v>72.610614425931033</v>
      </c>
      <c r="BC23" s="45">
        <v>76.275243984434795</v>
      </c>
      <c r="BD23" s="45">
        <v>78.934562303253287</v>
      </c>
      <c r="BE23" s="45">
        <v>83.435918996614618</v>
      </c>
      <c r="BF23" s="45">
        <v>84.073716419381867</v>
      </c>
      <c r="BG23" s="45">
        <v>86.338077255200758</v>
      </c>
      <c r="BH23" s="45">
        <v>89.71537570238371</v>
      </c>
      <c r="BI23" s="45">
        <v>92.510755145660255</v>
      </c>
      <c r="BJ23" s="45">
        <v>93.09310334436735</v>
      </c>
      <c r="BK23" s="45">
        <v>96.591812200484924</v>
      </c>
      <c r="BL23" s="45">
        <v>102.33347618816356</v>
      </c>
      <c r="BM23" s="45">
        <v>106.6239980408526</v>
      </c>
      <c r="BN23" s="45">
        <v>107.7631232986988</v>
      </c>
      <c r="BO23" s="45">
        <v>109.94719477072411</v>
      </c>
      <c r="BP23" s="45">
        <v>114.07991226048721</v>
      </c>
      <c r="BQ23" s="45">
        <v>112.54949298349996</v>
      </c>
      <c r="BR23" s="45">
        <v>114.03527497515455</v>
      </c>
      <c r="BS23" s="45">
        <v>115.06740448732904</v>
      </c>
      <c r="BT23" s="45">
        <v>115.33357988702171</v>
      </c>
      <c r="BU23" s="45">
        <v>115.8710435885379</v>
      </c>
      <c r="BV23" s="45">
        <v>116.08420083454766</v>
      </c>
      <c r="BW23" s="45">
        <v>115.87552783944065</v>
      </c>
      <c r="BX23" s="30"/>
    </row>
    <row r="24" spans="1:76" ht="26.1" customHeight="1">
      <c r="A24" s="30"/>
      <c r="B24" s="38" t="s">
        <v>169</v>
      </c>
      <c r="C24" s="30"/>
      <c r="D24" s="45">
        <v>7.4529129431235974</v>
      </c>
      <c r="E24" s="45">
        <v>10.282746544763558</v>
      </c>
      <c r="F24" s="45">
        <v>10.060214819100812</v>
      </c>
      <c r="G24" s="45">
        <v>9.9379601714677364</v>
      </c>
      <c r="H24" s="45">
        <v>10.853044453534372</v>
      </c>
      <c r="I24" s="45">
        <v>11.156627150309584</v>
      </c>
      <c r="J24" s="45">
        <v>11.132833283629044</v>
      </c>
      <c r="K24" s="45">
        <v>13.004709038016196</v>
      </c>
      <c r="L24" s="45">
        <v>12.671618866684856</v>
      </c>
      <c r="M24" s="45">
        <v>13.300465640976499</v>
      </c>
      <c r="N24" s="45">
        <v>16.821020560178471</v>
      </c>
      <c r="O24" s="45">
        <v>17.411610309392078</v>
      </c>
      <c r="P24" s="45">
        <v>17.394989040035398</v>
      </c>
      <c r="Q24" s="45">
        <v>19.599233765174937</v>
      </c>
      <c r="R24" s="45">
        <v>20.138541221526474</v>
      </c>
      <c r="S24" s="45">
        <v>23.292220660184292</v>
      </c>
      <c r="T24" s="45">
        <v>23.236893661963116</v>
      </c>
      <c r="U24" s="45">
        <v>27.010506457359941</v>
      </c>
      <c r="V24" s="45">
        <v>27.041901873630859</v>
      </c>
      <c r="W24" s="45">
        <v>29.734095114252398</v>
      </c>
      <c r="X24" s="45">
        <v>31.135609424734199</v>
      </c>
      <c r="Y24" s="45">
        <v>31.022139070630256</v>
      </c>
      <c r="Z24" s="45">
        <v>31.073106187001841</v>
      </c>
      <c r="AA24" s="45">
        <v>33.860368224808468</v>
      </c>
      <c r="AB24" s="45">
        <v>35.466341917662845</v>
      </c>
      <c r="AC24" s="45">
        <v>37.788326886074913</v>
      </c>
      <c r="AD24" s="45">
        <v>40.432722373379278</v>
      </c>
      <c r="AE24" s="45">
        <v>43.545659294846352</v>
      </c>
      <c r="AF24" s="45">
        <v>45.518098068221938</v>
      </c>
      <c r="AG24" s="45">
        <v>46.645792588525744</v>
      </c>
      <c r="AH24" s="45">
        <v>48.46530502701718</v>
      </c>
      <c r="AI24" s="45">
        <v>47.406332809888426</v>
      </c>
      <c r="AJ24" s="45">
        <v>48.591791922690774</v>
      </c>
      <c r="AK24" s="45">
        <v>51.401516871550591</v>
      </c>
      <c r="AL24" s="45">
        <v>51.998357039032783</v>
      </c>
      <c r="AM24" s="45">
        <v>54.11052729839264</v>
      </c>
      <c r="AN24" s="45">
        <v>53.905868219118339</v>
      </c>
      <c r="AO24" s="45">
        <v>54.682791193165819</v>
      </c>
      <c r="AP24" s="45">
        <v>56.847745144124353</v>
      </c>
      <c r="AQ24" s="45">
        <v>56.420436709772346</v>
      </c>
      <c r="AR24" s="45">
        <v>54.221373952608694</v>
      </c>
      <c r="AS24" s="45">
        <v>53.525397499584187</v>
      </c>
      <c r="AT24" s="45">
        <v>54.444519001485254</v>
      </c>
      <c r="AU24" s="45">
        <v>59.422824839722971</v>
      </c>
      <c r="AV24" s="45">
        <v>61.346863274913837</v>
      </c>
      <c r="AW24" s="45">
        <v>63.437773143908103</v>
      </c>
      <c r="AX24" s="45">
        <v>63.148914664674429</v>
      </c>
      <c r="AY24" s="45">
        <v>62.71290151181919</v>
      </c>
      <c r="AZ24" s="45">
        <v>62.319048992975979</v>
      </c>
      <c r="BA24" s="45">
        <v>62.624345623624855</v>
      </c>
      <c r="BB24" s="45">
        <v>64.360236623948296</v>
      </c>
      <c r="BC24" s="45">
        <v>66.336942460750606</v>
      </c>
      <c r="BD24" s="45">
        <v>66.110005874861443</v>
      </c>
      <c r="BE24" s="45">
        <v>69.614095710285795</v>
      </c>
      <c r="BF24" s="45">
        <v>71.271185934977595</v>
      </c>
      <c r="BG24" s="45">
        <v>72.962560655180553</v>
      </c>
      <c r="BH24" s="45">
        <v>73.670176003821311</v>
      </c>
      <c r="BI24" s="45">
        <v>74.743261408344807</v>
      </c>
      <c r="BJ24" s="45">
        <v>75.415352170154165</v>
      </c>
      <c r="BK24" s="45">
        <v>78.242563200013251</v>
      </c>
      <c r="BL24" s="45">
        <v>82.281265900409707</v>
      </c>
      <c r="BM24" s="45">
        <v>85.884347718348195</v>
      </c>
      <c r="BN24" s="45">
        <v>86.289695697476276</v>
      </c>
      <c r="BO24" s="45">
        <v>89.157445920167788</v>
      </c>
      <c r="BP24" s="45">
        <v>92.806734156810862</v>
      </c>
      <c r="BQ24" s="45">
        <v>93.179319649868859</v>
      </c>
      <c r="BR24" s="45">
        <v>94.468834080453121</v>
      </c>
      <c r="BS24" s="45">
        <v>96.535598158708424</v>
      </c>
      <c r="BT24" s="45">
        <v>97.988154039027506</v>
      </c>
      <c r="BU24" s="45">
        <v>99.449636687505645</v>
      </c>
      <c r="BV24" s="45">
        <v>100.44477499706298</v>
      </c>
      <c r="BW24" s="45">
        <v>100.82058089068826</v>
      </c>
      <c r="BX24" s="30"/>
    </row>
    <row r="25" spans="1:76">
      <c r="A25" s="30"/>
      <c r="B25" s="38" t="s">
        <v>168</v>
      </c>
      <c r="C25" s="30"/>
      <c r="D25" s="45">
        <v>1.8572849240240223</v>
      </c>
      <c r="E25" s="45">
        <v>2.178818090071061</v>
      </c>
      <c r="F25" s="45">
        <v>2.388559011559479</v>
      </c>
      <c r="G25" s="45">
        <v>2.4917334540706273</v>
      </c>
      <c r="H25" s="45">
        <v>2.8635618958602369</v>
      </c>
      <c r="I25" s="45">
        <v>2.8453301805856324</v>
      </c>
      <c r="J25" s="45">
        <v>2.9066360478182012</v>
      </c>
      <c r="K25" s="45">
        <v>2.5429945179736895</v>
      </c>
      <c r="L25" s="45">
        <v>2.5460781323983324</v>
      </c>
      <c r="M25" s="45">
        <v>2.4003858316897384</v>
      </c>
      <c r="N25" s="45">
        <v>2.584530787866079</v>
      </c>
      <c r="O25" s="45">
        <v>3.0973515533542582</v>
      </c>
      <c r="P25" s="45">
        <v>3.440282649500169</v>
      </c>
      <c r="Q25" s="45">
        <v>3.1792082832967687</v>
      </c>
      <c r="R25" s="45">
        <v>3.6018982508826332</v>
      </c>
      <c r="S25" s="45">
        <v>3.8542615097610495</v>
      </c>
      <c r="T25" s="45">
        <v>3.7915954364021656</v>
      </c>
      <c r="U25" s="45">
        <v>3.9736066633950404</v>
      </c>
      <c r="V25" s="45">
        <v>4.5900415401410282</v>
      </c>
      <c r="W25" s="45">
        <v>5.8003441662791575</v>
      </c>
      <c r="X25" s="45">
        <v>6.1567832560020737</v>
      </c>
      <c r="Y25" s="45">
        <v>6.3523386525191023</v>
      </c>
      <c r="Z25" s="45">
        <v>6.9475798176680037</v>
      </c>
      <c r="AA25" s="45">
        <v>7.8735167894804752</v>
      </c>
      <c r="AB25" s="45">
        <v>8.975151580097716</v>
      </c>
      <c r="AC25" s="45">
        <v>9.5564492658339972</v>
      </c>
      <c r="AD25" s="45">
        <v>9.9324048953062363</v>
      </c>
      <c r="AE25" s="45">
        <v>10.920180344092957</v>
      </c>
      <c r="AF25" s="45">
        <v>12.147228917891496</v>
      </c>
      <c r="AG25" s="45">
        <v>12.887487706047315</v>
      </c>
      <c r="AH25" s="45">
        <v>12.473097622631954</v>
      </c>
      <c r="AI25" s="45">
        <v>11.675849749608107</v>
      </c>
      <c r="AJ25" s="45">
        <v>12.809316750217198</v>
      </c>
      <c r="AK25" s="45">
        <v>17.853972288198403</v>
      </c>
      <c r="AL25" s="45">
        <v>22.606863958156097</v>
      </c>
      <c r="AM25" s="45">
        <v>25.825354704642493</v>
      </c>
      <c r="AN25" s="45">
        <v>27.861140632064085</v>
      </c>
      <c r="AO25" s="45">
        <v>29.796859491928199</v>
      </c>
      <c r="AP25" s="45">
        <v>30.877990888421124</v>
      </c>
      <c r="AQ25" s="45">
        <v>29.761266569843187</v>
      </c>
      <c r="AR25" s="45">
        <v>27.599892838032144</v>
      </c>
      <c r="AS25" s="45">
        <v>27.437490556587019</v>
      </c>
      <c r="AT25" s="45">
        <v>29.977244626086172</v>
      </c>
      <c r="AU25" s="45">
        <v>34.211044963712325</v>
      </c>
      <c r="AV25" s="45">
        <v>41.960256454078319</v>
      </c>
      <c r="AW25" s="45">
        <v>46.256030336146232</v>
      </c>
      <c r="AX25" s="45">
        <v>48.108185093688668</v>
      </c>
      <c r="AY25" s="45">
        <v>49.130705712779694</v>
      </c>
      <c r="AZ25" s="45">
        <v>47.949072110962689</v>
      </c>
      <c r="BA25" s="45">
        <v>45.952542309174348</v>
      </c>
      <c r="BB25" s="45">
        <v>44.62358194115054</v>
      </c>
      <c r="BC25" s="45">
        <v>43.475254226248765</v>
      </c>
      <c r="BD25" s="45">
        <v>41.033257520657955</v>
      </c>
      <c r="BE25" s="45">
        <v>42.124215144953403</v>
      </c>
      <c r="BF25" s="45">
        <v>42.872494843155344</v>
      </c>
      <c r="BG25" s="45">
        <v>43.394304515041547</v>
      </c>
      <c r="BH25" s="45">
        <v>44.180500502030313</v>
      </c>
      <c r="BI25" s="45">
        <v>43.824955534669705</v>
      </c>
      <c r="BJ25" s="45">
        <v>44.406654868663253</v>
      </c>
      <c r="BK25" s="45">
        <v>44.91309568543042</v>
      </c>
      <c r="BL25" s="45">
        <v>46.384322446662544</v>
      </c>
      <c r="BM25" s="45">
        <v>51.538257952169168</v>
      </c>
      <c r="BN25" s="45">
        <v>52.372716989688584</v>
      </c>
      <c r="BO25" s="45">
        <v>52.69142392759845</v>
      </c>
      <c r="BP25" s="45">
        <v>53.368564472443147</v>
      </c>
      <c r="BQ25" s="45">
        <v>46.814458273908052</v>
      </c>
      <c r="BR25" s="45">
        <v>45.445268634574859</v>
      </c>
      <c r="BS25" s="45">
        <v>44.662340569458436</v>
      </c>
      <c r="BT25" s="45">
        <v>43.856081889449776</v>
      </c>
      <c r="BU25" s="45">
        <v>43.453816976556361</v>
      </c>
      <c r="BV25" s="45">
        <v>43.293005007201891</v>
      </c>
      <c r="BW25" s="45">
        <v>43.043613457112478</v>
      </c>
      <c r="BX25" s="30"/>
    </row>
    <row r="26" spans="1:76">
      <c r="A26" s="30"/>
      <c r="B26" s="38" t="s">
        <v>167</v>
      </c>
      <c r="C26" s="30"/>
      <c r="D26" s="45">
        <v>4.6952162879327286</v>
      </c>
      <c r="E26" s="45">
        <v>4.8588802354377245</v>
      </c>
      <c r="F26" s="45">
        <v>4.8082116907250576</v>
      </c>
      <c r="G26" s="45">
        <v>4.483013043158782</v>
      </c>
      <c r="H26" s="45">
        <v>5.0003682009498744</v>
      </c>
      <c r="I26" s="45">
        <v>5.3145942774529642</v>
      </c>
      <c r="J26" s="45">
        <v>5.4122768513999198</v>
      </c>
      <c r="K26" s="45">
        <v>5.4537314509041357</v>
      </c>
      <c r="L26" s="45">
        <v>5.3692232998144558</v>
      </c>
      <c r="M26" s="45">
        <v>5.3948470866070375</v>
      </c>
      <c r="N26" s="45">
        <v>5.8318623392365092</v>
      </c>
      <c r="O26" s="45">
        <v>5.8800825388283684</v>
      </c>
      <c r="P26" s="45">
        <v>5.8015240000206196</v>
      </c>
      <c r="Q26" s="45">
        <v>6.0797016381923008</v>
      </c>
      <c r="R26" s="45">
        <v>5.929250924500991</v>
      </c>
      <c r="S26" s="45">
        <v>6.3717644278202457</v>
      </c>
      <c r="T26" s="45">
        <v>6.2876300497076665</v>
      </c>
      <c r="U26" s="45">
        <v>6.544573805103667</v>
      </c>
      <c r="V26" s="45">
        <v>6.2686853033926049</v>
      </c>
      <c r="W26" s="45">
        <v>6.4169221046183988</v>
      </c>
      <c r="X26" s="45">
        <v>8.243974408771253</v>
      </c>
      <c r="Y26" s="45">
        <v>8.4036568492110568</v>
      </c>
      <c r="Z26" s="45">
        <v>6.7910805915516788</v>
      </c>
      <c r="AA26" s="45">
        <v>6.8062714004385203</v>
      </c>
      <c r="AB26" s="45">
        <v>7.5608724005531576</v>
      </c>
      <c r="AC26" s="45">
        <v>6.6511631398563411</v>
      </c>
      <c r="AD26" s="45">
        <v>6.3727861900690232</v>
      </c>
      <c r="AE26" s="45">
        <v>7.2918047540200384</v>
      </c>
      <c r="AF26" s="45">
        <v>7.1824961803758258</v>
      </c>
      <c r="AG26" s="45">
        <v>9.1187719372283151</v>
      </c>
      <c r="AH26" s="45">
        <v>12.607466059131331</v>
      </c>
      <c r="AI26" s="45">
        <v>15.488610399475032</v>
      </c>
      <c r="AJ26" s="45">
        <v>14.378073438169388</v>
      </c>
      <c r="AK26" s="45">
        <v>15.174039914463092</v>
      </c>
      <c r="AL26" s="45">
        <v>15.708186818953417</v>
      </c>
      <c r="AM26" s="45">
        <v>16.631266049214929</v>
      </c>
      <c r="AN26" s="45">
        <v>17.066169483744897</v>
      </c>
      <c r="AO26" s="45">
        <v>17.26634466075512</v>
      </c>
      <c r="AP26" s="45">
        <v>17.538914426866803</v>
      </c>
      <c r="AQ26" s="45">
        <v>17.527104430009505</v>
      </c>
      <c r="AR26" s="45">
        <v>16.727290634116073</v>
      </c>
      <c r="AS26" s="45">
        <v>16.253327114615761</v>
      </c>
      <c r="AT26" s="45">
        <v>16.369712993187321</v>
      </c>
      <c r="AU26" s="45">
        <v>18.129780110666175</v>
      </c>
      <c r="AV26" s="45">
        <v>20.400594018901955</v>
      </c>
      <c r="AW26" s="45">
        <v>22.572635354107188</v>
      </c>
      <c r="AX26" s="45">
        <v>23.307694311829295</v>
      </c>
      <c r="AY26" s="45">
        <v>24.841155406102008</v>
      </c>
      <c r="AZ26" s="45">
        <v>26.048687227270673</v>
      </c>
      <c r="BA26" s="45">
        <v>26.99498212028579</v>
      </c>
      <c r="BB26" s="45">
        <v>27.641040304938283</v>
      </c>
      <c r="BC26" s="45">
        <v>30.332324558853703</v>
      </c>
      <c r="BD26" s="45">
        <v>33.071756775220088</v>
      </c>
      <c r="BE26" s="45">
        <v>33.646719135796971</v>
      </c>
      <c r="BF26" s="45">
        <v>32.286403542822526</v>
      </c>
      <c r="BG26" s="45">
        <v>21.283040936449272</v>
      </c>
      <c r="BH26" s="45">
        <v>22.269346114761245</v>
      </c>
      <c r="BI26" s="45">
        <v>23.519888807509275</v>
      </c>
      <c r="BJ26" s="45">
        <v>22.584799948279709</v>
      </c>
      <c r="BK26" s="45">
        <v>23.368950102452622</v>
      </c>
      <c r="BL26" s="45">
        <v>25.044186088575994</v>
      </c>
      <c r="BM26" s="45">
        <v>25.929668015067708</v>
      </c>
      <c r="BN26" s="45">
        <v>26.045551695645052</v>
      </c>
      <c r="BO26" s="45">
        <v>25.869372719792793</v>
      </c>
      <c r="BP26" s="45">
        <v>26.74288696692744</v>
      </c>
      <c r="BQ26" s="45">
        <v>26.745918760615652</v>
      </c>
      <c r="BR26" s="45">
        <v>27.871252038282851</v>
      </c>
      <c r="BS26" s="45">
        <v>27.46553894607132</v>
      </c>
      <c r="BT26" s="45">
        <v>26.585489855962344</v>
      </c>
      <c r="BU26" s="45">
        <v>25.830691304480958</v>
      </c>
      <c r="BV26" s="45">
        <v>25.644071332845389</v>
      </c>
      <c r="BW26" s="45">
        <v>25.581329767224357</v>
      </c>
      <c r="BX26" s="30"/>
    </row>
    <row r="27" spans="1:76" ht="15.75">
      <c r="A27" s="30"/>
      <c r="B27" s="35" t="s">
        <v>81</v>
      </c>
      <c r="C27" s="30"/>
      <c r="D27" s="46">
        <f t="shared" ref="D27:AI27" si="4">SUM(D24:D26)</f>
        <v>14.005414155080349</v>
      </c>
      <c r="E27" s="46">
        <f t="shared" si="4"/>
        <v>17.320444870272343</v>
      </c>
      <c r="F27" s="46">
        <f t="shared" si="4"/>
        <v>17.256985521385349</v>
      </c>
      <c r="G27" s="46">
        <f t="shared" si="4"/>
        <v>16.912706668697144</v>
      </c>
      <c r="H27" s="46">
        <f t="shared" si="4"/>
        <v>18.716974550344482</v>
      </c>
      <c r="I27" s="46">
        <f t="shared" si="4"/>
        <v>19.316551608348181</v>
      </c>
      <c r="J27" s="46">
        <f t="shared" si="4"/>
        <v>19.451746182847167</v>
      </c>
      <c r="K27" s="46">
        <f t="shared" si="4"/>
        <v>21.00143500689402</v>
      </c>
      <c r="L27" s="46">
        <f t="shared" si="4"/>
        <v>20.586920298897645</v>
      </c>
      <c r="M27" s="46">
        <f t="shared" si="4"/>
        <v>21.095698559273274</v>
      </c>
      <c r="N27" s="46">
        <f t="shared" si="4"/>
        <v>25.237413687281059</v>
      </c>
      <c r="O27" s="46">
        <f t="shared" si="4"/>
        <v>26.389044401574704</v>
      </c>
      <c r="P27" s="46">
        <f t="shared" si="4"/>
        <v>26.636795689556187</v>
      </c>
      <c r="Q27" s="46">
        <f t="shared" si="4"/>
        <v>28.858143686664008</v>
      </c>
      <c r="R27" s="46">
        <f t="shared" si="4"/>
        <v>29.669690396910099</v>
      </c>
      <c r="S27" s="46">
        <f t="shared" si="4"/>
        <v>33.518246597765582</v>
      </c>
      <c r="T27" s="46">
        <f t="shared" si="4"/>
        <v>33.31611914807295</v>
      </c>
      <c r="U27" s="46">
        <f t="shared" si="4"/>
        <v>37.528686925858651</v>
      </c>
      <c r="V27" s="46">
        <f t="shared" si="4"/>
        <v>37.900628717164494</v>
      </c>
      <c r="W27" s="46">
        <f t="shared" si="4"/>
        <v>41.951361385149958</v>
      </c>
      <c r="X27" s="46">
        <f t="shared" si="4"/>
        <v>45.536367089507522</v>
      </c>
      <c r="Y27" s="46">
        <f t="shared" si="4"/>
        <v>45.778134572360415</v>
      </c>
      <c r="Z27" s="46">
        <f t="shared" si="4"/>
        <v>44.811766596221517</v>
      </c>
      <c r="AA27" s="46">
        <f t="shared" si="4"/>
        <v>48.540156414727463</v>
      </c>
      <c r="AB27" s="46">
        <f t="shared" si="4"/>
        <v>52.00236589831372</v>
      </c>
      <c r="AC27" s="46">
        <f t="shared" si="4"/>
        <v>53.995939291765254</v>
      </c>
      <c r="AD27" s="46">
        <f t="shared" si="4"/>
        <v>56.737913458754534</v>
      </c>
      <c r="AE27" s="46">
        <f t="shared" si="4"/>
        <v>61.757644392959349</v>
      </c>
      <c r="AF27" s="46">
        <f t="shared" si="4"/>
        <v>64.847823166489263</v>
      </c>
      <c r="AG27" s="46">
        <f t="shared" si="4"/>
        <v>68.652052231801378</v>
      </c>
      <c r="AH27" s="46">
        <f t="shared" si="4"/>
        <v>73.545868708780461</v>
      </c>
      <c r="AI27" s="46">
        <f t="shared" si="4"/>
        <v>74.570792958971566</v>
      </c>
      <c r="AJ27" s="46">
        <f t="shared" ref="AJ27:BO27" si="5">SUM(AJ24:AJ26)</f>
        <v>75.779182111077361</v>
      </c>
      <c r="AK27" s="46">
        <f t="shared" si="5"/>
        <v>84.429529074212084</v>
      </c>
      <c r="AL27" s="46">
        <f t="shared" si="5"/>
        <v>90.313407816142302</v>
      </c>
      <c r="AM27" s="46">
        <f t="shared" si="5"/>
        <v>96.567148052250062</v>
      </c>
      <c r="AN27" s="46">
        <f t="shared" si="5"/>
        <v>98.833178334927325</v>
      </c>
      <c r="AO27" s="46">
        <f t="shared" si="5"/>
        <v>101.74599534584914</v>
      </c>
      <c r="AP27" s="46">
        <f t="shared" si="5"/>
        <v>105.26465045941228</v>
      </c>
      <c r="AQ27" s="46">
        <f t="shared" si="5"/>
        <v>103.70880770962503</v>
      </c>
      <c r="AR27" s="46">
        <f t="shared" si="5"/>
        <v>98.548557424756908</v>
      </c>
      <c r="AS27" s="46">
        <f t="shared" si="5"/>
        <v>97.216215170786967</v>
      </c>
      <c r="AT27" s="46">
        <f t="shared" si="5"/>
        <v>100.79147662075874</v>
      </c>
      <c r="AU27" s="46">
        <f t="shared" si="5"/>
        <v>111.76364991410146</v>
      </c>
      <c r="AV27" s="46">
        <f t="shared" si="5"/>
        <v>123.7077137478941</v>
      </c>
      <c r="AW27" s="46">
        <f t="shared" si="5"/>
        <v>132.26643883416151</v>
      </c>
      <c r="AX27" s="46">
        <f t="shared" si="5"/>
        <v>134.56479407019239</v>
      </c>
      <c r="AY27" s="46">
        <f t="shared" si="5"/>
        <v>136.6847626307009</v>
      </c>
      <c r="AZ27" s="46">
        <f t="shared" si="5"/>
        <v>136.31680833120933</v>
      </c>
      <c r="BA27" s="46">
        <f t="shared" si="5"/>
        <v>135.57187005308498</v>
      </c>
      <c r="BB27" s="46">
        <f t="shared" si="5"/>
        <v>136.62485887003712</v>
      </c>
      <c r="BC27" s="46">
        <f t="shared" si="5"/>
        <v>140.14452124585307</v>
      </c>
      <c r="BD27" s="46">
        <f t="shared" si="5"/>
        <v>140.21502017073948</v>
      </c>
      <c r="BE27" s="46">
        <f t="shared" si="5"/>
        <v>145.38502999103616</v>
      </c>
      <c r="BF27" s="46">
        <f t="shared" si="5"/>
        <v>146.43008432095547</v>
      </c>
      <c r="BG27" s="46">
        <f t="shared" si="5"/>
        <v>137.63990610667139</v>
      </c>
      <c r="BH27" s="46">
        <f t="shared" si="5"/>
        <v>140.12002262061287</v>
      </c>
      <c r="BI27" s="46">
        <f t="shared" si="5"/>
        <v>142.08810575052377</v>
      </c>
      <c r="BJ27" s="46">
        <f t="shared" si="5"/>
        <v>142.40680698709713</v>
      </c>
      <c r="BK27" s="46">
        <f t="shared" si="5"/>
        <v>146.5246089878963</v>
      </c>
      <c r="BL27" s="46">
        <f t="shared" si="5"/>
        <v>153.70977443564826</v>
      </c>
      <c r="BM27" s="46">
        <f t="shared" si="5"/>
        <v>163.35227368558506</v>
      </c>
      <c r="BN27" s="46">
        <f t="shared" si="5"/>
        <v>164.70796438280993</v>
      </c>
      <c r="BO27" s="46">
        <f t="shared" si="5"/>
        <v>167.71824256755906</v>
      </c>
      <c r="BP27" s="46">
        <f t="shared" ref="BP27:BW27" si="6">SUM(BP24:BP26)</f>
        <v>172.91818559618144</v>
      </c>
      <c r="BQ27" s="46">
        <f t="shared" si="6"/>
        <v>166.73969668439258</v>
      </c>
      <c r="BR27" s="46">
        <f t="shared" si="6"/>
        <v>167.78535475331083</v>
      </c>
      <c r="BS27" s="46">
        <f t="shared" si="6"/>
        <v>168.66347767423818</v>
      </c>
      <c r="BT27" s="46">
        <f t="shared" si="6"/>
        <v>168.42972578443963</v>
      </c>
      <c r="BU27" s="46">
        <f t="shared" si="6"/>
        <v>168.73414496854295</v>
      </c>
      <c r="BV27" s="46">
        <f t="shared" si="6"/>
        <v>169.38185133711025</v>
      </c>
      <c r="BW27" s="46">
        <f t="shared" si="6"/>
        <v>169.44552411502511</v>
      </c>
      <c r="BX27" s="30"/>
    </row>
    <row r="28" spans="1:76" ht="51" customHeight="1">
      <c r="A28" s="30"/>
      <c r="B28" s="39" t="s">
        <v>173</v>
      </c>
      <c r="C28" s="30"/>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30"/>
    </row>
    <row r="29" spans="1:76">
      <c r="A29" s="30"/>
      <c r="B29" s="38" t="s">
        <v>165</v>
      </c>
      <c r="C29" s="30"/>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v>0.17705130733021834</v>
      </c>
      <c r="AI29" s="45">
        <v>0.17946586912324661</v>
      </c>
      <c r="AJ29" s="45">
        <v>0.18059879567518267</v>
      </c>
      <c r="AK29" s="45">
        <v>0.19003111384330784</v>
      </c>
      <c r="AL29" s="45">
        <v>0.20519374509866833</v>
      </c>
      <c r="AM29" s="45">
        <v>0.21495329872244742</v>
      </c>
      <c r="AN29" s="45">
        <v>0.21712953567685797</v>
      </c>
      <c r="AO29" s="45">
        <v>0.22819234322908347</v>
      </c>
      <c r="AP29" s="45">
        <v>0.236679768135718</v>
      </c>
      <c r="AQ29" s="45">
        <v>0.24736240995021833</v>
      </c>
      <c r="AR29" s="45">
        <v>0.24938421987527812</v>
      </c>
      <c r="AS29" s="45">
        <v>0.25133757906556725</v>
      </c>
      <c r="AT29" s="45">
        <v>0.26999844906984488</v>
      </c>
      <c r="AU29" s="45">
        <v>0.30865064913065493</v>
      </c>
      <c r="AV29" s="45">
        <v>0.38373008070783693</v>
      </c>
      <c r="AW29" s="45">
        <v>0.52182130968692531</v>
      </c>
      <c r="AX29" s="45">
        <v>0.57901390746175807</v>
      </c>
      <c r="AY29" s="45">
        <v>0.67392870783965453</v>
      </c>
      <c r="AZ29" s="45">
        <v>0.65524467939841891</v>
      </c>
      <c r="BA29" s="45">
        <v>0.70964634490065526</v>
      </c>
      <c r="BB29" s="45">
        <v>0.75568805112449589</v>
      </c>
      <c r="BC29" s="45">
        <v>0.80144498480090653</v>
      </c>
      <c r="BD29" s="45">
        <v>0.92361915459330257</v>
      </c>
      <c r="BE29" s="45">
        <v>0.92668921126143666</v>
      </c>
      <c r="BF29" s="45">
        <v>1.012647295243968</v>
      </c>
      <c r="BG29" s="45">
        <v>1.0330741354690398</v>
      </c>
      <c r="BH29" s="45">
        <v>1.0627122486937002</v>
      </c>
      <c r="BI29" s="45">
        <v>1.1340849285705585</v>
      </c>
      <c r="BJ29" s="45">
        <v>1.1624595705194385</v>
      </c>
      <c r="BK29" s="45">
        <v>1.2071178080986031</v>
      </c>
      <c r="BL29" s="45">
        <v>1.2521893862673013</v>
      </c>
      <c r="BM29" s="45">
        <v>1.3160455115297061</v>
      </c>
      <c r="BN29" s="45">
        <v>1.3105791760040775</v>
      </c>
      <c r="BO29" s="45">
        <v>1.387149807284519</v>
      </c>
      <c r="BP29" s="45">
        <v>1.4439510592567024</v>
      </c>
      <c r="BQ29" s="45">
        <v>1.4879851719611172</v>
      </c>
      <c r="BR29" s="45">
        <v>1.7144734404258608</v>
      </c>
      <c r="BS29" s="45">
        <v>1.7469387987709848</v>
      </c>
      <c r="BT29" s="45">
        <v>1.7565625592219634</v>
      </c>
      <c r="BU29" s="45">
        <v>1.7843629071615981</v>
      </c>
      <c r="BV29" s="45">
        <v>1.8193947019120054</v>
      </c>
      <c r="BW29" s="45">
        <v>1.8578441767943086</v>
      </c>
      <c r="BX29" s="30"/>
    </row>
    <row r="30" spans="1:76">
      <c r="A30" s="30"/>
      <c r="B30" s="38" t="s">
        <v>164</v>
      </c>
      <c r="C30" s="30"/>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v>18.937736228052827</v>
      </c>
      <c r="AI30" s="45">
        <v>17.608980081885914</v>
      </c>
      <c r="AJ30" s="45">
        <v>19.412752996775573</v>
      </c>
      <c r="AK30" s="45">
        <v>23.378848413610896</v>
      </c>
      <c r="AL30" s="45">
        <v>25.95182020185943</v>
      </c>
      <c r="AM30" s="45">
        <v>29.267864385856132</v>
      </c>
      <c r="AN30" s="45">
        <v>30.711885889275649</v>
      </c>
      <c r="AO30" s="45">
        <v>31.709148194244655</v>
      </c>
      <c r="AP30" s="45">
        <v>33.265304749577602</v>
      </c>
      <c r="AQ30" s="45">
        <v>31.906076485028667</v>
      </c>
      <c r="AR30" s="45">
        <v>28.786805815659733</v>
      </c>
      <c r="AS30" s="45">
        <v>27.16053701644406</v>
      </c>
      <c r="AT30" s="45">
        <v>29.123358511945398</v>
      </c>
      <c r="AU30" s="45">
        <v>35.774768049653616</v>
      </c>
      <c r="AV30" s="45">
        <v>41.487208673405142</v>
      </c>
      <c r="AW30" s="45">
        <v>45.377344257117102</v>
      </c>
      <c r="AX30" s="45">
        <v>46.419485933506131</v>
      </c>
      <c r="AY30" s="45">
        <v>47.285678597371849</v>
      </c>
      <c r="AZ30" s="45">
        <v>46.035347399775269</v>
      </c>
      <c r="BA30" s="45">
        <v>43.742896014907139</v>
      </c>
      <c r="BB30" s="45">
        <v>42.798636603507532</v>
      </c>
      <c r="BC30" s="45">
        <v>41.879715198167581</v>
      </c>
      <c r="BD30" s="45">
        <v>41.05248890283724</v>
      </c>
      <c r="BE30" s="45">
        <v>41.379805450698285</v>
      </c>
      <c r="BF30" s="45">
        <v>42.172814403982152</v>
      </c>
      <c r="BG30" s="45">
        <v>42.869061040024746</v>
      </c>
      <c r="BH30" s="45">
        <v>42.84719236548078</v>
      </c>
      <c r="BI30" s="45">
        <v>42.945121977298733</v>
      </c>
      <c r="BJ30" s="45">
        <v>43.3736558405637</v>
      </c>
      <c r="BK30" s="45">
        <v>44.410815950656037</v>
      </c>
      <c r="BL30" s="45">
        <v>46.130346933652014</v>
      </c>
      <c r="BM30" s="45">
        <v>51.731490257258358</v>
      </c>
      <c r="BN30" s="45">
        <v>52.10624526715015</v>
      </c>
      <c r="BO30" s="45">
        <v>53.068468043635896</v>
      </c>
      <c r="BP30" s="45">
        <v>54.209074055263926</v>
      </c>
      <c r="BQ30" s="45">
        <v>52.527159555102578</v>
      </c>
      <c r="BR30" s="45">
        <v>51.914271638020615</v>
      </c>
      <c r="BS30" s="45">
        <v>51.759353816407653</v>
      </c>
      <c r="BT30" s="45">
        <v>51.270602578981524</v>
      </c>
      <c r="BU30" s="45">
        <v>51.025579971862186</v>
      </c>
      <c r="BV30" s="45">
        <v>51.436878450064405</v>
      </c>
      <c r="BW30" s="45">
        <v>51.679966399255129</v>
      </c>
      <c r="BX30" s="30"/>
    </row>
    <row r="31" spans="1:76">
      <c r="A31" s="30"/>
      <c r="B31" s="38" t="s">
        <v>82</v>
      </c>
      <c r="C31" s="30"/>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v>41.28379564844888</v>
      </c>
      <c r="AI31" s="45">
        <v>40.932260020597305</v>
      </c>
      <c r="AJ31" s="45">
        <v>41.182924275065943</v>
      </c>
      <c r="AK31" s="45">
        <v>44.178049852047913</v>
      </c>
      <c r="AL31" s="45">
        <v>46.371109389695938</v>
      </c>
      <c r="AM31" s="45">
        <v>48.091905446164454</v>
      </c>
      <c r="AN31" s="45">
        <v>48.156754355535661</v>
      </c>
      <c r="AO31" s="45">
        <v>49.558093982727392</v>
      </c>
      <c r="AP31" s="45">
        <v>51.152554827389025</v>
      </c>
      <c r="AQ31" s="45">
        <v>51.116767864849002</v>
      </c>
      <c r="AR31" s="45">
        <v>50.215952940185041</v>
      </c>
      <c r="AS31" s="45">
        <v>50.432098632462754</v>
      </c>
      <c r="AT31" s="45">
        <v>51.542941577291202</v>
      </c>
      <c r="AU31" s="45">
        <v>55.237458542303308</v>
      </c>
      <c r="AV31" s="45">
        <v>58.387695824205665</v>
      </c>
      <c r="AW31" s="45">
        <v>61.012801104992526</v>
      </c>
      <c r="AX31" s="45">
        <v>62.117672446876419</v>
      </c>
      <c r="AY31" s="45">
        <v>63.1873099274491</v>
      </c>
      <c r="AZ31" s="45">
        <v>64.07246433438182</v>
      </c>
      <c r="BA31" s="45">
        <v>65.786207538284188</v>
      </c>
      <c r="BB31" s="45">
        <v>67.813658858682217</v>
      </c>
      <c r="BC31" s="45">
        <v>71.582165847826275</v>
      </c>
      <c r="BD31" s="45">
        <v>74.103332867046461</v>
      </c>
      <c r="BE31" s="45">
        <v>78.724356022680197</v>
      </c>
      <c r="BF31" s="45">
        <v>81.367165813821074</v>
      </c>
      <c r="BG31" s="45">
        <v>83.928800540225055</v>
      </c>
      <c r="BH31" s="45">
        <v>87.409070256398593</v>
      </c>
      <c r="BI31" s="45">
        <v>90.24900705722105</v>
      </c>
      <c r="BJ31" s="45">
        <v>90.699094326487639</v>
      </c>
      <c r="BK31" s="45">
        <v>94.216384285564203</v>
      </c>
      <c r="BL31" s="45">
        <v>99.884637673730083</v>
      </c>
      <c r="BM31" s="45">
        <v>104.15198664093829</v>
      </c>
      <c r="BN31" s="45">
        <v>105.32194043262317</v>
      </c>
      <c r="BO31" s="45">
        <v>107.5973633926702</v>
      </c>
      <c r="BP31" s="45">
        <v>111.86141176602207</v>
      </c>
      <c r="BQ31" s="45">
        <v>112.54949298349996</v>
      </c>
      <c r="BR31" s="45">
        <v>114.03527497515455</v>
      </c>
      <c r="BS31" s="45">
        <v>115.06740448732904</v>
      </c>
      <c r="BT31" s="45">
        <v>115.33357988702171</v>
      </c>
      <c r="BU31" s="45">
        <v>115.8710435885379</v>
      </c>
      <c r="BV31" s="45">
        <v>116.08420083454766</v>
      </c>
      <c r="BW31" s="45">
        <v>115.87552783944065</v>
      </c>
      <c r="BX31" s="30"/>
    </row>
    <row r="32" spans="1:76" ht="15.75">
      <c r="A32" s="30"/>
      <c r="B32" s="35" t="s">
        <v>81</v>
      </c>
      <c r="C32" s="30"/>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6">
        <f t="shared" ref="AH32:BW32" si="7">SUM(AH29:AH31)</f>
        <v>60.398583183831924</v>
      </c>
      <c r="AI32" s="46">
        <f t="shared" si="7"/>
        <v>58.720705971606463</v>
      </c>
      <c r="AJ32" s="46">
        <f t="shared" si="7"/>
        <v>60.776276067516704</v>
      </c>
      <c r="AK32" s="46">
        <f t="shared" si="7"/>
        <v>67.74692937950212</v>
      </c>
      <c r="AL32" s="46">
        <f t="shared" si="7"/>
        <v>72.528123336654033</v>
      </c>
      <c r="AM32" s="46">
        <f t="shared" si="7"/>
        <v>77.574723130743038</v>
      </c>
      <c r="AN32" s="46">
        <f t="shared" si="7"/>
        <v>79.085769780488164</v>
      </c>
      <c r="AO32" s="46">
        <f t="shared" si="7"/>
        <v>81.49543452020113</v>
      </c>
      <c r="AP32" s="46">
        <f t="shared" si="7"/>
        <v>84.654539345102336</v>
      </c>
      <c r="AQ32" s="46">
        <f t="shared" si="7"/>
        <v>83.270206759827886</v>
      </c>
      <c r="AR32" s="46">
        <f t="shared" si="7"/>
        <v>79.252142975720048</v>
      </c>
      <c r="AS32" s="46">
        <f t="shared" si="7"/>
        <v>77.843973227972384</v>
      </c>
      <c r="AT32" s="46">
        <f t="shared" si="7"/>
        <v>80.936298538306445</v>
      </c>
      <c r="AU32" s="46">
        <f t="shared" si="7"/>
        <v>91.320877241087572</v>
      </c>
      <c r="AV32" s="46">
        <f t="shared" si="7"/>
        <v>100.25863457831863</v>
      </c>
      <c r="AW32" s="46">
        <f t="shared" si="7"/>
        <v>106.91196667179656</v>
      </c>
      <c r="AX32" s="46">
        <f t="shared" si="7"/>
        <v>109.11617228784431</v>
      </c>
      <c r="AY32" s="46">
        <f t="shared" si="7"/>
        <v>111.1469172326606</v>
      </c>
      <c r="AZ32" s="46">
        <f t="shared" si="7"/>
        <v>110.76305641355552</v>
      </c>
      <c r="BA32" s="46">
        <f t="shared" si="7"/>
        <v>110.23874989809198</v>
      </c>
      <c r="BB32" s="46">
        <f t="shared" si="7"/>
        <v>111.36798351331424</v>
      </c>
      <c r="BC32" s="46">
        <f t="shared" si="7"/>
        <v>114.26332603079476</v>
      </c>
      <c r="BD32" s="46">
        <f t="shared" si="7"/>
        <v>116.07944092447701</v>
      </c>
      <c r="BE32" s="46">
        <f t="shared" si="7"/>
        <v>121.03085068463992</v>
      </c>
      <c r="BF32" s="46">
        <f t="shared" si="7"/>
        <v>124.55262751304718</v>
      </c>
      <c r="BG32" s="46">
        <f t="shared" si="7"/>
        <v>127.83093571571885</v>
      </c>
      <c r="BH32" s="46">
        <f t="shared" si="7"/>
        <v>131.31897487057307</v>
      </c>
      <c r="BI32" s="46">
        <f t="shared" si="7"/>
        <v>134.32821396309035</v>
      </c>
      <c r="BJ32" s="46">
        <f t="shared" si="7"/>
        <v>135.23520973757078</v>
      </c>
      <c r="BK32" s="46">
        <f t="shared" si="7"/>
        <v>139.83431804431885</v>
      </c>
      <c r="BL32" s="46">
        <f t="shared" si="7"/>
        <v>147.26717399364941</v>
      </c>
      <c r="BM32" s="46">
        <f t="shared" si="7"/>
        <v>157.19952240972634</v>
      </c>
      <c r="BN32" s="46">
        <f t="shared" si="7"/>
        <v>158.73876487577741</v>
      </c>
      <c r="BO32" s="46">
        <f t="shared" si="7"/>
        <v>162.05298124359061</v>
      </c>
      <c r="BP32" s="46">
        <f t="shared" si="7"/>
        <v>167.51443688054269</v>
      </c>
      <c r="BQ32" s="46">
        <f t="shared" si="7"/>
        <v>166.56463771056366</v>
      </c>
      <c r="BR32" s="46">
        <f t="shared" si="7"/>
        <v>167.66402005360104</v>
      </c>
      <c r="BS32" s="46">
        <f t="shared" si="7"/>
        <v>168.57369710250768</v>
      </c>
      <c r="BT32" s="46">
        <f t="shared" si="7"/>
        <v>168.36074502522519</v>
      </c>
      <c r="BU32" s="46">
        <f t="shared" si="7"/>
        <v>168.6809864675617</v>
      </c>
      <c r="BV32" s="46">
        <f t="shared" si="7"/>
        <v>169.34047398652407</v>
      </c>
      <c r="BW32" s="46">
        <f t="shared" si="7"/>
        <v>169.4133384154901</v>
      </c>
      <c r="BX32" s="30"/>
    </row>
    <row r="33" spans="1:76" ht="15.75" thickBot="1">
      <c r="A33" s="30"/>
      <c r="B33" s="31"/>
      <c r="C33" s="31"/>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30"/>
    </row>
    <row r="34" spans="1:76">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66"/>
      <c r="AM34" s="30"/>
      <c r="AN34" s="30"/>
      <c r="AO34" s="30"/>
      <c r="AP34" s="30"/>
      <c r="AQ34" s="30"/>
      <c r="AR34" s="30"/>
      <c r="AS34" s="30"/>
      <c r="AT34" s="65"/>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row>
    <row r="35" spans="1:76" ht="31.5">
      <c r="A35" s="30"/>
      <c r="B35" s="39" t="s">
        <v>172</v>
      </c>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row>
    <row r="36" spans="1:76">
      <c r="A36" s="30"/>
      <c r="B36" s="38" t="s">
        <v>165</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2">
        <v>1.1837425691220758E-2</v>
      </c>
      <c r="AI36" s="32">
        <v>1.465082534785387E-2</v>
      </c>
      <c r="AJ36" s="32">
        <v>1.3946436347118016E-2</v>
      </c>
      <c r="AK36" s="32">
        <v>1.4900326256757017E-2</v>
      </c>
      <c r="AL36" s="32">
        <v>1.5360286925154506E-2</v>
      </c>
      <c r="AM36" s="32">
        <v>1.5575491410168328E-2</v>
      </c>
      <c r="AN36" s="32">
        <v>1.5722513226788665E-2</v>
      </c>
      <c r="AO36" s="32">
        <v>1.524932944837798E-2</v>
      </c>
      <c r="AP36" s="32">
        <v>1.458554910291973E-2</v>
      </c>
      <c r="AQ36" s="32">
        <v>1.3335465981773173E-2</v>
      </c>
      <c r="AR36" s="32">
        <v>1.2093021803218432E-2</v>
      </c>
      <c r="AS36" s="32">
        <v>1.1283412924556905E-2</v>
      </c>
      <c r="AT36" s="32">
        <v>1.100050217706949E-2</v>
      </c>
      <c r="AU36" s="32">
        <v>1.2298015813892789E-2</v>
      </c>
      <c r="AV36" s="32">
        <v>1.3709360333139669E-2</v>
      </c>
      <c r="AW36" s="32">
        <v>1.414853291877115E-2</v>
      </c>
      <c r="AX36" s="32">
        <v>1.3664150076853043E-2</v>
      </c>
      <c r="AY36" s="32">
        <v>1.3456923408820719E-2</v>
      </c>
      <c r="AZ36" s="32">
        <v>1.3044552921096329E-2</v>
      </c>
      <c r="BA36" s="32">
        <v>1.2570293491706413E-2</v>
      </c>
      <c r="BB36" s="32">
        <v>1.2279889885395931E-2</v>
      </c>
      <c r="BC36" s="32">
        <v>1.2746452863747756E-2</v>
      </c>
      <c r="BD36" s="32">
        <v>1.2162437977499198E-2</v>
      </c>
      <c r="BE36" s="32">
        <v>1.2196612659290597E-2</v>
      </c>
      <c r="BF36" s="32">
        <v>1.2021125692803777E-2</v>
      </c>
      <c r="BG36" s="32">
        <v>3.9715701673558469E-3</v>
      </c>
      <c r="BH36" s="32">
        <v>3.3583368489944736E-3</v>
      </c>
      <c r="BI36" s="32">
        <v>2.5735161621399912E-3</v>
      </c>
      <c r="BJ36" s="32">
        <v>2.1309938174074497E-3</v>
      </c>
      <c r="BK36" s="32">
        <v>1.8534284111334839E-3</v>
      </c>
      <c r="BL36" s="32">
        <v>1.7051179499822627E-3</v>
      </c>
      <c r="BM36" s="32">
        <v>1.3780423448329605E-3</v>
      </c>
      <c r="BN36" s="32">
        <v>1.175916256174191E-3</v>
      </c>
      <c r="BO36" s="32">
        <v>1.0843049144038904E-3</v>
      </c>
      <c r="BP36" s="32">
        <v>1.0114410988224854E-3</v>
      </c>
      <c r="BQ36" s="32">
        <v>9.4483674943238909E-4</v>
      </c>
      <c r="BR36" s="32">
        <v>1.014753693128808E-3</v>
      </c>
      <c r="BS36" s="32">
        <v>9.9212715184338529E-4</v>
      </c>
      <c r="BT36" s="32">
        <v>9.637815800515653E-4</v>
      </c>
      <c r="BU36" s="32">
        <v>9.4736600271335878E-4</v>
      </c>
      <c r="BV36" s="32">
        <v>9.3765340539966305E-4</v>
      </c>
      <c r="BW36" s="32">
        <v>9.3036618202498229E-4</v>
      </c>
      <c r="BX36" s="30"/>
    </row>
    <row r="37" spans="1:76">
      <c r="A37" s="30"/>
      <c r="B37" s="38" t="s">
        <v>164</v>
      </c>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2">
        <v>2.4281606330407792E-2</v>
      </c>
      <c r="AI37" s="32">
        <v>2.2066770261029045E-2</v>
      </c>
      <c r="AJ37" s="32">
        <v>2.5165357744251247E-2</v>
      </c>
      <c r="AK37" s="32">
        <v>3.0119056443338187E-2</v>
      </c>
      <c r="AL37" s="32">
        <v>3.2649209856819135E-2</v>
      </c>
      <c r="AM37" s="32">
        <v>3.515055049213759E-2</v>
      </c>
      <c r="AN37" s="32">
        <v>3.618234831828164E-2</v>
      </c>
      <c r="AO37" s="32">
        <v>3.6040720031841444E-2</v>
      </c>
      <c r="AP37" s="32">
        <v>3.6672221178314528E-2</v>
      </c>
      <c r="AQ37" s="32">
        <v>3.315534898748479E-2</v>
      </c>
      <c r="AR37" s="32">
        <v>2.8385108711953048E-2</v>
      </c>
      <c r="AS37" s="32">
        <v>2.6509467148651836E-2</v>
      </c>
      <c r="AT37" s="32">
        <v>2.864765773388608E-2</v>
      </c>
      <c r="AU37" s="32">
        <v>3.4531989030826431E-2</v>
      </c>
      <c r="AV37" s="32">
        <v>4.0139547172187345E-2</v>
      </c>
      <c r="AW37" s="32">
        <v>4.250796830712894E-2</v>
      </c>
      <c r="AX37" s="32">
        <v>4.2142399777526519E-2</v>
      </c>
      <c r="AY37" s="32">
        <v>4.2136945255882213E-2</v>
      </c>
      <c r="AZ37" s="32">
        <v>4.038119232010158E-2</v>
      </c>
      <c r="BA37" s="32">
        <v>3.7521895786240669E-2</v>
      </c>
      <c r="BB37" s="32">
        <v>3.5687377569862865E-2</v>
      </c>
      <c r="BC37" s="32">
        <v>3.3348395531074347E-2</v>
      </c>
      <c r="BD37" s="32">
        <v>3.0675138706388716E-2</v>
      </c>
      <c r="BE37" s="32">
        <v>3.0182197566231944E-2</v>
      </c>
      <c r="BF37" s="32">
        <v>2.9333033615238965E-2</v>
      </c>
      <c r="BG37" s="32">
        <v>2.8635248288740953E-2</v>
      </c>
      <c r="BH37" s="32">
        <v>2.8120653680600578E-2</v>
      </c>
      <c r="BI37" s="32">
        <v>2.7354827772415376E-2</v>
      </c>
      <c r="BJ37" s="32">
        <v>2.6850327353758995E-2</v>
      </c>
      <c r="BK37" s="32">
        <v>2.6854106783154214E-2</v>
      </c>
      <c r="BL37" s="32">
        <v>2.8498725791944797E-2</v>
      </c>
      <c r="BM37" s="32">
        <v>3.284931551635302E-2</v>
      </c>
      <c r="BN37" s="32">
        <v>3.2462568499114143E-2</v>
      </c>
      <c r="BO37" s="32">
        <v>3.2538601656881418E-2</v>
      </c>
      <c r="BP37" s="32">
        <v>3.3045078523763496E-2</v>
      </c>
      <c r="BQ37" s="32">
        <v>2.9842617717994742E-2</v>
      </c>
      <c r="BR37" s="32">
        <v>2.8695917464927952E-2</v>
      </c>
      <c r="BS37" s="32">
        <v>2.795846829290324E-2</v>
      </c>
      <c r="BT37" s="32">
        <v>2.7067921020954271E-2</v>
      </c>
      <c r="BU37" s="32">
        <v>2.6307121930585174E-2</v>
      </c>
      <c r="BV37" s="32">
        <v>2.591932965517223E-2</v>
      </c>
      <c r="BW37" s="32">
        <v>2.543943544396908E-2</v>
      </c>
      <c r="BX37" s="30"/>
    </row>
    <row r="38" spans="1:76">
      <c r="A38" s="30"/>
      <c r="B38" s="38" t="s">
        <v>82</v>
      </c>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2">
        <v>5.1673138418963926E-2</v>
      </c>
      <c r="AI38" s="32">
        <v>4.9374635620255479E-2</v>
      </c>
      <c r="AJ38" s="32">
        <v>5.1650780966413741E-2</v>
      </c>
      <c r="AK38" s="32">
        <v>5.5276490072078042E-2</v>
      </c>
      <c r="AL38" s="32">
        <v>5.6827487121927076E-2</v>
      </c>
      <c r="AM38" s="32">
        <v>5.6588605860103038E-2</v>
      </c>
      <c r="AN38" s="32">
        <v>5.5997185857171727E-2</v>
      </c>
      <c r="AO38" s="32">
        <v>5.5907041152624383E-2</v>
      </c>
      <c r="AP38" s="32">
        <v>5.6145755186588438E-2</v>
      </c>
      <c r="AQ38" s="32">
        <v>5.2907576803155304E-2</v>
      </c>
      <c r="AR38" s="32">
        <v>4.9608534444361828E-2</v>
      </c>
      <c r="AS38" s="32">
        <v>4.9123814920045493E-2</v>
      </c>
      <c r="AT38" s="32">
        <v>5.0859256014850231E-2</v>
      </c>
      <c r="AU38" s="32">
        <v>5.4071968469078809E-2</v>
      </c>
      <c r="AV38" s="32">
        <v>5.7159780553533518E-2</v>
      </c>
      <c r="AW38" s="32">
        <v>5.8024084992269319E-2</v>
      </c>
      <c r="AX38" s="32">
        <v>5.6724303281957975E-2</v>
      </c>
      <c r="AY38" s="32">
        <v>5.5994453542239017E-2</v>
      </c>
      <c r="AZ38" s="32">
        <v>5.5335303894603088E-2</v>
      </c>
      <c r="BA38" s="32">
        <v>5.4755884886024862E-2</v>
      </c>
      <c r="BB38" s="32">
        <v>5.4408714693187137E-2</v>
      </c>
      <c r="BC38" s="32">
        <v>5.5048310525731364E-2</v>
      </c>
      <c r="BD38" s="32">
        <v>5.5178526455965063E-2</v>
      </c>
      <c r="BE38" s="32">
        <v>5.7077735586359091E-2</v>
      </c>
      <c r="BF38" s="32">
        <v>5.5756901491027785E-2</v>
      </c>
      <c r="BG38" s="32">
        <v>5.4875431810811406E-2</v>
      </c>
      <c r="BH38" s="32">
        <v>5.6029545582890056E-2</v>
      </c>
      <c r="BI38" s="32">
        <v>5.5845938999675965E-2</v>
      </c>
      <c r="BJ38" s="32">
        <v>5.471017034919979E-2</v>
      </c>
      <c r="BK38" s="32">
        <v>5.5532896745822416E-2</v>
      </c>
      <c r="BL38" s="32">
        <v>6.0161288955979497E-2</v>
      </c>
      <c r="BM38" s="32">
        <v>6.4332252233256948E-2</v>
      </c>
      <c r="BN38" s="32">
        <v>6.365788561796501E-2</v>
      </c>
      <c r="BO38" s="32">
        <v>6.3989565682647881E-2</v>
      </c>
      <c r="BP38" s="32">
        <v>6.6031250582012452E-2</v>
      </c>
      <c r="BQ38" s="32">
        <v>6.3943520302811502E-2</v>
      </c>
      <c r="BR38" s="32">
        <v>6.303366560922373E-2</v>
      </c>
      <c r="BS38" s="32">
        <v>6.2155110964423228E-2</v>
      </c>
      <c r="BT38" s="32">
        <v>6.0889478071506568E-2</v>
      </c>
      <c r="BU38" s="32">
        <v>5.9739324346509151E-2</v>
      </c>
      <c r="BV38" s="32">
        <v>5.8495475616951877E-2</v>
      </c>
      <c r="BW38" s="32">
        <v>5.7039665762046235E-2</v>
      </c>
      <c r="BX38" s="30"/>
    </row>
    <row r="39" spans="1:76" ht="26.1" customHeight="1">
      <c r="A39" s="30"/>
      <c r="B39" s="38" t="s">
        <v>169</v>
      </c>
      <c r="C39" s="30"/>
      <c r="D39" s="64"/>
      <c r="E39" s="64"/>
      <c r="F39" s="64"/>
      <c r="G39" s="64"/>
      <c r="H39" s="64"/>
      <c r="I39" s="64"/>
      <c r="J39" s="64"/>
      <c r="K39" s="32">
        <v>2.9640353550746724E-2</v>
      </c>
      <c r="L39" s="32">
        <v>2.8408074914121683E-2</v>
      </c>
      <c r="M39" s="32">
        <v>2.9355481727574746E-2</v>
      </c>
      <c r="N39" s="32">
        <v>3.6684770987469528E-2</v>
      </c>
      <c r="O39" s="32">
        <v>3.5860903163487078E-2</v>
      </c>
      <c r="P39" s="32">
        <v>3.4129282141917044E-2</v>
      </c>
      <c r="Q39" s="32">
        <v>3.774692241626109E-2</v>
      </c>
      <c r="R39" s="32">
        <v>3.8199288742990015E-2</v>
      </c>
      <c r="S39" s="32">
        <v>4.1418663303909198E-2</v>
      </c>
      <c r="T39" s="32">
        <v>3.9700037712860084E-2</v>
      </c>
      <c r="U39" s="32">
        <v>4.5209888564318949E-2</v>
      </c>
      <c r="V39" s="32">
        <v>4.4600234108606036E-2</v>
      </c>
      <c r="W39" s="32">
        <v>4.7342208600708743E-2</v>
      </c>
      <c r="X39" s="32">
        <v>4.7376698265693941E-2</v>
      </c>
      <c r="Y39" s="32">
        <v>4.643181772274628E-2</v>
      </c>
      <c r="Z39" s="32">
        <v>4.5002855511136489E-2</v>
      </c>
      <c r="AA39" s="32">
        <v>4.7209600000000004E-2</v>
      </c>
      <c r="AB39" s="32">
        <v>4.6918938659699684E-2</v>
      </c>
      <c r="AC39" s="32">
        <v>4.8509789848776741E-2</v>
      </c>
      <c r="AD39" s="32">
        <v>5.271914291533128E-2</v>
      </c>
      <c r="AE39" s="32">
        <v>5.7430775806423473E-2</v>
      </c>
      <c r="AF39" s="32">
        <v>5.8156997808292706E-2</v>
      </c>
      <c r="AG39" s="32">
        <v>5.7969541851232487E-2</v>
      </c>
      <c r="AH39" s="32">
        <v>5.7853342330283962E-2</v>
      </c>
      <c r="AI39" s="32">
        <v>5.4730770641528807E-2</v>
      </c>
      <c r="AJ39" s="32">
        <v>5.8199574589109966E-2</v>
      </c>
      <c r="AK39" s="32">
        <v>6.1061100932048112E-2</v>
      </c>
      <c r="AL39" s="32">
        <v>6.0360372305162953E-2</v>
      </c>
      <c r="AM39" s="32">
        <v>6.0132791476075052E-2</v>
      </c>
      <c r="AN39" s="32">
        <v>5.8852236119808859E-2</v>
      </c>
      <c r="AO39" s="32">
        <v>5.76124505310057E-2</v>
      </c>
      <c r="AP39" s="32">
        <v>5.8002835868717934E-2</v>
      </c>
      <c r="AQ39" s="32">
        <v>5.4075452180983072E-2</v>
      </c>
      <c r="AR39" s="32">
        <v>4.9565644353989642E-2</v>
      </c>
      <c r="AS39" s="32">
        <v>4.7854677747854048E-2</v>
      </c>
      <c r="AT39" s="32">
        <v>4.8889379254644053E-2</v>
      </c>
      <c r="AU39" s="32">
        <v>5.3647856801531571E-2</v>
      </c>
      <c r="AV39" s="32">
        <v>5.5049395080995121E-2</v>
      </c>
      <c r="AW39" s="32">
        <v>5.5003227399508949E-2</v>
      </c>
      <c r="AX39" s="32">
        <v>5.2808769864001875E-2</v>
      </c>
      <c r="AY39" s="32">
        <v>5.1198299837858174E-2</v>
      </c>
      <c r="AZ39" s="32">
        <v>4.972156575991131E-2</v>
      </c>
      <c r="BA39" s="32">
        <v>4.8432186056333121E-2</v>
      </c>
      <c r="BB39" s="32">
        <v>4.8226526930584039E-2</v>
      </c>
      <c r="BC39" s="32">
        <v>4.7875777475745208E-2</v>
      </c>
      <c r="BD39" s="32">
        <v>4.6213630654663204E-2</v>
      </c>
      <c r="BE39" s="32">
        <v>4.7622354926017019E-2</v>
      </c>
      <c r="BF39" s="32">
        <v>4.7266383152406478E-2</v>
      </c>
      <c r="BG39" s="32">
        <v>4.6374116140446842E-2</v>
      </c>
      <c r="BH39" s="32">
        <v>4.6008908196501788E-2</v>
      </c>
      <c r="BI39" s="32">
        <v>4.512024154029478E-2</v>
      </c>
      <c r="BJ39" s="32">
        <v>4.4321078747491055E-2</v>
      </c>
      <c r="BK39" s="32">
        <v>4.4983483427107784E-2</v>
      </c>
      <c r="BL39" s="32">
        <v>4.8372704591763793E-2</v>
      </c>
      <c r="BM39" s="32">
        <v>5.1818855246720238E-2</v>
      </c>
      <c r="BN39" s="32">
        <v>5.0973091820040804E-2</v>
      </c>
      <c r="BO39" s="32">
        <v>5.1889875441595408E-2</v>
      </c>
      <c r="BP39" s="32">
        <v>5.3717999929853912E-2</v>
      </c>
      <c r="BQ39" s="32">
        <v>5.2938610027386271E-2</v>
      </c>
      <c r="BR39" s="32">
        <v>5.2218200896327081E-2</v>
      </c>
      <c r="BS39" s="32">
        <v>5.2144921859536855E-2</v>
      </c>
      <c r="BT39" s="32">
        <v>5.1732093657990814E-2</v>
      </c>
      <c r="BU39" s="32">
        <v>5.1272983466984945E-2</v>
      </c>
      <c r="BV39" s="32">
        <v>5.0614681795201677E-2</v>
      </c>
      <c r="BW39" s="32">
        <v>4.9628876287912869E-2</v>
      </c>
      <c r="BX39" s="30"/>
    </row>
    <row r="40" spans="1:76">
      <c r="A40" s="30"/>
      <c r="B40" s="38" t="s">
        <v>168</v>
      </c>
      <c r="C40" s="30"/>
      <c r="D40" s="64"/>
      <c r="E40" s="64"/>
      <c r="F40" s="64"/>
      <c r="G40" s="64"/>
      <c r="H40" s="64"/>
      <c r="I40" s="64"/>
      <c r="J40" s="64"/>
      <c r="K40" s="32">
        <v>5.7959971553388188E-3</v>
      </c>
      <c r="L40" s="32">
        <v>5.707966683920756E-3</v>
      </c>
      <c r="M40" s="32">
        <v>5.2978959025470652E-3</v>
      </c>
      <c r="N40" s="32">
        <v>5.6365735790959246E-3</v>
      </c>
      <c r="O40" s="32">
        <v>6.3792964662319892E-3</v>
      </c>
      <c r="P40" s="32">
        <v>6.7498965893280187E-3</v>
      </c>
      <c r="Q40" s="32">
        <v>6.1229602061265388E-3</v>
      </c>
      <c r="R40" s="32">
        <v>6.8321707016823965E-3</v>
      </c>
      <c r="S40" s="32">
        <v>6.8537200504413627E-3</v>
      </c>
      <c r="T40" s="32">
        <v>6.4779089669577327E-3</v>
      </c>
      <c r="U40" s="32">
        <v>6.6509791193335504E-3</v>
      </c>
      <c r="V40" s="32">
        <v>7.5703598147488418E-3</v>
      </c>
      <c r="W40" s="32">
        <v>9.2352265108706054E-3</v>
      </c>
      <c r="X40" s="32">
        <v>9.3683106897907483E-3</v>
      </c>
      <c r="Y40" s="32">
        <v>9.5077463792998963E-3</v>
      </c>
      <c r="Z40" s="32">
        <v>1.006210736721873E-2</v>
      </c>
      <c r="AA40" s="32">
        <v>1.0977600000000001E-2</v>
      </c>
      <c r="AB40" s="32">
        <v>1.1873358335791439E-2</v>
      </c>
      <c r="AC40" s="32">
        <v>1.2267845225953488E-2</v>
      </c>
      <c r="AD40" s="32">
        <v>1.2950596507776574E-2</v>
      </c>
      <c r="AE40" s="32">
        <v>1.4402226060257149E-2</v>
      </c>
      <c r="AF40" s="32">
        <v>1.5520120469353372E-2</v>
      </c>
      <c r="AG40" s="32">
        <v>1.6016058822778512E-2</v>
      </c>
      <c r="AH40" s="32">
        <v>1.4889215827258549E-2</v>
      </c>
      <c r="AI40" s="32">
        <v>1.3479807798114659E-2</v>
      </c>
      <c r="AJ40" s="32">
        <v>1.5342031156741079E-2</v>
      </c>
      <c r="AK40" s="32">
        <v>2.1209164053504051E-2</v>
      </c>
      <c r="AL40" s="32">
        <v>2.6242343082920103E-2</v>
      </c>
      <c r="AM40" s="32">
        <v>2.8699603326468998E-2</v>
      </c>
      <c r="AN40" s="32">
        <v>3.0417661030527676E-2</v>
      </c>
      <c r="AO40" s="32">
        <v>3.1393241932255067E-2</v>
      </c>
      <c r="AP40" s="32">
        <v>3.1505401540837946E-2</v>
      </c>
      <c r="AQ40" s="32">
        <v>2.8524308585585547E-2</v>
      </c>
      <c r="AR40" s="32">
        <v>2.5230022275234319E-2</v>
      </c>
      <c r="AS40" s="32">
        <v>2.453064022187711E-2</v>
      </c>
      <c r="AT40" s="32">
        <v>2.6918575247105888E-2</v>
      </c>
      <c r="AU40" s="32">
        <v>3.0886267123691205E-2</v>
      </c>
      <c r="AV40" s="32">
        <v>3.7652890660262978E-2</v>
      </c>
      <c r="AW40" s="32">
        <v>4.0105931042157913E-2</v>
      </c>
      <c r="AX40" s="32">
        <v>4.0230843058472826E-2</v>
      </c>
      <c r="AY40" s="32">
        <v>4.0109906282272713E-2</v>
      </c>
      <c r="AZ40" s="32">
        <v>3.8256407641276337E-2</v>
      </c>
      <c r="BA40" s="32">
        <v>3.5538608135808725E-2</v>
      </c>
      <c r="BB40" s="32">
        <v>3.3437421754649838E-2</v>
      </c>
      <c r="BC40" s="32">
        <v>3.1376357122109448E-2</v>
      </c>
      <c r="BD40" s="32">
        <v>2.8683945531737441E-2</v>
      </c>
      <c r="BE40" s="32">
        <v>2.8816783499731203E-2</v>
      </c>
      <c r="BF40" s="32">
        <v>2.8432637136204104E-2</v>
      </c>
      <c r="BG40" s="32">
        <v>2.7580892163652004E-2</v>
      </c>
      <c r="BH40" s="32">
        <v>2.7591851980480902E-2</v>
      </c>
      <c r="BI40" s="32">
        <v>2.6455797378360145E-2</v>
      </c>
      <c r="BJ40" s="32">
        <v>2.6097482683712536E-2</v>
      </c>
      <c r="BK40" s="32">
        <v>2.5821591379374998E-2</v>
      </c>
      <c r="BL40" s="32">
        <v>2.7269088568924821E-2</v>
      </c>
      <c r="BM40" s="32">
        <v>3.1095928413519613E-2</v>
      </c>
      <c r="BN40" s="32">
        <v>3.0937637343626482E-2</v>
      </c>
      <c r="BO40" s="32">
        <v>3.0666551696552212E-2</v>
      </c>
      <c r="BP40" s="32">
        <v>3.0890565955517067E-2</v>
      </c>
      <c r="BQ40" s="32">
        <v>2.6597021308142305E-2</v>
      </c>
      <c r="BR40" s="32">
        <v>2.5120138196336673E-2</v>
      </c>
      <c r="BS40" s="32">
        <v>2.4124927005990098E-2</v>
      </c>
      <c r="BT40" s="32">
        <v>2.315348174508837E-2</v>
      </c>
      <c r="BU40" s="32">
        <v>2.2403368314127581E-2</v>
      </c>
      <c r="BV40" s="32">
        <v>2.1815586449983781E-2</v>
      </c>
      <c r="BW40" s="32">
        <v>2.1188195390025529E-2</v>
      </c>
      <c r="BX40" s="30"/>
    </row>
    <row r="41" spans="1:76">
      <c r="A41" s="30"/>
      <c r="B41" s="38" t="s">
        <v>167</v>
      </c>
      <c r="C41" s="30"/>
      <c r="D41" s="64"/>
      <c r="E41" s="64"/>
      <c r="F41" s="64"/>
      <c r="G41" s="64"/>
      <c r="H41" s="64"/>
      <c r="I41" s="64"/>
      <c r="J41" s="64"/>
      <c r="K41" s="32">
        <v>1.2430153408513665E-2</v>
      </c>
      <c r="L41" s="32">
        <v>1.2037080607971391E-2</v>
      </c>
      <c r="M41" s="32">
        <v>1.1906976744186048E-2</v>
      </c>
      <c r="N41" s="32">
        <v>1.2718641748278664E-2</v>
      </c>
      <c r="O41" s="32">
        <v>1.2110601304032844E-2</v>
      </c>
      <c r="P41" s="32">
        <v>1.1382694694092432E-2</v>
      </c>
      <c r="Q41" s="32">
        <v>1.1709132550815918E-2</v>
      </c>
      <c r="R41" s="32">
        <v>1.124675147038709E-2</v>
      </c>
      <c r="S41" s="32">
        <v>1.1330390920554857E-2</v>
      </c>
      <c r="T41" s="32">
        <v>1.0742363145832731E-2</v>
      </c>
      <c r="U41" s="32">
        <v>1.0954235637779945E-2</v>
      </c>
      <c r="V41" s="32">
        <v>1.0338948546999847E-2</v>
      </c>
      <c r="W41" s="32">
        <v>1.021693324394215E-2</v>
      </c>
      <c r="X41" s="32">
        <v>1.2544231357301995E-2</v>
      </c>
      <c r="Y41" s="32">
        <v>1.2578019270002221E-2</v>
      </c>
      <c r="Z41" s="32">
        <v>9.8354511707595647E-3</v>
      </c>
      <c r="AA41" s="32">
        <v>9.4895999999999991E-3</v>
      </c>
      <c r="AB41" s="32">
        <v>1.0002387875212449E-2</v>
      </c>
      <c r="AC41" s="32">
        <v>8.5382591067628653E-3</v>
      </c>
      <c r="AD41" s="32">
        <v>8.3093050925578532E-3</v>
      </c>
      <c r="AE41" s="32">
        <v>9.6168943319202404E-3</v>
      </c>
      <c r="AF41" s="32">
        <v>9.1768424505374903E-3</v>
      </c>
      <c r="AG41" s="32">
        <v>1.1332448268378929E-2</v>
      </c>
      <c r="AH41" s="32">
        <v>1.5049612283049966E-2</v>
      </c>
      <c r="AI41" s="32">
        <v>1.7881652789494919E-2</v>
      </c>
      <c r="AJ41" s="32">
        <v>1.7220969311931938E-2</v>
      </c>
      <c r="AK41" s="32">
        <v>1.802560778662109E-2</v>
      </c>
      <c r="AL41" s="32">
        <v>1.8234268515817668E-2</v>
      </c>
      <c r="AM41" s="32">
        <v>1.84822529598649E-2</v>
      </c>
      <c r="AN41" s="32">
        <v>1.8632150251905514E-2</v>
      </c>
      <c r="AO41" s="32">
        <v>1.819139816958305E-2</v>
      </c>
      <c r="AP41" s="32">
        <v>1.7895288058266821E-2</v>
      </c>
      <c r="AQ41" s="32">
        <v>1.6798631005844614E-2</v>
      </c>
      <c r="AR41" s="32">
        <v>1.5290998330309362E-2</v>
      </c>
      <c r="AS41" s="32">
        <v>1.453137702352305E-2</v>
      </c>
      <c r="AT41" s="32">
        <v>1.4699461424055871E-2</v>
      </c>
      <c r="AU41" s="32">
        <v>1.6367849388575252E-2</v>
      </c>
      <c r="AV41" s="32">
        <v>1.8306402317602392E-2</v>
      </c>
      <c r="AW41" s="32">
        <v>1.9571427776502583E-2</v>
      </c>
      <c r="AX41" s="32">
        <v>1.9491240213862896E-2</v>
      </c>
      <c r="AY41" s="32">
        <v>2.0280116086811063E-2</v>
      </c>
      <c r="AZ41" s="32">
        <v>2.0783075734613368E-2</v>
      </c>
      <c r="BA41" s="32">
        <v>2.0877279971830073E-2</v>
      </c>
      <c r="BB41" s="32">
        <v>2.0712033463212081E-2</v>
      </c>
      <c r="BC41" s="32">
        <v>2.1891024322698783E-2</v>
      </c>
      <c r="BD41" s="32">
        <v>2.3118526953452335E-2</v>
      </c>
      <c r="BE41" s="32">
        <v>2.3017407386133434E-2</v>
      </c>
      <c r="BF41" s="32">
        <v>2.1412040510459952E-2</v>
      </c>
      <c r="BG41" s="32">
        <v>1.352724196280938E-2</v>
      </c>
      <c r="BH41" s="32">
        <v>1.3907775935502421E-2</v>
      </c>
      <c r="BI41" s="32">
        <v>1.4198244015576402E-2</v>
      </c>
      <c r="BJ41" s="32">
        <v>1.3272930089162648E-2</v>
      </c>
      <c r="BK41" s="32">
        <v>1.3435357133627342E-2</v>
      </c>
      <c r="BL41" s="32">
        <v>1.4723339537217973E-2</v>
      </c>
      <c r="BM41" s="32">
        <v>1.5644826434203105E-2</v>
      </c>
      <c r="BN41" s="32">
        <v>1.5385641209586092E-2</v>
      </c>
      <c r="BO41" s="32">
        <v>1.5056045115785524E-2</v>
      </c>
      <c r="BP41" s="32">
        <v>1.547920431922744E-2</v>
      </c>
      <c r="BQ41" s="32">
        <v>1.5195343434710077E-2</v>
      </c>
      <c r="BR41" s="32">
        <v>1.5405997674616785E-2</v>
      </c>
      <c r="BS41" s="32">
        <v>1.4835857543642911E-2</v>
      </c>
      <c r="BT41" s="32">
        <v>1.4035605269433222E-2</v>
      </c>
      <c r="BU41" s="32">
        <v>1.3317460498695184E-2</v>
      </c>
      <c r="BV41" s="32">
        <v>1.2922190432338323E-2</v>
      </c>
      <c r="BW41" s="32">
        <v>1.2592395710101862E-2</v>
      </c>
      <c r="BX41" s="30"/>
    </row>
    <row r="42" spans="1:76" ht="15.75">
      <c r="A42" s="30"/>
      <c r="B42" s="35" t="s">
        <v>81</v>
      </c>
      <c r="C42" s="30"/>
      <c r="D42" s="63"/>
      <c r="E42" s="63"/>
      <c r="F42" s="63"/>
      <c r="G42" s="63"/>
      <c r="H42" s="63"/>
      <c r="I42" s="63"/>
      <c r="J42" s="63"/>
      <c r="K42" s="36">
        <f t="shared" ref="K42:AP42" si="8">SUM(K39:K41)</f>
        <v>4.7866504114599209E-2</v>
      </c>
      <c r="L42" s="36">
        <f t="shared" si="8"/>
        <v>4.6153122206013836E-2</v>
      </c>
      <c r="M42" s="36">
        <f t="shared" si="8"/>
        <v>4.6560354374307861E-2</v>
      </c>
      <c r="N42" s="36">
        <f t="shared" si="8"/>
        <v>5.5039986314844115E-2</v>
      </c>
      <c r="O42" s="36">
        <f t="shared" si="8"/>
        <v>5.4350800933751914E-2</v>
      </c>
      <c r="P42" s="36">
        <f t="shared" si="8"/>
        <v>5.2261873425337502E-2</v>
      </c>
      <c r="Q42" s="36">
        <f t="shared" si="8"/>
        <v>5.5579015173203544E-2</v>
      </c>
      <c r="R42" s="36">
        <f t="shared" si="8"/>
        <v>5.6278210915059503E-2</v>
      </c>
      <c r="S42" s="36">
        <f t="shared" si="8"/>
        <v>5.9602774274905415E-2</v>
      </c>
      <c r="T42" s="36">
        <f t="shared" si="8"/>
        <v>5.692030982565055E-2</v>
      </c>
      <c r="U42" s="36">
        <f t="shared" si="8"/>
        <v>6.2815103321432447E-2</v>
      </c>
      <c r="V42" s="36">
        <f t="shared" si="8"/>
        <v>6.2509542470354729E-2</v>
      </c>
      <c r="W42" s="36">
        <f t="shared" si="8"/>
        <v>6.6794368355521508E-2</v>
      </c>
      <c r="X42" s="36">
        <f t="shared" si="8"/>
        <v>6.9289240312786687E-2</v>
      </c>
      <c r="Y42" s="36">
        <f t="shared" si="8"/>
        <v>6.8517583372048399E-2</v>
      </c>
      <c r="Z42" s="36">
        <f t="shared" si="8"/>
        <v>6.4900414049114785E-2</v>
      </c>
      <c r="AA42" s="36">
        <f t="shared" si="8"/>
        <v>6.7676800000000009E-2</v>
      </c>
      <c r="AB42" s="36">
        <f t="shared" si="8"/>
        <v>6.8794684870703574E-2</v>
      </c>
      <c r="AC42" s="36">
        <f t="shared" si="8"/>
        <v>6.9315894181493101E-2</v>
      </c>
      <c r="AD42" s="36">
        <f t="shared" si="8"/>
        <v>7.3979044515665712E-2</v>
      </c>
      <c r="AE42" s="36">
        <f t="shared" si="8"/>
        <v>8.1449896198600866E-2</v>
      </c>
      <c r="AF42" s="36">
        <f t="shared" si="8"/>
        <v>8.2853960728183559E-2</v>
      </c>
      <c r="AG42" s="36">
        <f t="shared" si="8"/>
        <v>8.5318048942389924E-2</v>
      </c>
      <c r="AH42" s="36">
        <f t="shared" si="8"/>
        <v>8.7792170440592468E-2</v>
      </c>
      <c r="AI42" s="36">
        <f t="shared" si="8"/>
        <v>8.6092231229138394E-2</v>
      </c>
      <c r="AJ42" s="36">
        <f t="shared" si="8"/>
        <v>9.0762575057782985E-2</v>
      </c>
      <c r="AK42" s="36">
        <f t="shared" si="8"/>
        <v>0.10029587277217325</v>
      </c>
      <c r="AL42" s="36">
        <f t="shared" si="8"/>
        <v>0.10483698390390073</v>
      </c>
      <c r="AM42" s="36">
        <f t="shared" si="8"/>
        <v>0.10731464776240895</v>
      </c>
      <c r="AN42" s="36">
        <f t="shared" si="8"/>
        <v>0.10790204740224205</v>
      </c>
      <c r="AO42" s="36">
        <f t="shared" si="8"/>
        <v>0.10719709063284381</v>
      </c>
      <c r="AP42" s="36">
        <f t="shared" si="8"/>
        <v>0.1074035254678227</v>
      </c>
      <c r="AQ42" s="36">
        <f t="shared" ref="AQ42:BV42" si="9">SUM(AQ39:AQ41)</f>
        <v>9.9398391772413233E-2</v>
      </c>
      <c r="AR42" s="36">
        <f t="shared" si="9"/>
        <v>9.0086664959533325E-2</v>
      </c>
      <c r="AS42" s="36">
        <f t="shared" si="9"/>
        <v>8.6916694993254218E-2</v>
      </c>
      <c r="AT42" s="36">
        <f t="shared" si="9"/>
        <v>9.0507415925805815E-2</v>
      </c>
      <c r="AU42" s="36">
        <f t="shared" si="9"/>
        <v>0.10090197331379802</v>
      </c>
      <c r="AV42" s="36">
        <f t="shared" si="9"/>
        <v>0.11100868805886049</v>
      </c>
      <c r="AW42" s="36">
        <f t="shared" si="9"/>
        <v>0.11468058621816946</v>
      </c>
      <c r="AX42" s="36">
        <f t="shared" si="9"/>
        <v>0.11253085313633759</v>
      </c>
      <c r="AY42" s="36">
        <f t="shared" si="9"/>
        <v>0.11158832220694194</v>
      </c>
      <c r="AZ42" s="36">
        <f t="shared" si="9"/>
        <v>0.10876104913580102</v>
      </c>
      <c r="BA42" s="36">
        <f t="shared" si="9"/>
        <v>0.10484807416397192</v>
      </c>
      <c r="BB42" s="36">
        <f t="shared" si="9"/>
        <v>0.10237598214844597</v>
      </c>
      <c r="BC42" s="36">
        <f t="shared" si="9"/>
        <v>0.10114315892055344</v>
      </c>
      <c r="BD42" s="36">
        <f t="shared" si="9"/>
        <v>9.801610313985297E-2</v>
      </c>
      <c r="BE42" s="36">
        <f t="shared" si="9"/>
        <v>9.9456545811881653E-2</v>
      </c>
      <c r="BF42" s="36">
        <f t="shared" si="9"/>
        <v>9.7111060799070531E-2</v>
      </c>
      <c r="BG42" s="36">
        <f t="shared" si="9"/>
        <v>8.7482250266908229E-2</v>
      </c>
      <c r="BH42" s="36">
        <f t="shared" si="9"/>
        <v>8.7508536112485116E-2</v>
      </c>
      <c r="BI42" s="36">
        <f t="shared" si="9"/>
        <v>8.5774282934231325E-2</v>
      </c>
      <c r="BJ42" s="36">
        <f t="shared" si="9"/>
        <v>8.3691491520366243E-2</v>
      </c>
      <c r="BK42" s="36">
        <f t="shared" si="9"/>
        <v>8.4240431940110119E-2</v>
      </c>
      <c r="BL42" s="36">
        <f t="shared" si="9"/>
        <v>9.0365132697906581E-2</v>
      </c>
      <c r="BM42" s="36">
        <f t="shared" si="9"/>
        <v>9.8559610094442959E-2</v>
      </c>
      <c r="BN42" s="36">
        <f t="shared" si="9"/>
        <v>9.729637037325338E-2</v>
      </c>
      <c r="BO42" s="36">
        <f t="shared" si="9"/>
        <v>9.7612472253933144E-2</v>
      </c>
      <c r="BP42" s="36">
        <f t="shared" si="9"/>
        <v>0.10008777020459841</v>
      </c>
      <c r="BQ42" s="36">
        <f t="shared" si="9"/>
        <v>9.4730974770238646E-2</v>
      </c>
      <c r="BR42" s="36">
        <f t="shared" si="9"/>
        <v>9.2744336767280541E-2</v>
      </c>
      <c r="BS42" s="36">
        <f t="shared" si="9"/>
        <v>9.1105706409169873E-2</v>
      </c>
      <c r="BT42" s="36">
        <f t="shared" si="9"/>
        <v>8.8921180672512409E-2</v>
      </c>
      <c r="BU42" s="36">
        <f t="shared" si="9"/>
        <v>8.6993812279807708E-2</v>
      </c>
      <c r="BV42" s="36">
        <f t="shared" si="9"/>
        <v>8.5352458677523779E-2</v>
      </c>
      <c r="BW42" s="36">
        <f t="shared" ref="BW42" si="10">SUM(BW39:BW41)</f>
        <v>8.3409467388040254E-2</v>
      </c>
      <c r="BX42" s="30"/>
    </row>
    <row r="43" spans="1:76" ht="51" customHeight="1">
      <c r="A43" s="30"/>
      <c r="B43" s="39" t="s">
        <v>171</v>
      </c>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row>
    <row r="44" spans="1:76">
      <c r="A44" s="30"/>
      <c r="B44" s="38" t="s">
        <v>165</v>
      </c>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2">
        <v>2.1134726970746244E-4</v>
      </c>
      <c r="AI44" s="32">
        <v>2.0719394938977889E-4</v>
      </c>
      <c r="AJ44" s="32">
        <v>2.1630758331209096E-4</v>
      </c>
      <c r="AK44" s="32">
        <v>2.2574254085948946E-4</v>
      </c>
      <c r="AL44" s="32">
        <v>2.3819158054453617E-4</v>
      </c>
      <c r="AM44" s="32">
        <v>2.3887665736266745E-4</v>
      </c>
      <c r="AN44" s="32">
        <v>2.3705320263642173E-4</v>
      </c>
      <c r="AO44" s="32">
        <v>2.4041786819914388E-4</v>
      </c>
      <c r="AP44" s="32">
        <v>2.414888701357959E-4</v>
      </c>
      <c r="AQ44" s="32">
        <v>2.3708136538260651E-4</v>
      </c>
      <c r="AR44" s="32">
        <v>2.2797079175158904E-4</v>
      </c>
      <c r="AS44" s="32">
        <v>2.2470975301401444E-4</v>
      </c>
      <c r="AT44" s="32">
        <v>2.4244968670549265E-4</v>
      </c>
      <c r="AU44" s="32">
        <v>2.7865463937339026E-4</v>
      </c>
      <c r="AV44" s="32">
        <v>3.4433885759870627E-4</v>
      </c>
      <c r="AW44" s="32">
        <v>4.5244110466345649E-4</v>
      </c>
      <c r="AX44" s="32">
        <v>4.8420487271350152E-4</v>
      </c>
      <c r="AY44" s="32">
        <v>5.5018988472112316E-4</v>
      </c>
      <c r="AZ44" s="32">
        <v>5.2279025341372867E-4</v>
      </c>
      <c r="BA44" s="32">
        <v>5.4882367980320097E-4</v>
      </c>
      <c r="BB44" s="32">
        <v>5.6625351397659811E-4</v>
      </c>
      <c r="BC44" s="32">
        <v>5.7840775182067448E-4</v>
      </c>
      <c r="BD44" s="32">
        <v>6.4564802122000435E-4</v>
      </c>
      <c r="BE44" s="32">
        <v>6.339394640485481E-4</v>
      </c>
      <c r="BF44" s="32">
        <v>6.7157820411347031E-4</v>
      </c>
      <c r="BG44" s="32">
        <v>6.5660935567139202E-4</v>
      </c>
      <c r="BH44" s="32">
        <v>6.6369096616397747E-4</v>
      </c>
      <c r="BI44" s="32">
        <v>6.8461269872548797E-4</v>
      </c>
      <c r="BJ44" s="32">
        <v>6.831694168784434E-4</v>
      </c>
      <c r="BK44" s="32">
        <v>6.940003202139598E-4</v>
      </c>
      <c r="BL44" s="32">
        <v>7.3615526708308173E-4</v>
      </c>
      <c r="BM44" s="32">
        <v>7.9404424288925975E-4</v>
      </c>
      <c r="BN44" s="32">
        <v>7.7418598056132792E-4</v>
      </c>
      <c r="BO44" s="32">
        <v>8.0732495167343959E-4</v>
      </c>
      <c r="BP44" s="32">
        <v>8.3578162301029132E-4</v>
      </c>
      <c r="BQ44" s="32">
        <v>8.4537928631563846E-4</v>
      </c>
      <c r="BR44" s="32">
        <v>9.476852277792529E-4</v>
      </c>
      <c r="BS44" s="32">
        <v>9.4363104277392037E-4</v>
      </c>
      <c r="BT44" s="32">
        <v>9.2736371779794885E-4</v>
      </c>
      <c r="BU44" s="32">
        <v>9.1995921639693729E-4</v>
      </c>
      <c r="BV44" s="32">
        <v>9.1680312788638963E-4</v>
      </c>
      <c r="BW44" s="32">
        <v>9.1452278887692729E-4</v>
      </c>
      <c r="BX44" s="30"/>
    </row>
    <row r="45" spans="1:76">
      <c r="A45" s="30"/>
      <c r="B45" s="38" t="s">
        <v>164</v>
      </c>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2">
        <v>2.2606095976315591E-2</v>
      </c>
      <c r="AI45" s="32">
        <v>2.0329626717971297E-2</v>
      </c>
      <c r="AJ45" s="32">
        <v>2.3251127840959944E-2</v>
      </c>
      <c r="AK45" s="32">
        <v>2.7772297580748121E-2</v>
      </c>
      <c r="AL45" s="32">
        <v>3.0125211998621677E-2</v>
      </c>
      <c r="AM45" s="32">
        <v>3.2525249224784586E-2</v>
      </c>
      <c r="AN45" s="32">
        <v>3.3529988844502812E-2</v>
      </c>
      <c r="AO45" s="32">
        <v>3.3407982508939033E-2</v>
      </c>
      <c r="AP45" s="32">
        <v>3.3941223290754559E-2</v>
      </c>
      <c r="AQ45" s="32">
        <v>3.0579974453656046E-2</v>
      </c>
      <c r="AR45" s="32">
        <v>2.6315020722150168E-2</v>
      </c>
      <c r="AS45" s="32">
        <v>2.4283028377149164E-2</v>
      </c>
      <c r="AT45" s="32">
        <v>2.615181372840529E-2</v>
      </c>
      <c r="AU45" s="32">
        <v>3.2298020812919194E-2</v>
      </c>
      <c r="AV45" s="32">
        <v>3.7228402874249077E-2</v>
      </c>
      <c r="AW45" s="32">
        <v>3.9344073117101419E-2</v>
      </c>
      <c r="AX45" s="32">
        <v>3.8818655283066772E-2</v>
      </c>
      <c r="AY45" s="32">
        <v>3.8603641236541628E-2</v>
      </c>
      <c r="AZ45" s="32">
        <v>3.672953278340748E-2</v>
      </c>
      <c r="BA45" s="32">
        <v>3.3829720012876159E-2</v>
      </c>
      <c r="BB45" s="32">
        <v>3.2069950469748816E-2</v>
      </c>
      <c r="BC45" s="32">
        <v>3.0224846837964572E-2</v>
      </c>
      <c r="BD45" s="32">
        <v>2.8697389063941845E-2</v>
      </c>
      <c r="BE45" s="32">
        <v>2.8307539756657674E-2</v>
      </c>
      <c r="BF45" s="32">
        <v>2.7968615620519263E-2</v>
      </c>
      <c r="BG45" s="32">
        <v>2.7247053799239945E-2</v>
      </c>
      <c r="BH45" s="32">
        <v>2.6759166964919458E-2</v>
      </c>
      <c r="BI45" s="32">
        <v>2.5924668526396469E-2</v>
      </c>
      <c r="BJ45" s="32">
        <v>2.5490396328573816E-2</v>
      </c>
      <c r="BK45" s="32">
        <v>2.5532818987457857E-2</v>
      </c>
      <c r="BL45" s="32">
        <v>2.7119777758864243E-2</v>
      </c>
      <c r="BM45" s="32">
        <v>3.1212516326363099E-2</v>
      </c>
      <c r="BN45" s="32">
        <v>3.0780227035586728E-2</v>
      </c>
      <c r="BO45" s="32">
        <v>3.0885992395141622E-2</v>
      </c>
      <c r="BP45" s="32">
        <v>3.1377066144552053E-2</v>
      </c>
      <c r="BQ45" s="32">
        <v>2.9842617717994742E-2</v>
      </c>
      <c r="BR45" s="32">
        <v>2.8695917464927952E-2</v>
      </c>
      <c r="BS45" s="32">
        <v>2.795846829290324E-2</v>
      </c>
      <c r="BT45" s="32">
        <v>2.7067921020954271E-2</v>
      </c>
      <c r="BU45" s="32">
        <v>2.6307121930585174E-2</v>
      </c>
      <c r="BV45" s="32">
        <v>2.591932965517223E-2</v>
      </c>
      <c r="BW45" s="32">
        <v>2.543943544396908E-2</v>
      </c>
      <c r="BX45" s="30"/>
    </row>
    <row r="46" spans="1:76">
      <c r="A46" s="30"/>
      <c r="B46" s="38" t="s">
        <v>82</v>
      </c>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2">
        <v>4.9280728987711395E-2</v>
      </c>
      <c r="AI46" s="32">
        <v>4.7256431836031801E-2</v>
      </c>
      <c r="AJ46" s="32">
        <v>4.9325793067226391E-2</v>
      </c>
      <c r="AK46" s="32">
        <v>5.2480170336957135E-2</v>
      </c>
      <c r="AL46" s="32">
        <v>5.3828189703463522E-2</v>
      </c>
      <c r="AM46" s="32">
        <v>5.3444323429596846E-2</v>
      </c>
      <c r="AN46" s="32">
        <v>5.25755872547186E-2</v>
      </c>
      <c r="AO46" s="32">
        <v>5.2213194968504968E-2</v>
      </c>
      <c r="AP46" s="32">
        <v>5.2191924840580987E-2</v>
      </c>
      <c r="AQ46" s="32">
        <v>4.8992218024489088E-2</v>
      </c>
      <c r="AR46" s="32">
        <v>4.5904149653333205E-2</v>
      </c>
      <c r="AS46" s="32">
        <v>4.508909678294766E-2</v>
      </c>
      <c r="AT46" s="32">
        <v>4.628385859379909E-2</v>
      </c>
      <c r="AU46" s="32">
        <v>4.9869242567160327E-2</v>
      </c>
      <c r="AV46" s="32">
        <v>5.2393996428013477E-2</v>
      </c>
      <c r="AW46" s="32">
        <v>5.2900674269351779E-2</v>
      </c>
      <c r="AX46" s="32">
        <v>5.1946385557907017E-2</v>
      </c>
      <c r="AY46" s="32">
        <v>5.1585602987983446E-2</v>
      </c>
      <c r="AZ46" s="32">
        <v>5.1120536983172024E-2</v>
      </c>
      <c r="BA46" s="32">
        <v>5.087749519306356E-2</v>
      </c>
      <c r="BB46" s="32">
        <v>5.0814251419218089E-2</v>
      </c>
      <c r="BC46" s="32">
        <v>5.1661287304432112E-2</v>
      </c>
      <c r="BD46" s="32">
        <v>5.1801297096835675E-2</v>
      </c>
      <c r="BE46" s="32">
        <v>5.3854599209858939E-2</v>
      </c>
      <c r="BF46" s="32">
        <v>5.3961942472659181E-2</v>
      </c>
      <c r="BG46" s="32">
        <v>5.3344124833760775E-2</v>
      </c>
      <c r="BH46" s="32">
        <v>5.4589198874176924E-2</v>
      </c>
      <c r="BI46" s="32">
        <v>5.4480590229354801E-2</v>
      </c>
      <c r="BJ46" s="32">
        <v>5.3303227874619108E-2</v>
      </c>
      <c r="BK46" s="32">
        <v>5.4167207562430389E-2</v>
      </c>
      <c r="BL46" s="32">
        <v>5.8721630234697793E-2</v>
      </c>
      <c r="BM46" s="32">
        <v>6.2840748783519085E-2</v>
      </c>
      <c r="BN46" s="32">
        <v>6.2215828865114238E-2</v>
      </c>
      <c r="BO46" s="32">
        <v>6.2621957444687043E-2</v>
      </c>
      <c r="BP46" s="32">
        <v>6.4747147542628503E-2</v>
      </c>
      <c r="BQ46" s="32">
        <v>6.3943520302811502E-2</v>
      </c>
      <c r="BR46" s="32">
        <v>6.303366560922373E-2</v>
      </c>
      <c r="BS46" s="32">
        <v>6.2155110964423228E-2</v>
      </c>
      <c r="BT46" s="32">
        <v>6.0889478071506568E-2</v>
      </c>
      <c r="BU46" s="32">
        <v>5.9739324346509151E-2</v>
      </c>
      <c r="BV46" s="32">
        <v>5.8495475616951877E-2</v>
      </c>
      <c r="BW46" s="32">
        <v>5.7039665762046235E-2</v>
      </c>
      <c r="BX46" s="30"/>
    </row>
    <row r="47" spans="1:76" ht="15.75">
      <c r="A47" s="30"/>
      <c r="B47" s="35" t="s">
        <v>81</v>
      </c>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6">
        <f t="shared" ref="AH47:BW47" si="11">SUM(AH44:AH46)</f>
        <v>7.209817223373445E-2</v>
      </c>
      <c r="AI47" s="36">
        <f t="shared" si="11"/>
        <v>6.7793252503392881E-2</v>
      </c>
      <c r="AJ47" s="36">
        <f t="shared" si="11"/>
        <v>7.2793228491498427E-2</v>
      </c>
      <c r="AK47" s="36">
        <f t="shared" si="11"/>
        <v>8.047821045856475E-2</v>
      </c>
      <c r="AL47" s="36">
        <f t="shared" si="11"/>
        <v>8.4191593282629734E-2</v>
      </c>
      <c r="AM47" s="36">
        <f t="shared" si="11"/>
        <v>8.6208449311744095E-2</v>
      </c>
      <c r="AN47" s="36">
        <f t="shared" si="11"/>
        <v>8.6342629301857834E-2</v>
      </c>
      <c r="AO47" s="36">
        <f t="shared" si="11"/>
        <v>8.5861595345643138E-2</v>
      </c>
      <c r="AP47" s="36">
        <f t="shared" si="11"/>
        <v>8.6374637001471341E-2</v>
      </c>
      <c r="AQ47" s="36">
        <f t="shared" si="11"/>
        <v>7.9809273843527734E-2</v>
      </c>
      <c r="AR47" s="36">
        <f t="shared" si="11"/>
        <v>7.2447141167234969E-2</v>
      </c>
      <c r="AS47" s="36">
        <f t="shared" si="11"/>
        <v>6.9596834913110833E-2</v>
      </c>
      <c r="AT47" s="36">
        <f t="shared" si="11"/>
        <v>7.2678122008909871E-2</v>
      </c>
      <c r="AU47" s="36">
        <f t="shared" si="11"/>
        <v>8.2445918019452918E-2</v>
      </c>
      <c r="AV47" s="36">
        <f t="shared" si="11"/>
        <v>8.9966738159861254E-2</v>
      </c>
      <c r="AW47" s="36">
        <f t="shared" si="11"/>
        <v>9.2697188491116661E-2</v>
      </c>
      <c r="AX47" s="36">
        <f t="shared" si="11"/>
        <v>9.1249245713687283E-2</v>
      </c>
      <c r="AY47" s="36">
        <f t="shared" si="11"/>
        <v>9.0739434109246203E-2</v>
      </c>
      <c r="AZ47" s="36">
        <f t="shared" si="11"/>
        <v>8.8372860019993227E-2</v>
      </c>
      <c r="BA47" s="36">
        <f t="shared" si="11"/>
        <v>8.525603888574293E-2</v>
      </c>
      <c r="BB47" s="36">
        <f t="shared" si="11"/>
        <v>8.3450455402943505E-2</v>
      </c>
      <c r="BC47" s="36">
        <f t="shared" si="11"/>
        <v>8.2464541894217355E-2</v>
      </c>
      <c r="BD47" s="36">
        <f t="shared" si="11"/>
        <v>8.1144334181997527E-2</v>
      </c>
      <c r="BE47" s="36">
        <f t="shared" si="11"/>
        <v>8.2796078430565162E-2</v>
      </c>
      <c r="BF47" s="36">
        <f t="shared" si="11"/>
        <v>8.260213629729192E-2</v>
      </c>
      <c r="BG47" s="36">
        <f t="shared" si="11"/>
        <v>8.1247787988672104E-2</v>
      </c>
      <c r="BH47" s="36">
        <f t="shared" si="11"/>
        <v>8.2012056805260358E-2</v>
      </c>
      <c r="BI47" s="36">
        <f t="shared" si="11"/>
        <v>8.1089871454476756E-2</v>
      </c>
      <c r="BJ47" s="36">
        <f t="shared" si="11"/>
        <v>7.9476793620071373E-2</v>
      </c>
      <c r="BK47" s="36">
        <f t="shared" si="11"/>
        <v>8.0394026870102206E-2</v>
      </c>
      <c r="BL47" s="36">
        <f t="shared" si="11"/>
        <v>8.6577563260645113E-2</v>
      </c>
      <c r="BM47" s="36">
        <f t="shared" si="11"/>
        <v>9.4847309352771442E-2</v>
      </c>
      <c r="BN47" s="36">
        <f t="shared" si="11"/>
        <v>9.377024188126229E-2</v>
      </c>
      <c r="BO47" s="36">
        <f t="shared" si="11"/>
        <v>9.4315274791502104E-2</v>
      </c>
      <c r="BP47" s="36">
        <f t="shared" si="11"/>
        <v>9.6959995310190839E-2</v>
      </c>
      <c r="BQ47" s="36">
        <f t="shared" si="11"/>
        <v>9.4631517307121882E-2</v>
      </c>
      <c r="BR47" s="36">
        <f t="shared" si="11"/>
        <v>9.2677268301930932E-2</v>
      </c>
      <c r="BS47" s="36">
        <f t="shared" si="11"/>
        <v>9.1057210300100389E-2</v>
      </c>
      <c r="BT47" s="36">
        <f t="shared" si="11"/>
        <v>8.8884762810258783E-2</v>
      </c>
      <c r="BU47" s="36">
        <f t="shared" si="11"/>
        <v>8.6966405493491258E-2</v>
      </c>
      <c r="BV47" s="36">
        <f t="shared" si="11"/>
        <v>8.53316084000105E-2</v>
      </c>
      <c r="BW47" s="36">
        <f t="shared" si="11"/>
        <v>8.3393623994892238E-2</v>
      </c>
      <c r="BX47" s="30"/>
    </row>
    <row r="48" spans="1:76" ht="15.75" thickBot="1">
      <c r="A48" s="30"/>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0"/>
    </row>
    <row r="49" spans="1:76">
      <c r="A49" s="30"/>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62"/>
      <c r="AX49" s="33"/>
      <c r="AY49" s="33"/>
      <c r="AZ49" s="33"/>
      <c r="BA49" s="33"/>
      <c r="BB49" s="33"/>
      <c r="BC49" s="33"/>
      <c r="BD49" s="33"/>
      <c r="BE49" s="33"/>
      <c r="BF49" s="33"/>
      <c r="BG49" s="33"/>
      <c r="BH49" s="33"/>
      <c r="BI49" s="33"/>
      <c r="BJ49" s="33"/>
      <c r="BK49" s="33"/>
      <c r="BL49" s="61"/>
      <c r="BM49" s="33"/>
      <c r="BN49" s="33"/>
      <c r="BO49" s="33"/>
      <c r="BP49" s="33"/>
      <c r="BQ49" s="33"/>
      <c r="BR49" s="33"/>
      <c r="BS49" s="33"/>
      <c r="BT49" s="33"/>
      <c r="BU49" s="33"/>
      <c r="BV49" s="33"/>
      <c r="BW49" s="33"/>
      <c r="BX49" s="30"/>
    </row>
    <row r="50" spans="1:76" ht="31.5">
      <c r="A50" s="30"/>
      <c r="B50" s="39" t="s">
        <v>170</v>
      </c>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row>
    <row r="51" spans="1:76">
      <c r="A51" s="30"/>
      <c r="B51" s="38" t="s">
        <v>165</v>
      </c>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2">
        <v>2.6853578918746495E-2</v>
      </c>
      <c r="AI51" s="32">
        <v>3.3529943459268845E-2</v>
      </c>
      <c r="AJ51" s="32">
        <v>3.0353987063041751E-2</v>
      </c>
      <c r="AK51" s="32">
        <v>3.2097999227952874E-2</v>
      </c>
      <c r="AL51" s="32">
        <v>3.2726089278785397E-2</v>
      </c>
      <c r="AM51" s="32">
        <v>3.3429228428298562E-2</v>
      </c>
      <c r="AN51" s="32">
        <v>3.3964652613468177E-2</v>
      </c>
      <c r="AO51" s="32">
        <v>3.4686037522516637E-2</v>
      </c>
      <c r="AP51" s="32">
        <v>3.4192157133007127E-2</v>
      </c>
      <c r="AQ51" s="32">
        <v>3.3098020729426393E-2</v>
      </c>
      <c r="AR51" s="32">
        <v>3.2423805120342375E-2</v>
      </c>
      <c r="AS51" s="32">
        <v>3.0127909549605984E-2</v>
      </c>
      <c r="AT51" s="32">
        <v>2.9198542622473889E-2</v>
      </c>
      <c r="AU51" s="32">
        <v>3.097374774756834E-2</v>
      </c>
      <c r="AV51" s="32">
        <v>3.3016522781418735E-2</v>
      </c>
      <c r="AW51" s="32">
        <v>3.4629220789901417E-2</v>
      </c>
      <c r="AX51" s="32">
        <v>3.3730010373672771E-2</v>
      </c>
      <c r="AY51" s="32">
        <v>3.3494130689776212E-2</v>
      </c>
      <c r="AZ51" s="32">
        <v>3.4147610988061045E-2</v>
      </c>
      <c r="BA51" s="32">
        <v>3.3954704395918169E-2</v>
      </c>
      <c r="BB51" s="32">
        <v>3.3804063494190746E-2</v>
      </c>
      <c r="BC51" s="32">
        <v>3.5481769674225137E-2</v>
      </c>
      <c r="BD51" s="32">
        <v>3.3624930808057708E-2</v>
      </c>
      <c r="BE51" s="32">
        <v>3.2796080081801876E-2</v>
      </c>
      <c r="BF51" s="32">
        <v>3.16870345196835E-2</v>
      </c>
      <c r="BG51" s="32">
        <v>1.0282047406444542E-2</v>
      </c>
      <c r="BH51" s="32">
        <v>8.3695041646696684E-3</v>
      </c>
      <c r="BI51" s="32">
        <v>6.415044982049309E-3</v>
      </c>
      <c r="BJ51" s="32">
        <v>5.3410249599793987E-3</v>
      </c>
      <c r="BK51" s="32">
        <v>4.6069608498161751E-3</v>
      </c>
      <c r="BL51" s="32">
        <v>3.9192616101307413E-3</v>
      </c>
      <c r="BM51" s="32">
        <v>3.0152482121015758E-3</v>
      </c>
      <c r="BN51" s="32">
        <v>2.6235182680618562E-3</v>
      </c>
      <c r="BO51" s="32">
        <v>2.5003884006414893E-3</v>
      </c>
      <c r="BP51" s="32">
        <v>2.3347815577998946E-3</v>
      </c>
      <c r="BQ51" s="32">
        <v>2.2670044983723308E-3</v>
      </c>
      <c r="BR51" s="32">
        <v>2.4905822006994734E-3</v>
      </c>
      <c r="BS51" s="32">
        <v>2.508618398430701E-3</v>
      </c>
      <c r="BT51" s="32">
        <v>2.5301988712689693E-3</v>
      </c>
      <c r="BU51" s="32">
        <v>2.5747924681240953E-3</v>
      </c>
      <c r="BV51" s="32">
        <v>2.6073146794645505E-3</v>
      </c>
      <c r="BW51" s="32">
        <v>2.5877653808265644E-3</v>
      </c>
      <c r="BX51" s="30"/>
    </row>
    <row r="52" spans="1:76">
      <c r="A52" s="30"/>
      <c r="B52" s="38" t="s">
        <v>164</v>
      </c>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2">
        <v>5.5083600850067617E-2</v>
      </c>
      <c r="AI52" s="32">
        <v>5.0502107670634608E-2</v>
      </c>
      <c r="AJ52" s="32">
        <v>5.4771622254861596E-2</v>
      </c>
      <c r="AK52" s="32">
        <v>6.4881898141426947E-2</v>
      </c>
      <c r="AL52" s="32">
        <v>6.9561262876299809E-2</v>
      </c>
      <c r="AM52" s="32">
        <v>7.5442613708803105E-2</v>
      </c>
      <c r="AN52" s="32">
        <v>7.8163132931957383E-2</v>
      </c>
      <c r="AO52" s="32">
        <v>8.1978015597003129E-2</v>
      </c>
      <c r="AP52" s="32">
        <v>8.5968813384908249E-2</v>
      </c>
      <c r="AQ52" s="32">
        <v>8.2290069921742884E-2</v>
      </c>
      <c r="AR52" s="32">
        <v>7.610614188681572E-2</v>
      </c>
      <c r="AS52" s="32">
        <v>7.078308963812005E-2</v>
      </c>
      <c r="AT52" s="32">
        <v>7.6039242746620703E-2</v>
      </c>
      <c r="AU52" s="32">
        <v>8.6972169628724075E-2</v>
      </c>
      <c r="AV52" s="32">
        <v>9.6668862838390879E-2</v>
      </c>
      <c r="AW52" s="32">
        <v>0.10404031487142697</v>
      </c>
      <c r="AX52" s="32">
        <v>0.10402868628290186</v>
      </c>
      <c r="AY52" s="32">
        <v>0.10487838181076083</v>
      </c>
      <c r="AZ52" s="32">
        <v>0.10570858617552495</v>
      </c>
      <c r="BA52" s="32">
        <v>0.10135363033781469</v>
      </c>
      <c r="BB52" s="32">
        <v>9.8240162458419836E-2</v>
      </c>
      <c r="BC52" s="32">
        <v>9.283053896538182E-2</v>
      </c>
      <c r="BD52" s="32">
        <v>8.4806139890546556E-2</v>
      </c>
      <c r="BE52" s="32">
        <v>8.1158416363489125E-2</v>
      </c>
      <c r="BF52" s="32">
        <v>7.732028368104725E-2</v>
      </c>
      <c r="BG52" s="32">
        <v>7.4134150472825844E-2</v>
      </c>
      <c r="BH52" s="32">
        <v>7.0081096291305142E-2</v>
      </c>
      <c r="BI52" s="32">
        <v>6.8187817592851266E-2</v>
      </c>
      <c r="BJ52" s="32">
        <v>6.7296426394382394E-2</v>
      </c>
      <c r="BK52" s="32">
        <v>6.6749715210804805E-2</v>
      </c>
      <c r="BL52" s="32">
        <v>6.5505123522495295E-2</v>
      </c>
      <c r="BM52" s="32">
        <v>7.1876484964945114E-2</v>
      </c>
      <c r="BN52" s="32">
        <v>7.2425345800321561E-2</v>
      </c>
      <c r="BO52" s="32">
        <v>7.5033453298225056E-2</v>
      </c>
      <c r="BP52" s="32">
        <v>7.6280309355783102E-2</v>
      </c>
      <c r="BQ52" s="32">
        <v>7.1603214682899097E-2</v>
      </c>
      <c r="BR52" s="32">
        <v>7.0430432286013589E-2</v>
      </c>
      <c r="BS52" s="32">
        <v>7.0693688627715467E-2</v>
      </c>
      <c r="BT52" s="32">
        <v>7.1060938113334568E-2</v>
      </c>
      <c r="BU52" s="32">
        <v>7.1498638552461719E-2</v>
      </c>
      <c r="BV52" s="32">
        <v>7.2073378396153034E-2</v>
      </c>
      <c r="BW52" s="32">
        <v>7.0758472977157025E-2</v>
      </c>
      <c r="BX52" s="30"/>
    </row>
    <row r="53" spans="1:76">
      <c r="A53" s="30"/>
      <c r="B53" s="38" t="s">
        <v>82</v>
      </c>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2">
        <v>0.11722216778451086</v>
      </c>
      <c r="AI53" s="32">
        <v>0.11299900868121932</v>
      </c>
      <c r="AJ53" s="32">
        <v>0.11241632616596768</v>
      </c>
      <c r="AK53" s="32">
        <v>0.11907556284902891</v>
      </c>
      <c r="AL53" s="32">
        <v>0.12107465349463231</v>
      </c>
      <c r="AM53" s="32">
        <v>0.12145449423838722</v>
      </c>
      <c r="AN53" s="32">
        <v>0.12096825345518381</v>
      </c>
      <c r="AO53" s="32">
        <v>0.12716583596395947</v>
      </c>
      <c r="AP53" s="32">
        <v>0.13161962365248822</v>
      </c>
      <c r="AQ53" s="32">
        <v>0.13131420200598873</v>
      </c>
      <c r="AR53" s="32">
        <v>0.13301038229350545</v>
      </c>
      <c r="AS53" s="32">
        <v>0.13116579731135156</v>
      </c>
      <c r="AT53" s="32">
        <v>0.13499530572271756</v>
      </c>
      <c r="AU53" s="32">
        <v>0.13618550641996408</v>
      </c>
      <c r="AV53" s="32">
        <v>0.13765902645834324</v>
      </c>
      <c r="AW53" s="32">
        <v>0.14201676328317275</v>
      </c>
      <c r="AX53" s="32">
        <v>0.14002417474768053</v>
      </c>
      <c r="AY53" s="32">
        <v>0.13936956374567877</v>
      </c>
      <c r="AZ53" s="32">
        <v>0.14485497837516048</v>
      </c>
      <c r="BA53" s="32">
        <v>0.14790584535425266</v>
      </c>
      <c r="BB53" s="32">
        <v>0.14977623279123611</v>
      </c>
      <c r="BC53" s="32">
        <v>0.15323568807007956</v>
      </c>
      <c r="BD53" s="32">
        <v>0.15254952482429046</v>
      </c>
      <c r="BE53" s="32">
        <v>0.15347916995234182</v>
      </c>
      <c r="BF53" s="32">
        <v>0.14697216445498398</v>
      </c>
      <c r="BG53" s="32">
        <v>0.14206768798032504</v>
      </c>
      <c r="BH53" s="32">
        <v>0.13963444889125803</v>
      </c>
      <c r="BI53" s="32">
        <v>0.13920806716434184</v>
      </c>
      <c r="BJ53" s="32">
        <v>0.13712305639408157</v>
      </c>
      <c r="BK53" s="32">
        <v>0.13803494089551999</v>
      </c>
      <c r="BL53" s="32">
        <v>0.13828241631237637</v>
      </c>
      <c r="BM53" s="32">
        <v>0.14076324233005238</v>
      </c>
      <c r="BN53" s="32">
        <v>0.14202340085702847</v>
      </c>
      <c r="BO53" s="32">
        <v>0.1475588330086475</v>
      </c>
      <c r="BP53" s="32">
        <v>0.15242464071988815</v>
      </c>
      <c r="BQ53" s="32">
        <v>0.15342359222936772</v>
      </c>
      <c r="BR53" s="32">
        <v>0.15470801109097077</v>
      </c>
      <c r="BS53" s="32">
        <v>0.15716075770343155</v>
      </c>
      <c r="BT53" s="32">
        <v>0.15985207839357102</v>
      </c>
      <c r="BU53" s="32">
        <v>0.16236213030409305</v>
      </c>
      <c r="BV53" s="32">
        <v>0.16265723707720256</v>
      </c>
      <c r="BW53" s="32">
        <v>0.15865287802236347</v>
      </c>
      <c r="BX53" s="30"/>
    </row>
    <row r="54" spans="1:76" ht="26.1" customHeight="1">
      <c r="A54" s="30"/>
      <c r="B54" s="38" t="s">
        <v>169</v>
      </c>
      <c r="C54" s="30"/>
      <c r="D54" s="30"/>
      <c r="E54" s="30"/>
      <c r="F54" s="30"/>
      <c r="G54" s="30"/>
      <c r="H54" s="30"/>
      <c r="I54" s="30"/>
      <c r="J54" s="30"/>
      <c r="K54" s="30"/>
      <c r="L54" s="30"/>
      <c r="M54" s="30"/>
      <c r="N54" s="30"/>
      <c r="O54" s="30"/>
      <c r="P54" s="30"/>
      <c r="Q54" s="30"/>
      <c r="R54" s="30"/>
      <c r="S54" s="32">
        <v>0.10948333333333331</v>
      </c>
      <c r="T54" s="32">
        <v>0.10446564885496183</v>
      </c>
      <c r="U54" s="32">
        <v>0.11448630136986301</v>
      </c>
      <c r="V54" s="32">
        <v>0.10819135802469135</v>
      </c>
      <c r="W54" s="32">
        <v>0.10687567567567569</v>
      </c>
      <c r="X54" s="32">
        <v>0.11123076923076923</v>
      </c>
      <c r="Y54" s="32">
        <v>0.11213170731707318</v>
      </c>
      <c r="Z54" s="32">
        <v>0.11011353711790392</v>
      </c>
      <c r="AA54" s="32">
        <v>0.11570980392156864</v>
      </c>
      <c r="AB54" s="32">
        <v>0.11720350877192981</v>
      </c>
      <c r="AC54" s="32">
        <v>0.11534727544910181</v>
      </c>
      <c r="AD54" s="32">
        <v>0.11203478359908885</v>
      </c>
      <c r="AE54" s="32">
        <v>0.11736147950089126</v>
      </c>
      <c r="AF54" s="32">
        <v>0.12170508580343216</v>
      </c>
      <c r="AG54" s="32">
        <v>0.12937777777777779</v>
      </c>
      <c r="AH54" s="32">
        <v>0.1312421580928482</v>
      </c>
      <c r="AI54" s="32">
        <v>0.12525708289611753</v>
      </c>
      <c r="AJ54" s="32">
        <v>0.12666957279860505</v>
      </c>
      <c r="AK54" s="32">
        <v>0.13153666146645868</v>
      </c>
      <c r="AL54" s="32">
        <v>0.12860169491525425</v>
      </c>
      <c r="AM54" s="32">
        <v>0.12906127770534548</v>
      </c>
      <c r="AN54" s="32">
        <v>0.12713589274832421</v>
      </c>
      <c r="AO54" s="32">
        <v>0.13104495037945124</v>
      </c>
      <c r="AP54" s="32">
        <v>0.13597308295964125</v>
      </c>
      <c r="AQ54" s="32">
        <v>0.13421281563655574</v>
      </c>
      <c r="AR54" s="32">
        <v>0.13289538540071463</v>
      </c>
      <c r="AS54" s="32">
        <v>0.12777706642066422</v>
      </c>
      <c r="AT54" s="32">
        <v>0.12976667800935771</v>
      </c>
      <c r="AU54" s="32">
        <v>0.13511733997700268</v>
      </c>
      <c r="AV54" s="32">
        <v>0.13257654351687387</v>
      </c>
      <c r="AW54" s="32">
        <v>0.13462306775621383</v>
      </c>
      <c r="AX54" s="32">
        <v>0.13035866448445171</v>
      </c>
      <c r="AY54" s="32">
        <v>0.12743199123356297</v>
      </c>
      <c r="AZ54" s="32">
        <v>0.13015951528249459</v>
      </c>
      <c r="BA54" s="32">
        <v>0.13082435679611651</v>
      </c>
      <c r="BB54" s="32">
        <v>0.1327579150693011</v>
      </c>
      <c r="BC54" s="32">
        <v>0.13326980670835703</v>
      </c>
      <c r="BD54" s="32">
        <v>0.12776469125902165</v>
      </c>
      <c r="BE54" s="32">
        <v>0.12805412531059981</v>
      </c>
      <c r="BF54" s="32">
        <v>0.12459161919149385</v>
      </c>
      <c r="BG54" s="32">
        <v>0.12005852609812823</v>
      </c>
      <c r="BH54" s="32">
        <v>0.11466144287396937</v>
      </c>
      <c r="BI54" s="32">
        <v>0.11247194921100936</v>
      </c>
      <c r="BJ54" s="32">
        <v>0.11108431470324671</v>
      </c>
      <c r="BK54" s="32">
        <v>0.11181286840763505</v>
      </c>
      <c r="BL54" s="32">
        <v>0.11118602328165454</v>
      </c>
      <c r="BM54" s="32">
        <v>0.11338309829279086</v>
      </c>
      <c r="BN54" s="32">
        <v>0.11372309623863373</v>
      </c>
      <c r="BO54" s="32">
        <v>0.1196571563416971</v>
      </c>
      <c r="BP54" s="32">
        <v>0.12400108686915336</v>
      </c>
      <c r="BQ54" s="32">
        <v>0.12701883911877954</v>
      </c>
      <c r="BR54" s="32">
        <v>0.12816284639866116</v>
      </c>
      <c r="BS54" s="32">
        <v>0.13184974337061084</v>
      </c>
      <c r="BT54" s="32">
        <v>0.13581135777135914</v>
      </c>
      <c r="BU54" s="32">
        <v>0.13935194135205642</v>
      </c>
      <c r="BV54" s="32">
        <v>0.14074326620165858</v>
      </c>
      <c r="BW54" s="32">
        <v>0.13804015067234759</v>
      </c>
      <c r="BX54" s="30"/>
    </row>
    <row r="55" spans="1:76">
      <c r="A55" s="30"/>
      <c r="B55" s="38" t="s">
        <v>168</v>
      </c>
      <c r="C55" s="30"/>
      <c r="D55" s="30"/>
      <c r="E55" s="30"/>
      <c r="F55" s="30"/>
      <c r="G55" s="30"/>
      <c r="H55" s="30"/>
      <c r="I55" s="30"/>
      <c r="J55" s="30"/>
      <c r="K55" s="30"/>
      <c r="L55" s="30"/>
      <c r="M55" s="30"/>
      <c r="N55" s="30"/>
      <c r="O55" s="30"/>
      <c r="P55" s="30"/>
      <c r="Q55" s="30"/>
      <c r="R55" s="30"/>
      <c r="S55" s="32">
        <v>1.811666666666667E-2</v>
      </c>
      <c r="T55" s="32">
        <v>1.7045801526717558E-2</v>
      </c>
      <c r="U55" s="32">
        <v>1.6842465753424657E-2</v>
      </c>
      <c r="V55" s="32">
        <v>1.8364197530864195E-2</v>
      </c>
      <c r="W55" s="32">
        <v>2.084864864864865E-2</v>
      </c>
      <c r="X55" s="32">
        <v>2.1994871794871793E-2</v>
      </c>
      <c r="Y55" s="32">
        <v>2.2960975609756098E-2</v>
      </c>
      <c r="Z55" s="32">
        <v>2.4620087336244541E-2</v>
      </c>
      <c r="AA55" s="32">
        <v>2.6905882352941175E-2</v>
      </c>
      <c r="AB55" s="32">
        <v>2.9659649122807014E-2</v>
      </c>
      <c r="AC55" s="32">
        <v>2.9170658682634732E-2</v>
      </c>
      <c r="AD55" s="32">
        <v>2.752164009111617E-2</v>
      </c>
      <c r="AE55" s="32">
        <v>2.9431372549019608E-2</v>
      </c>
      <c r="AF55" s="32">
        <v>3.2478939157566306E-2</v>
      </c>
      <c r="AG55" s="32">
        <v>3.5745014245014244E-2</v>
      </c>
      <c r="AH55" s="32">
        <v>3.377666248431619E-2</v>
      </c>
      <c r="AI55" s="32">
        <v>3.084994753410283E-2</v>
      </c>
      <c r="AJ55" s="32">
        <v>3.3391455972101136E-2</v>
      </c>
      <c r="AK55" s="32">
        <v>4.568837753510141E-2</v>
      </c>
      <c r="AL55" s="32">
        <v>5.5911016949152535E-2</v>
      </c>
      <c r="AM55" s="32">
        <v>6.1597131681877436E-2</v>
      </c>
      <c r="AN55" s="32">
        <v>6.5709932967702625E-2</v>
      </c>
      <c r="AO55" s="32">
        <v>7.140688849970811E-2</v>
      </c>
      <c r="AP55" s="32">
        <v>7.3856502242152469E-2</v>
      </c>
      <c r="AQ55" s="32">
        <v>7.0796038034865297E-2</v>
      </c>
      <c r="AR55" s="32">
        <v>6.764672542113323E-2</v>
      </c>
      <c r="AS55" s="32">
        <v>6.5499411812730626E-2</v>
      </c>
      <c r="AT55" s="32">
        <v>7.1449753296469604E-2</v>
      </c>
      <c r="AU55" s="32">
        <v>7.779006477390471E-2</v>
      </c>
      <c r="AV55" s="32">
        <v>9.0680198934280642E-2</v>
      </c>
      <c r="AW55" s="32">
        <v>9.8161212121212121E-2</v>
      </c>
      <c r="AX55" s="32">
        <v>9.931000070049098E-2</v>
      </c>
      <c r="AY55" s="32">
        <v>9.9833104652473387E-2</v>
      </c>
      <c r="AZ55" s="32">
        <v>0.10014639319851806</v>
      </c>
      <c r="BA55" s="32">
        <v>9.5996400934466014E-2</v>
      </c>
      <c r="BB55" s="32">
        <v>9.2046487275140088E-2</v>
      </c>
      <c r="BC55" s="32">
        <v>8.7341057823955903E-2</v>
      </c>
      <c r="BD55" s="32">
        <v>7.9301180042283259E-2</v>
      </c>
      <c r="BE55" s="32">
        <v>7.7486886380476461E-2</v>
      </c>
      <c r="BF55" s="32">
        <v>7.4946887458290964E-2</v>
      </c>
      <c r="BG55" s="32">
        <v>7.1404514786027107E-2</v>
      </c>
      <c r="BH55" s="32">
        <v>6.8763239200000811E-2</v>
      </c>
      <c r="BI55" s="32">
        <v>6.5946790121200166E-2</v>
      </c>
      <c r="BJ55" s="32">
        <v>6.5409531115353636E-2</v>
      </c>
      <c r="BK55" s="32">
        <v>6.4183250807070977E-2</v>
      </c>
      <c r="BL55" s="32">
        <v>6.2678767748913705E-2</v>
      </c>
      <c r="BM55" s="32">
        <v>6.8039957483214328E-2</v>
      </c>
      <c r="BN55" s="32">
        <v>6.9023160718728535E-2</v>
      </c>
      <c r="BO55" s="32">
        <v>7.0716538430416059E-2</v>
      </c>
      <c r="BP55" s="32">
        <v>7.1306894476512228E-2</v>
      </c>
      <c r="BQ55" s="32">
        <v>6.3815857062170703E-2</v>
      </c>
      <c r="BR55" s="32">
        <v>6.1654142768382665E-2</v>
      </c>
      <c r="BS55" s="32">
        <v>6.1000483290450276E-2</v>
      </c>
      <c r="BT55" s="32">
        <v>6.0784429366490804E-2</v>
      </c>
      <c r="BU55" s="32">
        <v>6.0888847426034294E-2</v>
      </c>
      <c r="BV55" s="32">
        <v>6.0662179078767621E-2</v>
      </c>
      <c r="BW55" s="32">
        <v>5.8933868805460046E-2</v>
      </c>
      <c r="BX55" s="30"/>
    </row>
    <row r="56" spans="1:76">
      <c r="A56" s="30"/>
      <c r="B56" s="38" t="s">
        <v>167</v>
      </c>
      <c r="C56" s="30"/>
      <c r="D56" s="30"/>
      <c r="E56" s="30"/>
      <c r="F56" s="30"/>
      <c r="G56" s="30"/>
      <c r="H56" s="30"/>
      <c r="I56" s="30"/>
      <c r="J56" s="30"/>
      <c r="K56" s="30"/>
      <c r="L56" s="30"/>
      <c r="M56" s="30"/>
      <c r="N56" s="30"/>
      <c r="O56" s="30"/>
      <c r="P56" s="30"/>
      <c r="Q56" s="30"/>
      <c r="R56" s="30"/>
      <c r="S56" s="32">
        <v>2.9950000000000004E-2</v>
      </c>
      <c r="T56" s="32">
        <v>2.8267175572519083E-2</v>
      </c>
      <c r="U56" s="32">
        <v>2.7739726027397268E-2</v>
      </c>
      <c r="V56" s="32">
        <v>2.5080246913580247E-2</v>
      </c>
      <c r="W56" s="32">
        <v>2.3064864864864861E-2</v>
      </c>
      <c r="X56" s="32">
        <v>2.9451282051282047E-2</v>
      </c>
      <c r="Y56" s="32">
        <v>3.0375609756097557E-2</v>
      </c>
      <c r="Z56" s="32">
        <v>2.4065502183406109E-2</v>
      </c>
      <c r="AA56" s="32">
        <v>2.3258823529411766E-2</v>
      </c>
      <c r="AB56" s="32">
        <v>2.4985964912280702E-2</v>
      </c>
      <c r="AC56" s="32">
        <v>2.030239520958084E-2</v>
      </c>
      <c r="AD56" s="32">
        <v>1.7658314350797264E-2</v>
      </c>
      <c r="AE56" s="32">
        <v>1.96524064171123E-2</v>
      </c>
      <c r="AF56" s="32">
        <v>1.9204368174726993E-2</v>
      </c>
      <c r="AG56" s="32">
        <v>2.5292022792022792E-2</v>
      </c>
      <c r="AH56" s="32">
        <v>3.4140526976160608E-2</v>
      </c>
      <c r="AI56" s="32">
        <v>4.0924029380902414E-2</v>
      </c>
      <c r="AJ56" s="32">
        <v>3.7480906713164786E-2</v>
      </c>
      <c r="AK56" s="32">
        <v>3.8830421216848682E-2</v>
      </c>
      <c r="AL56" s="32">
        <v>3.884929378531074E-2</v>
      </c>
      <c r="AM56" s="32">
        <v>3.9667926988265975E-2</v>
      </c>
      <c r="AN56" s="32">
        <v>4.025021328458258E-2</v>
      </c>
      <c r="AO56" s="32">
        <v>4.1378050204319915E-2</v>
      </c>
      <c r="AP56" s="32">
        <v>4.1951008968609871E-2</v>
      </c>
      <c r="AQ56" s="32">
        <v>4.1693438985736922E-2</v>
      </c>
      <c r="AR56" s="32">
        <v>4.0998218478815733E-2</v>
      </c>
      <c r="AS56" s="32">
        <v>3.8800318265682657E-2</v>
      </c>
      <c r="AT56" s="32">
        <v>3.9016659785984863E-2</v>
      </c>
      <c r="AU56" s="32">
        <v>4.1224019045349086E-2</v>
      </c>
      <c r="AV56" s="32">
        <v>4.4087669626998234E-2</v>
      </c>
      <c r="AW56" s="32">
        <v>4.7902019067075245E-2</v>
      </c>
      <c r="AX56" s="32">
        <v>4.8114206219312596E-2</v>
      </c>
      <c r="AY56" s="32">
        <v>5.0476980360179453E-2</v>
      </c>
      <c r="AZ56" s="32">
        <v>5.4405267057733867E-2</v>
      </c>
      <c r="BA56" s="32">
        <v>5.6393422357402925E-2</v>
      </c>
      <c r="BB56" s="32">
        <v>5.7016056399405587E-2</v>
      </c>
      <c r="BC56" s="32">
        <v>6.0937132177373551E-2</v>
      </c>
      <c r="BD56" s="32">
        <v>6.3914724221589808E-2</v>
      </c>
      <c r="BE56" s="32">
        <v>6.189265470655661E-2</v>
      </c>
      <c r="BF56" s="32">
        <v>5.6440976005929955E-2</v>
      </c>
      <c r="BG56" s="32">
        <v>3.5020844975440141E-2</v>
      </c>
      <c r="BH56" s="32">
        <v>3.466036727326266E-2</v>
      </c>
      <c r="BI56" s="32">
        <v>3.5392190407032863E-2</v>
      </c>
      <c r="BJ56" s="32">
        <v>3.3266661929843039E-2</v>
      </c>
      <c r="BK56" s="32">
        <v>3.3395497741434958E-2</v>
      </c>
      <c r="BL56" s="32">
        <v>3.3842010414434257E-2</v>
      </c>
      <c r="BM56" s="32">
        <v>3.4231919731093949E-2</v>
      </c>
      <c r="BN56" s="32">
        <v>3.4326007968049681E-2</v>
      </c>
      <c r="BO56" s="32">
        <v>3.4718979935400719E-2</v>
      </c>
      <c r="BP56" s="32">
        <v>3.5731750287805536E-2</v>
      </c>
      <c r="BQ56" s="32">
        <v>3.6459115229688935E-2</v>
      </c>
      <c r="BR56" s="32">
        <v>3.7812036410640147E-2</v>
      </c>
      <c r="BS56" s="32">
        <v>3.7512838068516623E-2</v>
      </c>
      <c r="BT56" s="32">
        <v>3.6847428240324616E-2</v>
      </c>
      <c r="BU56" s="32">
        <v>3.619477254658824E-2</v>
      </c>
      <c r="BV56" s="32">
        <v>3.5932484872393963E-2</v>
      </c>
      <c r="BW56" s="32">
        <v>3.502509690253932E-2</v>
      </c>
      <c r="BX56" s="30"/>
    </row>
    <row r="57" spans="1:76" ht="15.75">
      <c r="A57" s="30"/>
      <c r="B57" s="35" t="s">
        <v>81</v>
      </c>
      <c r="C57" s="30"/>
      <c r="D57" s="30"/>
      <c r="E57" s="30"/>
      <c r="F57" s="30"/>
      <c r="G57" s="30"/>
      <c r="H57" s="30"/>
      <c r="I57" s="30"/>
      <c r="J57" s="30"/>
      <c r="K57" s="30"/>
      <c r="L57" s="30"/>
      <c r="M57" s="30"/>
      <c r="N57" s="30"/>
      <c r="O57" s="30"/>
      <c r="P57" s="30"/>
      <c r="Q57" s="30"/>
      <c r="R57" s="30"/>
      <c r="S57" s="36">
        <f t="shared" ref="S57:AX57" si="12">SUM(S54:S56)</f>
        <v>0.15755</v>
      </c>
      <c r="T57" s="36">
        <f t="shared" si="12"/>
        <v>0.14977862595419847</v>
      </c>
      <c r="U57" s="36">
        <f t="shared" si="12"/>
        <v>0.15906849315068494</v>
      </c>
      <c r="V57" s="36">
        <f t="shared" si="12"/>
        <v>0.15163580246913577</v>
      </c>
      <c r="W57" s="36">
        <f t="shared" si="12"/>
        <v>0.15078918918918921</v>
      </c>
      <c r="X57" s="36">
        <f t="shared" si="12"/>
        <v>0.16267692307692308</v>
      </c>
      <c r="Y57" s="36">
        <f t="shared" si="12"/>
        <v>0.16546829268292684</v>
      </c>
      <c r="Z57" s="36">
        <f t="shared" si="12"/>
        <v>0.15879912663755458</v>
      </c>
      <c r="AA57" s="36">
        <f t="shared" si="12"/>
        <v>0.1658745098039216</v>
      </c>
      <c r="AB57" s="36">
        <f t="shared" si="12"/>
        <v>0.17184912280701753</v>
      </c>
      <c r="AC57" s="36">
        <f t="shared" si="12"/>
        <v>0.16482032934131741</v>
      </c>
      <c r="AD57" s="36">
        <f t="shared" si="12"/>
        <v>0.15721473804100228</v>
      </c>
      <c r="AE57" s="36">
        <f t="shared" si="12"/>
        <v>0.16644525846702318</v>
      </c>
      <c r="AF57" s="36">
        <f t="shared" si="12"/>
        <v>0.17338839313572546</v>
      </c>
      <c r="AG57" s="36">
        <f t="shared" si="12"/>
        <v>0.19041481481481481</v>
      </c>
      <c r="AH57" s="36">
        <f t="shared" si="12"/>
        <v>0.19915934755332498</v>
      </c>
      <c r="AI57" s="36">
        <f t="shared" si="12"/>
        <v>0.19703105981112279</v>
      </c>
      <c r="AJ57" s="36">
        <f t="shared" si="12"/>
        <v>0.19754193548387097</v>
      </c>
      <c r="AK57" s="36">
        <f t="shared" si="12"/>
        <v>0.21605546021840877</v>
      </c>
      <c r="AL57" s="36">
        <f t="shared" si="12"/>
        <v>0.22336200564971753</v>
      </c>
      <c r="AM57" s="36">
        <f t="shared" si="12"/>
        <v>0.23032633637548888</v>
      </c>
      <c r="AN57" s="36">
        <f t="shared" si="12"/>
        <v>0.23309603900060941</v>
      </c>
      <c r="AO57" s="36">
        <f t="shared" si="12"/>
        <v>0.24382988908347927</v>
      </c>
      <c r="AP57" s="36">
        <f t="shared" si="12"/>
        <v>0.2517805941704036</v>
      </c>
      <c r="AQ57" s="36">
        <f t="shared" si="12"/>
        <v>0.24670229265715793</v>
      </c>
      <c r="AR57" s="36">
        <f t="shared" si="12"/>
        <v>0.2415403293006636</v>
      </c>
      <c r="AS57" s="36">
        <f t="shared" si="12"/>
        <v>0.23207679649907748</v>
      </c>
      <c r="AT57" s="36">
        <f t="shared" si="12"/>
        <v>0.24023309109181218</v>
      </c>
      <c r="AU57" s="36">
        <f t="shared" si="12"/>
        <v>0.25413142379625647</v>
      </c>
      <c r="AV57" s="36">
        <f t="shared" si="12"/>
        <v>0.26734441207815274</v>
      </c>
      <c r="AW57" s="36">
        <f t="shared" si="12"/>
        <v>0.2806862989445012</v>
      </c>
      <c r="AX57" s="36">
        <f t="shared" si="12"/>
        <v>0.27778287140425528</v>
      </c>
      <c r="AY57" s="36">
        <f t="shared" ref="AY57:BW57" si="13">SUM(AY54:AY56)</f>
        <v>0.27774207624621583</v>
      </c>
      <c r="AZ57" s="36">
        <f t="shared" si="13"/>
        <v>0.28471117553874653</v>
      </c>
      <c r="BA57" s="36">
        <f t="shared" si="13"/>
        <v>0.28321418008798543</v>
      </c>
      <c r="BB57" s="36">
        <f t="shared" si="13"/>
        <v>0.28182045874384676</v>
      </c>
      <c r="BC57" s="36">
        <f t="shared" si="13"/>
        <v>0.2815479967096865</v>
      </c>
      <c r="BD57" s="36">
        <f t="shared" si="13"/>
        <v>0.27098059552289472</v>
      </c>
      <c r="BE57" s="36">
        <f t="shared" si="13"/>
        <v>0.26743366639763289</v>
      </c>
      <c r="BF57" s="36">
        <f t="shared" si="13"/>
        <v>0.2559794826557148</v>
      </c>
      <c r="BG57" s="36">
        <f t="shared" si="13"/>
        <v>0.22648388585959547</v>
      </c>
      <c r="BH57" s="36">
        <f t="shared" si="13"/>
        <v>0.21808504934723283</v>
      </c>
      <c r="BI57" s="36">
        <f t="shared" si="13"/>
        <v>0.2138109297392424</v>
      </c>
      <c r="BJ57" s="36">
        <f t="shared" si="13"/>
        <v>0.20976050774844338</v>
      </c>
      <c r="BK57" s="36">
        <f t="shared" si="13"/>
        <v>0.209391616956141</v>
      </c>
      <c r="BL57" s="36">
        <f t="shared" si="13"/>
        <v>0.20770680144500248</v>
      </c>
      <c r="BM57" s="36">
        <f t="shared" si="13"/>
        <v>0.21565497550709917</v>
      </c>
      <c r="BN57" s="36">
        <f t="shared" si="13"/>
        <v>0.21707226492541196</v>
      </c>
      <c r="BO57" s="36">
        <f t="shared" si="13"/>
        <v>0.22509267470751387</v>
      </c>
      <c r="BP57" s="36">
        <f t="shared" si="13"/>
        <v>0.23103973163347111</v>
      </c>
      <c r="BQ57" s="36">
        <f t="shared" si="13"/>
        <v>0.22729381141063915</v>
      </c>
      <c r="BR57" s="36">
        <f t="shared" si="13"/>
        <v>0.22762902557768397</v>
      </c>
      <c r="BS57" s="36">
        <f t="shared" si="13"/>
        <v>0.23036306472957774</v>
      </c>
      <c r="BT57" s="36">
        <f t="shared" si="13"/>
        <v>0.23344321537817456</v>
      </c>
      <c r="BU57" s="36">
        <f t="shared" si="13"/>
        <v>0.23643556132467894</v>
      </c>
      <c r="BV57" s="36">
        <f t="shared" si="13"/>
        <v>0.23733793015282018</v>
      </c>
      <c r="BW57" s="36">
        <f t="shared" si="13"/>
        <v>0.23199911638034695</v>
      </c>
      <c r="BX57" s="30"/>
    </row>
    <row r="58" spans="1:76" ht="51" customHeight="1">
      <c r="A58" s="30"/>
      <c r="B58" s="39" t="s">
        <v>166</v>
      </c>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row>
    <row r="59" spans="1:76">
      <c r="A59" s="30"/>
      <c r="B59" s="38" t="s">
        <v>165</v>
      </c>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2">
        <v>4.7944804338329521E-4</v>
      </c>
      <c r="AI59" s="32">
        <v>4.7418498570522908E-4</v>
      </c>
      <c r="AJ59" s="32">
        <v>4.7078676029305752E-4</v>
      </c>
      <c r="AK59" s="32">
        <v>4.8629028501561442E-4</v>
      </c>
      <c r="AL59" s="32">
        <v>5.0748263807429399E-4</v>
      </c>
      <c r="AM59" s="32">
        <v>5.1269408681075548E-4</v>
      </c>
      <c r="AN59" s="32">
        <v>5.1209558944671687E-4</v>
      </c>
      <c r="AO59" s="32">
        <v>5.4685310758539418E-4</v>
      </c>
      <c r="AP59" s="32">
        <v>5.6611001308840665E-4</v>
      </c>
      <c r="AQ59" s="32">
        <v>5.8842517814670654E-4</v>
      </c>
      <c r="AR59" s="32">
        <v>6.1123519374755946E-4</v>
      </c>
      <c r="AS59" s="32">
        <v>5.9999887968173286E-4</v>
      </c>
      <c r="AT59" s="32">
        <v>6.4353221308680714E-4</v>
      </c>
      <c r="AU59" s="32">
        <v>7.0181878436770219E-4</v>
      </c>
      <c r="AV59" s="32">
        <v>8.2927805967382634E-4</v>
      </c>
      <c r="AW59" s="32">
        <v>1.1073715556070901E-3</v>
      </c>
      <c r="AX59" s="32">
        <v>1.1952617094916121E-3</v>
      </c>
      <c r="AY59" s="32">
        <v>1.3694164218073033E-3</v>
      </c>
      <c r="AZ59" s="32">
        <v>1.368543507002882E-3</v>
      </c>
      <c r="BA59" s="32">
        <v>1.4824749975402539E-3</v>
      </c>
      <c r="BB59" s="32">
        <v>1.5587818717363341E-3</v>
      </c>
      <c r="BC59" s="32">
        <v>1.6100895556799891E-3</v>
      </c>
      <c r="BD59" s="32">
        <v>1.7849932784895432E-3</v>
      </c>
      <c r="BE59" s="32">
        <v>1.7046314424123078E-3</v>
      </c>
      <c r="BF59" s="32">
        <v>1.7702436760269177E-3</v>
      </c>
      <c r="BG59" s="32">
        <v>1.6999041281003139E-3</v>
      </c>
      <c r="BH59" s="32">
        <v>1.6540223792697296E-3</v>
      </c>
      <c r="BI59" s="32">
        <v>1.706545046118609E-3</v>
      </c>
      <c r="BJ59" s="32">
        <v>1.7122644268773473E-3</v>
      </c>
      <c r="BK59" s="32">
        <v>1.7250368483508361E-3</v>
      </c>
      <c r="BL59" s="32">
        <v>1.6920736054677498E-3</v>
      </c>
      <c r="BM59" s="32">
        <v>1.7374215623189781E-3</v>
      </c>
      <c r="BN59" s="32">
        <v>1.7272412488693026E-3</v>
      </c>
      <c r="BO59" s="32">
        <v>1.8616773915688491E-3</v>
      </c>
      <c r="BP59" s="32">
        <v>1.9292942733138529E-3</v>
      </c>
      <c r="BQ59" s="32">
        <v>2.028370134903906E-3</v>
      </c>
      <c r="BR59" s="32">
        <v>2.3259712934823778E-3</v>
      </c>
      <c r="BS59" s="32">
        <v>2.3859947697577842E-3</v>
      </c>
      <c r="BT59" s="32">
        <v>2.4345916964947849E-3</v>
      </c>
      <c r="BU59" s="32">
        <v>2.500305113943242E-3</v>
      </c>
      <c r="BV59" s="32">
        <v>2.5493367162659898E-3</v>
      </c>
      <c r="BW59" s="32">
        <v>2.5436978028175214E-3</v>
      </c>
      <c r="BX59" s="30"/>
    </row>
    <row r="60" spans="1:76">
      <c r="A60" s="30"/>
      <c r="B60" s="38" t="s">
        <v>164</v>
      </c>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2">
        <v>5.1282652003887215E-2</v>
      </c>
      <c r="AI60" s="32">
        <v>4.6526473302165916E-2</v>
      </c>
      <c r="AJ60" s="32">
        <v>5.0605360116347697E-2</v>
      </c>
      <c r="AK60" s="32">
        <v>5.9826554864936703E-2</v>
      </c>
      <c r="AL60" s="32">
        <v>6.4183721450848705E-2</v>
      </c>
      <c r="AM60" s="32">
        <v>6.9808005242957147E-2</v>
      </c>
      <c r="AN60" s="32">
        <v>7.2433357619735267E-2</v>
      </c>
      <c r="AO60" s="32">
        <v>7.5989605889188475E-2</v>
      </c>
      <c r="AP60" s="32">
        <v>7.9566674648652608E-2</v>
      </c>
      <c r="AQ60" s="32">
        <v>7.5898107329419096E-2</v>
      </c>
      <c r="AR60" s="32">
        <v>7.0555822813921421E-2</v>
      </c>
      <c r="AS60" s="32">
        <v>6.4838261918522738E-2</v>
      </c>
      <c r="AT60" s="32">
        <v>6.9414544491936972E-2</v>
      </c>
      <c r="AU60" s="32">
        <v>8.1345703611386849E-2</v>
      </c>
      <c r="AV60" s="32">
        <v>8.9657896630103609E-2</v>
      </c>
      <c r="AW60" s="32">
        <v>9.6296527885130309E-2</v>
      </c>
      <c r="AX60" s="32">
        <v>9.5824009398718768E-2</v>
      </c>
      <c r="AY60" s="32">
        <v>9.6084027930962962E-2</v>
      </c>
      <c r="AZ60" s="32">
        <v>9.6149389315798958E-2</v>
      </c>
      <c r="BA60" s="32">
        <v>9.1380375771795475E-2</v>
      </c>
      <c r="BB60" s="32">
        <v>8.8282114257736091E-2</v>
      </c>
      <c r="BC60" s="32">
        <v>8.4135646631032304E-2</v>
      </c>
      <c r="BD60" s="32">
        <v>7.9338346755159855E-2</v>
      </c>
      <c r="BE60" s="32">
        <v>7.6117555481353891E-2</v>
      </c>
      <c r="BF60" s="32">
        <v>7.372375194160774E-2</v>
      </c>
      <c r="BG60" s="32">
        <v>7.054023649196893E-2</v>
      </c>
      <c r="BH60" s="32">
        <v>6.6688057043188212E-2</v>
      </c>
      <c r="BI60" s="32">
        <v>6.4622836719727073E-2</v>
      </c>
      <c r="BJ60" s="32">
        <v>6.3887957777518448E-2</v>
      </c>
      <c r="BK60" s="32">
        <v>6.346546581139563E-2</v>
      </c>
      <c r="BL60" s="32">
        <v>6.2335572648625166E-2</v>
      </c>
      <c r="BM60" s="32">
        <v>6.829505958299531E-2</v>
      </c>
      <c r="BN60" s="32">
        <v>6.8671971748803823E-2</v>
      </c>
      <c r="BO60" s="32">
        <v>7.1222564890402448E-2</v>
      </c>
      <c r="BP60" s="32">
        <v>7.2429917528024981E-2</v>
      </c>
      <c r="BQ60" s="32">
        <v>7.1603214682899097E-2</v>
      </c>
      <c r="BR60" s="32">
        <v>7.0430432286013589E-2</v>
      </c>
      <c r="BS60" s="32">
        <v>7.0693688627715467E-2</v>
      </c>
      <c r="BT60" s="32">
        <v>7.1060938113334568E-2</v>
      </c>
      <c r="BU60" s="32">
        <v>7.1498638552461719E-2</v>
      </c>
      <c r="BV60" s="32">
        <v>7.2073378396153034E-2</v>
      </c>
      <c r="BW60" s="32">
        <v>7.0758472977157025E-2</v>
      </c>
      <c r="BX60" s="30"/>
    </row>
    <row r="61" spans="1:76">
      <c r="A61" s="30"/>
      <c r="B61" s="38" t="s">
        <v>82</v>
      </c>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2">
        <v>0.11179491044461977</v>
      </c>
      <c r="AI61" s="32">
        <v>0.10815127816543421</v>
      </c>
      <c r="AJ61" s="32">
        <v>0.10735606196247134</v>
      </c>
      <c r="AK61" s="32">
        <v>0.11305178409731752</v>
      </c>
      <c r="AL61" s="32">
        <v>0.11468445547498943</v>
      </c>
      <c r="AM61" s="32">
        <v>0.11470601145576015</v>
      </c>
      <c r="AN61" s="32">
        <v>0.11357672474480947</v>
      </c>
      <c r="AO61" s="32">
        <v>0.11876383456589806</v>
      </c>
      <c r="AP61" s="32">
        <v>0.12235086129640547</v>
      </c>
      <c r="AQ61" s="32">
        <v>0.12159645939417753</v>
      </c>
      <c r="AR61" s="32">
        <v>0.1230781873045651</v>
      </c>
      <c r="AS61" s="32">
        <v>0.12039267184785958</v>
      </c>
      <c r="AT61" s="32">
        <v>0.12285086590870642</v>
      </c>
      <c r="AU61" s="32">
        <v>0.12560053288373396</v>
      </c>
      <c r="AV61" s="32">
        <v>0.12618149458756772</v>
      </c>
      <c r="AW61" s="32">
        <v>0.12947696695659577</v>
      </c>
      <c r="AX61" s="32">
        <v>0.12822986529627922</v>
      </c>
      <c r="AY61" s="32">
        <v>0.12839598440887928</v>
      </c>
      <c r="AZ61" s="32">
        <v>0.13382169714525052</v>
      </c>
      <c r="BA61" s="32">
        <v>0.13742959230228036</v>
      </c>
      <c r="BB61" s="32">
        <v>0.13988139937865876</v>
      </c>
      <c r="BC61" s="32">
        <v>0.14380737267096255</v>
      </c>
      <c r="BD61" s="32">
        <v>0.14321265472195127</v>
      </c>
      <c r="BE61" s="32">
        <v>0.14481231779665354</v>
      </c>
      <c r="BF61" s="32">
        <v>0.14224074995771177</v>
      </c>
      <c r="BG61" s="32">
        <v>0.13810326830035338</v>
      </c>
      <c r="BH61" s="32">
        <v>0.13604487812477811</v>
      </c>
      <c r="BI61" s="32">
        <v>0.1358046404026802</v>
      </c>
      <c r="BJ61" s="32">
        <v>0.13359676044117602</v>
      </c>
      <c r="BK61" s="32">
        <v>0.13464032550972435</v>
      </c>
      <c r="BL61" s="32">
        <v>0.13497332021256228</v>
      </c>
      <c r="BM61" s="32">
        <v>0.13749973368169477</v>
      </c>
      <c r="BN61" s="32">
        <v>0.13880611202814988</v>
      </c>
      <c r="BO61" s="32">
        <v>0.14440515203810703</v>
      </c>
      <c r="BP61" s="32">
        <v>0.14946045417639212</v>
      </c>
      <c r="BQ61" s="32">
        <v>0.15342359222936772</v>
      </c>
      <c r="BR61" s="32">
        <v>0.15470801109097077</v>
      </c>
      <c r="BS61" s="32">
        <v>0.15716075770343155</v>
      </c>
      <c r="BT61" s="32">
        <v>0.15985207839357102</v>
      </c>
      <c r="BU61" s="32">
        <v>0.16236213030409305</v>
      </c>
      <c r="BV61" s="32">
        <v>0.16265723707720256</v>
      </c>
      <c r="BW61" s="32">
        <v>0.15865287802236347</v>
      </c>
      <c r="BX61" s="30"/>
    </row>
    <row r="62" spans="1:76" ht="15.75">
      <c r="A62" s="30"/>
      <c r="B62" s="35" t="s">
        <v>81</v>
      </c>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6">
        <f t="shared" ref="AH62:BW62" si="14">SUM(AH59:AH61)</f>
        <v>0.16355701049189028</v>
      </c>
      <c r="AI62" s="36">
        <f t="shared" si="14"/>
        <v>0.15515193645330536</v>
      </c>
      <c r="AJ62" s="36">
        <f t="shared" si="14"/>
        <v>0.1584322088391121</v>
      </c>
      <c r="AK62" s="36">
        <f t="shared" si="14"/>
        <v>0.17336462924726984</v>
      </c>
      <c r="AL62" s="36">
        <f t="shared" si="14"/>
        <v>0.17937565956391244</v>
      </c>
      <c r="AM62" s="36">
        <f t="shared" si="14"/>
        <v>0.18502671078552807</v>
      </c>
      <c r="AN62" s="36">
        <f t="shared" si="14"/>
        <v>0.18652217795399145</v>
      </c>
      <c r="AO62" s="36">
        <f t="shared" si="14"/>
        <v>0.19530029356267192</v>
      </c>
      <c r="AP62" s="36">
        <f t="shared" si="14"/>
        <v>0.2024836459581465</v>
      </c>
      <c r="AQ62" s="36">
        <f t="shared" si="14"/>
        <v>0.19808299190174333</v>
      </c>
      <c r="AR62" s="36">
        <f t="shared" si="14"/>
        <v>0.19424524531223408</v>
      </c>
      <c r="AS62" s="36">
        <f t="shared" si="14"/>
        <v>0.18583093264606404</v>
      </c>
      <c r="AT62" s="36">
        <f t="shared" si="14"/>
        <v>0.19290894261373021</v>
      </c>
      <c r="AU62" s="36">
        <f t="shared" si="14"/>
        <v>0.20764805527948851</v>
      </c>
      <c r="AV62" s="36">
        <f t="shared" si="14"/>
        <v>0.21666866927734516</v>
      </c>
      <c r="AW62" s="36">
        <f t="shared" si="14"/>
        <v>0.22688086639733318</v>
      </c>
      <c r="AX62" s="36">
        <f t="shared" si="14"/>
        <v>0.2252491364044896</v>
      </c>
      <c r="AY62" s="36">
        <f t="shared" si="14"/>
        <v>0.22584942876164954</v>
      </c>
      <c r="AZ62" s="36">
        <f t="shared" si="14"/>
        <v>0.23133962996805235</v>
      </c>
      <c r="BA62" s="36">
        <f t="shared" si="14"/>
        <v>0.23029244307161609</v>
      </c>
      <c r="BB62" s="36">
        <f t="shared" si="14"/>
        <v>0.22972229550813117</v>
      </c>
      <c r="BC62" s="36">
        <f t="shared" si="14"/>
        <v>0.22955310885767483</v>
      </c>
      <c r="BD62" s="36">
        <f t="shared" si="14"/>
        <v>0.22433599475560068</v>
      </c>
      <c r="BE62" s="36">
        <f t="shared" si="14"/>
        <v>0.22263450472041973</v>
      </c>
      <c r="BF62" s="36">
        <f t="shared" si="14"/>
        <v>0.21773474557534644</v>
      </c>
      <c r="BG62" s="36">
        <f t="shared" si="14"/>
        <v>0.21034340892042264</v>
      </c>
      <c r="BH62" s="36">
        <f t="shared" si="14"/>
        <v>0.20438695754723607</v>
      </c>
      <c r="BI62" s="36">
        <f t="shared" si="14"/>
        <v>0.20213402216852588</v>
      </c>
      <c r="BJ62" s="36">
        <f t="shared" si="14"/>
        <v>0.19919698264557181</v>
      </c>
      <c r="BK62" s="36">
        <f t="shared" si="14"/>
        <v>0.19983082816947081</v>
      </c>
      <c r="BL62" s="36">
        <f t="shared" si="14"/>
        <v>0.19900096646665522</v>
      </c>
      <c r="BM62" s="36">
        <f t="shared" si="14"/>
        <v>0.20753221482700906</v>
      </c>
      <c r="BN62" s="36">
        <f t="shared" si="14"/>
        <v>0.20920532502582301</v>
      </c>
      <c r="BO62" s="36">
        <f t="shared" si="14"/>
        <v>0.21748939432007833</v>
      </c>
      <c r="BP62" s="36">
        <f t="shared" si="14"/>
        <v>0.22381966597773095</v>
      </c>
      <c r="BQ62" s="36">
        <f t="shared" si="14"/>
        <v>0.22705517704717071</v>
      </c>
      <c r="BR62" s="36">
        <f t="shared" si="14"/>
        <v>0.22746441467046674</v>
      </c>
      <c r="BS62" s="36">
        <f t="shared" si="14"/>
        <v>0.2302404411009048</v>
      </c>
      <c r="BT62" s="36">
        <f t="shared" si="14"/>
        <v>0.23334760820340036</v>
      </c>
      <c r="BU62" s="36">
        <f t="shared" si="14"/>
        <v>0.23636107397049799</v>
      </c>
      <c r="BV62" s="36">
        <f t="shared" si="14"/>
        <v>0.23727995218962158</v>
      </c>
      <c r="BW62" s="36">
        <f t="shared" si="14"/>
        <v>0.23195504880233803</v>
      </c>
      <c r="BX62" s="30"/>
    </row>
    <row r="63" spans="1:76" ht="15.75" thickBo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0"/>
    </row>
    <row r="64" spans="1:76">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row>
  </sheetData>
  <mergeCells count="2">
    <mergeCell ref="A2:A4"/>
    <mergeCell ref="B2:C4"/>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9"/>
  <sheetViews>
    <sheetView zoomScale="85" zoomScaleNormal="85" workbookViewId="0">
      <pane xSplit="3" ySplit="4" topLeftCell="BN5" activePane="bottomRight" state="frozen"/>
      <selection pane="topRight"/>
      <selection pane="bottomLeft"/>
      <selection pane="bottomRight"/>
    </sheetView>
  </sheetViews>
  <sheetFormatPr defaultColWidth="9.140625" defaultRowHeight="15"/>
  <cols>
    <col min="1" max="1" width="20.7109375" style="74" customWidth="1"/>
    <col min="2" max="2" width="75.7109375" style="28" customWidth="1"/>
    <col min="3" max="3" width="25.7109375" style="74" customWidth="1"/>
    <col min="4" max="75" width="12.7109375" style="73" customWidth="1"/>
    <col min="76" max="76" width="12.7109375" style="28" customWidth="1"/>
    <col min="77" max="16384" width="9.140625" style="28"/>
  </cols>
  <sheetData>
    <row r="1" spans="1:76" s="56" customFormat="1" ht="24.95" customHeight="1" thickBot="1">
      <c r="A1" s="27" t="s">
        <v>79</v>
      </c>
      <c r="B1" s="112"/>
      <c r="C1" s="112"/>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0"/>
    </row>
    <row r="2" spans="1:76" ht="33" customHeight="1">
      <c r="A2" s="419" t="str">
        <f>'Benefit summary table'!A2</f>
        <v>Budget 2015</v>
      </c>
      <c r="B2" s="419" t="s">
        <v>258</v>
      </c>
      <c r="C2" s="422"/>
      <c r="D2" s="55" t="s">
        <v>162</v>
      </c>
      <c r="E2" s="55" t="s">
        <v>161</v>
      </c>
      <c r="F2" s="55" t="s">
        <v>160</v>
      </c>
      <c r="G2" s="55" t="s">
        <v>159</v>
      </c>
      <c r="H2" s="55" t="s">
        <v>158</v>
      </c>
      <c r="I2" s="55" t="s">
        <v>157</v>
      </c>
      <c r="J2" s="55" t="s">
        <v>156</v>
      </c>
      <c r="K2" s="55" t="s">
        <v>155</v>
      </c>
      <c r="L2" s="55" t="s">
        <v>154</v>
      </c>
      <c r="M2" s="55" t="s">
        <v>153</v>
      </c>
      <c r="N2" s="55" t="s">
        <v>152</v>
      </c>
      <c r="O2" s="55" t="s">
        <v>151</v>
      </c>
      <c r="P2" s="55" t="s">
        <v>150</v>
      </c>
      <c r="Q2" s="55" t="s">
        <v>149</v>
      </c>
      <c r="R2" s="55" t="s">
        <v>148</v>
      </c>
      <c r="S2" s="55" t="s">
        <v>147</v>
      </c>
      <c r="T2" s="55" t="s">
        <v>146</v>
      </c>
      <c r="U2" s="55" t="s">
        <v>145</v>
      </c>
      <c r="V2" s="55" t="s">
        <v>144</v>
      </c>
      <c r="W2" s="55" t="s">
        <v>143</v>
      </c>
      <c r="X2" s="55" t="s">
        <v>142</v>
      </c>
      <c r="Y2" s="55" t="s">
        <v>141</v>
      </c>
      <c r="Z2" s="55" t="s">
        <v>140</v>
      </c>
      <c r="AA2" s="55" t="s">
        <v>139</v>
      </c>
      <c r="AB2" s="55" t="s">
        <v>138</v>
      </c>
      <c r="AC2" s="55" t="s">
        <v>137</v>
      </c>
      <c r="AD2" s="55" t="s">
        <v>136</v>
      </c>
      <c r="AE2" s="55" t="s">
        <v>135</v>
      </c>
      <c r="AF2" s="55" t="s">
        <v>134</v>
      </c>
      <c r="AG2" s="55" t="s">
        <v>133</v>
      </c>
      <c r="AH2" s="55" t="s">
        <v>132</v>
      </c>
      <c r="AI2" s="55" t="s">
        <v>131</v>
      </c>
      <c r="AJ2" s="55" t="s">
        <v>130</v>
      </c>
      <c r="AK2" s="55" t="s">
        <v>129</v>
      </c>
      <c r="AL2" s="55" t="s">
        <v>128</v>
      </c>
      <c r="AM2" s="55" t="s">
        <v>127</v>
      </c>
      <c r="AN2" s="55" t="s">
        <v>126</v>
      </c>
      <c r="AO2" s="55" t="s">
        <v>125</v>
      </c>
      <c r="AP2" s="55" t="s">
        <v>124</v>
      </c>
      <c r="AQ2" s="55" t="s">
        <v>123</v>
      </c>
      <c r="AR2" s="55" t="s">
        <v>122</v>
      </c>
      <c r="AS2" s="55" t="s">
        <v>121</v>
      </c>
      <c r="AT2" s="55" t="s">
        <v>120</v>
      </c>
      <c r="AU2" s="55" t="s">
        <v>119</v>
      </c>
      <c r="AV2" s="55" t="s">
        <v>118</v>
      </c>
      <c r="AW2" s="55" t="s">
        <v>117</v>
      </c>
      <c r="AX2" s="55" t="s">
        <v>116</v>
      </c>
      <c r="AY2" s="55" t="s">
        <v>115</v>
      </c>
      <c r="AZ2" s="55" t="s">
        <v>114</v>
      </c>
      <c r="BA2" s="55" t="s">
        <v>113</v>
      </c>
      <c r="BB2" s="55" t="s">
        <v>112</v>
      </c>
      <c r="BC2" s="55" t="s">
        <v>111</v>
      </c>
      <c r="BD2" s="55" t="s">
        <v>110</v>
      </c>
      <c r="BE2" s="55" t="s">
        <v>109</v>
      </c>
      <c r="BF2" s="55" t="s">
        <v>108</v>
      </c>
      <c r="BG2" s="55" t="s">
        <v>107</v>
      </c>
      <c r="BH2" s="55" t="s">
        <v>106</v>
      </c>
      <c r="BI2" s="55" t="s">
        <v>105</v>
      </c>
      <c r="BJ2" s="55" t="s">
        <v>104</v>
      </c>
      <c r="BK2" s="55" t="s">
        <v>103</v>
      </c>
      <c r="BL2" s="55" t="s">
        <v>102</v>
      </c>
      <c r="BM2" s="55" t="s">
        <v>101</v>
      </c>
      <c r="BN2" s="55" t="s">
        <v>100</v>
      </c>
      <c r="BO2" s="55" t="s">
        <v>99</v>
      </c>
      <c r="BP2" s="55" t="s">
        <v>98</v>
      </c>
      <c r="BQ2" s="55" t="s">
        <v>97</v>
      </c>
      <c r="BR2" s="55" t="s">
        <v>96</v>
      </c>
      <c r="BS2" s="55" t="s">
        <v>95</v>
      </c>
      <c r="BT2" s="55" t="s">
        <v>94</v>
      </c>
      <c r="BU2" s="54" t="s">
        <v>93</v>
      </c>
      <c r="BV2" s="54" t="s">
        <v>92</v>
      </c>
      <c r="BW2" s="54" t="s">
        <v>91</v>
      </c>
      <c r="BX2" s="29"/>
    </row>
    <row r="3" spans="1:76" s="51" customFormat="1" ht="15.75">
      <c r="A3" s="420"/>
      <c r="B3" s="420"/>
      <c r="C3" s="423"/>
      <c r="D3" s="53" t="s">
        <v>90</v>
      </c>
      <c r="E3" s="53" t="s">
        <v>90</v>
      </c>
      <c r="F3" s="53" t="s">
        <v>90</v>
      </c>
      <c r="G3" s="53" t="s">
        <v>90</v>
      </c>
      <c r="H3" s="53" t="s">
        <v>90</v>
      </c>
      <c r="I3" s="53" t="s">
        <v>90</v>
      </c>
      <c r="J3" s="53" t="s">
        <v>90</v>
      </c>
      <c r="K3" s="53" t="s">
        <v>90</v>
      </c>
      <c r="L3" s="53" t="s">
        <v>90</v>
      </c>
      <c r="M3" s="53" t="s">
        <v>90</v>
      </c>
      <c r="N3" s="53" t="s">
        <v>90</v>
      </c>
      <c r="O3" s="53" t="s">
        <v>90</v>
      </c>
      <c r="P3" s="53" t="s">
        <v>90</v>
      </c>
      <c r="Q3" s="53" t="s">
        <v>90</v>
      </c>
      <c r="R3" s="53" t="s">
        <v>90</v>
      </c>
      <c r="S3" s="53" t="s">
        <v>90</v>
      </c>
      <c r="T3" s="53" t="s">
        <v>90</v>
      </c>
      <c r="U3" s="53" t="s">
        <v>90</v>
      </c>
      <c r="V3" s="53" t="s">
        <v>90</v>
      </c>
      <c r="W3" s="53" t="s">
        <v>90</v>
      </c>
      <c r="X3" s="53" t="s">
        <v>90</v>
      </c>
      <c r="Y3" s="53" t="s">
        <v>90</v>
      </c>
      <c r="Z3" s="53" t="s">
        <v>90</v>
      </c>
      <c r="AA3" s="53" t="s">
        <v>90</v>
      </c>
      <c r="AB3" s="53" t="s">
        <v>90</v>
      </c>
      <c r="AC3" s="53" t="s">
        <v>90</v>
      </c>
      <c r="AD3" s="53" t="s">
        <v>90</v>
      </c>
      <c r="AE3" s="53" t="s">
        <v>90</v>
      </c>
      <c r="AF3" s="53" t="s">
        <v>90</v>
      </c>
      <c r="AG3" s="53" t="s">
        <v>90</v>
      </c>
      <c r="AH3" s="53" t="s">
        <v>90</v>
      </c>
      <c r="AI3" s="53" t="s">
        <v>90</v>
      </c>
      <c r="AJ3" s="53" t="s">
        <v>90</v>
      </c>
      <c r="AK3" s="53" t="s">
        <v>90</v>
      </c>
      <c r="AL3" s="53" t="s">
        <v>90</v>
      </c>
      <c r="AM3" s="53" t="s">
        <v>90</v>
      </c>
      <c r="AN3" s="53" t="s">
        <v>90</v>
      </c>
      <c r="AO3" s="53" t="s">
        <v>90</v>
      </c>
      <c r="AP3" s="53" t="s">
        <v>90</v>
      </c>
      <c r="AQ3" s="53" t="s">
        <v>90</v>
      </c>
      <c r="AR3" s="53" t="s">
        <v>90</v>
      </c>
      <c r="AS3" s="53" t="s">
        <v>90</v>
      </c>
      <c r="AT3" s="53" t="s">
        <v>90</v>
      </c>
      <c r="AU3" s="53" t="s">
        <v>90</v>
      </c>
      <c r="AV3" s="53" t="s">
        <v>90</v>
      </c>
      <c r="AW3" s="53" t="s">
        <v>90</v>
      </c>
      <c r="AX3" s="53" t="s">
        <v>90</v>
      </c>
      <c r="AY3" s="53" t="s">
        <v>90</v>
      </c>
      <c r="AZ3" s="53" t="s">
        <v>90</v>
      </c>
      <c r="BA3" s="53" t="s">
        <v>90</v>
      </c>
      <c r="BB3" s="53" t="s">
        <v>90</v>
      </c>
      <c r="BC3" s="53" t="s">
        <v>90</v>
      </c>
      <c r="BD3" s="53" t="s">
        <v>90</v>
      </c>
      <c r="BE3" s="53" t="s">
        <v>90</v>
      </c>
      <c r="BF3" s="53" t="s">
        <v>90</v>
      </c>
      <c r="BG3" s="53" t="s">
        <v>90</v>
      </c>
      <c r="BH3" s="53" t="s">
        <v>90</v>
      </c>
      <c r="BI3" s="53" t="s">
        <v>90</v>
      </c>
      <c r="BJ3" s="53" t="s">
        <v>90</v>
      </c>
      <c r="BK3" s="53" t="s">
        <v>90</v>
      </c>
      <c r="BL3" s="53" t="s">
        <v>90</v>
      </c>
      <c r="BM3" s="53" t="s">
        <v>90</v>
      </c>
      <c r="BN3" s="53" t="s">
        <v>90</v>
      </c>
      <c r="BO3" s="53" t="s">
        <v>90</v>
      </c>
      <c r="BP3" s="53" t="s">
        <v>90</v>
      </c>
      <c r="BQ3" s="53" t="s">
        <v>90</v>
      </c>
      <c r="BR3" s="53" t="s">
        <v>89</v>
      </c>
      <c r="BS3" s="53" t="s">
        <v>89</v>
      </c>
      <c r="BT3" s="53" t="s">
        <v>89</v>
      </c>
      <c r="BU3" s="53" t="s">
        <v>89</v>
      </c>
      <c r="BV3" s="53" t="s">
        <v>89</v>
      </c>
      <c r="BW3" s="53" t="s">
        <v>89</v>
      </c>
      <c r="BX3" s="109"/>
    </row>
    <row r="4" spans="1:76">
      <c r="A4" s="421"/>
      <c r="B4" s="421"/>
      <c r="C4" s="424"/>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29"/>
    </row>
    <row r="5" spans="1:76">
      <c r="A5" s="82"/>
      <c r="B5" s="30" t="s">
        <v>257</v>
      </c>
      <c r="C5" s="101" t="s">
        <v>198</v>
      </c>
      <c r="D5" s="93">
        <v>0</v>
      </c>
      <c r="E5" s="93">
        <v>0</v>
      </c>
      <c r="F5" s="93">
        <v>0</v>
      </c>
      <c r="G5" s="93">
        <v>0</v>
      </c>
      <c r="H5" s="93">
        <v>0</v>
      </c>
      <c r="I5" s="93">
        <v>0</v>
      </c>
      <c r="J5" s="93">
        <v>0</v>
      </c>
      <c r="K5" s="93">
        <v>0</v>
      </c>
      <c r="L5" s="93">
        <v>0</v>
      </c>
      <c r="M5" s="93">
        <v>0</v>
      </c>
      <c r="N5" s="93">
        <v>0</v>
      </c>
      <c r="O5" s="93">
        <v>0</v>
      </c>
      <c r="P5" s="93">
        <v>0</v>
      </c>
      <c r="Q5" s="93">
        <v>0</v>
      </c>
      <c r="R5" s="93">
        <v>0</v>
      </c>
      <c r="S5" s="93">
        <v>0</v>
      </c>
      <c r="T5" s="93">
        <v>0</v>
      </c>
      <c r="U5" s="93">
        <v>0</v>
      </c>
      <c r="V5" s="93">
        <v>0</v>
      </c>
      <c r="W5" s="93">
        <v>0</v>
      </c>
      <c r="X5" s="93">
        <v>0</v>
      </c>
      <c r="Y5" s="93">
        <v>0</v>
      </c>
      <c r="Z5" s="93">
        <v>0</v>
      </c>
      <c r="AA5" s="93">
        <v>0</v>
      </c>
      <c r="AB5" s="93">
        <v>0</v>
      </c>
      <c r="AC5" s="93">
        <v>0</v>
      </c>
      <c r="AD5" s="93">
        <v>0</v>
      </c>
      <c r="AE5" s="93">
        <v>0</v>
      </c>
      <c r="AF5" s="93">
        <v>0</v>
      </c>
      <c r="AG5" s="93">
        <v>0</v>
      </c>
      <c r="AH5" s="93">
        <v>0</v>
      </c>
      <c r="AI5" s="93">
        <v>0</v>
      </c>
      <c r="AJ5" s="93">
        <v>0</v>
      </c>
      <c r="AK5" s="93">
        <v>0</v>
      </c>
      <c r="AL5" s="93">
        <v>0</v>
      </c>
      <c r="AM5" s="93">
        <v>0</v>
      </c>
      <c r="AN5" s="93">
        <v>0</v>
      </c>
      <c r="AO5" s="93">
        <v>0</v>
      </c>
      <c r="AP5" s="93">
        <v>0</v>
      </c>
      <c r="AQ5" s="93">
        <v>0</v>
      </c>
      <c r="AR5" s="93">
        <v>0</v>
      </c>
      <c r="AS5" s="93">
        <v>0</v>
      </c>
      <c r="AT5" s="93">
        <v>0</v>
      </c>
      <c r="AU5" s="93">
        <v>0</v>
      </c>
      <c r="AV5" s="93">
        <v>0</v>
      </c>
      <c r="AW5" s="93">
        <v>0</v>
      </c>
      <c r="AX5" s="93">
        <v>0</v>
      </c>
      <c r="AY5" s="93">
        <v>0</v>
      </c>
      <c r="AZ5" s="93">
        <v>0</v>
      </c>
      <c r="BA5" s="93">
        <v>0</v>
      </c>
      <c r="BB5" s="93">
        <v>0</v>
      </c>
      <c r="BC5" s="93">
        <v>0</v>
      </c>
      <c r="BD5" s="93">
        <v>0</v>
      </c>
      <c r="BE5" s="93">
        <v>0</v>
      </c>
      <c r="BF5" s="93">
        <v>0</v>
      </c>
      <c r="BG5" s="93">
        <v>0</v>
      </c>
      <c r="BH5" s="93">
        <v>0</v>
      </c>
      <c r="BI5" s="93">
        <v>0</v>
      </c>
      <c r="BJ5" s="93">
        <v>0</v>
      </c>
      <c r="BK5" s="93">
        <v>0</v>
      </c>
      <c r="BL5" s="93">
        <v>0</v>
      </c>
      <c r="BM5" s="93">
        <v>0</v>
      </c>
      <c r="BN5" s="93">
        <v>0</v>
      </c>
      <c r="BO5" s="93">
        <v>0</v>
      </c>
      <c r="BP5" s="93">
        <v>0</v>
      </c>
      <c r="BQ5" s="93">
        <v>4.7691617500000003</v>
      </c>
      <c r="BR5" s="93">
        <v>6.0952011726720814</v>
      </c>
      <c r="BS5" s="93">
        <v>7.0996506256353529</v>
      </c>
      <c r="BT5" s="93">
        <v>8.2010735347768691</v>
      </c>
      <c r="BU5" s="93">
        <v>9.3865159024469147</v>
      </c>
      <c r="BV5" s="93">
        <v>10.632825725420794</v>
      </c>
      <c r="BW5" s="93">
        <v>11.925233334952653</v>
      </c>
      <c r="BX5" s="29"/>
    </row>
    <row r="6" spans="1:76">
      <c r="A6" s="82"/>
      <c r="B6" s="30" t="s">
        <v>256</v>
      </c>
      <c r="C6" s="101" t="s">
        <v>198</v>
      </c>
      <c r="D6" s="93">
        <v>0</v>
      </c>
      <c r="E6" s="93">
        <v>0</v>
      </c>
      <c r="F6" s="93">
        <v>0</v>
      </c>
      <c r="G6" s="93">
        <v>0</v>
      </c>
      <c r="H6" s="93">
        <v>0</v>
      </c>
      <c r="I6" s="93">
        <v>0</v>
      </c>
      <c r="J6" s="93">
        <v>0</v>
      </c>
      <c r="K6" s="93">
        <v>0</v>
      </c>
      <c r="L6" s="93">
        <v>0</v>
      </c>
      <c r="M6" s="93">
        <v>0</v>
      </c>
      <c r="N6" s="93">
        <v>0</v>
      </c>
      <c r="O6" s="93">
        <v>0</v>
      </c>
      <c r="P6" s="93">
        <v>0</v>
      </c>
      <c r="Q6" s="93">
        <v>0</v>
      </c>
      <c r="R6" s="93">
        <v>0</v>
      </c>
      <c r="S6" s="93">
        <v>0</v>
      </c>
      <c r="T6" s="93">
        <v>0</v>
      </c>
      <c r="U6" s="93">
        <v>0</v>
      </c>
      <c r="V6" s="93">
        <v>0</v>
      </c>
      <c r="W6" s="93">
        <v>0</v>
      </c>
      <c r="X6" s="93">
        <v>0</v>
      </c>
      <c r="Y6" s="93">
        <v>0</v>
      </c>
      <c r="Z6" s="93">
        <v>0</v>
      </c>
      <c r="AA6" s="93">
        <v>6</v>
      </c>
      <c r="AB6" s="93">
        <v>23.2</v>
      </c>
      <c r="AC6" s="93">
        <v>35.799999999999997</v>
      </c>
      <c r="AD6" s="93">
        <v>62.4</v>
      </c>
      <c r="AE6" s="93">
        <v>95.9</v>
      </c>
      <c r="AF6" s="93">
        <v>127.3</v>
      </c>
      <c r="AG6" s="93">
        <v>166.7</v>
      </c>
      <c r="AH6" s="93">
        <v>168</v>
      </c>
      <c r="AI6" s="93">
        <v>201</v>
      </c>
      <c r="AJ6" s="93">
        <v>260</v>
      </c>
      <c r="AK6" s="93">
        <v>330</v>
      </c>
      <c r="AL6" s="93">
        <v>403</v>
      </c>
      <c r="AM6" s="93">
        <v>495</v>
      </c>
      <c r="AN6" s="93">
        <v>576</v>
      </c>
      <c r="AO6" s="93">
        <v>686</v>
      </c>
      <c r="AP6" s="93">
        <v>779</v>
      </c>
      <c r="AQ6" s="93">
        <v>897.38499999999999</v>
      </c>
      <c r="AR6" s="93">
        <v>1003.467</v>
      </c>
      <c r="AS6" s="93">
        <v>1158.527</v>
      </c>
      <c r="AT6" s="93">
        <v>1382.009</v>
      </c>
      <c r="AU6" s="93">
        <v>1706.221</v>
      </c>
      <c r="AV6" s="93">
        <v>1553.4739999999999</v>
      </c>
      <c r="AW6" s="93">
        <v>1795.461</v>
      </c>
      <c r="AX6" s="93">
        <v>1962.682</v>
      </c>
      <c r="AY6" s="93">
        <v>2194.1619999999998</v>
      </c>
      <c r="AZ6" s="93">
        <v>2392.893</v>
      </c>
      <c r="BA6" s="93">
        <v>2521.25</v>
      </c>
      <c r="BB6" s="93">
        <v>2679.9749999999999</v>
      </c>
      <c r="BC6" s="93">
        <v>2822.8040000000001</v>
      </c>
      <c r="BD6" s="93">
        <v>2955.1210000000001</v>
      </c>
      <c r="BE6" s="93">
        <v>3124.4597597447382</v>
      </c>
      <c r="BF6" s="93">
        <v>3250.6787885787207</v>
      </c>
      <c r="BG6" s="93">
        <v>3457.0445494205601</v>
      </c>
      <c r="BH6" s="93">
        <v>3673.5859999999998</v>
      </c>
      <c r="BI6" s="93">
        <v>3924.14037813</v>
      </c>
      <c r="BJ6" s="93">
        <v>4149.40578293</v>
      </c>
      <c r="BK6" s="93">
        <v>4444.4350972342991</v>
      </c>
      <c r="BL6" s="93">
        <v>4734.8039219600005</v>
      </c>
      <c r="BM6" s="93">
        <v>5106.2537628999999</v>
      </c>
      <c r="BN6" s="93">
        <v>5227.7472379531791</v>
      </c>
      <c r="BO6" s="93">
        <v>5339.4256940699997</v>
      </c>
      <c r="BP6" s="93">
        <v>5475.6249157700013</v>
      </c>
      <c r="BQ6" s="93">
        <v>5360.1481587400813</v>
      </c>
      <c r="BR6" s="93">
        <v>5418.9811933019773</v>
      </c>
      <c r="BS6" s="93">
        <v>5499.6583371755296</v>
      </c>
      <c r="BT6" s="93">
        <v>5617.0005477638861</v>
      </c>
      <c r="BU6" s="93">
        <v>5704.1346468664533</v>
      </c>
      <c r="BV6" s="93">
        <v>5834.8033104912829</v>
      </c>
      <c r="BW6" s="93">
        <v>5986.6085744495322</v>
      </c>
      <c r="BX6" s="29"/>
    </row>
    <row r="7" spans="1:76">
      <c r="A7" s="82"/>
      <c r="B7" s="30" t="s">
        <v>12</v>
      </c>
      <c r="C7" s="101" t="s">
        <v>207</v>
      </c>
      <c r="D7" s="93">
        <v>15.7</v>
      </c>
      <c r="E7" s="93">
        <v>21.3</v>
      </c>
      <c r="F7" s="93">
        <v>21.7</v>
      </c>
      <c r="G7" s="93">
        <v>24</v>
      </c>
      <c r="H7" s="93">
        <v>28</v>
      </c>
      <c r="I7" s="93">
        <v>30.5</v>
      </c>
      <c r="J7" s="93">
        <v>32</v>
      </c>
      <c r="K7" s="93">
        <v>35.700000000000003</v>
      </c>
      <c r="L7" s="93">
        <v>38.200000000000003</v>
      </c>
      <c r="M7" s="93">
        <v>43.8</v>
      </c>
      <c r="N7" s="93">
        <v>57.5</v>
      </c>
      <c r="O7" s="93">
        <v>61.5</v>
      </c>
      <c r="P7" s="93">
        <v>65.5</v>
      </c>
      <c r="Q7" s="93">
        <v>80</v>
      </c>
      <c r="R7" s="93">
        <v>84</v>
      </c>
      <c r="S7" s="93">
        <v>99</v>
      </c>
      <c r="T7" s="93">
        <v>108</v>
      </c>
      <c r="U7" s="93">
        <v>136</v>
      </c>
      <c r="V7" s="93">
        <v>141</v>
      </c>
      <c r="W7" s="93">
        <v>148</v>
      </c>
      <c r="X7" s="93">
        <v>154</v>
      </c>
      <c r="Y7" s="93">
        <v>162</v>
      </c>
      <c r="Z7" s="93">
        <v>168</v>
      </c>
      <c r="AA7" s="93">
        <v>196</v>
      </c>
      <c r="AB7" s="93">
        <v>220</v>
      </c>
      <c r="AC7" s="93">
        <v>245</v>
      </c>
      <c r="AD7" s="93">
        <v>310</v>
      </c>
      <c r="AE7" s="93">
        <v>393</v>
      </c>
      <c r="AF7" s="93">
        <v>434</v>
      </c>
      <c r="AG7" s="93">
        <v>466</v>
      </c>
      <c r="AH7" s="93">
        <v>505</v>
      </c>
      <c r="AI7" s="93">
        <v>563</v>
      </c>
      <c r="AJ7" s="93">
        <v>638</v>
      </c>
      <c r="AK7" s="93">
        <v>691</v>
      </c>
      <c r="AL7" s="93">
        <v>725</v>
      </c>
      <c r="AM7" s="93">
        <v>771</v>
      </c>
      <c r="AN7" s="93">
        <v>785</v>
      </c>
      <c r="AO7" s="93">
        <v>800</v>
      </c>
      <c r="AP7" s="93">
        <v>825</v>
      </c>
      <c r="AQ7" s="93">
        <v>839.25</v>
      </c>
      <c r="AR7" s="93">
        <v>850.16399999999999</v>
      </c>
      <c r="AS7" s="93">
        <v>852.303</v>
      </c>
      <c r="AT7" s="93">
        <v>889.38600000000008</v>
      </c>
      <c r="AU7" s="93">
        <v>1010.599</v>
      </c>
      <c r="AV7" s="93">
        <v>1010</v>
      </c>
      <c r="AW7" s="93">
        <v>1040</v>
      </c>
      <c r="AX7" s="93">
        <v>1022</v>
      </c>
      <c r="AY7" s="93">
        <v>1016.385</v>
      </c>
      <c r="AZ7" s="93">
        <v>981.24099999999999</v>
      </c>
      <c r="BA7" s="93">
        <v>987.07300000000009</v>
      </c>
      <c r="BB7" s="93">
        <v>974.40599999999995</v>
      </c>
      <c r="BC7" s="93">
        <v>1001.69</v>
      </c>
      <c r="BD7" s="93">
        <v>985.85</v>
      </c>
      <c r="BE7" s="93">
        <v>1099.2956646600001</v>
      </c>
      <c r="BF7" s="93">
        <v>1087.4146320899999</v>
      </c>
      <c r="BG7" s="93">
        <v>1006.6780681472775</v>
      </c>
      <c r="BH7" s="93">
        <v>922.80799999999999</v>
      </c>
      <c r="BI7" s="93">
        <v>874.53990901000009</v>
      </c>
      <c r="BJ7" s="93">
        <v>796.5477357499999</v>
      </c>
      <c r="BK7" s="93">
        <v>736.17217767890315</v>
      </c>
      <c r="BL7" s="93">
        <v>674.75018944999999</v>
      </c>
      <c r="BM7" s="93">
        <v>649.6405096899997</v>
      </c>
      <c r="BN7" s="93">
        <v>613.52423453000017</v>
      </c>
      <c r="BO7" s="93">
        <v>593.95801391999976</v>
      </c>
      <c r="BP7" s="93">
        <v>592.53994551999972</v>
      </c>
      <c r="BQ7" s="93">
        <v>582.23100191999993</v>
      </c>
      <c r="BR7" s="93">
        <v>562.91270908888589</v>
      </c>
      <c r="BS7" s="93">
        <v>533.59777484684651</v>
      </c>
      <c r="BT7" s="93">
        <v>521.33105550438643</v>
      </c>
      <c r="BU7" s="93">
        <v>523.9561463339536</v>
      </c>
      <c r="BV7" s="93">
        <v>486.42648973989151</v>
      </c>
      <c r="BW7" s="93">
        <v>460.03461369679206</v>
      </c>
      <c r="BX7" s="29"/>
    </row>
    <row r="8" spans="1:76">
      <c r="A8" s="82"/>
      <c r="B8" s="30" t="s">
        <v>255</v>
      </c>
      <c r="C8" s="101" t="s">
        <v>198</v>
      </c>
      <c r="D8" s="93">
        <v>0</v>
      </c>
      <c r="E8" s="93">
        <v>0</v>
      </c>
      <c r="F8" s="93">
        <v>0</v>
      </c>
      <c r="G8" s="93">
        <v>0</v>
      </c>
      <c r="H8" s="93">
        <v>0</v>
      </c>
      <c r="I8" s="93">
        <v>0</v>
      </c>
      <c r="J8" s="93">
        <v>0</v>
      </c>
      <c r="K8" s="93">
        <v>0</v>
      </c>
      <c r="L8" s="93">
        <v>0</v>
      </c>
      <c r="M8" s="93">
        <v>0</v>
      </c>
      <c r="N8" s="93">
        <v>0</v>
      </c>
      <c r="O8" s="93">
        <v>0</v>
      </c>
      <c r="P8" s="93">
        <v>0</v>
      </c>
      <c r="Q8" s="93">
        <v>0</v>
      </c>
      <c r="R8" s="93">
        <v>0</v>
      </c>
      <c r="S8" s="93">
        <v>0</v>
      </c>
      <c r="T8" s="93">
        <v>0</v>
      </c>
      <c r="U8" s="93">
        <v>0</v>
      </c>
      <c r="V8" s="93">
        <v>0</v>
      </c>
      <c r="W8" s="93">
        <v>0</v>
      </c>
      <c r="X8" s="93">
        <v>0</v>
      </c>
      <c r="Y8" s="93">
        <v>0</v>
      </c>
      <c r="Z8" s="93">
        <v>0</v>
      </c>
      <c r="AA8" s="93">
        <v>0</v>
      </c>
      <c r="AB8" s="93">
        <v>0</v>
      </c>
      <c r="AC8" s="93">
        <v>0</v>
      </c>
      <c r="AD8" s="93">
        <v>0</v>
      </c>
      <c r="AE8" s="93">
        <v>0</v>
      </c>
      <c r="AF8" s="93">
        <v>1.9</v>
      </c>
      <c r="AG8" s="93">
        <v>2.9</v>
      </c>
      <c r="AH8" s="93">
        <v>4</v>
      </c>
      <c r="AI8" s="93">
        <v>4</v>
      </c>
      <c r="AJ8" s="93">
        <v>5</v>
      </c>
      <c r="AK8" s="93">
        <v>6</v>
      </c>
      <c r="AL8" s="93">
        <v>8</v>
      </c>
      <c r="AM8" s="93">
        <v>10</v>
      </c>
      <c r="AN8" s="93">
        <v>11</v>
      </c>
      <c r="AO8" s="93">
        <v>13</v>
      </c>
      <c r="AP8" s="93">
        <v>104</v>
      </c>
      <c r="AQ8" s="93">
        <v>183.72300000000001</v>
      </c>
      <c r="AR8" s="93">
        <v>173.41800000000001</v>
      </c>
      <c r="AS8" s="93">
        <v>183.63200000000001</v>
      </c>
      <c r="AT8" s="93">
        <v>208.02</v>
      </c>
      <c r="AU8" s="93">
        <v>284.64699999999999</v>
      </c>
      <c r="AV8" s="93">
        <v>345.29700000000008</v>
      </c>
      <c r="AW8" s="93">
        <v>441.75</v>
      </c>
      <c r="AX8" s="93">
        <v>526.322</v>
      </c>
      <c r="AY8" s="93">
        <v>617.35</v>
      </c>
      <c r="AZ8" s="93">
        <v>736.40099999999995</v>
      </c>
      <c r="BA8" s="93">
        <v>745.90700000000004</v>
      </c>
      <c r="BB8" s="93">
        <v>782.37199999999996</v>
      </c>
      <c r="BC8" s="93">
        <v>834.52800000000002</v>
      </c>
      <c r="BD8" s="93">
        <v>867.01099999999997</v>
      </c>
      <c r="BE8" s="93">
        <v>931.78101869</v>
      </c>
      <c r="BF8" s="93">
        <v>993.10799999999995</v>
      </c>
      <c r="BG8" s="93">
        <v>1053.6691153298639</v>
      </c>
      <c r="BH8" s="93">
        <v>1096.0409999999999</v>
      </c>
      <c r="BI8" s="93">
        <v>1149.1385723000005</v>
      </c>
      <c r="BJ8" s="93">
        <v>1181.2635561100005</v>
      </c>
      <c r="BK8" s="93">
        <v>1279.8853888127107</v>
      </c>
      <c r="BL8" s="93">
        <v>1362.9964772500002</v>
      </c>
      <c r="BM8" s="93">
        <v>1494.8980367000004</v>
      </c>
      <c r="BN8" s="93">
        <v>1572.0826307400002</v>
      </c>
      <c r="BO8" s="93">
        <v>1732.9771967700003</v>
      </c>
      <c r="BP8" s="93">
        <v>1927.2231981999998</v>
      </c>
      <c r="BQ8" s="93">
        <v>2088.2668163797011</v>
      </c>
      <c r="BR8" s="93">
        <v>2310.7835904931762</v>
      </c>
      <c r="BS8" s="93">
        <v>2457.3637705401129</v>
      </c>
      <c r="BT8" s="93">
        <v>2528.3775797098351</v>
      </c>
      <c r="BU8" s="93">
        <v>2636.5777217631335</v>
      </c>
      <c r="BV8" s="93">
        <v>2796.5670472834217</v>
      </c>
      <c r="BW8" s="93">
        <v>2928.0880468491177</v>
      </c>
      <c r="BX8" s="29"/>
    </row>
    <row r="9" spans="1:76">
      <c r="A9" s="82"/>
      <c r="B9" s="30" t="s">
        <v>254</v>
      </c>
      <c r="C9" s="101" t="s">
        <v>198</v>
      </c>
      <c r="D9" s="93">
        <v>59.9</v>
      </c>
      <c r="E9" s="93">
        <v>60.9</v>
      </c>
      <c r="F9" s="93">
        <v>61.9</v>
      </c>
      <c r="G9" s="93">
        <v>63.1</v>
      </c>
      <c r="H9" s="93">
        <v>87.2</v>
      </c>
      <c r="I9" s="93">
        <v>103.5</v>
      </c>
      <c r="J9" s="93">
        <v>105</v>
      </c>
      <c r="K9" s="93">
        <v>106.6</v>
      </c>
      <c r="L9" s="93">
        <v>113.8</v>
      </c>
      <c r="M9" s="93">
        <v>122.2</v>
      </c>
      <c r="N9" s="93">
        <v>125.9</v>
      </c>
      <c r="O9" s="93">
        <v>127.4</v>
      </c>
      <c r="P9" s="93">
        <v>131</v>
      </c>
      <c r="Q9" s="93">
        <v>134</v>
      </c>
      <c r="R9" s="93">
        <v>135.30000000000001</v>
      </c>
      <c r="S9" s="93">
        <v>139.80000000000001</v>
      </c>
      <c r="T9" s="93">
        <v>143.1</v>
      </c>
      <c r="U9" s="93">
        <v>146.30000000000001</v>
      </c>
      <c r="V9" s="93">
        <v>149.19999999999999</v>
      </c>
      <c r="W9" s="93">
        <v>160.19999999999999</v>
      </c>
      <c r="X9" s="93">
        <v>297.10000000000002</v>
      </c>
      <c r="Y9" s="93">
        <v>339.2</v>
      </c>
      <c r="Z9" s="93">
        <v>339</v>
      </c>
      <c r="AA9" s="93">
        <v>343.7</v>
      </c>
      <c r="AB9" s="93">
        <v>339</v>
      </c>
      <c r="AC9" s="93">
        <v>344.2</v>
      </c>
      <c r="AD9" s="93">
        <v>344.1</v>
      </c>
      <c r="AE9" s="93">
        <v>531.70000000000005</v>
      </c>
      <c r="AF9" s="93">
        <v>526.5</v>
      </c>
      <c r="AG9" s="93">
        <v>867.5</v>
      </c>
      <c r="AH9" s="93">
        <v>1776</v>
      </c>
      <c r="AI9" s="93">
        <v>2787</v>
      </c>
      <c r="AJ9" s="93">
        <v>2944</v>
      </c>
      <c r="AK9" s="93">
        <v>3372</v>
      </c>
      <c r="AL9" s="93">
        <v>3660</v>
      </c>
      <c r="AM9" s="93">
        <v>3988</v>
      </c>
      <c r="AN9" s="93">
        <v>4276</v>
      </c>
      <c r="AO9" s="93">
        <v>4468</v>
      </c>
      <c r="AP9" s="93">
        <v>4513</v>
      </c>
      <c r="AQ9" s="93">
        <v>4597.5079999999998</v>
      </c>
      <c r="AR9" s="93">
        <v>4514.5259999999998</v>
      </c>
      <c r="AS9" s="93">
        <v>4537.3530000000001</v>
      </c>
      <c r="AT9" s="93">
        <v>4590.7730000000001</v>
      </c>
      <c r="AU9" s="93">
        <v>5188.9120000000003</v>
      </c>
      <c r="AV9" s="93">
        <v>5953.1810000000005</v>
      </c>
      <c r="AW9" s="93">
        <v>6331.3990000000003</v>
      </c>
      <c r="AX9" s="93">
        <v>6403.6940000000004</v>
      </c>
      <c r="AY9" s="93">
        <v>6642.2250000000004</v>
      </c>
      <c r="AZ9" s="93">
        <v>6941.3710000000001</v>
      </c>
      <c r="BA9" s="93">
        <v>7088.2730000000001</v>
      </c>
      <c r="BB9" s="93">
        <v>7294.9489999999996</v>
      </c>
      <c r="BC9" s="93">
        <v>8283.3439999999991</v>
      </c>
      <c r="BD9" s="93">
        <v>8659.5450000000001</v>
      </c>
      <c r="BE9" s="93">
        <v>8795.2162844499999</v>
      </c>
      <c r="BF9" s="90">
        <v>8945.096379300001</v>
      </c>
      <c r="BG9" s="108"/>
      <c r="BH9" s="108"/>
      <c r="BI9" s="108"/>
      <c r="BJ9" s="108"/>
      <c r="BK9" s="108"/>
      <c r="BL9" s="108"/>
      <c r="BM9" s="108"/>
      <c r="BN9" s="108"/>
      <c r="BO9" s="108"/>
      <c r="BP9" s="108"/>
      <c r="BQ9" s="108"/>
      <c r="BR9" s="108"/>
      <c r="BS9" s="108"/>
      <c r="BT9" s="108"/>
      <c r="BU9" s="108"/>
      <c r="BV9" s="108"/>
      <c r="BW9" s="108"/>
      <c r="BX9" s="29"/>
    </row>
    <row r="10" spans="1:76" ht="26.45" customHeight="1">
      <c r="A10" s="82"/>
      <c r="B10" s="30" t="s">
        <v>253</v>
      </c>
      <c r="C10" s="82"/>
      <c r="D10" s="93">
        <f t="shared" ref="D10:AI10" si="0">SUM(D11:D12)</f>
        <v>0</v>
      </c>
      <c r="E10" s="93">
        <f t="shared" si="0"/>
        <v>0</v>
      </c>
      <c r="F10" s="93">
        <f t="shared" si="0"/>
        <v>0</v>
      </c>
      <c r="G10" s="93">
        <f t="shared" si="0"/>
        <v>0</v>
      </c>
      <c r="H10" s="93">
        <f t="shared" si="0"/>
        <v>0</v>
      </c>
      <c r="I10" s="93">
        <f t="shared" si="0"/>
        <v>0</v>
      </c>
      <c r="J10" s="93">
        <f t="shared" si="0"/>
        <v>0</v>
      </c>
      <c r="K10" s="93">
        <f t="shared" si="0"/>
        <v>0</v>
      </c>
      <c r="L10" s="93">
        <f t="shared" si="0"/>
        <v>0</v>
      </c>
      <c r="M10" s="93">
        <f t="shared" si="0"/>
        <v>0</v>
      </c>
      <c r="N10" s="93">
        <f t="shared" si="0"/>
        <v>0</v>
      </c>
      <c r="O10" s="93">
        <f t="shared" si="0"/>
        <v>0</v>
      </c>
      <c r="P10" s="93">
        <f t="shared" si="0"/>
        <v>0</v>
      </c>
      <c r="Q10" s="93">
        <f t="shared" si="0"/>
        <v>0</v>
      </c>
      <c r="R10" s="93">
        <f t="shared" si="0"/>
        <v>0</v>
      </c>
      <c r="S10" s="93">
        <f t="shared" si="0"/>
        <v>0</v>
      </c>
      <c r="T10" s="93">
        <f t="shared" si="0"/>
        <v>0</v>
      </c>
      <c r="U10" s="93">
        <f t="shared" si="0"/>
        <v>0</v>
      </c>
      <c r="V10" s="93">
        <f t="shared" si="0"/>
        <v>0</v>
      </c>
      <c r="W10" s="93">
        <f t="shared" si="0"/>
        <v>0</v>
      </c>
      <c r="X10" s="93">
        <f t="shared" si="0"/>
        <v>0</v>
      </c>
      <c r="Y10" s="93">
        <f t="shared" si="0"/>
        <v>0</v>
      </c>
      <c r="Z10" s="93">
        <f t="shared" si="0"/>
        <v>0</v>
      </c>
      <c r="AA10" s="93">
        <f t="shared" si="0"/>
        <v>0</v>
      </c>
      <c r="AB10" s="93">
        <f t="shared" si="0"/>
        <v>80.5</v>
      </c>
      <c r="AC10" s="93">
        <f t="shared" si="0"/>
        <v>79.8</v>
      </c>
      <c r="AD10" s="93">
        <f t="shared" si="0"/>
        <v>91.9</v>
      </c>
      <c r="AE10" s="93">
        <f t="shared" si="0"/>
        <v>0.1</v>
      </c>
      <c r="AF10" s="93">
        <f t="shared" si="0"/>
        <v>0</v>
      </c>
      <c r="AG10" s="93">
        <f t="shared" si="0"/>
        <v>98</v>
      </c>
      <c r="AH10" s="93">
        <f t="shared" si="0"/>
        <v>101</v>
      </c>
      <c r="AI10" s="93">
        <f t="shared" si="0"/>
        <v>101</v>
      </c>
      <c r="AJ10" s="93">
        <f t="shared" ref="AJ10:BO10" si="1">SUM(AJ11:AJ12)</f>
        <v>103</v>
      </c>
      <c r="AK10" s="93">
        <f t="shared" si="1"/>
        <v>107</v>
      </c>
      <c r="AL10" s="93">
        <f t="shared" si="1"/>
        <v>108</v>
      </c>
      <c r="AM10" s="93">
        <f t="shared" si="1"/>
        <v>109</v>
      </c>
      <c r="AN10" s="93">
        <f t="shared" si="1"/>
        <v>111</v>
      </c>
      <c r="AO10" s="93">
        <f t="shared" si="1"/>
        <v>112</v>
      </c>
      <c r="AP10" s="93">
        <f t="shared" si="1"/>
        <v>115</v>
      </c>
      <c r="AQ10" s="93">
        <f t="shared" si="1"/>
        <v>115.869</v>
      </c>
      <c r="AR10" s="93">
        <f t="shared" si="1"/>
        <v>117.608</v>
      </c>
      <c r="AS10" s="93">
        <f t="shared" si="1"/>
        <v>120.767</v>
      </c>
      <c r="AT10" s="93">
        <f t="shared" si="1"/>
        <v>121.69999999999999</v>
      </c>
      <c r="AU10" s="93">
        <f t="shared" si="1"/>
        <v>124.99799999999999</v>
      </c>
      <c r="AV10" s="93">
        <f t="shared" si="1"/>
        <v>127.76300000000001</v>
      </c>
      <c r="AW10" s="93">
        <f t="shared" si="1"/>
        <v>136.01</v>
      </c>
      <c r="AX10" s="93">
        <f t="shared" si="1"/>
        <v>135.90600000000001</v>
      </c>
      <c r="AY10" s="93">
        <f t="shared" si="1"/>
        <v>138.93899999999999</v>
      </c>
      <c r="AZ10" s="93">
        <f t="shared" si="1"/>
        <v>144.053</v>
      </c>
      <c r="BA10" s="93">
        <f t="shared" si="1"/>
        <v>139.03800000000001</v>
      </c>
      <c r="BB10" s="93">
        <f t="shared" si="1"/>
        <v>140.483</v>
      </c>
      <c r="BC10" s="93">
        <f t="shared" si="1"/>
        <v>134.304</v>
      </c>
      <c r="BD10" s="93">
        <f t="shared" si="1"/>
        <v>135.184</v>
      </c>
      <c r="BE10" s="93">
        <f t="shared" si="1"/>
        <v>136.494</v>
      </c>
      <c r="BF10" s="93">
        <f t="shared" si="1"/>
        <v>137.20599999999999</v>
      </c>
      <c r="BG10" s="93">
        <f t="shared" si="1"/>
        <v>140.86000000000001</v>
      </c>
      <c r="BH10" s="93">
        <f t="shared" si="1"/>
        <v>142.22499999999999</v>
      </c>
      <c r="BI10" s="93">
        <f t="shared" si="1"/>
        <v>142.98906689999998</v>
      </c>
      <c r="BJ10" s="93">
        <f t="shared" si="1"/>
        <v>145.06664781979541</v>
      </c>
      <c r="BK10" s="93">
        <f t="shared" si="1"/>
        <v>147.31015170999999</v>
      </c>
      <c r="BL10" s="93">
        <f t="shared" si="1"/>
        <v>1044.2802145123819</v>
      </c>
      <c r="BM10" s="93">
        <f t="shared" si="1"/>
        <v>153.69645450000002</v>
      </c>
      <c r="BN10" s="93">
        <f t="shared" si="1"/>
        <v>154.66018952125</v>
      </c>
      <c r="BO10" s="93">
        <f t="shared" si="1"/>
        <v>155.47796661000001</v>
      </c>
      <c r="BP10" s="93">
        <f t="shared" ref="BP10:BW10" si="2">SUM(BP11:BP12)</f>
        <v>155.86012674</v>
      </c>
      <c r="BQ10" s="93">
        <f t="shared" si="2"/>
        <v>154.67662793</v>
      </c>
      <c r="BR10" s="93">
        <f t="shared" si="2"/>
        <v>157.71125388331254</v>
      </c>
      <c r="BS10" s="93">
        <f t="shared" si="2"/>
        <v>156.9990286713425</v>
      </c>
      <c r="BT10" s="93">
        <f t="shared" si="2"/>
        <v>155.74772258150492</v>
      </c>
      <c r="BU10" s="93">
        <f t="shared" si="2"/>
        <v>153.977585592705</v>
      </c>
      <c r="BV10" s="93">
        <f t="shared" si="2"/>
        <v>152.16327745118741</v>
      </c>
      <c r="BW10" s="93">
        <f t="shared" si="2"/>
        <v>150.46112933926324</v>
      </c>
      <c r="BX10" s="29"/>
    </row>
    <row r="11" spans="1:76">
      <c r="A11" s="82"/>
      <c r="B11" s="38" t="s">
        <v>214</v>
      </c>
      <c r="C11" s="101" t="s">
        <v>207</v>
      </c>
      <c r="D11" s="93">
        <v>0</v>
      </c>
      <c r="E11" s="93">
        <v>0</v>
      </c>
      <c r="F11" s="93">
        <v>0</v>
      </c>
      <c r="G11" s="93">
        <v>0</v>
      </c>
      <c r="H11" s="93">
        <v>0</v>
      </c>
      <c r="I11" s="93">
        <v>0</v>
      </c>
      <c r="J11" s="93">
        <v>0</v>
      </c>
      <c r="K11" s="93">
        <v>0</v>
      </c>
      <c r="L11" s="93">
        <v>0</v>
      </c>
      <c r="M11" s="93">
        <v>0</v>
      </c>
      <c r="N11" s="93">
        <v>0</v>
      </c>
      <c r="O11" s="93">
        <v>0</v>
      </c>
      <c r="P11" s="93">
        <v>0</v>
      </c>
      <c r="Q11" s="93">
        <v>0</v>
      </c>
      <c r="R11" s="93">
        <v>0</v>
      </c>
      <c r="S11" s="93">
        <v>0</v>
      </c>
      <c r="T11" s="93">
        <v>0</v>
      </c>
      <c r="U11" s="93">
        <v>0</v>
      </c>
      <c r="V11" s="93">
        <v>0</v>
      </c>
      <c r="W11" s="93">
        <v>0</v>
      </c>
      <c r="X11" s="93">
        <v>0</v>
      </c>
      <c r="Y11" s="93">
        <v>0</v>
      </c>
      <c r="Z11" s="93">
        <v>0</v>
      </c>
      <c r="AA11" s="93">
        <v>0</v>
      </c>
      <c r="AB11" s="93">
        <v>0</v>
      </c>
      <c r="AC11" s="93">
        <v>77.2</v>
      </c>
      <c r="AD11" s="93">
        <v>88.5</v>
      </c>
      <c r="AE11" s="93">
        <v>0.1</v>
      </c>
      <c r="AF11" s="93">
        <v>0</v>
      </c>
      <c r="AG11" s="93">
        <v>0</v>
      </c>
      <c r="AH11" s="93">
        <v>96</v>
      </c>
      <c r="AI11" s="93">
        <v>96</v>
      </c>
      <c r="AJ11" s="93">
        <v>98</v>
      </c>
      <c r="AK11" s="93">
        <v>101</v>
      </c>
      <c r="AL11" s="93">
        <v>102</v>
      </c>
      <c r="AM11" s="93">
        <v>103</v>
      </c>
      <c r="AN11" s="93">
        <v>105</v>
      </c>
      <c r="AO11" s="93">
        <v>105</v>
      </c>
      <c r="AP11" s="93">
        <v>107</v>
      </c>
      <c r="AQ11" s="93">
        <v>107</v>
      </c>
      <c r="AR11" s="93">
        <v>109</v>
      </c>
      <c r="AS11" s="93">
        <v>112</v>
      </c>
      <c r="AT11" s="93">
        <v>112.35899999999999</v>
      </c>
      <c r="AU11" s="93">
        <v>114.324</v>
      </c>
      <c r="AV11" s="93">
        <v>115.11</v>
      </c>
      <c r="AW11" s="93">
        <v>122.089</v>
      </c>
      <c r="AX11" s="93">
        <v>123.30500000000001</v>
      </c>
      <c r="AY11" s="93">
        <v>124.179</v>
      </c>
      <c r="AZ11" s="93">
        <v>128.614</v>
      </c>
      <c r="BA11" s="93">
        <v>123.26300000000001</v>
      </c>
      <c r="BB11" s="93">
        <v>124.417</v>
      </c>
      <c r="BC11" s="93">
        <v>118.181</v>
      </c>
      <c r="BD11" s="93">
        <v>118.962</v>
      </c>
      <c r="BE11" s="93">
        <v>120.14100000000001</v>
      </c>
      <c r="BF11" s="93">
        <v>120.018</v>
      </c>
      <c r="BG11" s="93">
        <v>122.324</v>
      </c>
      <c r="BH11" s="93">
        <v>123.015</v>
      </c>
      <c r="BI11" s="93">
        <v>123.87321689999997</v>
      </c>
      <c r="BJ11" s="93">
        <v>125.86199999999999</v>
      </c>
      <c r="BK11" s="93">
        <v>127.27833854999997</v>
      </c>
      <c r="BL11" s="93">
        <v>822.81408871238204</v>
      </c>
      <c r="BM11" s="93">
        <v>121.23222758000001</v>
      </c>
      <c r="BN11" s="93">
        <v>122.38864807125002</v>
      </c>
      <c r="BO11" s="93">
        <v>123.35264574</v>
      </c>
      <c r="BP11" s="93">
        <v>123.46082752000001</v>
      </c>
      <c r="BQ11" s="93">
        <v>122.52528203</v>
      </c>
      <c r="BR11" s="93">
        <v>124.61147938331253</v>
      </c>
      <c r="BS11" s="93">
        <v>124.914959180398</v>
      </c>
      <c r="BT11" s="93">
        <v>124.82876840024328</v>
      </c>
      <c r="BU11" s="93">
        <v>124.51570732237268</v>
      </c>
      <c r="BV11" s="93">
        <v>123.98756892481893</v>
      </c>
      <c r="BW11" s="93">
        <v>122.66612170834568</v>
      </c>
      <c r="BX11" s="29"/>
    </row>
    <row r="12" spans="1:76">
      <c r="A12" s="82"/>
      <c r="B12" s="38" t="s">
        <v>213</v>
      </c>
      <c r="C12" s="101" t="s">
        <v>198</v>
      </c>
      <c r="D12" s="93">
        <v>0</v>
      </c>
      <c r="E12" s="93">
        <v>0</v>
      </c>
      <c r="F12" s="93">
        <v>0</v>
      </c>
      <c r="G12" s="93">
        <v>0</v>
      </c>
      <c r="H12" s="93">
        <v>0</v>
      </c>
      <c r="I12" s="93">
        <v>0</v>
      </c>
      <c r="J12" s="93">
        <v>0</v>
      </c>
      <c r="K12" s="93">
        <v>0</v>
      </c>
      <c r="L12" s="93">
        <v>0</v>
      </c>
      <c r="M12" s="93">
        <v>0</v>
      </c>
      <c r="N12" s="93">
        <v>0</v>
      </c>
      <c r="O12" s="93">
        <v>0</v>
      </c>
      <c r="P12" s="93">
        <v>0</v>
      </c>
      <c r="Q12" s="93">
        <v>0</v>
      </c>
      <c r="R12" s="93">
        <v>0</v>
      </c>
      <c r="S12" s="93">
        <v>0</v>
      </c>
      <c r="T12" s="93">
        <v>0</v>
      </c>
      <c r="U12" s="93">
        <v>0</v>
      </c>
      <c r="V12" s="93">
        <v>0</v>
      </c>
      <c r="W12" s="93">
        <v>0</v>
      </c>
      <c r="X12" s="93">
        <v>0</v>
      </c>
      <c r="Y12" s="93">
        <v>0</v>
      </c>
      <c r="Z12" s="93">
        <v>0</v>
      </c>
      <c r="AA12" s="93">
        <v>0</v>
      </c>
      <c r="AB12" s="93">
        <v>80.5</v>
      </c>
      <c r="AC12" s="93">
        <v>2.6</v>
      </c>
      <c r="AD12" s="93">
        <v>3.4</v>
      </c>
      <c r="AE12" s="93">
        <v>0</v>
      </c>
      <c r="AF12" s="93">
        <v>0</v>
      </c>
      <c r="AG12" s="93">
        <v>98</v>
      </c>
      <c r="AH12" s="93">
        <v>5</v>
      </c>
      <c r="AI12" s="93">
        <v>5</v>
      </c>
      <c r="AJ12" s="93">
        <v>5</v>
      </c>
      <c r="AK12" s="93">
        <v>6</v>
      </c>
      <c r="AL12" s="93">
        <v>6</v>
      </c>
      <c r="AM12" s="93">
        <v>6</v>
      </c>
      <c r="AN12" s="93">
        <v>6</v>
      </c>
      <c r="AO12" s="93">
        <v>7</v>
      </c>
      <c r="AP12" s="93">
        <v>8</v>
      </c>
      <c r="AQ12" s="93">
        <v>8.8689999999999998</v>
      </c>
      <c r="AR12" s="93">
        <v>8.6080000000000005</v>
      </c>
      <c r="AS12" s="93">
        <v>8.7669999999999995</v>
      </c>
      <c r="AT12" s="93">
        <v>9.3409999999999993</v>
      </c>
      <c r="AU12" s="93">
        <v>10.673999999999999</v>
      </c>
      <c r="AV12" s="93">
        <v>12.653</v>
      </c>
      <c r="AW12" s="93">
        <v>13.920999999999999</v>
      </c>
      <c r="AX12" s="93">
        <v>12.601000000000001</v>
      </c>
      <c r="AY12" s="93">
        <v>14.76</v>
      </c>
      <c r="AZ12" s="93">
        <v>15.439</v>
      </c>
      <c r="BA12" s="93">
        <v>15.775</v>
      </c>
      <c r="BB12" s="93">
        <v>16.065999999999999</v>
      </c>
      <c r="BC12" s="93">
        <v>16.123000000000001</v>
      </c>
      <c r="BD12" s="93">
        <v>16.222000000000001</v>
      </c>
      <c r="BE12" s="93">
        <v>16.353000000000002</v>
      </c>
      <c r="BF12" s="93">
        <v>17.187999999999999</v>
      </c>
      <c r="BG12" s="93">
        <v>18.536000000000001</v>
      </c>
      <c r="BH12" s="93">
        <v>19.21</v>
      </c>
      <c r="BI12" s="93">
        <v>19.115849999999998</v>
      </c>
      <c r="BJ12" s="93">
        <v>19.204647819795415</v>
      </c>
      <c r="BK12" s="93">
        <v>20.031813160000006</v>
      </c>
      <c r="BL12" s="93">
        <v>221.46612579999999</v>
      </c>
      <c r="BM12" s="93">
        <v>32.464226920000009</v>
      </c>
      <c r="BN12" s="93">
        <v>32.271541450000001</v>
      </c>
      <c r="BO12" s="93">
        <v>32.125320869999996</v>
      </c>
      <c r="BP12" s="93">
        <v>32.399299220000003</v>
      </c>
      <c r="BQ12" s="93">
        <v>32.151345900000003</v>
      </c>
      <c r="BR12" s="93">
        <v>33.099774500000002</v>
      </c>
      <c r="BS12" s="93">
        <v>32.084069490944508</v>
      </c>
      <c r="BT12" s="93">
        <v>30.918954181261629</v>
      </c>
      <c r="BU12" s="93">
        <v>29.461878270332335</v>
      </c>
      <c r="BV12" s="93">
        <v>28.175708526368485</v>
      </c>
      <c r="BW12" s="93">
        <v>27.795007630917564</v>
      </c>
      <c r="BX12" s="29"/>
    </row>
    <row r="13" spans="1:76">
      <c r="A13" s="82"/>
      <c r="B13" s="107" t="s">
        <v>252</v>
      </c>
      <c r="C13" s="101" t="s">
        <v>200</v>
      </c>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v>0</v>
      </c>
      <c r="AR13" s="93">
        <v>2.5100000000000001E-3</v>
      </c>
      <c r="AS13" s="93">
        <v>0.40648099999999998</v>
      </c>
      <c r="AT13" s="93">
        <v>8.6</v>
      </c>
      <c r="AU13" s="93">
        <v>23.253</v>
      </c>
      <c r="AV13" s="93">
        <v>15.308</v>
      </c>
      <c r="AW13" s="93">
        <v>12.185</v>
      </c>
      <c r="AX13" s="93">
        <v>0</v>
      </c>
      <c r="AY13" s="93">
        <v>59.960999999999999</v>
      </c>
      <c r="AZ13" s="93">
        <v>41.031999999999996</v>
      </c>
      <c r="BA13" s="93">
        <v>0.58599999999999997</v>
      </c>
      <c r="BB13" s="93">
        <v>0</v>
      </c>
      <c r="BC13" s="93">
        <v>0.97199999999999998</v>
      </c>
      <c r="BD13" s="93">
        <v>29.518000000000001</v>
      </c>
      <c r="BE13" s="93">
        <v>16</v>
      </c>
      <c r="BF13" s="93">
        <v>14.147</v>
      </c>
      <c r="BG13" s="93">
        <v>6.3209999999999997</v>
      </c>
      <c r="BH13" s="93">
        <v>1.7869999999999999</v>
      </c>
      <c r="BI13" s="93">
        <v>8.8140000000000001</v>
      </c>
      <c r="BJ13" s="93">
        <v>3.4359999999999999</v>
      </c>
      <c r="BK13" s="93">
        <v>3.99</v>
      </c>
      <c r="BL13" s="93">
        <v>211.09399999999999</v>
      </c>
      <c r="BM13" s="93">
        <v>298.26100000000002</v>
      </c>
      <c r="BN13" s="93">
        <v>435.41003044000001</v>
      </c>
      <c r="BO13" s="93">
        <v>128.72999999999999</v>
      </c>
      <c r="BP13" s="93">
        <v>141.73699999999999</v>
      </c>
      <c r="BQ13" s="93">
        <v>8.4069999999999965</v>
      </c>
      <c r="BR13" s="93">
        <v>10.379999999999995</v>
      </c>
      <c r="BS13" s="93">
        <v>127.47600987092972</v>
      </c>
      <c r="BT13" s="93">
        <v>129.15874763050101</v>
      </c>
      <c r="BU13" s="93">
        <v>132.15417045272881</v>
      </c>
      <c r="BV13" s="93">
        <v>134.1974683367863</v>
      </c>
      <c r="BW13" s="93">
        <v>135.44841179306934</v>
      </c>
      <c r="BX13" s="29"/>
    </row>
    <row r="14" spans="1:76">
      <c r="A14" s="82"/>
      <c r="B14" s="30" t="s">
        <v>10</v>
      </c>
      <c r="C14" s="101" t="s">
        <v>200</v>
      </c>
      <c r="D14" s="93">
        <v>0</v>
      </c>
      <c r="E14" s="93">
        <v>0</v>
      </c>
      <c r="F14" s="93">
        <v>0</v>
      </c>
      <c r="G14" s="93">
        <v>0</v>
      </c>
      <c r="H14" s="93">
        <v>0</v>
      </c>
      <c r="I14" s="93">
        <v>0</v>
      </c>
      <c r="J14" s="93">
        <v>0</v>
      </c>
      <c r="K14" s="93">
        <v>0</v>
      </c>
      <c r="L14" s="93">
        <v>0</v>
      </c>
      <c r="M14" s="93">
        <v>0</v>
      </c>
      <c r="N14" s="93">
        <v>0</v>
      </c>
      <c r="O14" s="93">
        <v>0</v>
      </c>
      <c r="P14" s="93">
        <v>0</v>
      </c>
      <c r="Q14" s="93">
        <v>0</v>
      </c>
      <c r="R14" s="93">
        <v>0</v>
      </c>
      <c r="S14" s="93">
        <v>0</v>
      </c>
      <c r="T14" s="93">
        <v>0</v>
      </c>
      <c r="U14" s="93">
        <v>0</v>
      </c>
      <c r="V14" s="93">
        <v>0</v>
      </c>
      <c r="W14" s="93">
        <v>0</v>
      </c>
      <c r="X14" s="93">
        <v>0</v>
      </c>
      <c r="Y14" s="93">
        <v>0</v>
      </c>
      <c r="Z14" s="93">
        <v>18</v>
      </c>
      <c r="AA14" s="93">
        <v>21</v>
      </c>
      <c r="AB14" s="93">
        <v>27</v>
      </c>
      <c r="AC14" s="93">
        <v>33</v>
      </c>
      <c r="AD14" s="93">
        <v>99</v>
      </c>
      <c r="AE14" s="93">
        <v>137</v>
      </c>
      <c r="AF14" s="93">
        <v>148</v>
      </c>
      <c r="AG14" s="93">
        <v>369</v>
      </c>
      <c r="AH14" s="93">
        <v>386</v>
      </c>
      <c r="AI14" s="93">
        <v>445</v>
      </c>
      <c r="AJ14" s="93">
        <v>599</v>
      </c>
      <c r="AK14" s="93">
        <v>890.6</v>
      </c>
      <c r="AL14" s="93">
        <v>1083</v>
      </c>
      <c r="AM14" s="93">
        <v>1218</v>
      </c>
      <c r="AN14" s="93">
        <v>1354</v>
      </c>
      <c r="AO14" s="93">
        <v>1479</v>
      </c>
      <c r="AP14" s="93">
        <v>1635</v>
      </c>
      <c r="AQ14" s="93">
        <v>1701</v>
      </c>
      <c r="AR14" s="93">
        <v>1365.134</v>
      </c>
      <c r="AS14" s="93">
        <v>1699.6620000000003</v>
      </c>
      <c r="AT14" s="93">
        <v>2122.81</v>
      </c>
      <c r="AU14" s="93">
        <v>1404.1669999999999</v>
      </c>
      <c r="AV14" s="93">
        <v>1692.576</v>
      </c>
      <c r="AW14" s="93">
        <v>1939.9</v>
      </c>
      <c r="AX14" s="93">
        <v>2077.2112939999997</v>
      </c>
      <c r="AY14" s="93">
        <v>2188.670932</v>
      </c>
      <c r="AZ14" s="93">
        <v>2310.6117920000006</v>
      </c>
      <c r="BA14" s="93">
        <v>2394.678625</v>
      </c>
      <c r="BB14" s="93">
        <v>2452.404614999999</v>
      </c>
      <c r="BC14" s="93">
        <v>2510.8873257930913</v>
      </c>
      <c r="BD14" s="93">
        <v>2574.5184790181656</v>
      </c>
      <c r="BE14" s="93">
        <v>2685.8228541801273</v>
      </c>
      <c r="BF14" s="93">
        <v>2833.9392983749794</v>
      </c>
      <c r="BG14" s="93">
        <v>3226.13099526</v>
      </c>
      <c r="BH14" s="93">
        <v>3556.9849629183473</v>
      </c>
      <c r="BI14" s="93">
        <v>3774.089575</v>
      </c>
      <c r="BJ14" s="93">
        <v>3941.0267050000002</v>
      </c>
      <c r="BK14" s="93">
        <v>4026.6875790000004</v>
      </c>
      <c r="BL14" s="93">
        <v>4234.4436619999997</v>
      </c>
      <c r="BM14" s="93">
        <v>4697.6782249999997</v>
      </c>
      <c r="BN14" s="93">
        <v>4924.7733250000001</v>
      </c>
      <c r="BO14" s="93">
        <v>4918.3788950000007</v>
      </c>
      <c r="BP14" s="93">
        <v>4911.948089999999</v>
      </c>
      <c r="BQ14" s="93">
        <v>0</v>
      </c>
      <c r="BR14" s="93">
        <v>0</v>
      </c>
      <c r="BS14" s="93">
        <v>0</v>
      </c>
      <c r="BT14" s="93">
        <v>0</v>
      </c>
      <c r="BU14" s="93">
        <v>0</v>
      </c>
      <c r="BV14" s="93">
        <v>0</v>
      </c>
      <c r="BW14" s="93">
        <v>0</v>
      </c>
      <c r="BX14" s="29"/>
    </row>
    <row r="15" spans="1:76" ht="26.45" customHeight="1">
      <c r="A15" s="82"/>
      <c r="B15" s="30" t="s">
        <v>251</v>
      </c>
      <c r="C15" s="101" t="s">
        <v>207</v>
      </c>
      <c r="D15" s="93">
        <v>0</v>
      </c>
      <c r="E15" s="93">
        <v>0</v>
      </c>
      <c r="F15" s="93">
        <v>0</v>
      </c>
      <c r="G15" s="93">
        <v>0</v>
      </c>
      <c r="H15" s="93">
        <v>0</v>
      </c>
      <c r="I15" s="93">
        <v>0</v>
      </c>
      <c r="J15" s="93">
        <v>0</v>
      </c>
      <c r="K15" s="93">
        <v>0</v>
      </c>
      <c r="L15" s="93">
        <v>0</v>
      </c>
      <c r="M15" s="93">
        <v>0</v>
      </c>
      <c r="N15" s="93">
        <v>0</v>
      </c>
      <c r="O15" s="93">
        <v>0</v>
      </c>
      <c r="P15" s="93">
        <v>0</v>
      </c>
      <c r="Q15" s="93">
        <v>0</v>
      </c>
      <c r="R15" s="93">
        <v>0</v>
      </c>
      <c r="S15" s="93">
        <v>0</v>
      </c>
      <c r="T15" s="93">
        <v>0</v>
      </c>
      <c r="U15" s="93">
        <v>0</v>
      </c>
      <c r="V15" s="93">
        <v>0</v>
      </c>
      <c r="W15" s="93">
        <v>0</v>
      </c>
      <c r="X15" s="93">
        <v>0</v>
      </c>
      <c r="Y15" s="93">
        <v>0</v>
      </c>
      <c r="Z15" s="93">
        <v>11</v>
      </c>
      <c r="AA15" s="93">
        <v>13.4</v>
      </c>
      <c r="AB15" s="93">
        <v>13.1</v>
      </c>
      <c r="AC15" s="93">
        <v>13.4</v>
      </c>
      <c r="AD15" s="93">
        <v>13.9</v>
      </c>
      <c r="AE15" s="93">
        <v>15.1</v>
      </c>
      <c r="AF15" s="93">
        <v>15</v>
      </c>
      <c r="AG15" s="93">
        <v>15.2</v>
      </c>
      <c r="AH15" s="93">
        <v>16</v>
      </c>
      <c r="AI15" s="93">
        <v>16</v>
      </c>
      <c r="AJ15" s="93">
        <v>16</v>
      </c>
      <c r="AK15" s="93">
        <v>17</v>
      </c>
      <c r="AL15" s="93">
        <v>17</v>
      </c>
      <c r="AM15" s="93">
        <v>17</v>
      </c>
      <c r="AN15" s="93">
        <v>17</v>
      </c>
      <c r="AO15" s="93">
        <v>18</v>
      </c>
      <c r="AP15" s="93">
        <v>18</v>
      </c>
      <c r="AQ15" s="93">
        <v>2.6080000000000001</v>
      </c>
      <c r="AR15" s="93">
        <v>0</v>
      </c>
      <c r="AS15" s="93">
        <v>0</v>
      </c>
      <c r="AT15" s="93">
        <v>0</v>
      </c>
      <c r="AU15" s="93">
        <v>0</v>
      </c>
      <c r="AV15" s="93">
        <v>0</v>
      </c>
      <c r="AW15" s="93">
        <v>0</v>
      </c>
      <c r="AX15" s="93">
        <v>0</v>
      </c>
      <c r="AY15" s="93">
        <v>0</v>
      </c>
      <c r="AZ15" s="93">
        <v>0</v>
      </c>
      <c r="BA15" s="93">
        <v>0</v>
      </c>
      <c r="BB15" s="93">
        <v>0</v>
      </c>
      <c r="BC15" s="93">
        <v>0</v>
      </c>
      <c r="BD15" s="93">
        <v>0</v>
      </c>
      <c r="BE15" s="93">
        <v>0</v>
      </c>
      <c r="BF15" s="93">
        <v>0</v>
      </c>
      <c r="BG15" s="93">
        <v>0</v>
      </c>
      <c r="BH15" s="93">
        <v>0</v>
      </c>
      <c r="BI15" s="93">
        <v>0</v>
      </c>
      <c r="BJ15" s="93">
        <v>0</v>
      </c>
      <c r="BK15" s="93">
        <v>0</v>
      </c>
      <c r="BL15" s="93">
        <v>0</v>
      </c>
      <c r="BM15" s="93">
        <v>0</v>
      </c>
      <c r="BN15" s="93">
        <v>0</v>
      </c>
      <c r="BO15" s="93">
        <v>0</v>
      </c>
      <c r="BP15" s="93">
        <v>0</v>
      </c>
      <c r="BQ15" s="93">
        <v>0</v>
      </c>
      <c r="BR15" s="93">
        <v>0</v>
      </c>
      <c r="BS15" s="93">
        <v>0</v>
      </c>
      <c r="BT15" s="93">
        <v>0</v>
      </c>
      <c r="BU15" s="93">
        <v>0</v>
      </c>
      <c r="BV15" s="93">
        <v>0</v>
      </c>
      <c r="BW15" s="93">
        <v>0</v>
      </c>
      <c r="BX15" s="29"/>
    </row>
    <row r="16" spans="1:76">
      <c r="A16" s="82"/>
      <c r="B16" s="30" t="s">
        <v>250</v>
      </c>
      <c r="C16" s="101" t="s">
        <v>198</v>
      </c>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93">
        <v>0</v>
      </c>
      <c r="U16" s="93">
        <v>0</v>
      </c>
      <c r="V16" s="93">
        <v>0</v>
      </c>
      <c r="W16" s="93">
        <v>0</v>
      </c>
      <c r="X16" s="93">
        <v>0</v>
      </c>
      <c r="Y16" s="93">
        <v>0</v>
      </c>
      <c r="Z16" s="93">
        <v>0</v>
      </c>
      <c r="AA16" s="93">
        <v>0</v>
      </c>
      <c r="AB16" s="93">
        <v>0</v>
      </c>
      <c r="AC16" s="93">
        <v>0</v>
      </c>
      <c r="AD16" s="93">
        <v>0</v>
      </c>
      <c r="AE16" s="93">
        <v>0</v>
      </c>
      <c r="AF16" s="93">
        <v>0</v>
      </c>
      <c r="AG16" s="93">
        <v>0</v>
      </c>
      <c r="AH16" s="93">
        <v>0</v>
      </c>
      <c r="AI16" s="93">
        <v>0</v>
      </c>
      <c r="AJ16" s="93">
        <v>0</v>
      </c>
      <c r="AK16" s="93">
        <v>0</v>
      </c>
      <c r="AL16" s="93">
        <v>0</v>
      </c>
      <c r="AM16" s="93">
        <v>0</v>
      </c>
      <c r="AN16" s="93">
        <v>0</v>
      </c>
      <c r="AO16" s="93">
        <v>0</v>
      </c>
      <c r="AP16" s="93">
        <v>0</v>
      </c>
      <c r="AQ16" s="93">
        <v>0</v>
      </c>
      <c r="AR16" s="93">
        <v>0</v>
      </c>
      <c r="AS16" s="93">
        <v>0</v>
      </c>
      <c r="AT16" s="93">
        <v>0</v>
      </c>
      <c r="AU16" s="93">
        <v>0</v>
      </c>
      <c r="AV16" s="93">
        <v>1973.203</v>
      </c>
      <c r="AW16" s="93">
        <v>2772.2469999999998</v>
      </c>
      <c r="AX16" s="93">
        <v>3124.558</v>
      </c>
      <c r="AY16" s="93">
        <v>3801.788</v>
      </c>
      <c r="AZ16" s="93">
        <v>4497.8189999999995</v>
      </c>
      <c r="BA16" s="93">
        <v>4953.4069999999992</v>
      </c>
      <c r="BB16" s="93">
        <v>5316.1329999999989</v>
      </c>
      <c r="BC16" s="93">
        <v>5659.9930000000004</v>
      </c>
      <c r="BD16" s="93">
        <v>6043.639000000001</v>
      </c>
      <c r="BE16" s="93">
        <v>6580.0587643462241</v>
      </c>
      <c r="BF16" s="93">
        <v>7051.9688886240428</v>
      </c>
      <c r="BG16" s="93">
        <v>7582.0869577400717</v>
      </c>
      <c r="BH16" s="93">
        <v>8079.1630000000005</v>
      </c>
      <c r="BI16" s="93">
        <v>8618.3022954000007</v>
      </c>
      <c r="BJ16" s="93">
        <v>9155.4464638600002</v>
      </c>
      <c r="BK16" s="93">
        <v>9867.029829797455</v>
      </c>
      <c r="BL16" s="93">
        <v>10525.20336705</v>
      </c>
      <c r="BM16" s="93">
        <v>11458.592503259999</v>
      </c>
      <c r="BN16" s="93">
        <v>11876.615118280002</v>
      </c>
      <c r="BO16" s="93">
        <v>12565.735437840005</v>
      </c>
      <c r="BP16" s="93">
        <v>13430.149580209998</v>
      </c>
      <c r="BQ16" s="93">
        <v>13763.242460740801</v>
      </c>
      <c r="BR16" s="93">
        <v>13770.100253762375</v>
      </c>
      <c r="BS16" s="93">
        <v>12985.111016973318</v>
      </c>
      <c r="BT16" s="93">
        <v>10110.975255849484</v>
      </c>
      <c r="BU16" s="93">
        <v>6434.4399705208725</v>
      </c>
      <c r="BV16" s="93">
        <v>5232.1205344016462</v>
      </c>
      <c r="BW16" s="93">
        <v>5084.125562188472</v>
      </c>
      <c r="BX16" s="29"/>
    </row>
    <row r="17" spans="1:76">
      <c r="A17" s="82"/>
      <c r="B17" s="30" t="s">
        <v>249</v>
      </c>
      <c r="C17" s="101" t="s">
        <v>200</v>
      </c>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0</v>
      </c>
      <c r="AM17" s="93">
        <v>0</v>
      </c>
      <c r="AN17" s="93">
        <v>0</v>
      </c>
      <c r="AO17" s="93">
        <v>0</v>
      </c>
      <c r="AP17" s="93">
        <v>0</v>
      </c>
      <c r="AQ17" s="93">
        <v>0</v>
      </c>
      <c r="AR17" s="93">
        <v>0</v>
      </c>
      <c r="AS17" s="93">
        <v>0</v>
      </c>
      <c r="AT17" s="93">
        <v>0</v>
      </c>
      <c r="AU17" s="93">
        <v>0</v>
      </c>
      <c r="AV17" s="93">
        <v>2.8769999999999998</v>
      </c>
      <c r="AW17" s="93">
        <v>7.2039999999999997</v>
      </c>
      <c r="AX17" s="93">
        <v>11.369</v>
      </c>
      <c r="AY17" s="93">
        <v>19.163</v>
      </c>
      <c r="AZ17" s="93">
        <v>34.027000000000001</v>
      </c>
      <c r="BA17" s="93">
        <v>42.026000000000003</v>
      </c>
      <c r="BB17" s="93">
        <v>48.832000000000001</v>
      </c>
      <c r="BC17" s="93">
        <v>39.287999999999997</v>
      </c>
      <c r="BD17" s="93">
        <v>-6.0999999999999999E-2</v>
      </c>
      <c r="BE17" s="93">
        <v>-8.6436562195121955E-2</v>
      </c>
      <c r="BF17" s="93">
        <v>-0.14737339999999999</v>
      </c>
      <c r="BG17" s="93">
        <v>8.5208560000000017E-2</v>
      </c>
      <c r="BH17" s="93">
        <v>-2.9000000000000001E-2</v>
      </c>
      <c r="BI17" s="93">
        <v>0</v>
      </c>
      <c r="BJ17" s="93">
        <v>0</v>
      </c>
      <c r="BK17" s="93">
        <v>0</v>
      </c>
      <c r="BL17" s="93">
        <v>0</v>
      </c>
      <c r="BM17" s="93">
        <v>0</v>
      </c>
      <c r="BN17" s="93">
        <v>0</v>
      </c>
      <c r="BO17" s="93">
        <v>0</v>
      </c>
      <c r="BP17" s="93">
        <v>0</v>
      </c>
      <c r="BQ17" s="93">
        <v>0</v>
      </c>
      <c r="BR17" s="93">
        <v>0</v>
      </c>
      <c r="BS17" s="93">
        <v>0</v>
      </c>
      <c r="BT17" s="93">
        <v>0</v>
      </c>
      <c r="BU17" s="93">
        <v>0</v>
      </c>
      <c r="BV17" s="93">
        <v>0</v>
      </c>
      <c r="BW17" s="93">
        <v>0</v>
      </c>
      <c r="BX17" s="29"/>
    </row>
    <row r="18" spans="1:76">
      <c r="A18" s="82"/>
      <c r="B18" s="30" t="s">
        <v>248</v>
      </c>
      <c r="C18" s="101" t="s">
        <v>200</v>
      </c>
      <c r="D18" s="93">
        <v>0</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0</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0</v>
      </c>
      <c r="AM18" s="93">
        <v>0</v>
      </c>
      <c r="AN18" s="93">
        <v>0</v>
      </c>
      <c r="AO18" s="93">
        <v>0</v>
      </c>
      <c r="AP18" s="93">
        <v>0</v>
      </c>
      <c r="AQ18" s="93">
        <v>0</v>
      </c>
      <c r="AR18" s="93">
        <v>0</v>
      </c>
      <c r="AS18" s="93">
        <v>0</v>
      </c>
      <c r="AT18" s="93">
        <v>0</v>
      </c>
      <c r="AU18" s="93">
        <v>0</v>
      </c>
      <c r="AV18" s="93">
        <v>0</v>
      </c>
      <c r="AW18" s="93">
        <v>0</v>
      </c>
      <c r="AX18" s="93">
        <v>0</v>
      </c>
      <c r="AY18" s="93">
        <v>0</v>
      </c>
      <c r="AZ18" s="93">
        <v>0</v>
      </c>
      <c r="BA18" s="93">
        <v>0</v>
      </c>
      <c r="BB18" s="93">
        <v>0</v>
      </c>
      <c r="BC18" s="93">
        <v>0</v>
      </c>
      <c r="BD18" s="93">
        <v>0</v>
      </c>
      <c r="BE18" s="93">
        <v>6.8540000000000001</v>
      </c>
      <c r="BF18" s="93">
        <v>13.107519600000002</v>
      </c>
      <c r="BG18" s="93">
        <v>14.986460219999998</v>
      </c>
      <c r="BH18" s="93">
        <v>16.622024122071426</v>
      </c>
      <c r="BI18" s="93">
        <v>17.693564299999998</v>
      </c>
      <c r="BJ18" s="93">
        <v>19.498030839999998</v>
      </c>
      <c r="BK18" s="93">
        <v>20.507303</v>
      </c>
      <c r="BL18" s="93">
        <v>21.180479929999997</v>
      </c>
      <c r="BM18" s="93">
        <v>21.798681950000002</v>
      </c>
      <c r="BN18" s="93">
        <v>21.362664119999998</v>
      </c>
      <c r="BO18" s="93">
        <v>22.339751259999996</v>
      </c>
      <c r="BP18" s="93">
        <v>56.572572000000001</v>
      </c>
      <c r="BQ18" s="93">
        <v>176.393889</v>
      </c>
      <c r="BR18" s="93">
        <v>165</v>
      </c>
      <c r="BS18" s="93">
        <v>125</v>
      </c>
      <c r="BT18" s="93">
        <v>85</v>
      </c>
      <c r="BU18" s="93">
        <v>90</v>
      </c>
      <c r="BV18" s="93">
        <v>90</v>
      </c>
      <c r="BW18" s="93">
        <v>90</v>
      </c>
      <c r="BX18" s="29"/>
    </row>
    <row r="19" spans="1:76">
      <c r="A19" s="82"/>
      <c r="B19" s="30" t="s">
        <v>247</v>
      </c>
      <c r="C19" s="101" t="s">
        <v>200</v>
      </c>
      <c r="D19" s="93">
        <v>0</v>
      </c>
      <c r="E19" s="93">
        <v>0</v>
      </c>
      <c r="F19" s="93">
        <v>0</v>
      </c>
      <c r="G19" s="93">
        <v>0</v>
      </c>
      <c r="H19" s="93">
        <v>0</v>
      </c>
      <c r="I19" s="93">
        <v>0</v>
      </c>
      <c r="J19" s="93">
        <v>0</v>
      </c>
      <c r="K19" s="93">
        <v>0</v>
      </c>
      <c r="L19" s="93">
        <v>0</v>
      </c>
      <c r="M19" s="93">
        <v>0</v>
      </c>
      <c r="N19" s="93">
        <v>0</v>
      </c>
      <c r="O19" s="93">
        <v>0</v>
      </c>
      <c r="P19" s="93">
        <v>0</v>
      </c>
      <c r="Q19" s="93">
        <v>0</v>
      </c>
      <c r="R19" s="93">
        <v>0</v>
      </c>
      <c r="S19" s="93">
        <v>0</v>
      </c>
      <c r="T19" s="93">
        <v>0</v>
      </c>
      <c r="U19" s="93">
        <v>0</v>
      </c>
      <c r="V19" s="93">
        <v>0</v>
      </c>
      <c r="W19" s="93">
        <v>0</v>
      </c>
      <c r="X19" s="93">
        <v>0</v>
      </c>
      <c r="Y19" s="93">
        <v>0</v>
      </c>
      <c r="Z19" s="93">
        <v>0</v>
      </c>
      <c r="AA19" s="93">
        <v>0</v>
      </c>
      <c r="AB19" s="93">
        <v>0</v>
      </c>
      <c r="AC19" s="93">
        <v>0</v>
      </c>
      <c r="AD19" s="93">
        <v>0</v>
      </c>
      <c r="AE19" s="93">
        <v>0</v>
      </c>
      <c r="AF19" s="93">
        <v>0</v>
      </c>
      <c r="AG19" s="93">
        <v>0</v>
      </c>
      <c r="AH19" s="93">
        <v>0</v>
      </c>
      <c r="AI19" s="93">
        <v>0</v>
      </c>
      <c r="AJ19" s="93">
        <v>0</v>
      </c>
      <c r="AK19" s="93">
        <v>0</v>
      </c>
      <c r="AL19" s="93">
        <v>0</v>
      </c>
      <c r="AM19" s="93">
        <v>0</v>
      </c>
      <c r="AN19" s="93">
        <v>0</v>
      </c>
      <c r="AO19" s="93">
        <v>0</v>
      </c>
      <c r="AP19" s="93">
        <v>0</v>
      </c>
      <c r="AQ19" s="93">
        <v>0</v>
      </c>
      <c r="AR19" s="93">
        <v>0</v>
      </c>
      <c r="AS19" s="93">
        <v>0</v>
      </c>
      <c r="AT19" s="93">
        <v>0</v>
      </c>
      <c r="AU19" s="93">
        <v>0</v>
      </c>
      <c r="AV19" s="93">
        <v>0</v>
      </c>
      <c r="AW19" s="93">
        <v>0</v>
      </c>
      <c r="AX19" s="93">
        <v>0</v>
      </c>
      <c r="AY19" s="93">
        <v>0</v>
      </c>
      <c r="AZ19" s="93">
        <v>3.1930000000000001</v>
      </c>
      <c r="BA19" s="93">
        <v>23.582999999999998</v>
      </c>
      <c r="BB19" s="93">
        <v>32.392000000000003</v>
      </c>
      <c r="BC19" s="93">
        <v>27.45</v>
      </c>
      <c r="BD19" s="93">
        <v>4.1689999999999996</v>
      </c>
      <c r="BE19" s="93">
        <v>6.0000000000000001E-3</v>
      </c>
      <c r="BF19" s="93">
        <v>4.2999999999999997E-2</v>
      </c>
      <c r="BG19" s="93">
        <v>0</v>
      </c>
      <c r="BH19" s="93">
        <v>0</v>
      </c>
      <c r="BI19" s="93">
        <v>0</v>
      </c>
      <c r="BJ19" s="93">
        <v>0</v>
      </c>
      <c r="BK19" s="93">
        <v>0</v>
      </c>
      <c r="BL19" s="93">
        <v>0</v>
      </c>
      <c r="BM19" s="93">
        <v>0</v>
      </c>
      <c r="BN19" s="93">
        <v>0</v>
      </c>
      <c r="BO19" s="93">
        <v>0</v>
      </c>
      <c r="BP19" s="93">
        <v>0</v>
      </c>
      <c r="BQ19" s="93">
        <v>0</v>
      </c>
      <c r="BR19" s="93">
        <v>0</v>
      </c>
      <c r="BS19" s="93">
        <v>0</v>
      </c>
      <c r="BT19" s="93">
        <v>0</v>
      </c>
      <c r="BU19" s="93">
        <v>0</v>
      </c>
      <c r="BV19" s="93">
        <v>0</v>
      </c>
      <c r="BW19" s="93">
        <v>0</v>
      </c>
      <c r="BX19" s="29"/>
    </row>
    <row r="20" spans="1:76" ht="26.45" customHeight="1">
      <c r="A20" s="82"/>
      <c r="B20" s="30" t="s">
        <v>246</v>
      </c>
      <c r="C20" s="82"/>
      <c r="D20" s="93">
        <f t="shared" ref="D20:AI20" si="3">SUM(D$21:D$22)</f>
        <v>0</v>
      </c>
      <c r="E20" s="93">
        <f t="shared" si="3"/>
        <v>0</v>
      </c>
      <c r="F20" s="93">
        <f t="shared" si="3"/>
        <v>0</v>
      </c>
      <c r="G20" s="93">
        <f t="shared" si="3"/>
        <v>0</v>
      </c>
      <c r="H20" s="93">
        <f t="shared" si="3"/>
        <v>0</v>
      </c>
      <c r="I20" s="93">
        <f t="shared" si="3"/>
        <v>0</v>
      </c>
      <c r="J20" s="93">
        <f t="shared" si="3"/>
        <v>0</v>
      </c>
      <c r="K20" s="93">
        <f t="shared" si="3"/>
        <v>0</v>
      </c>
      <c r="L20" s="93">
        <f t="shared" si="3"/>
        <v>0</v>
      </c>
      <c r="M20" s="93">
        <f t="shared" si="3"/>
        <v>0</v>
      </c>
      <c r="N20" s="93">
        <f t="shared" si="3"/>
        <v>0</v>
      </c>
      <c r="O20" s="93">
        <f t="shared" si="3"/>
        <v>0</v>
      </c>
      <c r="P20" s="93">
        <f t="shared" si="3"/>
        <v>0</v>
      </c>
      <c r="Q20" s="93">
        <f t="shared" si="3"/>
        <v>0</v>
      </c>
      <c r="R20" s="93">
        <f t="shared" si="3"/>
        <v>0</v>
      </c>
      <c r="S20" s="93">
        <f t="shared" si="3"/>
        <v>0</v>
      </c>
      <c r="T20" s="93">
        <f t="shared" si="3"/>
        <v>0</v>
      </c>
      <c r="U20" s="93">
        <f t="shared" si="3"/>
        <v>0</v>
      </c>
      <c r="V20" s="93">
        <f t="shared" si="3"/>
        <v>0</v>
      </c>
      <c r="W20" s="93">
        <f t="shared" si="3"/>
        <v>0</v>
      </c>
      <c r="X20" s="93">
        <f t="shared" si="3"/>
        <v>0</v>
      </c>
      <c r="Y20" s="93">
        <f t="shared" si="3"/>
        <v>0</v>
      </c>
      <c r="Z20" s="93">
        <f t="shared" si="3"/>
        <v>0</v>
      </c>
      <c r="AA20" s="93">
        <f t="shared" si="3"/>
        <v>0</v>
      </c>
      <c r="AB20" s="93">
        <f t="shared" si="3"/>
        <v>0</v>
      </c>
      <c r="AC20" s="93">
        <f t="shared" si="3"/>
        <v>0</v>
      </c>
      <c r="AD20" s="93">
        <f t="shared" si="3"/>
        <v>0</v>
      </c>
      <c r="AE20" s="93">
        <f t="shared" si="3"/>
        <v>0</v>
      </c>
      <c r="AF20" s="93">
        <f t="shared" si="3"/>
        <v>0</v>
      </c>
      <c r="AG20" s="93">
        <f t="shared" si="3"/>
        <v>0</v>
      </c>
      <c r="AH20" s="93">
        <f t="shared" si="3"/>
        <v>0</v>
      </c>
      <c r="AI20" s="93">
        <f t="shared" si="3"/>
        <v>0</v>
      </c>
      <c r="AJ20" s="93">
        <f t="shared" ref="AJ20:BO20" si="4">SUM(AJ$21:AJ$22)</f>
        <v>0</v>
      </c>
      <c r="AK20" s="93">
        <f t="shared" si="4"/>
        <v>0</v>
      </c>
      <c r="AL20" s="93">
        <f t="shared" si="4"/>
        <v>0</v>
      </c>
      <c r="AM20" s="93">
        <f t="shared" si="4"/>
        <v>0</v>
      </c>
      <c r="AN20" s="93">
        <f t="shared" si="4"/>
        <v>0</v>
      </c>
      <c r="AO20" s="93">
        <f t="shared" si="4"/>
        <v>0</v>
      </c>
      <c r="AP20" s="93">
        <f t="shared" si="4"/>
        <v>0</v>
      </c>
      <c r="AQ20" s="93">
        <f t="shared" si="4"/>
        <v>0</v>
      </c>
      <c r="AR20" s="93">
        <f t="shared" si="4"/>
        <v>0</v>
      </c>
      <c r="AS20" s="93">
        <f t="shared" si="4"/>
        <v>0</v>
      </c>
      <c r="AT20" s="93">
        <f t="shared" si="4"/>
        <v>0</v>
      </c>
      <c r="AU20" s="93">
        <f t="shared" si="4"/>
        <v>0</v>
      </c>
      <c r="AV20" s="93">
        <f t="shared" si="4"/>
        <v>0</v>
      </c>
      <c r="AW20" s="93">
        <f t="shared" si="4"/>
        <v>0</v>
      </c>
      <c r="AX20" s="93">
        <f t="shared" si="4"/>
        <v>0</v>
      </c>
      <c r="AY20" s="93">
        <f t="shared" si="4"/>
        <v>0</v>
      </c>
      <c r="AZ20" s="93">
        <f t="shared" si="4"/>
        <v>0</v>
      </c>
      <c r="BA20" s="93">
        <f t="shared" si="4"/>
        <v>0</v>
      </c>
      <c r="BB20" s="93">
        <f t="shared" si="4"/>
        <v>0</v>
      </c>
      <c r="BC20" s="93">
        <f t="shared" si="4"/>
        <v>0</v>
      </c>
      <c r="BD20" s="93">
        <f t="shared" si="4"/>
        <v>0</v>
      </c>
      <c r="BE20" s="93">
        <f t="shared" si="4"/>
        <v>0</v>
      </c>
      <c r="BF20" s="93">
        <f t="shared" si="4"/>
        <v>0</v>
      </c>
      <c r="BG20" s="93">
        <f t="shared" si="4"/>
        <v>0</v>
      </c>
      <c r="BH20" s="93">
        <f t="shared" si="4"/>
        <v>0</v>
      </c>
      <c r="BI20" s="93">
        <f t="shared" si="4"/>
        <v>0</v>
      </c>
      <c r="BJ20" s="93">
        <f t="shared" si="4"/>
        <v>0</v>
      </c>
      <c r="BK20" s="93">
        <f t="shared" si="4"/>
        <v>0</v>
      </c>
      <c r="BL20" s="93">
        <f t="shared" si="4"/>
        <v>127.18792895</v>
      </c>
      <c r="BM20" s="93">
        <f t="shared" si="4"/>
        <v>1267.3993002300001</v>
      </c>
      <c r="BN20" s="93">
        <f t="shared" si="4"/>
        <v>2231.7483619</v>
      </c>
      <c r="BO20" s="93">
        <f t="shared" si="4"/>
        <v>3554.1022156099998</v>
      </c>
      <c r="BP20" s="93">
        <f t="shared" ref="BP20:BW20" si="5">SUM(BP$21:BP$22)</f>
        <v>6779.6544881600003</v>
      </c>
      <c r="BQ20" s="93">
        <f t="shared" si="5"/>
        <v>10437.361928109996</v>
      </c>
      <c r="BR20" s="93">
        <f t="shared" si="5"/>
        <v>12718.601142304135</v>
      </c>
      <c r="BS20" s="93">
        <f t="shared" si="5"/>
        <v>13969.632955311848</v>
      </c>
      <c r="BT20" s="93">
        <f t="shared" si="5"/>
        <v>14466.93743593937</v>
      </c>
      <c r="BU20" s="93">
        <f t="shared" si="5"/>
        <v>14437.428821649244</v>
      </c>
      <c r="BV20" s="93">
        <f t="shared" si="5"/>
        <v>14493.116480226501</v>
      </c>
      <c r="BW20" s="93">
        <f t="shared" si="5"/>
        <v>14903.276088273393</v>
      </c>
      <c r="BX20" s="29"/>
    </row>
    <row r="21" spans="1:76">
      <c r="A21" s="82"/>
      <c r="B21" s="38" t="s">
        <v>214</v>
      </c>
      <c r="C21" s="101" t="s">
        <v>207</v>
      </c>
      <c r="D21" s="93">
        <v>0</v>
      </c>
      <c r="E21" s="93">
        <v>0</v>
      </c>
      <c r="F21" s="93">
        <v>0</v>
      </c>
      <c r="G21" s="93">
        <v>0</v>
      </c>
      <c r="H21" s="93">
        <v>0</v>
      </c>
      <c r="I21" s="93">
        <v>0</v>
      </c>
      <c r="J21" s="93">
        <v>0</v>
      </c>
      <c r="K21" s="93">
        <v>0</v>
      </c>
      <c r="L21" s="93">
        <v>0</v>
      </c>
      <c r="M21" s="93">
        <v>0</v>
      </c>
      <c r="N21" s="93">
        <v>0</v>
      </c>
      <c r="O21" s="93">
        <v>0</v>
      </c>
      <c r="P21" s="93">
        <v>0</v>
      </c>
      <c r="Q21" s="93">
        <v>0</v>
      </c>
      <c r="R21" s="93">
        <v>0</v>
      </c>
      <c r="S21" s="93">
        <v>0</v>
      </c>
      <c r="T21" s="93">
        <v>0</v>
      </c>
      <c r="U21" s="93">
        <v>0</v>
      </c>
      <c r="V21" s="93">
        <v>0</v>
      </c>
      <c r="W21" s="93">
        <v>0</v>
      </c>
      <c r="X21" s="93">
        <v>0</v>
      </c>
      <c r="Y21" s="93">
        <v>0</v>
      </c>
      <c r="Z21" s="93">
        <v>0</v>
      </c>
      <c r="AA21" s="93">
        <v>0</v>
      </c>
      <c r="AB21" s="93">
        <v>0</v>
      </c>
      <c r="AC21" s="93">
        <v>0</v>
      </c>
      <c r="AD21" s="93">
        <v>0</v>
      </c>
      <c r="AE21" s="93">
        <v>0</v>
      </c>
      <c r="AF21" s="93">
        <v>0</v>
      </c>
      <c r="AG21" s="93">
        <v>0</v>
      </c>
      <c r="AH21" s="93">
        <v>0</v>
      </c>
      <c r="AI21" s="93">
        <v>0</v>
      </c>
      <c r="AJ21" s="93">
        <v>0</v>
      </c>
      <c r="AK21" s="93">
        <v>0</v>
      </c>
      <c r="AL21" s="93">
        <v>0</v>
      </c>
      <c r="AM21" s="93">
        <v>0</v>
      </c>
      <c r="AN21" s="93">
        <v>0</v>
      </c>
      <c r="AO21" s="93">
        <v>0</v>
      </c>
      <c r="AP21" s="93">
        <v>0</v>
      </c>
      <c r="AQ21" s="93">
        <v>0</v>
      </c>
      <c r="AR21" s="93">
        <v>0</v>
      </c>
      <c r="AS21" s="93">
        <v>0</v>
      </c>
      <c r="AT21" s="93">
        <v>0</v>
      </c>
      <c r="AU21" s="93">
        <v>0</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64.379764080000001</v>
      </c>
      <c r="BM21" s="93">
        <v>580.96194385999991</v>
      </c>
      <c r="BN21" s="93">
        <v>954.84283312000014</v>
      </c>
      <c r="BO21" s="93">
        <v>1398.5169151799998</v>
      </c>
      <c r="BP21" s="93">
        <v>2304.75857546</v>
      </c>
      <c r="BQ21" s="93">
        <v>3538.705005859998</v>
      </c>
      <c r="BR21" s="93">
        <v>4064.2328351143015</v>
      </c>
      <c r="BS21" s="93">
        <v>4547.3161428191688</v>
      </c>
      <c r="BT21" s="93">
        <v>4934.980325138532</v>
      </c>
      <c r="BU21" s="93">
        <v>4978.271295267612</v>
      </c>
      <c r="BV21" s="93">
        <v>4910.7065744851234</v>
      </c>
      <c r="BW21" s="93">
        <v>4942.3794210951919</v>
      </c>
      <c r="BX21" s="29"/>
    </row>
    <row r="22" spans="1:76">
      <c r="A22" s="82"/>
      <c r="B22" s="38" t="s">
        <v>232</v>
      </c>
      <c r="C22" s="101" t="s">
        <v>200</v>
      </c>
      <c r="D22" s="93">
        <v>0</v>
      </c>
      <c r="E22" s="93">
        <v>0</v>
      </c>
      <c r="F22" s="93">
        <v>0</v>
      </c>
      <c r="G22" s="93">
        <v>0</v>
      </c>
      <c r="H22" s="93">
        <v>0</v>
      </c>
      <c r="I22" s="93">
        <v>0</v>
      </c>
      <c r="J22" s="93">
        <v>0</v>
      </c>
      <c r="K22" s="93">
        <v>0</v>
      </c>
      <c r="L22" s="93">
        <v>0</v>
      </c>
      <c r="M22" s="93">
        <v>0</v>
      </c>
      <c r="N22" s="93">
        <v>0</v>
      </c>
      <c r="O22" s="93">
        <v>0</v>
      </c>
      <c r="P22" s="93">
        <v>0</v>
      </c>
      <c r="Q22" s="93">
        <v>0</v>
      </c>
      <c r="R22" s="93">
        <v>0</v>
      </c>
      <c r="S22" s="93">
        <v>0</v>
      </c>
      <c r="T22" s="93">
        <v>0</v>
      </c>
      <c r="U22" s="93">
        <v>0</v>
      </c>
      <c r="V22" s="93">
        <v>0</v>
      </c>
      <c r="W22" s="93">
        <v>0</v>
      </c>
      <c r="X22" s="93">
        <v>0</v>
      </c>
      <c r="Y22" s="93">
        <v>0</v>
      </c>
      <c r="Z22" s="93">
        <v>0</v>
      </c>
      <c r="AA22" s="93">
        <v>0</v>
      </c>
      <c r="AB22" s="93">
        <v>0</v>
      </c>
      <c r="AC22" s="93">
        <v>0</v>
      </c>
      <c r="AD22" s="93">
        <v>0</v>
      </c>
      <c r="AE22" s="93">
        <v>0</v>
      </c>
      <c r="AF22" s="93">
        <v>0</v>
      </c>
      <c r="AG22" s="93">
        <v>0</v>
      </c>
      <c r="AH22" s="93">
        <v>0</v>
      </c>
      <c r="AI22" s="93">
        <v>0</v>
      </c>
      <c r="AJ22" s="93">
        <v>0</v>
      </c>
      <c r="AK22" s="93">
        <v>0</v>
      </c>
      <c r="AL22" s="93">
        <v>0</v>
      </c>
      <c r="AM22" s="93">
        <v>0</v>
      </c>
      <c r="AN22" s="93">
        <v>0</v>
      </c>
      <c r="AO22" s="93">
        <v>0</v>
      </c>
      <c r="AP22" s="93">
        <v>0</v>
      </c>
      <c r="AQ22" s="93">
        <v>0</v>
      </c>
      <c r="AR22" s="93">
        <v>0</v>
      </c>
      <c r="AS22" s="93">
        <v>0</v>
      </c>
      <c r="AT22" s="93">
        <v>0</v>
      </c>
      <c r="AU22" s="93">
        <v>0</v>
      </c>
      <c r="AV22" s="93">
        <v>0</v>
      </c>
      <c r="AW22" s="93">
        <v>0</v>
      </c>
      <c r="AX22" s="93">
        <v>0</v>
      </c>
      <c r="AY22" s="93">
        <v>0</v>
      </c>
      <c r="AZ22" s="93">
        <v>0</v>
      </c>
      <c r="BA22" s="93">
        <v>0</v>
      </c>
      <c r="BB22" s="93">
        <v>0</v>
      </c>
      <c r="BC22" s="93">
        <v>0</v>
      </c>
      <c r="BD22" s="93">
        <v>0</v>
      </c>
      <c r="BE22" s="93">
        <v>0</v>
      </c>
      <c r="BF22" s="93">
        <v>0</v>
      </c>
      <c r="BG22" s="93">
        <v>0</v>
      </c>
      <c r="BH22" s="93">
        <v>0</v>
      </c>
      <c r="BI22" s="93">
        <v>0</v>
      </c>
      <c r="BJ22" s="93">
        <v>0</v>
      </c>
      <c r="BK22" s="93">
        <v>0</v>
      </c>
      <c r="BL22" s="93">
        <v>62.808164869999999</v>
      </c>
      <c r="BM22" s="93">
        <v>686.4373563700002</v>
      </c>
      <c r="BN22" s="93">
        <v>1276.9055287799997</v>
      </c>
      <c r="BO22" s="93">
        <v>2155.5853004300002</v>
      </c>
      <c r="BP22" s="93">
        <v>4474.8959127000007</v>
      </c>
      <c r="BQ22" s="93">
        <v>6898.6569222499993</v>
      </c>
      <c r="BR22" s="93">
        <v>8654.3683071898322</v>
      </c>
      <c r="BS22" s="93">
        <v>9422.3168124926797</v>
      </c>
      <c r="BT22" s="93">
        <v>9531.9571108008367</v>
      </c>
      <c r="BU22" s="93">
        <v>9459.1575263816321</v>
      </c>
      <c r="BV22" s="93">
        <v>9582.4099057413787</v>
      </c>
      <c r="BW22" s="93">
        <v>9960.8966671782018</v>
      </c>
      <c r="BX22" s="29"/>
    </row>
    <row r="23" spans="1:76">
      <c r="A23" s="89"/>
      <c r="B23" s="30" t="s">
        <v>245</v>
      </c>
      <c r="C23" s="101" t="s">
        <v>200</v>
      </c>
      <c r="D23" s="93">
        <v>0</v>
      </c>
      <c r="E23" s="93">
        <v>0</v>
      </c>
      <c r="F23" s="93">
        <v>0</v>
      </c>
      <c r="G23" s="93">
        <v>0</v>
      </c>
      <c r="H23" s="93">
        <v>0</v>
      </c>
      <c r="I23" s="93">
        <v>0</v>
      </c>
      <c r="J23" s="93">
        <v>0</v>
      </c>
      <c r="K23" s="93">
        <v>0</v>
      </c>
      <c r="L23" s="93">
        <v>0</v>
      </c>
      <c r="M23" s="93">
        <v>0</v>
      </c>
      <c r="N23" s="93">
        <v>0</v>
      </c>
      <c r="O23" s="93">
        <v>0</v>
      </c>
      <c r="P23" s="93">
        <v>0</v>
      </c>
      <c r="Q23" s="93">
        <v>0</v>
      </c>
      <c r="R23" s="93">
        <v>0</v>
      </c>
      <c r="S23" s="93">
        <v>0</v>
      </c>
      <c r="T23" s="93">
        <v>0</v>
      </c>
      <c r="U23" s="93">
        <v>0</v>
      </c>
      <c r="V23" s="93">
        <v>0</v>
      </c>
      <c r="W23" s="93">
        <v>0</v>
      </c>
      <c r="X23" s="93">
        <v>0</v>
      </c>
      <c r="Y23" s="93">
        <v>0</v>
      </c>
      <c r="Z23" s="93">
        <v>0</v>
      </c>
      <c r="AA23" s="93">
        <v>3.7</v>
      </c>
      <c r="AB23" s="93">
        <v>9.8000000000000007</v>
      </c>
      <c r="AC23" s="93">
        <v>12.6</v>
      </c>
      <c r="AD23" s="93">
        <v>11.8</v>
      </c>
      <c r="AE23" s="93">
        <v>11.9</v>
      </c>
      <c r="AF23" s="93">
        <v>17.600000000000001</v>
      </c>
      <c r="AG23" s="93">
        <v>25.3</v>
      </c>
      <c r="AH23" s="93">
        <v>24</v>
      </c>
      <c r="AI23" s="93">
        <v>27</v>
      </c>
      <c r="AJ23" s="93">
        <v>42</v>
      </c>
      <c r="AK23" s="93">
        <v>66</v>
      </c>
      <c r="AL23" s="93">
        <v>94</v>
      </c>
      <c r="AM23" s="93">
        <v>123</v>
      </c>
      <c r="AN23" s="93">
        <v>126</v>
      </c>
      <c r="AO23" s="93">
        <v>130</v>
      </c>
      <c r="AP23" s="93">
        <v>161</v>
      </c>
      <c r="AQ23" s="93">
        <v>179.708</v>
      </c>
      <c r="AR23" s="93">
        <v>394.245</v>
      </c>
      <c r="AS23" s="93">
        <v>425.16500000000002</v>
      </c>
      <c r="AT23" s="93">
        <v>494.35300000000001</v>
      </c>
      <c r="AU23" s="93">
        <v>626.245</v>
      </c>
      <c r="AV23" s="93">
        <v>928.67899999999997</v>
      </c>
      <c r="AW23" s="93">
        <v>1207.7750000000001</v>
      </c>
      <c r="AX23" s="93">
        <v>1440.797</v>
      </c>
      <c r="AY23" s="93">
        <v>1739.5630000000001</v>
      </c>
      <c r="AZ23" s="93">
        <v>2083.6799999999998</v>
      </c>
      <c r="BA23" s="93">
        <v>2326.3319999999999</v>
      </c>
      <c r="BB23" s="93">
        <v>2428.9789999999998</v>
      </c>
      <c r="BC23" s="93">
        <v>1895.7190000000001</v>
      </c>
      <c r="BD23" s="93">
        <v>1.71</v>
      </c>
      <c r="BE23" s="93">
        <v>-0.81900222</v>
      </c>
      <c r="BF23" s="93">
        <v>-0.73990369000000011</v>
      </c>
      <c r="BG23" s="93">
        <v>8.5208560000000017E-2</v>
      </c>
      <c r="BH23" s="93">
        <v>-2.9000000000000001E-2</v>
      </c>
      <c r="BI23" s="93">
        <v>0</v>
      </c>
      <c r="BJ23" s="93"/>
      <c r="BK23" s="93"/>
      <c r="BL23" s="93"/>
      <c r="BM23" s="93"/>
      <c r="BN23" s="93"/>
      <c r="BO23" s="93"/>
      <c r="BP23" s="93"/>
      <c r="BQ23" s="93"/>
      <c r="BR23" s="93"/>
      <c r="BS23" s="93"/>
      <c r="BT23" s="93"/>
      <c r="BU23" s="93"/>
      <c r="BV23" s="93"/>
      <c r="BW23" s="93"/>
      <c r="BX23" s="29"/>
    </row>
    <row r="24" spans="1:76">
      <c r="A24" s="89"/>
      <c r="B24" s="30" t="s">
        <v>244</v>
      </c>
      <c r="C24" s="101" t="s">
        <v>198</v>
      </c>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v>13.497025149999999</v>
      </c>
      <c r="BL24" s="93">
        <v>38.534542930000001</v>
      </c>
      <c r="BM24" s="93">
        <v>34.154483699999993</v>
      </c>
      <c r="BN24" s="93">
        <v>45.768576209999999</v>
      </c>
      <c r="BO24" s="93">
        <v>74.136923039999985</v>
      </c>
      <c r="BP24" s="93">
        <v>110.91288990999999</v>
      </c>
      <c r="BQ24" s="93">
        <v>159.75237205000002</v>
      </c>
      <c r="BR24" s="93">
        <v>191.32422242904354</v>
      </c>
      <c r="BS24" s="93">
        <v>204.89999999999998</v>
      </c>
      <c r="BT24" s="93">
        <v>216.8</v>
      </c>
      <c r="BU24" s="93">
        <v>231.8</v>
      </c>
      <c r="BV24" s="93">
        <v>246.5</v>
      </c>
      <c r="BW24" s="93">
        <v>260.8</v>
      </c>
      <c r="BX24" s="29"/>
    </row>
    <row r="25" spans="1:76" ht="26.45" customHeight="1">
      <c r="A25" s="105"/>
      <c r="B25" s="30" t="s">
        <v>243</v>
      </c>
      <c r="C25" s="101" t="s">
        <v>200</v>
      </c>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v>14.981999999999999</v>
      </c>
      <c r="AR25" s="93">
        <v>19.041</v>
      </c>
      <c r="AS25" s="93">
        <v>23.1</v>
      </c>
      <c r="AT25" s="93">
        <v>29</v>
      </c>
      <c r="AU25" s="93">
        <v>37.561</v>
      </c>
      <c r="AV25" s="93">
        <v>46.265999999999998</v>
      </c>
      <c r="AW25" s="93">
        <v>59.125</v>
      </c>
      <c r="AX25" s="93">
        <v>60.497999999999998</v>
      </c>
      <c r="AY25" s="93">
        <v>46.542999999999999</v>
      </c>
      <c r="AZ25" s="93">
        <v>41.273000000000003</v>
      </c>
      <c r="BA25" s="93">
        <v>36.790999999999997</v>
      </c>
      <c r="BB25" s="93">
        <v>37.914999999999999</v>
      </c>
      <c r="BC25" s="93">
        <v>37.4</v>
      </c>
      <c r="BD25" s="93">
        <v>34.851999999999997</v>
      </c>
      <c r="BE25" s="93">
        <v>38</v>
      </c>
      <c r="BF25" s="93">
        <v>40.408999999999999</v>
      </c>
      <c r="BG25" s="93">
        <v>46.344000000000001</v>
      </c>
      <c r="BH25" s="93">
        <v>46.491</v>
      </c>
      <c r="BI25" s="93">
        <v>44.334000000000003</v>
      </c>
      <c r="BJ25" s="93">
        <v>46.637999999999998</v>
      </c>
      <c r="BK25" s="93">
        <v>46.658999999999999</v>
      </c>
      <c r="BL25" s="93">
        <v>50.039000000000001</v>
      </c>
      <c r="BM25" s="93">
        <v>47.561</v>
      </c>
      <c r="BN25" s="93">
        <v>44.601999999999997</v>
      </c>
      <c r="BO25" s="93">
        <v>46.558457389804701</v>
      </c>
      <c r="BP25" s="93">
        <v>43.945999999999998</v>
      </c>
      <c r="BQ25" s="93">
        <v>44.098999999999997</v>
      </c>
      <c r="BR25" s="93">
        <v>45.019019318276925</v>
      </c>
      <c r="BS25" s="93">
        <v>44.167015807162237</v>
      </c>
      <c r="BT25" s="93">
        <v>45.197326665599689</v>
      </c>
      <c r="BU25" s="93">
        <v>46.1759832442998</v>
      </c>
      <c r="BV25" s="93">
        <v>47.142298218152206</v>
      </c>
      <c r="BW25" s="93">
        <v>48.171352734168963</v>
      </c>
      <c r="BX25" s="29"/>
    </row>
    <row r="26" spans="1:76">
      <c r="A26" s="89"/>
      <c r="B26" s="30" t="s">
        <v>242</v>
      </c>
      <c r="C26" s="101" t="s">
        <v>207</v>
      </c>
      <c r="D26" s="93">
        <v>0</v>
      </c>
      <c r="E26" s="93">
        <v>0</v>
      </c>
      <c r="F26" s="93">
        <v>0</v>
      </c>
      <c r="G26" s="93">
        <v>0</v>
      </c>
      <c r="H26" s="93">
        <v>0</v>
      </c>
      <c r="I26" s="93">
        <v>0</v>
      </c>
      <c r="J26" s="93">
        <v>0</v>
      </c>
      <c r="K26" s="93">
        <v>0</v>
      </c>
      <c r="L26" s="93">
        <v>0</v>
      </c>
      <c r="M26" s="93">
        <v>0</v>
      </c>
      <c r="N26" s="93">
        <v>0</v>
      </c>
      <c r="O26" s="93">
        <v>0</v>
      </c>
      <c r="P26" s="93">
        <v>0</v>
      </c>
      <c r="Q26" s="93">
        <v>0</v>
      </c>
      <c r="R26" s="93">
        <v>0</v>
      </c>
      <c r="S26" s="93">
        <v>0</v>
      </c>
      <c r="T26" s="93">
        <v>0</v>
      </c>
      <c r="U26" s="93">
        <v>0</v>
      </c>
      <c r="V26" s="93">
        <v>0</v>
      </c>
      <c r="W26" s="93">
        <v>0</v>
      </c>
      <c r="X26" s="93">
        <v>0</v>
      </c>
      <c r="Y26" s="93">
        <v>0</v>
      </c>
      <c r="Z26" s="93">
        <v>0.7</v>
      </c>
      <c r="AA26" s="93">
        <v>0.8</v>
      </c>
      <c r="AB26" s="93">
        <v>0.9</v>
      </c>
      <c r="AC26" s="93">
        <v>1.1000000000000001</v>
      </c>
      <c r="AD26" s="93">
        <v>1.5</v>
      </c>
      <c r="AE26" s="93">
        <v>2</v>
      </c>
      <c r="AF26" s="93">
        <v>2.2000000000000002</v>
      </c>
      <c r="AG26" s="93">
        <v>2.1</v>
      </c>
      <c r="AH26" s="93">
        <v>2</v>
      </c>
      <c r="AI26" s="93">
        <v>2</v>
      </c>
      <c r="AJ26" s="93">
        <v>2</v>
      </c>
      <c r="AK26" s="93">
        <v>2</v>
      </c>
      <c r="AL26" s="93">
        <v>2</v>
      </c>
      <c r="AM26" s="93">
        <v>2</v>
      </c>
      <c r="AN26" s="93">
        <v>2</v>
      </c>
      <c r="AO26" s="93">
        <v>1</v>
      </c>
      <c r="AP26" s="93">
        <v>2</v>
      </c>
      <c r="AQ26" s="93">
        <v>1.4339999999999999</v>
      </c>
      <c r="AR26" s="93">
        <v>1.3520000000000001</v>
      </c>
      <c r="AS26" s="93">
        <v>1.355</v>
      </c>
      <c r="AT26" s="93">
        <v>1.5509999999999999</v>
      </c>
      <c r="AU26" s="93">
        <v>1.4710000000000001</v>
      </c>
      <c r="AV26" s="93">
        <v>2</v>
      </c>
      <c r="AW26" s="93">
        <v>1</v>
      </c>
      <c r="AX26" s="93">
        <v>1</v>
      </c>
      <c r="AY26" s="93">
        <v>1.7210000000000001</v>
      </c>
      <c r="AZ26" s="93">
        <v>1.496</v>
      </c>
      <c r="BA26" s="93">
        <v>1.5720000000000001</v>
      </c>
      <c r="BB26" s="93">
        <v>1.7769999999999999</v>
      </c>
      <c r="BC26" s="93">
        <v>1.359</v>
      </c>
      <c r="BD26" s="93">
        <v>1.452</v>
      </c>
      <c r="BE26" s="93">
        <v>1.6164412184601897</v>
      </c>
      <c r="BF26" s="93">
        <v>1.6007503600000001</v>
      </c>
      <c r="BG26" s="93">
        <v>0</v>
      </c>
      <c r="BH26" s="93">
        <v>0</v>
      </c>
      <c r="BI26" s="93">
        <v>0</v>
      </c>
      <c r="BJ26" s="93">
        <v>0</v>
      </c>
      <c r="BK26" s="93">
        <v>0</v>
      </c>
      <c r="BL26" s="93">
        <v>0</v>
      </c>
      <c r="BM26" s="93">
        <v>0</v>
      </c>
      <c r="BN26" s="93">
        <v>0</v>
      </c>
      <c r="BO26" s="93">
        <v>0</v>
      </c>
      <c r="BP26" s="93">
        <v>0</v>
      </c>
      <c r="BQ26" s="93">
        <v>0</v>
      </c>
      <c r="BR26" s="93">
        <v>0</v>
      </c>
      <c r="BS26" s="93">
        <v>0</v>
      </c>
      <c r="BT26" s="93">
        <v>0</v>
      </c>
      <c r="BU26" s="93">
        <v>0</v>
      </c>
      <c r="BV26" s="93">
        <v>0</v>
      </c>
      <c r="BW26" s="93">
        <v>0</v>
      </c>
      <c r="BX26" s="29"/>
    </row>
    <row r="27" spans="1:76">
      <c r="A27" s="89"/>
      <c r="B27" s="30" t="s">
        <v>8</v>
      </c>
      <c r="C27" s="101" t="s">
        <v>200</v>
      </c>
      <c r="D27" s="93">
        <v>0</v>
      </c>
      <c r="E27" s="93">
        <v>0</v>
      </c>
      <c r="F27" s="93">
        <v>0</v>
      </c>
      <c r="G27" s="93">
        <v>0</v>
      </c>
      <c r="H27" s="93">
        <v>0</v>
      </c>
      <c r="I27" s="93">
        <v>0</v>
      </c>
      <c r="J27" s="93">
        <v>0</v>
      </c>
      <c r="K27" s="93">
        <v>0</v>
      </c>
      <c r="L27" s="93">
        <v>0</v>
      </c>
      <c r="M27" s="93">
        <v>0</v>
      </c>
      <c r="N27" s="93">
        <v>0</v>
      </c>
      <c r="O27" s="93">
        <v>0</v>
      </c>
      <c r="P27" s="93">
        <v>0</v>
      </c>
      <c r="Q27" s="93">
        <v>0</v>
      </c>
      <c r="R27" s="93">
        <v>0</v>
      </c>
      <c r="S27" s="93">
        <v>0</v>
      </c>
      <c r="T27" s="93">
        <v>0</v>
      </c>
      <c r="U27" s="93">
        <v>0</v>
      </c>
      <c r="V27" s="93">
        <v>0</v>
      </c>
      <c r="W27" s="93">
        <v>0</v>
      </c>
      <c r="X27" s="93">
        <v>0</v>
      </c>
      <c r="Y27" s="93">
        <v>0</v>
      </c>
      <c r="Z27" s="93">
        <v>22</v>
      </c>
      <c r="AA27" s="93">
        <v>20</v>
      </c>
      <c r="AB27" s="93">
        <v>105</v>
      </c>
      <c r="AC27" s="93">
        <v>225</v>
      </c>
      <c r="AD27" s="93">
        <v>138</v>
      </c>
      <c r="AE27" s="93">
        <v>194</v>
      </c>
      <c r="AF27" s="93">
        <v>201</v>
      </c>
      <c r="AG27" s="93">
        <v>684</v>
      </c>
      <c r="AH27" s="93">
        <v>721</v>
      </c>
      <c r="AI27" s="93">
        <v>793</v>
      </c>
      <c r="AJ27" s="93">
        <v>1024</v>
      </c>
      <c r="AK27" s="93">
        <v>1655.6</v>
      </c>
      <c r="AL27" s="93">
        <v>2128</v>
      </c>
      <c r="AM27" s="93">
        <v>2516</v>
      </c>
      <c r="AN27" s="93">
        <v>2833</v>
      </c>
      <c r="AO27" s="93">
        <v>3177</v>
      </c>
      <c r="AP27" s="93">
        <v>3415</v>
      </c>
      <c r="AQ27" s="93">
        <v>3536</v>
      </c>
      <c r="AR27" s="93">
        <v>3723.4489999999996</v>
      </c>
      <c r="AS27" s="93">
        <v>4232.5370000000003</v>
      </c>
      <c r="AT27" s="93">
        <v>5095.3410000000003</v>
      </c>
      <c r="AU27" s="93">
        <v>6358.652</v>
      </c>
      <c r="AV27" s="93">
        <v>7812.0959999999995</v>
      </c>
      <c r="AW27" s="93">
        <v>9216.8450000000012</v>
      </c>
      <c r="AX27" s="93">
        <v>10103.235919999999</v>
      </c>
      <c r="AY27" s="93">
        <v>10874.666694000003</v>
      </c>
      <c r="AZ27" s="93">
        <v>11379.761964999998</v>
      </c>
      <c r="BA27" s="93">
        <v>11176.396122999999</v>
      </c>
      <c r="BB27" s="93">
        <v>11064.804220000002</v>
      </c>
      <c r="BC27" s="93">
        <v>11064.103816674598</v>
      </c>
      <c r="BD27" s="93">
        <v>11162.3689748</v>
      </c>
      <c r="BE27" s="93">
        <v>11588.695131</v>
      </c>
      <c r="BF27" s="93">
        <v>12636.220416</v>
      </c>
      <c r="BG27" s="93">
        <v>12347.373120710001</v>
      </c>
      <c r="BH27" s="93">
        <v>13157.570061439999</v>
      </c>
      <c r="BI27" s="93">
        <v>13928.205135</v>
      </c>
      <c r="BJ27" s="93">
        <v>14840.547586000004</v>
      </c>
      <c r="BK27" s="93">
        <v>15731.800594999997</v>
      </c>
      <c r="BL27" s="93">
        <f t="shared" ref="BL27:BW27" si="6">SUM(BL28:BL30)</f>
        <v>17103.441162000006</v>
      </c>
      <c r="BM27" s="93">
        <f t="shared" si="6"/>
        <v>19989.231178000002</v>
      </c>
      <c r="BN27" s="93">
        <f t="shared" si="6"/>
        <v>21426.990300999998</v>
      </c>
      <c r="BO27" s="93">
        <f t="shared" si="6"/>
        <v>22820.290123000006</v>
      </c>
      <c r="BP27" s="93">
        <f t="shared" si="6"/>
        <v>23891.683865000003</v>
      </c>
      <c r="BQ27" s="93">
        <f t="shared" si="6"/>
        <v>24177.032743999996</v>
      </c>
      <c r="BR27" s="93">
        <f t="shared" si="6"/>
        <v>24352.725783669186</v>
      </c>
      <c r="BS27" s="93">
        <f t="shared" si="6"/>
        <v>24497.981331864161</v>
      </c>
      <c r="BT27" s="93">
        <f t="shared" si="6"/>
        <v>24708.669880714428</v>
      </c>
      <c r="BU27" s="93">
        <f t="shared" si="6"/>
        <v>25095.584350785302</v>
      </c>
      <c r="BV27" s="93">
        <f t="shared" si="6"/>
        <v>25610.364554131789</v>
      </c>
      <c r="BW27" s="93">
        <f t="shared" si="6"/>
        <v>26053.549977534065</v>
      </c>
      <c r="BX27" s="29"/>
    </row>
    <row r="28" spans="1:76">
      <c r="A28" s="89"/>
      <c r="B28" s="38" t="s">
        <v>241</v>
      </c>
      <c r="C28" s="101"/>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v>15141.776923958705</v>
      </c>
      <c r="BM28" s="93">
        <v>16923.255930776253</v>
      </c>
      <c r="BN28" s="93">
        <v>18018.287469340114</v>
      </c>
      <c r="BO28" s="93">
        <v>19055.311208911484</v>
      </c>
      <c r="BP28" s="93">
        <v>19879.676398880401</v>
      </c>
      <c r="BQ28" s="93">
        <v>20527.846029426601</v>
      </c>
      <c r="BR28" s="93">
        <v>21525.446260499873</v>
      </c>
      <c r="BS28" s="93">
        <v>22202.272171407061</v>
      </c>
      <c r="BT28" s="93">
        <v>22479.588510741603</v>
      </c>
      <c r="BU28" s="93">
        <v>22786.502324462956</v>
      </c>
      <c r="BV28" s="93">
        <v>23221.92682089327</v>
      </c>
      <c r="BW28" s="93">
        <v>23577.81980766957</v>
      </c>
      <c r="BX28" s="29"/>
    </row>
    <row r="29" spans="1:76">
      <c r="A29" s="89"/>
      <c r="B29" s="38" t="s">
        <v>240</v>
      </c>
      <c r="C29" s="101"/>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v>1613.425236041295</v>
      </c>
      <c r="BM29" s="93">
        <v>2679.9444862237456</v>
      </c>
      <c r="BN29" s="93">
        <v>3009.2036966598816</v>
      </c>
      <c r="BO29" s="93">
        <v>3331.7742650885075</v>
      </c>
      <c r="BP29" s="93">
        <v>3573.0294971195963</v>
      </c>
      <c r="BQ29" s="93">
        <v>3177.995034573406</v>
      </c>
      <c r="BR29" s="93">
        <v>2350.8172416774219</v>
      </c>
      <c r="BS29" s="93">
        <v>1812.1554795257189</v>
      </c>
      <c r="BT29" s="93">
        <v>1739.8556065048979</v>
      </c>
      <c r="BU29" s="93">
        <v>1808.5699218415421</v>
      </c>
      <c r="BV29" s="93">
        <v>1873.9555279273175</v>
      </c>
      <c r="BW29" s="93">
        <v>1948.796560707819</v>
      </c>
      <c r="BX29" s="29"/>
    </row>
    <row r="30" spans="1:76">
      <c r="A30" s="89"/>
      <c r="B30" s="38" t="s">
        <v>239</v>
      </c>
      <c r="C30" s="101"/>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v>348.23900200000571</v>
      </c>
      <c r="BM30" s="93">
        <v>386.0307610000018</v>
      </c>
      <c r="BN30" s="93">
        <v>399.49913500000184</v>
      </c>
      <c r="BO30" s="93">
        <v>433.20464900001389</v>
      </c>
      <c r="BP30" s="93">
        <v>438.97796900000321</v>
      </c>
      <c r="BQ30" s="93">
        <v>471.19167999998899</v>
      </c>
      <c r="BR30" s="93">
        <v>476.46228149189119</v>
      </c>
      <c r="BS30" s="93">
        <v>483.55368093138168</v>
      </c>
      <c r="BT30" s="93">
        <v>489.2257634679263</v>
      </c>
      <c r="BU30" s="93">
        <v>500.51210448080383</v>
      </c>
      <c r="BV30" s="93">
        <v>514.48220531120023</v>
      </c>
      <c r="BW30" s="93">
        <v>526.93360915667654</v>
      </c>
      <c r="BX30" s="29"/>
    </row>
    <row r="31" spans="1:76" ht="26.45" customHeight="1">
      <c r="A31" s="89"/>
      <c r="B31" s="30" t="s">
        <v>238</v>
      </c>
      <c r="C31" s="101" t="s">
        <v>207</v>
      </c>
      <c r="D31" s="93">
        <v>0</v>
      </c>
      <c r="E31" s="93">
        <v>0</v>
      </c>
      <c r="F31" s="93">
        <v>0</v>
      </c>
      <c r="G31" s="93">
        <v>0</v>
      </c>
      <c r="H31" s="93">
        <v>0</v>
      </c>
      <c r="I31" s="93">
        <v>0</v>
      </c>
      <c r="J31" s="93">
        <v>0</v>
      </c>
      <c r="K31" s="93">
        <v>0</v>
      </c>
      <c r="L31" s="93">
        <v>0</v>
      </c>
      <c r="M31" s="93">
        <v>0</v>
      </c>
      <c r="N31" s="93">
        <v>0</v>
      </c>
      <c r="O31" s="93">
        <v>0</v>
      </c>
      <c r="P31" s="93">
        <v>0</v>
      </c>
      <c r="Q31" s="93">
        <v>0</v>
      </c>
      <c r="R31" s="93">
        <v>0</v>
      </c>
      <c r="S31" s="93">
        <v>0</v>
      </c>
      <c r="T31" s="93">
        <v>0</v>
      </c>
      <c r="U31" s="93">
        <v>0</v>
      </c>
      <c r="V31" s="93">
        <v>0</v>
      </c>
      <c r="W31" s="93">
        <v>0</v>
      </c>
      <c r="X31" s="93">
        <v>0</v>
      </c>
      <c r="Y31" s="93">
        <v>0</v>
      </c>
      <c r="Z31" s="93">
        <v>0</v>
      </c>
      <c r="AA31" s="93">
        <v>0</v>
      </c>
      <c r="AB31" s="93">
        <v>0</v>
      </c>
      <c r="AC31" s="93">
        <v>0</v>
      </c>
      <c r="AD31" s="93">
        <v>0</v>
      </c>
      <c r="AE31" s="93">
        <v>0</v>
      </c>
      <c r="AF31" s="93">
        <v>0</v>
      </c>
      <c r="AG31" s="93">
        <v>0</v>
      </c>
      <c r="AH31" s="93">
        <v>0</v>
      </c>
      <c r="AI31" s="93">
        <v>0</v>
      </c>
      <c r="AJ31" s="93">
        <v>0</v>
      </c>
      <c r="AK31" s="93">
        <v>0</v>
      </c>
      <c r="AL31" s="93">
        <v>0</v>
      </c>
      <c r="AM31" s="93">
        <v>0</v>
      </c>
      <c r="AN31" s="93">
        <v>0</v>
      </c>
      <c r="AO31" s="93">
        <v>0</v>
      </c>
      <c r="AP31" s="93">
        <v>0</v>
      </c>
      <c r="AQ31" s="93">
        <v>0</v>
      </c>
      <c r="AR31" s="93">
        <v>0</v>
      </c>
      <c r="AS31" s="93">
        <v>0</v>
      </c>
      <c r="AT31" s="93">
        <v>0</v>
      </c>
      <c r="AU31" s="93">
        <v>0</v>
      </c>
      <c r="AV31" s="93">
        <v>0</v>
      </c>
      <c r="AW31" s="93">
        <v>0</v>
      </c>
      <c r="AX31" s="93">
        <v>0</v>
      </c>
      <c r="AY31" s="93">
        <v>7622.94</v>
      </c>
      <c r="AZ31" s="93">
        <v>7661.6239999999998</v>
      </c>
      <c r="BA31" s="93">
        <v>7412.2720000000008</v>
      </c>
      <c r="BB31" s="93">
        <v>7250.59</v>
      </c>
      <c r="BC31" s="93">
        <v>6790.04</v>
      </c>
      <c r="BD31" s="93">
        <v>6766.183</v>
      </c>
      <c r="BE31" s="93">
        <v>6749.0433528570848</v>
      </c>
      <c r="BF31" s="93">
        <v>6757.9545089520052</v>
      </c>
      <c r="BG31" s="93">
        <v>6724.1235550023994</v>
      </c>
      <c r="BH31" s="93">
        <v>6662.027000000001</v>
      </c>
      <c r="BI31" s="93">
        <v>6649.9306075200002</v>
      </c>
      <c r="BJ31" s="93">
        <v>6566.1693209299992</v>
      </c>
      <c r="BK31" s="93">
        <v>6657.0001817393668</v>
      </c>
      <c r="BL31" s="93">
        <v>6515.8436022599981</v>
      </c>
      <c r="BM31" s="93">
        <v>6108.3423565899993</v>
      </c>
      <c r="BN31" s="93">
        <v>5556.0370140352561</v>
      </c>
      <c r="BO31" s="93">
        <v>4935.2797263499997</v>
      </c>
      <c r="BP31" s="93">
        <v>3275.8454461099996</v>
      </c>
      <c r="BQ31" s="93">
        <v>1186.5636150700004</v>
      </c>
      <c r="BR31" s="93">
        <v>254.03824711518718</v>
      </c>
      <c r="BS31" s="93">
        <v>18.507487226631042</v>
      </c>
      <c r="BT31" s="93">
        <v>6.9476633617811308</v>
      </c>
      <c r="BU31" s="93">
        <v>5.7227238711519792</v>
      </c>
      <c r="BV31" s="93">
        <v>6.3775588802817227</v>
      </c>
      <c r="BW31" s="93">
        <v>7.0522077507640208</v>
      </c>
      <c r="BX31" s="29"/>
    </row>
    <row r="32" spans="1:76">
      <c r="A32" s="89"/>
      <c r="B32" s="30" t="s">
        <v>6</v>
      </c>
      <c r="C32" s="101" t="s">
        <v>200</v>
      </c>
      <c r="D32" s="93">
        <v>62.5</v>
      </c>
      <c r="E32" s="93">
        <v>75.2</v>
      </c>
      <c r="F32" s="93">
        <v>84.5</v>
      </c>
      <c r="G32" s="93">
        <v>94.6</v>
      </c>
      <c r="H32" s="93">
        <v>118.6</v>
      </c>
      <c r="I32" s="93">
        <v>120.3</v>
      </c>
      <c r="J32" s="93">
        <v>125.4</v>
      </c>
      <c r="K32" s="93">
        <v>114.1</v>
      </c>
      <c r="L32" s="93">
        <v>121.3</v>
      </c>
      <c r="M32" s="93">
        <v>119.6</v>
      </c>
      <c r="N32" s="93">
        <v>131.80000000000001</v>
      </c>
      <c r="O32" s="93">
        <v>158.5</v>
      </c>
      <c r="P32" s="93">
        <v>179.5</v>
      </c>
      <c r="Q32" s="93">
        <v>171.1</v>
      </c>
      <c r="R32" s="93">
        <v>199.8</v>
      </c>
      <c r="S32" s="93">
        <v>217.4</v>
      </c>
      <c r="T32" s="93">
        <v>223.3</v>
      </c>
      <c r="U32" s="93">
        <v>245.9</v>
      </c>
      <c r="V32" s="93">
        <v>297.5</v>
      </c>
      <c r="W32" s="93">
        <v>385.7</v>
      </c>
      <c r="X32" s="93">
        <v>428.9</v>
      </c>
      <c r="Y32" s="93">
        <v>470.7</v>
      </c>
      <c r="Z32" s="93">
        <v>523.79999999999995</v>
      </c>
      <c r="AA32" s="93">
        <v>641.4</v>
      </c>
      <c r="AB32" s="93">
        <v>703.5</v>
      </c>
      <c r="AC32" s="93">
        <v>703.7</v>
      </c>
      <c r="AD32" s="93">
        <v>959.4</v>
      </c>
      <c r="AE32" s="93">
        <v>1308.2</v>
      </c>
      <c r="AF32" s="93">
        <v>1715.3</v>
      </c>
      <c r="AG32" s="93">
        <v>1431</v>
      </c>
      <c r="AH32" s="93">
        <v>1561</v>
      </c>
      <c r="AI32" s="93">
        <v>1675</v>
      </c>
      <c r="AJ32" s="93">
        <v>2165</v>
      </c>
      <c r="AK32" s="93">
        <v>3245.05</v>
      </c>
      <c r="AL32" s="93">
        <v>4612</v>
      </c>
      <c r="AM32" s="93">
        <v>5592</v>
      </c>
      <c r="AN32" s="93">
        <v>6470</v>
      </c>
      <c r="AO32" s="93">
        <v>7446</v>
      </c>
      <c r="AP32" s="93">
        <v>7965</v>
      </c>
      <c r="AQ32" s="93">
        <v>7956</v>
      </c>
      <c r="AR32" s="93">
        <v>7581.9769999999999</v>
      </c>
      <c r="AS32" s="93">
        <v>7675.058</v>
      </c>
      <c r="AT32" s="93">
        <v>8895.1850000000013</v>
      </c>
      <c r="AU32" s="93">
        <v>11646.02289951173</v>
      </c>
      <c r="AV32" s="93">
        <v>14789.988000000001</v>
      </c>
      <c r="AW32" s="93">
        <v>16109.623</v>
      </c>
      <c r="AX32" s="93">
        <v>16387.047999999999</v>
      </c>
      <c r="AY32" s="93">
        <v>16692.532999999999</v>
      </c>
      <c r="AZ32" s="93">
        <v>14444.695</v>
      </c>
      <c r="BA32" s="93">
        <v>11965.317000000001</v>
      </c>
      <c r="BB32" s="93">
        <v>11790.69</v>
      </c>
      <c r="BC32" s="93">
        <v>12082.322</v>
      </c>
      <c r="BD32" s="93">
        <v>13121.226999999999</v>
      </c>
      <c r="BE32" s="93">
        <v>14100.907119412172</v>
      </c>
      <c r="BF32" s="93">
        <v>14237.3147109526</v>
      </c>
      <c r="BG32" s="93">
        <v>12859.01825241993</v>
      </c>
      <c r="BH32" s="93">
        <v>10028.913</v>
      </c>
      <c r="BI32" s="93">
        <v>9149.9960046050001</v>
      </c>
      <c r="BJ32" s="93">
        <v>8838.7708489100005</v>
      </c>
      <c r="BK32" s="93">
        <v>9027.9858692587677</v>
      </c>
      <c r="BL32" s="93">
        <v>8684.733409389999</v>
      </c>
      <c r="BM32" s="93">
        <v>8373.7599778200001</v>
      </c>
      <c r="BN32" s="93">
        <v>7856.3960060182071</v>
      </c>
      <c r="BO32" s="93">
        <v>6997.2154424</v>
      </c>
      <c r="BP32" s="93">
        <v>5308.918879060001</v>
      </c>
      <c r="BQ32" s="93">
        <v>3582.82601935</v>
      </c>
      <c r="BR32" s="93">
        <v>2933.5229683327998</v>
      </c>
      <c r="BS32" s="93">
        <v>2812.8910736291336</v>
      </c>
      <c r="BT32" s="93">
        <v>2633.6461379824736</v>
      </c>
      <c r="BU32" s="93">
        <v>2635.5299848496138</v>
      </c>
      <c r="BV32" s="93">
        <v>2747.6670191346229</v>
      </c>
      <c r="BW32" s="93">
        <v>2831.0856280285548</v>
      </c>
      <c r="BX32" s="29"/>
    </row>
    <row r="33" spans="1:76">
      <c r="A33" s="102"/>
      <c r="B33" s="30" t="s">
        <v>237</v>
      </c>
      <c r="C33" s="101" t="s">
        <v>200</v>
      </c>
      <c r="D33" s="93">
        <v>0</v>
      </c>
      <c r="E33" s="93">
        <v>0</v>
      </c>
      <c r="F33" s="93">
        <v>0</v>
      </c>
      <c r="G33" s="93">
        <v>0</v>
      </c>
      <c r="H33" s="93">
        <v>0</v>
      </c>
      <c r="I33" s="93">
        <v>0</v>
      </c>
      <c r="J33" s="93">
        <v>0</v>
      </c>
      <c r="K33" s="93">
        <v>0</v>
      </c>
      <c r="L33" s="93">
        <v>0</v>
      </c>
      <c r="M33" s="93">
        <v>0</v>
      </c>
      <c r="N33" s="93">
        <v>0</v>
      </c>
      <c r="O33" s="93">
        <v>0</v>
      </c>
      <c r="P33" s="93">
        <v>0</v>
      </c>
      <c r="Q33" s="93">
        <v>0</v>
      </c>
      <c r="R33" s="93">
        <v>0</v>
      </c>
      <c r="S33" s="93">
        <v>0</v>
      </c>
      <c r="T33" s="93">
        <v>0</v>
      </c>
      <c r="U33" s="93">
        <v>0</v>
      </c>
      <c r="V33" s="93">
        <v>0</v>
      </c>
      <c r="W33" s="93">
        <v>0</v>
      </c>
      <c r="X33" s="93">
        <v>0</v>
      </c>
      <c r="Y33" s="93">
        <v>0</v>
      </c>
      <c r="Z33" s="93">
        <v>0</v>
      </c>
      <c r="AA33" s="93">
        <v>0</v>
      </c>
      <c r="AB33" s="93">
        <v>0</v>
      </c>
      <c r="AC33" s="93">
        <v>0</v>
      </c>
      <c r="AD33" s="93">
        <v>0</v>
      </c>
      <c r="AE33" s="93">
        <v>0</v>
      </c>
      <c r="AF33" s="93">
        <v>0</v>
      </c>
      <c r="AG33" s="93">
        <v>0</v>
      </c>
      <c r="AH33" s="93">
        <v>0</v>
      </c>
      <c r="AI33" s="93">
        <v>0</v>
      </c>
      <c r="AJ33" s="93">
        <v>0</v>
      </c>
      <c r="AK33" s="93">
        <v>0</v>
      </c>
      <c r="AL33" s="93">
        <v>0</v>
      </c>
      <c r="AM33" s="93">
        <v>0</v>
      </c>
      <c r="AN33" s="93">
        <v>0</v>
      </c>
      <c r="AO33" s="93">
        <v>0</v>
      </c>
      <c r="AP33" s="93">
        <v>0</v>
      </c>
      <c r="AQ33" s="93">
        <v>0</v>
      </c>
      <c r="AR33" s="93">
        <v>1.2749999999999999</v>
      </c>
      <c r="AS33" s="93">
        <v>10.731</v>
      </c>
      <c r="AT33" s="93">
        <v>24.417000000000002</v>
      </c>
      <c r="AU33" s="93">
        <v>45.9</v>
      </c>
      <c r="AV33" s="93">
        <v>86.460999999999999</v>
      </c>
      <c r="AW33" s="93">
        <v>112.84399999999999</v>
      </c>
      <c r="AX33" s="93">
        <v>101.313</v>
      </c>
      <c r="AY33" s="93">
        <v>104.523</v>
      </c>
      <c r="AZ33" s="93">
        <v>109.417</v>
      </c>
      <c r="BA33" s="93">
        <v>107.491</v>
      </c>
      <c r="BB33" s="93">
        <v>112.054</v>
      </c>
      <c r="BC33" s="93">
        <v>125.285</v>
      </c>
      <c r="BD33" s="93">
        <v>132.35599999999999</v>
      </c>
      <c r="BE33" s="93">
        <v>148.73699999999999</v>
      </c>
      <c r="BF33" s="93">
        <v>168.34100000000001</v>
      </c>
      <c r="BG33" s="93">
        <v>189.08099999999999</v>
      </c>
      <c r="BH33" s="93">
        <v>209.41499999999999</v>
      </c>
      <c r="BI33" s="93">
        <v>231.1134238570055</v>
      </c>
      <c r="BJ33" s="93">
        <v>259.31581324546704</v>
      </c>
      <c r="BK33" s="93">
        <v>296.238</v>
      </c>
      <c r="BL33" s="93">
        <v>324.96100000000001</v>
      </c>
      <c r="BM33" s="93">
        <v>341.1</v>
      </c>
      <c r="BN33" s="93">
        <v>349.83600000000001</v>
      </c>
      <c r="BO33" s="93">
        <v>325.97800000000001</v>
      </c>
      <c r="BP33" s="93">
        <v>304.01600000000002</v>
      </c>
      <c r="BQ33" s="93">
        <v>285.58</v>
      </c>
      <c r="BR33" s="93">
        <v>0</v>
      </c>
      <c r="BS33" s="93">
        <v>0</v>
      </c>
      <c r="BT33" s="93">
        <v>0</v>
      </c>
      <c r="BU33" s="93">
        <v>0</v>
      </c>
      <c r="BV33" s="93">
        <v>0</v>
      </c>
      <c r="BW33" s="93">
        <v>0</v>
      </c>
      <c r="BX33" s="29"/>
    </row>
    <row r="34" spans="1:76">
      <c r="A34" s="89"/>
      <c r="B34" s="30" t="s">
        <v>5</v>
      </c>
      <c r="C34" s="101" t="s">
        <v>198</v>
      </c>
      <c r="D34" s="93">
        <v>0</v>
      </c>
      <c r="E34" s="93">
        <v>0</v>
      </c>
      <c r="F34" s="93">
        <v>0</v>
      </c>
      <c r="G34" s="93">
        <v>0</v>
      </c>
      <c r="H34" s="93">
        <v>0</v>
      </c>
      <c r="I34" s="93">
        <v>0</v>
      </c>
      <c r="J34" s="93">
        <v>0</v>
      </c>
      <c r="K34" s="93">
        <v>0</v>
      </c>
      <c r="L34" s="93">
        <v>0</v>
      </c>
      <c r="M34" s="93">
        <v>0</v>
      </c>
      <c r="N34" s="93">
        <v>0</v>
      </c>
      <c r="O34" s="93">
        <v>0</v>
      </c>
      <c r="P34" s="93">
        <v>0</v>
      </c>
      <c r="Q34" s="93">
        <v>0</v>
      </c>
      <c r="R34" s="93">
        <v>0</v>
      </c>
      <c r="S34" s="93">
        <v>0</v>
      </c>
      <c r="T34" s="93">
        <v>0</v>
      </c>
      <c r="U34" s="93">
        <v>0</v>
      </c>
      <c r="V34" s="93">
        <v>0</v>
      </c>
      <c r="W34" s="93">
        <v>0</v>
      </c>
      <c r="X34" s="93">
        <v>0</v>
      </c>
      <c r="Y34" s="93">
        <v>0</v>
      </c>
      <c r="Z34" s="93">
        <v>76.699999999999989</v>
      </c>
      <c r="AA34" s="93">
        <v>83.800000000000011</v>
      </c>
      <c r="AB34" s="93">
        <v>92.7</v>
      </c>
      <c r="AC34" s="93">
        <v>103.7</v>
      </c>
      <c r="AD34" s="93">
        <v>130.79999999999998</v>
      </c>
      <c r="AE34" s="93">
        <v>171.1</v>
      </c>
      <c r="AF34" s="93">
        <v>196.7</v>
      </c>
      <c r="AG34" s="93">
        <v>224.6</v>
      </c>
      <c r="AH34" s="93">
        <v>253</v>
      </c>
      <c r="AI34" s="93">
        <v>285</v>
      </c>
      <c r="AJ34" s="93">
        <v>329</v>
      </c>
      <c r="AK34" s="93">
        <v>367</v>
      </c>
      <c r="AL34" s="93">
        <v>399</v>
      </c>
      <c r="AM34" s="93">
        <v>428</v>
      </c>
      <c r="AN34" s="93">
        <v>441</v>
      </c>
      <c r="AO34" s="93">
        <v>470</v>
      </c>
      <c r="AP34" s="93">
        <v>505</v>
      </c>
      <c r="AQ34" s="93">
        <v>514.10199999999998</v>
      </c>
      <c r="AR34" s="93">
        <v>513.58299999999997</v>
      </c>
      <c r="AS34" s="93">
        <v>533.13800000000003</v>
      </c>
      <c r="AT34" s="93">
        <v>584.37099999999998</v>
      </c>
      <c r="AU34" s="93">
        <v>654.65499413448993</v>
      </c>
      <c r="AV34" s="93">
        <v>667.50399999999991</v>
      </c>
      <c r="AW34" s="93">
        <v>686.28399999999988</v>
      </c>
      <c r="AX34" s="93">
        <v>706.56499999999994</v>
      </c>
      <c r="AY34" s="93">
        <v>730.84699999999987</v>
      </c>
      <c r="AZ34" s="93">
        <v>742.93900000000008</v>
      </c>
      <c r="BA34" s="93">
        <v>746.97900000000004</v>
      </c>
      <c r="BB34" s="93">
        <v>760.91300000000001</v>
      </c>
      <c r="BC34" s="93">
        <v>753.17499999999995</v>
      </c>
      <c r="BD34" s="93">
        <v>759</v>
      </c>
      <c r="BE34" s="93">
        <v>778.45800000000008</v>
      </c>
      <c r="BF34" s="93">
        <v>782.50758261258761</v>
      </c>
      <c r="BG34" s="93">
        <v>783.48695761035617</v>
      </c>
      <c r="BH34" s="93">
        <v>794.55200000000002</v>
      </c>
      <c r="BI34" s="93">
        <v>787.58934177900016</v>
      </c>
      <c r="BJ34" s="93">
        <v>790.4603985399998</v>
      </c>
      <c r="BK34" s="93">
        <v>794.80543098380008</v>
      </c>
      <c r="BL34" s="93">
        <v>816.22339083000008</v>
      </c>
      <c r="BM34" s="93">
        <v>843.82698400000015</v>
      </c>
      <c r="BN34" s="93">
        <v>888.44639182000003</v>
      </c>
      <c r="BO34" s="93">
        <v>887.63814664999995</v>
      </c>
      <c r="BP34" s="93">
        <v>905.24794301000009</v>
      </c>
      <c r="BQ34" s="93">
        <v>903.28178726998499</v>
      </c>
      <c r="BR34" s="93">
        <v>907.59401771623368</v>
      </c>
      <c r="BS34" s="93">
        <v>905.45340506440664</v>
      </c>
      <c r="BT34" s="93">
        <v>889.41212066851529</v>
      </c>
      <c r="BU34" s="93">
        <v>880.90345441570867</v>
      </c>
      <c r="BV34" s="93">
        <v>875.94735201571166</v>
      </c>
      <c r="BW34" s="93">
        <v>874.34548391847318</v>
      </c>
      <c r="BX34" s="29"/>
    </row>
    <row r="35" spans="1:76">
      <c r="A35" s="89"/>
      <c r="B35" s="30" t="s">
        <v>236</v>
      </c>
      <c r="C35" s="101" t="s">
        <v>207</v>
      </c>
      <c r="D35" s="93">
        <v>0</v>
      </c>
      <c r="E35" s="93">
        <v>0</v>
      </c>
      <c r="F35" s="93">
        <v>0</v>
      </c>
      <c r="G35" s="93">
        <v>0</v>
      </c>
      <c r="H35" s="93">
        <v>0</v>
      </c>
      <c r="I35" s="93">
        <v>0</v>
      </c>
      <c r="J35" s="93">
        <v>0</v>
      </c>
      <c r="K35" s="93">
        <v>0</v>
      </c>
      <c r="L35" s="93">
        <v>0</v>
      </c>
      <c r="M35" s="93">
        <v>0</v>
      </c>
      <c r="N35" s="93">
        <v>0</v>
      </c>
      <c r="O35" s="93">
        <v>0</v>
      </c>
      <c r="P35" s="93">
        <v>0</v>
      </c>
      <c r="Q35" s="93">
        <v>0</v>
      </c>
      <c r="R35" s="93">
        <v>0</v>
      </c>
      <c r="S35" s="93">
        <v>0</v>
      </c>
      <c r="T35" s="93">
        <v>0</v>
      </c>
      <c r="U35" s="93">
        <v>0</v>
      </c>
      <c r="V35" s="93">
        <v>0</v>
      </c>
      <c r="W35" s="93">
        <v>0</v>
      </c>
      <c r="X35" s="93">
        <v>0</v>
      </c>
      <c r="Y35" s="93">
        <v>0</v>
      </c>
      <c r="Z35" s="93">
        <v>0</v>
      </c>
      <c r="AA35" s="93">
        <v>91</v>
      </c>
      <c r="AB35" s="93">
        <v>196</v>
      </c>
      <c r="AC35" s="93">
        <v>241.541</v>
      </c>
      <c r="AD35" s="93">
        <v>319.58499999999998</v>
      </c>
      <c r="AE35" s="93">
        <v>448.238</v>
      </c>
      <c r="AF35" s="93">
        <v>562.80799999999999</v>
      </c>
      <c r="AG35" s="93">
        <v>701.21900000000005</v>
      </c>
      <c r="AH35" s="93">
        <v>840</v>
      </c>
      <c r="AI35" s="93">
        <v>995</v>
      </c>
      <c r="AJ35" s="93">
        <v>1150</v>
      </c>
      <c r="AK35" s="93">
        <v>1370</v>
      </c>
      <c r="AL35" s="93">
        <v>1593</v>
      </c>
      <c r="AM35" s="93">
        <v>1872</v>
      </c>
      <c r="AN35" s="93">
        <v>2142</v>
      </c>
      <c r="AO35" s="93">
        <v>2349</v>
      </c>
      <c r="AP35" s="93">
        <v>2673.8379999999997</v>
      </c>
      <c r="AQ35" s="93">
        <v>2968.4050000000002</v>
      </c>
      <c r="AR35" s="93">
        <v>3359.3579999999997</v>
      </c>
      <c r="AS35" s="93">
        <v>3836.6360000000004</v>
      </c>
      <c r="AT35" s="93">
        <v>4431.0190000000002</v>
      </c>
      <c r="AU35" s="93">
        <v>5485.4179999999997</v>
      </c>
      <c r="AV35" s="93">
        <v>6209.6019999999999</v>
      </c>
      <c r="AW35" s="93">
        <v>7067.8279999999995</v>
      </c>
      <c r="AX35" s="93">
        <v>7705.134</v>
      </c>
      <c r="AY35" s="93">
        <v>271</v>
      </c>
      <c r="AZ35" s="93">
        <v>0</v>
      </c>
      <c r="BA35" s="93">
        <v>0</v>
      </c>
      <c r="BB35" s="93">
        <v>0</v>
      </c>
      <c r="BC35" s="93">
        <v>0</v>
      </c>
      <c r="BD35" s="93">
        <v>0</v>
      </c>
      <c r="BE35" s="93">
        <v>0</v>
      </c>
      <c r="BF35" s="93">
        <v>0</v>
      </c>
      <c r="BG35" s="93">
        <v>0</v>
      </c>
      <c r="BH35" s="93">
        <v>0</v>
      </c>
      <c r="BI35" s="93">
        <v>0</v>
      </c>
      <c r="BJ35" s="93">
        <v>0</v>
      </c>
      <c r="BK35" s="93">
        <v>0</v>
      </c>
      <c r="BL35" s="93">
        <v>0</v>
      </c>
      <c r="BM35" s="93">
        <v>0</v>
      </c>
      <c r="BN35" s="93">
        <v>0</v>
      </c>
      <c r="BO35" s="93">
        <v>0</v>
      </c>
      <c r="BP35" s="93">
        <v>0</v>
      </c>
      <c r="BQ35" s="93">
        <v>0</v>
      </c>
      <c r="BR35" s="93">
        <v>0</v>
      </c>
      <c r="BS35" s="93">
        <v>0</v>
      </c>
      <c r="BT35" s="93">
        <v>0</v>
      </c>
      <c r="BU35" s="93">
        <v>0</v>
      </c>
      <c r="BV35" s="93">
        <v>0</v>
      </c>
      <c r="BW35" s="93">
        <v>0</v>
      </c>
      <c r="BX35" s="29"/>
    </row>
    <row r="36" spans="1:76" ht="26.45" customHeight="1">
      <c r="A36" s="89"/>
      <c r="B36" s="30" t="s">
        <v>235</v>
      </c>
      <c r="C36" s="101" t="s">
        <v>200</v>
      </c>
      <c r="D36" s="93">
        <v>0</v>
      </c>
      <c r="E36" s="93">
        <v>0</v>
      </c>
      <c r="F36" s="93">
        <v>0</v>
      </c>
      <c r="G36" s="93">
        <v>0</v>
      </c>
      <c r="H36" s="93">
        <v>0</v>
      </c>
      <c r="I36" s="93">
        <v>0</v>
      </c>
      <c r="J36" s="93">
        <v>0</v>
      </c>
      <c r="K36" s="93">
        <v>0</v>
      </c>
      <c r="L36" s="93">
        <v>0</v>
      </c>
      <c r="M36" s="93">
        <v>0</v>
      </c>
      <c r="N36" s="93">
        <v>0</v>
      </c>
      <c r="O36" s="93">
        <v>0</v>
      </c>
      <c r="P36" s="93">
        <v>0</v>
      </c>
      <c r="Q36" s="93">
        <v>0</v>
      </c>
      <c r="R36" s="93">
        <v>0</v>
      </c>
      <c r="S36" s="93">
        <v>0</v>
      </c>
      <c r="T36" s="93">
        <v>0</v>
      </c>
      <c r="U36" s="93">
        <v>0</v>
      </c>
      <c r="V36" s="93">
        <v>0</v>
      </c>
      <c r="W36" s="93">
        <v>0</v>
      </c>
      <c r="X36" s="93">
        <v>0</v>
      </c>
      <c r="Y36" s="93">
        <v>0</v>
      </c>
      <c r="Z36" s="93">
        <v>0</v>
      </c>
      <c r="AA36" s="93">
        <v>0</v>
      </c>
      <c r="AB36" s="93">
        <v>0</v>
      </c>
      <c r="AC36" s="93">
        <v>0</v>
      </c>
      <c r="AD36" s="93">
        <v>0</v>
      </c>
      <c r="AE36" s="93">
        <v>0</v>
      </c>
      <c r="AF36" s="93">
        <v>0</v>
      </c>
      <c r="AG36" s="93">
        <v>0</v>
      </c>
      <c r="AH36" s="93">
        <v>0</v>
      </c>
      <c r="AI36" s="93">
        <v>0</v>
      </c>
      <c r="AJ36" s="93">
        <v>0</v>
      </c>
      <c r="AK36" s="93">
        <v>0</v>
      </c>
      <c r="AL36" s="93">
        <v>0</v>
      </c>
      <c r="AM36" s="93">
        <v>0</v>
      </c>
      <c r="AN36" s="93">
        <v>0</v>
      </c>
      <c r="AO36" s="93">
        <v>0</v>
      </c>
      <c r="AP36" s="93">
        <v>0</v>
      </c>
      <c r="AQ36" s="93">
        <v>0</v>
      </c>
      <c r="AR36" s="93">
        <v>0</v>
      </c>
      <c r="AS36" s="93">
        <v>0</v>
      </c>
      <c r="AT36" s="93">
        <v>0</v>
      </c>
      <c r="AU36" s="93">
        <v>0</v>
      </c>
      <c r="AV36" s="93">
        <v>0</v>
      </c>
      <c r="AW36" s="93">
        <v>0</v>
      </c>
      <c r="AX36" s="93">
        <v>0</v>
      </c>
      <c r="AY36" s="93">
        <v>0</v>
      </c>
      <c r="AZ36" s="93">
        <v>0</v>
      </c>
      <c r="BA36" s="93">
        <v>0</v>
      </c>
      <c r="BB36" s="93">
        <v>0</v>
      </c>
      <c r="BC36" s="93">
        <v>0</v>
      </c>
      <c r="BD36" s="93">
        <v>0</v>
      </c>
      <c r="BE36" s="93">
        <v>0</v>
      </c>
      <c r="BF36" s="93">
        <v>0</v>
      </c>
      <c r="BG36" s="93">
        <v>0</v>
      </c>
      <c r="BH36" s="93">
        <v>0</v>
      </c>
      <c r="BI36" s="93">
        <v>0</v>
      </c>
      <c r="BJ36" s="93">
        <v>0</v>
      </c>
      <c r="BK36" s="93">
        <v>0</v>
      </c>
      <c r="BL36" s="93">
        <v>90.849720650000009</v>
      </c>
      <c r="BM36" s="93">
        <v>106.96880001999999</v>
      </c>
      <c r="BN36" s="93">
        <v>109.92031101000002</v>
      </c>
      <c r="BO36" s="93">
        <v>115.96021940000001</v>
      </c>
      <c r="BP36" s="93">
        <v>110.02752643000001</v>
      </c>
      <c r="BQ36" s="93">
        <v>101.38309716000001</v>
      </c>
      <c r="BR36" s="93">
        <v>15.670043300000001</v>
      </c>
      <c r="BS36" s="93">
        <v>0</v>
      </c>
      <c r="BT36" s="93">
        <v>0</v>
      </c>
      <c r="BU36" s="93">
        <v>0</v>
      </c>
      <c r="BV36" s="93">
        <v>0</v>
      </c>
      <c r="BW36" s="93">
        <v>0</v>
      </c>
      <c r="BX36" s="29"/>
    </row>
    <row r="37" spans="1:76">
      <c r="A37" s="89"/>
      <c r="B37" s="30" t="s">
        <v>234</v>
      </c>
      <c r="C37" s="101" t="s">
        <v>198</v>
      </c>
      <c r="D37" s="93">
        <v>0</v>
      </c>
      <c r="E37" s="93">
        <v>0</v>
      </c>
      <c r="F37" s="93">
        <v>0</v>
      </c>
      <c r="G37" s="93">
        <v>0</v>
      </c>
      <c r="H37" s="93">
        <v>0</v>
      </c>
      <c r="I37" s="93">
        <v>0</v>
      </c>
      <c r="J37" s="93">
        <v>0</v>
      </c>
      <c r="K37" s="93">
        <v>0</v>
      </c>
      <c r="L37" s="93">
        <v>0</v>
      </c>
      <c r="M37" s="93">
        <v>0</v>
      </c>
      <c r="N37" s="93">
        <v>0</v>
      </c>
      <c r="O37" s="93">
        <v>0</v>
      </c>
      <c r="P37" s="93">
        <v>0</v>
      </c>
      <c r="Q37" s="93">
        <v>0</v>
      </c>
      <c r="R37" s="93">
        <v>0</v>
      </c>
      <c r="S37" s="93">
        <v>0</v>
      </c>
      <c r="T37" s="93">
        <v>0</v>
      </c>
      <c r="U37" s="93">
        <v>0</v>
      </c>
      <c r="V37" s="93">
        <v>0</v>
      </c>
      <c r="W37" s="93">
        <v>0</v>
      </c>
      <c r="X37" s="93">
        <v>0</v>
      </c>
      <c r="Y37" s="93">
        <v>0</v>
      </c>
      <c r="Z37" s="93">
        <v>0</v>
      </c>
      <c r="AA37" s="93">
        <v>0</v>
      </c>
      <c r="AB37" s="93">
        <v>0</v>
      </c>
      <c r="AC37" s="93">
        <v>0</v>
      </c>
      <c r="AD37" s="93">
        <v>0</v>
      </c>
      <c r="AE37" s="93">
        <v>0</v>
      </c>
      <c r="AF37" s="93">
        <v>0</v>
      </c>
      <c r="AG37" s="93">
        <v>0</v>
      </c>
      <c r="AH37" s="93">
        <v>0</v>
      </c>
      <c r="AI37" s="93">
        <v>0</v>
      </c>
      <c r="AJ37" s="93">
        <v>0</v>
      </c>
      <c r="AK37" s="93">
        <v>0</v>
      </c>
      <c r="AL37" s="93">
        <v>0</v>
      </c>
      <c r="AM37" s="93">
        <v>0</v>
      </c>
      <c r="AN37" s="93">
        <v>0</v>
      </c>
      <c r="AO37" s="93">
        <v>0</v>
      </c>
      <c r="AP37" s="93">
        <v>0</v>
      </c>
      <c r="AQ37" s="93">
        <v>0</v>
      </c>
      <c r="AR37" s="93">
        <v>0</v>
      </c>
      <c r="AS37" s="93">
        <v>0</v>
      </c>
      <c r="AT37" s="93">
        <v>0</v>
      </c>
      <c r="AU37" s="93">
        <v>0</v>
      </c>
      <c r="AV37" s="93">
        <v>0</v>
      </c>
      <c r="AW37" s="93">
        <v>0</v>
      </c>
      <c r="AX37" s="93">
        <v>0</v>
      </c>
      <c r="AY37" s="93">
        <v>0</v>
      </c>
      <c r="AZ37" s="93">
        <v>0</v>
      </c>
      <c r="BA37" s="93">
        <v>0</v>
      </c>
      <c r="BB37" s="93">
        <v>0</v>
      </c>
      <c r="BC37" s="93">
        <v>0</v>
      </c>
      <c r="BD37" s="93">
        <v>0</v>
      </c>
      <c r="BE37" s="93">
        <v>5.2569999999999997</v>
      </c>
      <c r="BF37" s="93">
        <v>5.6630000000000003</v>
      </c>
      <c r="BG37" s="93">
        <v>4.9935427399999996</v>
      </c>
      <c r="BH37" s="93">
        <v>18.285</v>
      </c>
      <c r="BI37" s="93">
        <v>38.134147140000003</v>
      </c>
      <c r="BJ37" s="93">
        <v>40.277408909999998</v>
      </c>
      <c r="BK37" s="93">
        <v>46.931080800000004</v>
      </c>
      <c r="BL37" s="93">
        <v>38.630065660000305</v>
      </c>
      <c r="BM37" s="93">
        <v>48.46444386000001</v>
      </c>
      <c r="BN37" s="93">
        <v>60.721072239999998</v>
      </c>
      <c r="BO37" s="93">
        <v>52.361478550000008</v>
      </c>
      <c r="BP37" s="93">
        <v>56.829980329999998</v>
      </c>
      <c r="BQ37" s="93">
        <v>0.62293946000000011</v>
      </c>
      <c r="BR37" s="93">
        <v>0.15163775999999998</v>
      </c>
      <c r="BS37" s="93">
        <v>-9.0799999999999995E-6</v>
      </c>
      <c r="BT37" s="93">
        <v>-9.0799999999999995E-6</v>
      </c>
      <c r="BU37" s="93">
        <v>-9.0799999999999995E-6</v>
      </c>
      <c r="BV37" s="93">
        <v>-9.0799999999999995E-6</v>
      </c>
      <c r="BW37" s="93">
        <v>-9.0799999999999995E-6</v>
      </c>
      <c r="BX37" s="29"/>
    </row>
    <row r="38" spans="1:76">
      <c r="A38" s="89"/>
      <c r="B38" s="30" t="s">
        <v>233</v>
      </c>
      <c r="C38" s="82"/>
      <c r="D38" s="93">
        <f t="shared" ref="D38:AI38" si="7">SUM(D$39:D$40)</f>
        <v>0</v>
      </c>
      <c r="E38" s="93">
        <f t="shared" si="7"/>
        <v>0</v>
      </c>
      <c r="F38" s="93">
        <f t="shared" si="7"/>
        <v>0</v>
      </c>
      <c r="G38" s="93">
        <f t="shared" si="7"/>
        <v>0</v>
      </c>
      <c r="H38" s="93">
        <f t="shared" si="7"/>
        <v>0</v>
      </c>
      <c r="I38" s="93">
        <f t="shared" si="7"/>
        <v>0</v>
      </c>
      <c r="J38" s="93">
        <f t="shared" si="7"/>
        <v>0</v>
      </c>
      <c r="K38" s="93">
        <f t="shared" si="7"/>
        <v>0</v>
      </c>
      <c r="L38" s="93">
        <f t="shared" si="7"/>
        <v>0</v>
      </c>
      <c r="M38" s="93">
        <f t="shared" si="7"/>
        <v>0</v>
      </c>
      <c r="N38" s="93">
        <f t="shared" si="7"/>
        <v>0</v>
      </c>
      <c r="O38" s="93">
        <f t="shared" si="7"/>
        <v>0</v>
      </c>
      <c r="P38" s="93">
        <f t="shared" si="7"/>
        <v>0</v>
      </c>
      <c r="Q38" s="93">
        <f t="shared" si="7"/>
        <v>0</v>
      </c>
      <c r="R38" s="93">
        <f t="shared" si="7"/>
        <v>0</v>
      </c>
      <c r="S38" s="93">
        <f t="shared" si="7"/>
        <v>0</v>
      </c>
      <c r="T38" s="93">
        <f t="shared" si="7"/>
        <v>0</v>
      </c>
      <c r="U38" s="93">
        <f t="shared" si="7"/>
        <v>0</v>
      </c>
      <c r="V38" s="93">
        <f t="shared" si="7"/>
        <v>0</v>
      </c>
      <c r="W38" s="93">
        <f t="shared" si="7"/>
        <v>0</v>
      </c>
      <c r="X38" s="93">
        <f t="shared" si="7"/>
        <v>0</v>
      </c>
      <c r="Y38" s="93">
        <f t="shared" si="7"/>
        <v>0</v>
      </c>
      <c r="Z38" s="93">
        <f t="shared" si="7"/>
        <v>0</v>
      </c>
      <c r="AA38" s="93">
        <f t="shared" si="7"/>
        <v>0</v>
      </c>
      <c r="AB38" s="93">
        <f t="shared" si="7"/>
        <v>0</v>
      </c>
      <c r="AC38" s="93">
        <f t="shared" si="7"/>
        <v>0</v>
      </c>
      <c r="AD38" s="93">
        <f t="shared" si="7"/>
        <v>0</v>
      </c>
      <c r="AE38" s="93">
        <f t="shared" si="7"/>
        <v>0</v>
      </c>
      <c r="AF38" s="93">
        <f t="shared" si="7"/>
        <v>0</v>
      </c>
      <c r="AG38" s="93">
        <f t="shared" si="7"/>
        <v>0</v>
      </c>
      <c r="AH38" s="93">
        <f t="shared" si="7"/>
        <v>0</v>
      </c>
      <c r="AI38" s="93">
        <f t="shared" si="7"/>
        <v>0</v>
      </c>
      <c r="AJ38" s="93">
        <f t="shared" ref="AJ38:BO38" si="8">SUM(AJ$39:AJ$40)</f>
        <v>0</v>
      </c>
      <c r="AK38" s="93">
        <f t="shared" si="8"/>
        <v>0</v>
      </c>
      <c r="AL38" s="93">
        <f t="shared" si="8"/>
        <v>0</v>
      </c>
      <c r="AM38" s="93">
        <f t="shared" si="8"/>
        <v>0</v>
      </c>
      <c r="AN38" s="93">
        <f t="shared" si="8"/>
        <v>0</v>
      </c>
      <c r="AO38" s="93">
        <f t="shared" si="8"/>
        <v>0</v>
      </c>
      <c r="AP38" s="93">
        <f t="shared" si="8"/>
        <v>0</v>
      </c>
      <c r="AQ38" s="93">
        <f t="shared" si="8"/>
        <v>0</v>
      </c>
      <c r="AR38" s="93">
        <f t="shared" si="8"/>
        <v>0</v>
      </c>
      <c r="AS38" s="93">
        <f t="shared" si="8"/>
        <v>0</v>
      </c>
      <c r="AT38" s="93">
        <f t="shared" si="8"/>
        <v>0</v>
      </c>
      <c r="AU38" s="93">
        <f t="shared" si="8"/>
        <v>0</v>
      </c>
      <c r="AV38" s="93">
        <f t="shared" si="8"/>
        <v>0</v>
      </c>
      <c r="AW38" s="93">
        <f t="shared" si="8"/>
        <v>0</v>
      </c>
      <c r="AX38" s="93">
        <f t="shared" si="8"/>
        <v>0</v>
      </c>
      <c r="AY38" s="93">
        <f t="shared" si="8"/>
        <v>0</v>
      </c>
      <c r="AZ38" s="93">
        <f t="shared" si="8"/>
        <v>2165.9229999999998</v>
      </c>
      <c r="BA38" s="93">
        <f t="shared" si="8"/>
        <v>3893.4660000000003</v>
      </c>
      <c r="BB38" s="93">
        <f t="shared" si="8"/>
        <v>3557.6930000000002</v>
      </c>
      <c r="BC38" s="93">
        <f t="shared" si="8"/>
        <v>3255.0860000000002</v>
      </c>
      <c r="BD38" s="93">
        <f t="shared" si="8"/>
        <v>2882.2200000000003</v>
      </c>
      <c r="BE38" s="93">
        <f t="shared" si="8"/>
        <v>2605.5709014073173</v>
      </c>
      <c r="BF38" s="93">
        <f t="shared" si="8"/>
        <v>2624.1158686900003</v>
      </c>
      <c r="BG38" s="93">
        <f t="shared" si="8"/>
        <v>2559.18840136366</v>
      </c>
      <c r="BH38" s="93">
        <f t="shared" si="8"/>
        <v>2204.4830000000002</v>
      </c>
      <c r="BI38" s="93">
        <f t="shared" si="8"/>
        <v>2311.2043118300003</v>
      </c>
      <c r="BJ38" s="93">
        <f t="shared" si="8"/>
        <v>2439.7983671900001</v>
      </c>
      <c r="BK38" s="93">
        <f t="shared" si="8"/>
        <v>2241.4881393452138</v>
      </c>
      <c r="BL38" s="93">
        <f t="shared" si="8"/>
        <v>2856.8277160099997</v>
      </c>
      <c r="BM38" s="93">
        <f t="shared" si="8"/>
        <v>4684.0175697100003</v>
      </c>
      <c r="BN38" s="93">
        <f t="shared" si="8"/>
        <v>4473.4852258236315</v>
      </c>
      <c r="BO38" s="93">
        <f t="shared" si="8"/>
        <v>4933.9849943699983</v>
      </c>
      <c r="BP38" s="93">
        <f t="shared" ref="BP38:BW38" si="9">SUM(BP$39:BP$40)</f>
        <v>5169.8070100499999</v>
      </c>
      <c r="BQ38" s="93">
        <f t="shared" si="9"/>
        <v>4338.0295485261904</v>
      </c>
      <c r="BR38" s="93">
        <f t="shared" si="9"/>
        <v>3059.0965128213134</v>
      </c>
      <c r="BS38" s="93">
        <f t="shared" si="9"/>
        <v>2386.4122705207174</v>
      </c>
      <c r="BT38" s="93">
        <f t="shared" si="9"/>
        <v>2385.3444488804648</v>
      </c>
      <c r="BU38" s="93">
        <f t="shared" si="9"/>
        <v>2485.3218308286428</v>
      </c>
      <c r="BV38" s="93">
        <f t="shared" si="9"/>
        <v>2549.6498769476621</v>
      </c>
      <c r="BW38" s="93">
        <f t="shared" si="9"/>
        <v>2613.4155264329634</v>
      </c>
      <c r="BX38" s="29"/>
    </row>
    <row r="39" spans="1:76">
      <c r="A39" s="89"/>
      <c r="B39" s="38" t="s">
        <v>214</v>
      </c>
      <c r="C39" s="101" t="s">
        <v>207</v>
      </c>
      <c r="D39" s="93">
        <v>0</v>
      </c>
      <c r="E39" s="93">
        <v>0</v>
      </c>
      <c r="F39" s="93">
        <v>0</v>
      </c>
      <c r="G39" s="93">
        <v>0</v>
      </c>
      <c r="H39" s="93">
        <v>0</v>
      </c>
      <c r="I39" s="93">
        <v>0</v>
      </c>
      <c r="J39" s="93">
        <v>0</v>
      </c>
      <c r="K39" s="93">
        <v>0</v>
      </c>
      <c r="L39" s="93">
        <v>0</v>
      </c>
      <c r="M39" s="93">
        <v>0</v>
      </c>
      <c r="N39" s="93">
        <v>0</v>
      </c>
      <c r="O39" s="93">
        <v>0</v>
      </c>
      <c r="P39" s="93">
        <v>0</v>
      </c>
      <c r="Q39" s="93">
        <v>0</v>
      </c>
      <c r="R39" s="93">
        <v>0</v>
      </c>
      <c r="S39" s="93">
        <v>0</v>
      </c>
      <c r="T39" s="93">
        <v>0</v>
      </c>
      <c r="U39" s="93">
        <v>0</v>
      </c>
      <c r="V39" s="93">
        <v>0</v>
      </c>
      <c r="W39" s="93">
        <v>0</v>
      </c>
      <c r="X39" s="93">
        <v>0</v>
      </c>
      <c r="Y39" s="93">
        <v>0</v>
      </c>
      <c r="Z39" s="93">
        <v>0</v>
      </c>
      <c r="AA39" s="93">
        <v>0</v>
      </c>
      <c r="AB39" s="93">
        <v>0</v>
      </c>
      <c r="AC39" s="93">
        <v>0</v>
      </c>
      <c r="AD39" s="93">
        <v>0</v>
      </c>
      <c r="AE39" s="93">
        <v>0</v>
      </c>
      <c r="AF39" s="93">
        <v>0</v>
      </c>
      <c r="AG39" s="93">
        <v>0</v>
      </c>
      <c r="AH39" s="93">
        <v>0</v>
      </c>
      <c r="AI39" s="93">
        <v>0</v>
      </c>
      <c r="AJ39" s="93">
        <v>0</v>
      </c>
      <c r="AK39" s="93">
        <v>0</v>
      </c>
      <c r="AL39" s="93">
        <v>0</v>
      </c>
      <c r="AM39" s="93">
        <v>0</v>
      </c>
      <c r="AN39" s="93">
        <v>0</v>
      </c>
      <c r="AO39" s="93">
        <v>0</v>
      </c>
      <c r="AP39" s="93">
        <v>0</v>
      </c>
      <c r="AQ39" s="93">
        <v>0</v>
      </c>
      <c r="AR39" s="93">
        <v>0</v>
      </c>
      <c r="AS39" s="93">
        <v>0</v>
      </c>
      <c r="AT39" s="93">
        <v>0</v>
      </c>
      <c r="AU39" s="93">
        <v>0</v>
      </c>
      <c r="AV39" s="93">
        <v>0</v>
      </c>
      <c r="AW39" s="93">
        <v>0</v>
      </c>
      <c r="AX39" s="93">
        <v>0</v>
      </c>
      <c r="AY39" s="93">
        <v>0</v>
      </c>
      <c r="AZ39" s="93">
        <v>332.70800000000008</v>
      </c>
      <c r="BA39" s="93">
        <v>475.00800000000004</v>
      </c>
      <c r="BB39" s="93">
        <v>474.24400000000003</v>
      </c>
      <c r="BC39" s="93">
        <v>459.01900000000001</v>
      </c>
      <c r="BD39" s="93">
        <v>446.95400000000001</v>
      </c>
      <c r="BE39" s="93">
        <v>469.76190140731705</v>
      </c>
      <c r="BF39" s="93">
        <v>518.64773074999994</v>
      </c>
      <c r="BG39" s="93">
        <v>507.20891397539998</v>
      </c>
      <c r="BH39" s="93">
        <v>445.23599999999999</v>
      </c>
      <c r="BI39" s="93">
        <v>486.24370455000002</v>
      </c>
      <c r="BJ39" s="93">
        <v>477.92547793</v>
      </c>
      <c r="BK39" s="93">
        <v>424.03039473491737</v>
      </c>
      <c r="BL39" s="93">
        <v>727.70019646000003</v>
      </c>
      <c r="BM39" s="93">
        <v>1088.6921164999999</v>
      </c>
      <c r="BN39" s="93">
        <v>801.16036899012533</v>
      </c>
      <c r="BO39" s="93">
        <v>749.87685299999998</v>
      </c>
      <c r="BP39" s="93">
        <v>662.33543288999988</v>
      </c>
      <c r="BQ39" s="93">
        <v>526.70929579000006</v>
      </c>
      <c r="BR39" s="93">
        <v>373.08433262780096</v>
      </c>
      <c r="BS39" s="93">
        <v>312.87831833569334</v>
      </c>
      <c r="BT39" s="93">
        <v>331.37683623545257</v>
      </c>
      <c r="BU39" s="93">
        <v>337.27740703568901</v>
      </c>
      <c r="BV39" s="93">
        <v>344.04673001506279</v>
      </c>
      <c r="BW39" s="93">
        <v>342.98680738885497</v>
      </c>
      <c r="BX39" s="29"/>
    </row>
    <row r="40" spans="1:76">
      <c r="A40" s="89"/>
      <c r="B40" s="38" t="s">
        <v>232</v>
      </c>
      <c r="C40" s="101" t="s">
        <v>200</v>
      </c>
      <c r="D40" s="93">
        <v>0</v>
      </c>
      <c r="E40" s="93">
        <v>0</v>
      </c>
      <c r="F40" s="93">
        <v>0</v>
      </c>
      <c r="G40" s="93">
        <v>0</v>
      </c>
      <c r="H40" s="93">
        <v>0</v>
      </c>
      <c r="I40" s="93">
        <v>0</v>
      </c>
      <c r="J40" s="93">
        <v>0</v>
      </c>
      <c r="K40" s="93">
        <v>0</v>
      </c>
      <c r="L40" s="93">
        <v>0</v>
      </c>
      <c r="M40" s="93">
        <v>0</v>
      </c>
      <c r="N40" s="93">
        <v>0</v>
      </c>
      <c r="O40" s="93">
        <v>0</v>
      </c>
      <c r="P40" s="93">
        <v>0</v>
      </c>
      <c r="Q40" s="93">
        <v>0</v>
      </c>
      <c r="R40" s="93">
        <v>0</v>
      </c>
      <c r="S40" s="93">
        <v>0</v>
      </c>
      <c r="T40" s="93">
        <v>0</v>
      </c>
      <c r="U40" s="93">
        <v>0</v>
      </c>
      <c r="V40" s="93">
        <v>0</v>
      </c>
      <c r="W40" s="93">
        <v>0</v>
      </c>
      <c r="X40" s="93">
        <v>0</v>
      </c>
      <c r="Y40" s="93">
        <v>0</v>
      </c>
      <c r="Z40" s="93">
        <v>0</v>
      </c>
      <c r="AA40" s="93">
        <v>0</v>
      </c>
      <c r="AB40" s="93">
        <v>0</v>
      </c>
      <c r="AC40" s="93">
        <v>0</v>
      </c>
      <c r="AD40" s="93">
        <v>0</v>
      </c>
      <c r="AE40" s="93">
        <v>0</v>
      </c>
      <c r="AF40" s="93">
        <v>0</v>
      </c>
      <c r="AG40" s="93">
        <v>0</v>
      </c>
      <c r="AH40" s="93">
        <v>0</v>
      </c>
      <c r="AI40" s="93">
        <v>0</v>
      </c>
      <c r="AJ40" s="93">
        <v>0</v>
      </c>
      <c r="AK40" s="93">
        <v>0</v>
      </c>
      <c r="AL40" s="93">
        <v>0</v>
      </c>
      <c r="AM40" s="93">
        <v>0</v>
      </c>
      <c r="AN40" s="93">
        <v>0</v>
      </c>
      <c r="AO40" s="93">
        <v>0</v>
      </c>
      <c r="AP40" s="93">
        <v>0</v>
      </c>
      <c r="AQ40" s="93">
        <v>0</v>
      </c>
      <c r="AR40" s="93">
        <v>0</v>
      </c>
      <c r="AS40" s="93">
        <v>0</v>
      </c>
      <c r="AT40" s="93">
        <v>0</v>
      </c>
      <c r="AU40" s="93">
        <v>0</v>
      </c>
      <c r="AV40" s="93">
        <v>0</v>
      </c>
      <c r="AW40" s="93">
        <v>0</v>
      </c>
      <c r="AX40" s="93">
        <v>0</v>
      </c>
      <c r="AY40" s="93">
        <v>0</v>
      </c>
      <c r="AZ40" s="93">
        <v>1833.2149999999999</v>
      </c>
      <c r="BA40" s="93">
        <v>3418.4580000000001</v>
      </c>
      <c r="BB40" s="93">
        <v>3083.4490000000001</v>
      </c>
      <c r="BC40" s="93">
        <v>2796.067</v>
      </c>
      <c r="BD40" s="93">
        <v>2435.2660000000001</v>
      </c>
      <c r="BE40" s="93">
        <v>2135.8090000000002</v>
      </c>
      <c r="BF40" s="93">
        <v>2105.4681379400004</v>
      </c>
      <c r="BG40" s="93">
        <v>2051.9794873882602</v>
      </c>
      <c r="BH40" s="93">
        <v>1759.2470000000001</v>
      </c>
      <c r="BI40" s="93">
        <v>1824.9606072800002</v>
      </c>
      <c r="BJ40" s="93">
        <v>1961.87288926</v>
      </c>
      <c r="BK40" s="93">
        <v>1817.4577446102965</v>
      </c>
      <c r="BL40" s="93">
        <v>2129.1275195499998</v>
      </c>
      <c r="BM40" s="93">
        <v>3595.32545321</v>
      </c>
      <c r="BN40" s="93">
        <v>3672.3248568335066</v>
      </c>
      <c r="BO40" s="93">
        <v>4184.1081413699985</v>
      </c>
      <c r="BP40" s="93">
        <v>4507.4715771600004</v>
      </c>
      <c r="BQ40" s="93">
        <v>3811.3202527361905</v>
      </c>
      <c r="BR40" s="93">
        <v>2686.0121801935124</v>
      </c>
      <c r="BS40" s="93">
        <v>2073.5339521850242</v>
      </c>
      <c r="BT40" s="93">
        <v>2053.9676126450122</v>
      </c>
      <c r="BU40" s="93">
        <v>2148.0444237929537</v>
      </c>
      <c r="BV40" s="93">
        <v>2205.6031469325994</v>
      </c>
      <c r="BW40" s="93">
        <v>2270.4287190441082</v>
      </c>
      <c r="BX40" s="29"/>
    </row>
    <row r="41" spans="1:76" ht="26.1" customHeight="1">
      <c r="A41" s="89"/>
      <c r="B41" s="30" t="s">
        <v>231</v>
      </c>
      <c r="C41" s="101" t="s">
        <v>207</v>
      </c>
      <c r="D41" s="93">
        <v>0</v>
      </c>
      <c r="E41" s="93">
        <v>0</v>
      </c>
      <c r="F41" s="93">
        <v>0</v>
      </c>
      <c r="G41" s="93">
        <v>0</v>
      </c>
      <c r="H41" s="93">
        <v>0</v>
      </c>
      <c r="I41" s="93">
        <v>0</v>
      </c>
      <c r="J41" s="93">
        <v>0</v>
      </c>
      <c r="K41" s="93">
        <v>0</v>
      </c>
      <c r="L41" s="93">
        <v>0</v>
      </c>
      <c r="M41" s="93">
        <v>0</v>
      </c>
      <c r="N41" s="93">
        <v>0</v>
      </c>
      <c r="O41" s="93">
        <v>0</v>
      </c>
      <c r="P41" s="93">
        <v>0</v>
      </c>
      <c r="Q41" s="93">
        <v>0</v>
      </c>
      <c r="R41" s="93">
        <v>0</v>
      </c>
      <c r="S41" s="93">
        <v>0</v>
      </c>
      <c r="T41" s="93">
        <v>0</v>
      </c>
      <c r="U41" s="93">
        <v>0</v>
      </c>
      <c r="V41" s="93">
        <v>0</v>
      </c>
      <c r="W41" s="93">
        <v>0</v>
      </c>
      <c r="X41" s="93">
        <v>0</v>
      </c>
      <c r="Y41" s="93">
        <v>0</v>
      </c>
      <c r="Z41" s="93">
        <v>40</v>
      </c>
      <c r="AA41" s="93">
        <v>42</v>
      </c>
      <c r="AB41" s="93">
        <v>42</v>
      </c>
      <c r="AC41" s="93">
        <v>42</v>
      </c>
      <c r="AD41" s="93">
        <v>47</v>
      </c>
      <c r="AE41" s="93">
        <v>55</v>
      </c>
      <c r="AF41" s="93">
        <v>81</v>
      </c>
      <c r="AG41" s="93">
        <v>92</v>
      </c>
      <c r="AH41" s="93">
        <v>105</v>
      </c>
      <c r="AI41" s="93">
        <v>125</v>
      </c>
      <c r="AJ41" s="93">
        <v>149</v>
      </c>
      <c r="AK41" s="93">
        <v>158</v>
      </c>
      <c r="AL41" s="93">
        <v>152</v>
      </c>
      <c r="AM41" s="93">
        <v>141</v>
      </c>
      <c r="AN41" s="93">
        <v>161</v>
      </c>
      <c r="AO41" s="93">
        <v>164</v>
      </c>
      <c r="AP41" s="93">
        <v>168.30699999999999</v>
      </c>
      <c r="AQ41" s="93">
        <v>50.746000000000002</v>
      </c>
      <c r="AR41" s="93">
        <v>26.87</v>
      </c>
      <c r="AS41" s="93">
        <v>30.309000000000001</v>
      </c>
      <c r="AT41" s="93">
        <v>33.664999999999999</v>
      </c>
      <c r="AU41" s="93">
        <v>30.951000000000001</v>
      </c>
      <c r="AV41" s="93">
        <v>31.5</v>
      </c>
      <c r="AW41" s="93">
        <v>33</v>
      </c>
      <c r="AX41" s="93">
        <v>27</v>
      </c>
      <c r="AY41" s="93">
        <v>28.556999999999999</v>
      </c>
      <c r="AZ41" s="93">
        <v>32.725000000000001</v>
      </c>
      <c r="BA41" s="93">
        <v>35.762999999999998</v>
      </c>
      <c r="BB41" s="93">
        <v>38.264000000000003</v>
      </c>
      <c r="BC41" s="93">
        <v>38.268000000000001</v>
      </c>
      <c r="BD41" s="93">
        <v>44.713000000000001</v>
      </c>
      <c r="BE41" s="93">
        <v>55.794706500000004</v>
      </c>
      <c r="BF41" s="93">
        <v>68.735896129999986</v>
      </c>
      <c r="BG41" s="93">
        <v>127.61983736719999</v>
      </c>
      <c r="BH41" s="93">
        <v>149.76499999999999</v>
      </c>
      <c r="BI41" s="93">
        <v>163.62538309999999</v>
      </c>
      <c r="BJ41" s="93">
        <v>175.38975154999997</v>
      </c>
      <c r="BK41" s="93">
        <v>246.68661228606564</v>
      </c>
      <c r="BL41" s="93">
        <v>320.89652102000002</v>
      </c>
      <c r="BM41" s="93">
        <v>344.51753750999995</v>
      </c>
      <c r="BN41" s="93">
        <v>343.25488572749998</v>
      </c>
      <c r="BO41" s="93">
        <v>365.53661895000005</v>
      </c>
      <c r="BP41" s="93">
        <v>395.77258469999998</v>
      </c>
      <c r="BQ41" s="93">
        <v>399.99203899000008</v>
      </c>
      <c r="BR41" s="93">
        <v>416.36225787871342</v>
      </c>
      <c r="BS41" s="93">
        <v>442.74404469040496</v>
      </c>
      <c r="BT41" s="93">
        <v>449.46779278667367</v>
      </c>
      <c r="BU41" s="93">
        <v>459.3568797611922</v>
      </c>
      <c r="BV41" s="93">
        <v>471.31829570335589</v>
      </c>
      <c r="BW41" s="93">
        <v>486.36815932480363</v>
      </c>
      <c r="BX41" s="29"/>
    </row>
    <row r="42" spans="1:76">
      <c r="A42" s="89"/>
      <c r="B42" s="30" t="s">
        <v>230</v>
      </c>
      <c r="C42" s="101" t="s">
        <v>207</v>
      </c>
      <c r="D42" s="93">
        <v>0</v>
      </c>
      <c r="E42" s="93">
        <v>0</v>
      </c>
      <c r="F42" s="93">
        <v>0</v>
      </c>
      <c r="G42" s="93">
        <v>0</v>
      </c>
      <c r="H42" s="93">
        <v>0</v>
      </c>
      <c r="I42" s="93">
        <v>0</v>
      </c>
      <c r="J42" s="93">
        <v>0</v>
      </c>
      <c r="K42" s="93">
        <v>0</v>
      </c>
      <c r="L42" s="93">
        <v>0</v>
      </c>
      <c r="M42" s="93">
        <v>0</v>
      </c>
      <c r="N42" s="93">
        <v>0</v>
      </c>
      <c r="O42" s="93">
        <v>0</v>
      </c>
      <c r="P42" s="93">
        <v>0</v>
      </c>
      <c r="Q42" s="93">
        <v>0</v>
      </c>
      <c r="R42" s="93">
        <v>0</v>
      </c>
      <c r="S42" s="93">
        <v>0</v>
      </c>
      <c r="T42" s="93">
        <v>0</v>
      </c>
      <c r="U42" s="93">
        <v>0</v>
      </c>
      <c r="V42" s="93">
        <v>0</v>
      </c>
      <c r="W42" s="93">
        <v>0</v>
      </c>
      <c r="X42" s="93">
        <v>0</v>
      </c>
      <c r="Y42" s="93">
        <v>0</v>
      </c>
      <c r="Z42" s="93">
        <v>0</v>
      </c>
      <c r="AA42" s="93">
        <v>0</v>
      </c>
      <c r="AB42" s="93">
        <v>0</v>
      </c>
      <c r="AC42" s="93">
        <v>0</v>
      </c>
      <c r="AD42" s="93">
        <v>0</v>
      </c>
      <c r="AE42" s="93">
        <v>0</v>
      </c>
      <c r="AF42" s="93">
        <v>0</v>
      </c>
      <c r="AG42" s="93">
        <v>0</v>
      </c>
      <c r="AH42" s="93">
        <v>16</v>
      </c>
      <c r="AI42" s="93">
        <v>16</v>
      </c>
      <c r="AJ42" s="93">
        <v>16</v>
      </c>
      <c r="AK42" s="93">
        <v>16</v>
      </c>
      <c r="AL42" s="93">
        <v>16</v>
      </c>
      <c r="AM42" s="93">
        <v>17</v>
      </c>
      <c r="AN42" s="93">
        <v>18</v>
      </c>
      <c r="AO42" s="93">
        <v>17</v>
      </c>
      <c r="AP42" s="93">
        <v>14</v>
      </c>
      <c r="AQ42" s="93">
        <v>0.434</v>
      </c>
      <c r="AR42" s="93">
        <v>0</v>
      </c>
      <c r="AS42" s="93">
        <v>0</v>
      </c>
      <c r="AT42" s="93">
        <v>0</v>
      </c>
      <c r="AU42" s="93">
        <v>0</v>
      </c>
      <c r="AV42" s="93">
        <v>0</v>
      </c>
      <c r="AW42" s="93">
        <v>0</v>
      </c>
      <c r="AX42" s="93">
        <v>0</v>
      </c>
      <c r="AY42" s="93">
        <v>0</v>
      </c>
      <c r="AZ42" s="93">
        <v>0</v>
      </c>
      <c r="BA42" s="93">
        <v>0</v>
      </c>
      <c r="BB42" s="93">
        <v>0</v>
      </c>
      <c r="BC42" s="93">
        <v>0</v>
      </c>
      <c r="BD42" s="93">
        <v>0</v>
      </c>
      <c r="BE42" s="93">
        <v>0</v>
      </c>
      <c r="BF42" s="93">
        <v>0</v>
      </c>
      <c r="BG42" s="93">
        <v>0</v>
      </c>
      <c r="BH42" s="93">
        <v>0</v>
      </c>
      <c r="BI42" s="93">
        <v>0</v>
      </c>
      <c r="BJ42" s="93">
        <v>0</v>
      </c>
      <c r="BK42" s="93">
        <v>0</v>
      </c>
      <c r="BL42" s="93">
        <v>0</v>
      </c>
      <c r="BM42" s="93">
        <v>0</v>
      </c>
      <c r="BN42" s="93">
        <v>0</v>
      </c>
      <c r="BO42" s="93"/>
      <c r="BP42" s="93"/>
      <c r="BQ42" s="93"/>
      <c r="BR42" s="93"/>
      <c r="BS42" s="93"/>
      <c r="BT42" s="93"/>
      <c r="BU42" s="93"/>
      <c r="BV42" s="93"/>
      <c r="BW42" s="93"/>
      <c r="BX42" s="29"/>
    </row>
    <row r="43" spans="1:76">
      <c r="A43" s="102"/>
      <c r="B43" s="30" t="s">
        <v>229</v>
      </c>
      <c r="C43" s="101" t="s">
        <v>198</v>
      </c>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v>5.5109329999999996</v>
      </c>
      <c r="BM43" s="93">
        <v>7.0408049999999998</v>
      </c>
      <c r="BN43" s="93">
        <v>9.2482140000000008</v>
      </c>
      <c r="BO43" s="93">
        <v>9.5133209999999995</v>
      </c>
      <c r="BP43" s="93">
        <v>9.4075343484310903</v>
      </c>
      <c r="BQ43" s="93">
        <v>9.2168086836232543</v>
      </c>
      <c r="BR43" s="93">
        <v>9.8752436864509239</v>
      </c>
      <c r="BS43" s="93">
        <v>9.0250544075672963</v>
      </c>
      <c r="BT43" s="93">
        <v>9.0668964998648125</v>
      </c>
      <c r="BU43" s="93">
        <v>9.1992786476050341</v>
      </c>
      <c r="BV43" s="93">
        <v>9.4266561162205313</v>
      </c>
      <c r="BW43" s="93">
        <v>9.8407629273169483</v>
      </c>
      <c r="BX43" s="29"/>
    </row>
    <row r="44" spans="1:76">
      <c r="A44" s="89"/>
      <c r="B44" s="30" t="s">
        <v>228</v>
      </c>
      <c r="C44" s="101" t="s">
        <v>198</v>
      </c>
      <c r="D44" s="93">
        <v>0</v>
      </c>
      <c r="E44" s="93">
        <v>0</v>
      </c>
      <c r="F44" s="93">
        <v>0</v>
      </c>
      <c r="G44" s="93">
        <v>0</v>
      </c>
      <c r="H44" s="93">
        <v>0</v>
      </c>
      <c r="I44" s="93">
        <v>0</v>
      </c>
      <c r="J44" s="93">
        <v>0</v>
      </c>
      <c r="K44" s="93">
        <v>0</v>
      </c>
      <c r="L44" s="93">
        <v>0</v>
      </c>
      <c r="M44" s="93">
        <v>0</v>
      </c>
      <c r="N44" s="93">
        <v>0</v>
      </c>
      <c r="O44" s="93">
        <v>0</v>
      </c>
      <c r="P44" s="93">
        <v>0</v>
      </c>
      <c r="Q44" s="93">
        <v>0</v>
      </c>
      <c r="R44" s="93">
        <v>0</v>
      </c>
      <c r="S44" s="93">
        <v>0</v>
      </c>
      <c r="T44" s="93">
        <v>0</v>
      </c>
      <c r="U44" s="93">
        <v>0</v>
      </c>
      <c r="V44" s="93">
        <v>0</v>
      </c>
      <c r="W44" s="93">
        <v>0</v>
      </c>
      <c r="X44" s="93">
        <v>0</v>
      </c>
      <c r="Y44" s="93">
        <v>0</v>
      </c>
      <c r="Z44" s="93">
        <v>0</v>
      </c>
      <c r="AA44" s="93">
        <v>0</v>
      </c>
      <c r="AB44" s="93">
        <v>0</v>
      </c>
      <c r="AC44" s="93">
        <v>0</v>
      </c>
      <c r="AD44" s="93">
        <v>0</v>
      </c>
      <c r="AE44" s="93">
        <v>0.2</v>
      </c>
      <c r="AF44" s="93">
        <v>8.1999999999999993</v>
      </c>
      <c r="AG44" s="93">
        <v>19.8</v>
      </c>
      <c r="AH44" s="93">
        <v>47</v>
      </c>
      <c r="AI44" s="93">
        <v>79</v>
      </c>
      <c r="AJ44" s="93">
        <v>125</v>
      </c>
      <c r="AK44" s="93">
        <v>173</v>
      </c>
      <c r="AL44" s="93">
        <v>236</v>
      </c>
      <c r="AM44" s="93">
        <v>304</v>
      </c>
      <c r="AN44" s="93">
        <v>356</v>
      </c>
      <c r="AO44" s="93">
        <v>422</v>
      </c>
      <c r="AP44" s="93">
        <v>514</v>
      </c>
      <c r="AQ44" s="93">
        <v>596.22199999999998</v>
      </c>
      <c r="AR44" s="93">
        <v>675.34</v>
      </c>
      <c r="AS44" s="93">
        <v>769.49900000000002</v>
      </c>
      <c r="AT44" s="93">
        <v>883.25800000000004</v>
      </c>
      <c r="AU44" s="93">
        <v>1061.8779999999999</v>
      </c>
      <c r="AV44" s="93">
        <v>68.302000000000007</v>
      </c>
      <c r="AW44" s="93">
        <v>0</v>
      </c>
      <c r="AX44" s="93">
        <v>0</v>
      </c>
      <c r="AY44" s="93">
        <v>0</v>
      </c>
      <c r="AZ44" s="93">
        <v>0</v>
      </c>
      <c r="BA44" s="93">
        <v>0</v>
      </c>
      <c r="BB44" s="93">
        <v>0</v>
      </c>
      <c r="BC44" s="93">
        <v>0</v>
      </c>
      <c r="BD44" s="93">
        <v>0</v>
      </c>
      <c r="BE44" s="93">
        <v>0</v>
      </c>
      <c r="BF44" s="93">
        <v>0</v>
      </c>
      <c r="BG44" s="93">
        <v>0</v>
      </c>
      <c r="BH44" s="93">
        <v>0</v>
      </c>
      <c r="BI44" s="93">
        <v>0</v>
      </c>
      <c r="BJ44" s="93">
        <v>0</v>
      </c>
      <c r="BK44" s="93">
        <v>0</v>
      </c>
      <c r="BL44" s="93">
        <v>0</v>
      </c>
      <c r="BM44" s="93">
        <v>0</v>
      </c>
      <c r="BN44" s="93">
        <v>0</v>
      </c>
      <c r="BO44" s="93">
        <v>0</v>
      </c>
      <c r="BP44" s="93">
        <v>0</v>
      </c>
      <c r="BQ44" s="93">
        <v>0</v>
      </c>
      <c r="BR44" s="93">
        <v>0</v>
      </c>
      <c r="BS44" s="93">
        <v>0</v>
      </c>
      <c r="BT44" s="93">
        <v>0</v>
      </c>
      <c r="BU44" s="93">
        <v>0</v>
      </c>
      <c r="BV44" s="93">
        <v>0</v>
      </c>
      <c r="BW44" s="93">
        <v>0</v>
      </c>
      <c r="BX44" s="29"/>
    </row>
    <row r="45" spans="1:76">
      <c r="A45" s="102"/>
      <c r="B45" s="30" t="s">
        <v>4</v>
      </c>
      <c r="C45" s="101" t="s">
        <v>198</v>
      </c>
      <c r="D45" s="93">
        <v>0</v>
      </c>
      <c r="E45" s="93">
        <v>0</v>
      </c>
      <c r="F45" s="93">
        <v>0</v>
      </c>
      <c r="G45" s="93">
        <v>0</v>
      </c>
      <c r="H45" s="93">
        <v>0</v>
      </c>
      <c r="I45" s="93">
        <v>0</v>
      </c>
      <c r="J45" s="93">
        <v>0</v>
      </c>
      <c r="K45" s="93">
        <v>0</v>
      </c>
      <c r="L45" s="93">
        <v>0</v>
      </c>
      <c r="M45" s="93">
        <v>0</v>
      </c>
      <c r="N45" s="93">
        <v>0</v>
      </c>
      <c r="O45" s="93">
        <v>0</v>
      </c>
      <c r="P45" s="93">
        <v>0</v>
      </c>
      <c r="Q45" s="93">
        <v>0</v>
      </c>
      <c r="R45" s="93">
        <v>0</v>
      </c>
      <c r="S45" s="93">
        <v>0</v>
      </c>
      <c r="T45" s="93">
        <v>0</v>
      </c>
      <c r="U45" s="93">
        <v>0</v>
      </c>
      <c r="V45" s="93">
        <v>0</v>
      </c>
      <c r="W45" s="93">
        <v>0</v>
      </c>
      <c r="X45" s="93">
        <v>0</v>
      </c>
      <c r="Y45" s="93">
        <v>0</v>
      </c>
      <c r="Z45" s="93">
        <v>0</v>
      </c>
      <c r="AA45" s="93">
        <v>0</v>
      </c>
      <c r="AB45" s="93">
        <v>0</v>
      </c>
      <c r="AC45" s="93">
        <v>0</v>
      </c>
      <c r="AD45" s="93">
        <v>0</v>
      </c>
      <c r="AE45" s="93">
        <v>0</v>
      </c>
      <c r="AF45" s="93">
        <v>0</v>
      </c>
      <c r="AG45" s="93">
        <v>0</v>
      </c>
      <c r="AH45" s="93">
        <v>0</v>
      </c>
      <c r="AI45" s="93">
        <v>0</v>
      </c>
      <c r="AJ45" s="93">
        <v>0</v>
      </c>
      <c r="AK45" s="93">
        <v>0</v>
      </c>
      <c r="AL45" s="93">
        <v>0</v>
      </c>
      <c r="AM45" s="93">
        <v>0</v>
      </c>
      <c r="AN45" s="93">
        <v>0</v>
      </c>
      <c r="AO45" s="93">
        <v>0</v>
      </c>
      <c r="AP45" s="93">
        <v>0</v>
      </c>
      <c r="AQ45" s="93">
        <v>0</v>
      </c>
      <c r="AR45" s="93">
        <v>0</v>
      </c>
      <c r="AS45" s="93">
        <v>0</v>
      </c>
      <c r="AT45" s="93">
        <v>0</v>
      </c>
      <c r="AU45" s="93">
        <v>0</v>
      </c>
      <c r="AV45" s="93">
        <v>0</v>
      </c>
      <c r="AW45" s="93">
        <v>0</v>
      </c>
      <c r="AX45" s="93">
        <v>0</v>
      </c>
      <c r="AY45" s="93">
        <v>0</v>
      </c>
      <c r="AZ45" s="93">
        <v>0</v>
      </c>
      <c r="BA45" s="93">
        <v>0</v>
      </c>
      <c r="BB45" s="93">
        <v>0</v>
      </c>
      <c r="BC45" s="93">
        <v>0.56699999999999995</v>
      </c>
      <c r="BD45" s="93">
        <v>42.750999999999998</v>
      </c>
      <c r="BE45" s="93">
        <v>82</v>
      </c>
      <c r="BF45" s="93">
        <v>180.13019312</v>
      </c>
      <c r="BG45" s="93">
        <v>139.34738139999999</v>
      </c>
      <c r="BH45" s="93">
        <v>87.293999999999997</v>
      </c>
      <c r="BI45" s="93">
        <v>71.74855457999999</v>
      </c>
      <c r="BJ45" s="93">
        <v>86.415832980000019</v>
      </c>
      <c r="BK45" s="93">
        <v>109.97339909</v>
      </c>
      <c r="BL45" s="93">
        <v>112.23410000000001</v>
      </c>
      <c r="BM45" s="93">
        <v>115.10395912999999</v>
      </c>
      <c r="BN45" s="93">
        <v>138.13980000000001</v>
      </c>
      <c r="BO45" s="93">
        <v>47.019696670000002</v>
      </c>
      <c r="BP45" s="93">
        <v>1.39356865</v>
      </c>
      <c r="BQ45" s="93">
        <v>0.86930000000000007</v>
      </c>
      <c r="BR45" s="93">
        <v>0.44763047935483868</v>
      </c>
      <c r="BS45" s="93">
        <v>0.58100466633924852</v>
      </c>
      <c r="BT45" s="93">
        <v>0.60075882499478284</v>
      </c>
      <c r="BU45" s="93">
        <v>0.62298690151958991</v>
      </c>
      <c r="BV45" s="93">
        <v>0.49092722224056429</v>
      </c>
      <c r="BW45" s="93">
        <v>0.51395051305742001</v>
      </c>
      <c r="BX45" s="29"/>
    </row>
    <row r="46" spans="1:76" ht="26.45" customHeight="1">
      <c r="A46" s="102"/>
      <c r="B46" s="30" t="s">
        <v>227</v>
      </c>
      <c r="C46" s="101" t="s">
        <v>198</v>
      </c>
      <c r="D46" s="93">
        <v>0</v>
      </c>
      <c r="E46" s="93">
        <v>0</v>
      </c>
      <c r="F46" s="93">
        <v>0</v>
      </c>
      <c r="G46" s="93">
        <v>0</v>
      </c>
      <c r="H46" s="93">
        <v>0</v>
      </c>
      <c r="I46" s="93">
        <v>0</v>
      </c>
      <c r="J46" s="93">
        <v>0</v>
      </c>
      <c r="K46" s="93">
        <v>0</v>
      </c>
      <c r="L46" s="93">
        <v>0</v>
      </c>
      <c r="M46" s="93">
        <v>0</v>
      </c>
      <c r="N46" s="93">
        <v>0</v>
      </c>
      <c r="O46" s="93">
        <v>0</v>
      </c>
      <c r="P46" s="93">
        <v>0</v>
      </c>
      <c r="Q46" s="93">
        <v>0</v>
      </c>
      <c r="R46" s="93">
        <v>0</v>
      </c>
      <c r="S46" s="93">
        <v>0</v>
      </c>
      <c r="T46" s="93">
        <v>0</v>
      </c>
      <c r="U46" s="93">
        <v>0</v>
      </c>
      <c r="V46" s="93">
        <v>0</v>
      </c>
      <c r="W46" s="93">
        <v>0</v>
      </c>
      <c r="X46" s="93">
        <v>0</v>
      </c>
      <c r="Y46" s="93">
        <v>0</v>
      </c>
      <c r="Z46" s="93">
        <v>0</v>
      </c>
      <c r="AA46" s="93">
        <v>0</v>
      </c>
      <c r="AB46" s="93">
        <v>0</v>
      </c>
      <c r="AC46" s="93">
        <v>0</v>
      </c>
      <c r="AD46" s="93">
        <v>0</v>
      </c>
      <c r="AE46" s="93">
        <v>0</v>
      </c>
      <c r="AF46" s="93">
        <v>0</v>
      </c>
      <c r="AG46" s="93">
        <v>0</v>
      </c>
      <c r="AH46" s="93">
        <v>0</v>
      </c>
      <c r="AI46" s="93">
        <v>0</v>
      </c>
      <c r="AJ46" s="93">
        <v>0</v>
      </c>
      <c r="AK46" s="93">
        <v>0</v>
      </c>
      <c r="AL46" s="93">
        <v>0</v>
      </c>
      <c r="AM46" s="93">
        <v>0</v>
      </c>
      <c r="AN46" s="93">
        <v>0</v>
      </c>
      <c r="AO46" s="93">
        <v>0</v>
      </c>
      <c r="AP46" s="93">
        <v>0</v>
      </c>
      <c r="AQ46" s="93">
        <v>0</v>
      </c>
      <c r="AR46" s="93">
        <v>0</v>
      </c>
      <c r="AS46" s="93">
        <v>0</v>
      </c>
      <c r="AT46" s="93">
        <v>0</v>
      </c>
      <c r="AU46" s="93">
        <v>0</v>
      </c>
      <c r="AV46" s="93">
        <v>0</v>
      </c>
      <c r="AW46" s="93">
        <v>0</v>
      </c>
      <c r="AX46" s="93">
        <v>0</v>
      </c>
      <c r="AY46" s="93">
        <v>0</v>
      </c>
      <c r="AZ46" s="93">
        <v>0</v>
      </c>
      <c r="BA46" s="93">
        <v>0</v>
      </c>
      <c r="BB46" s="93">
        <v>0</v>
      </c>
      <c r="BC46" s="93">
        <v>0</v>
      </c>
      <c r="BD46" s="93">
        <v>0</v>
      </c>
      <c r="BE46" s="93">
        <v>0</v>
      </c>
      <c r="BF46" s="93">
        <v>0</v>
      </c>
      <c r="BG46" s="93">
        <v>0</v>
      </c>
      <c r="BH46" s="93">
        <v>0</v>
      </c>
      <c r="BI46" s="93">
        <v>0</v>
      </c>
      <c r="BJ46" s="93">
        <v>0</v>
      </c>
      <c r="BK46" s="93">
        <v>0</v>
      </c>
      <c r="BL46" s="93">
        <v>0</v>
      </c>
      <c r="BM46" s="93">
        <v>0</v>
      </c>
      <c r="BN46" s="93">
        <v>0</v>
      </c>
      <c r="BO46" s="93">
        <v>5.1059946700000003</v>
      </c>
      <c r="BP46" s="93">
        <v>18.281430299999997</v>
      </c>
      <c r="BQ46" s="93">
        <v>32.793243410000002</v>
      </c>
      <c r="BR46" s="93">
        <v>13.42471338</v>
      </c>
      <c r="BS46" s="93">
        <v>31.152000000000001</v>
      </c>
      <c r="BT46" s="93">
        <v>14.278</v>
      </c>
      <c r="BU46" s="93">
        <v>0</v>
      </c>
      <c r="BV46" s="93">
        <v>0</v>
      </c>
      <c r="BW46" s="93">
        <v>0</v>
      </c>
      <c r="BX46" s="29"/>
    </row>
    <row r="47" spans="1:76">
      <c r="A47" s="89"/>
      <c r="B47" s="30" t="s">
        <v>226</v>
      </c>
      <c r="C47" s="101" t="s">
        <v>198</v>
      </c>
      <c r="D47" s="93">
        <v>0</v>
      </c>
      <c r="E47" s="93">
        <v>0</v>
      </c>
      <c r="F47" s="93">
        <v>0</v>
      </c>
      <c r="G47" s="93">
        <v>0</v>
      </c>
      <c r="H47" s="93">
        <v>0</v>
      </c>
      <c r="I47" s="93">
        <v>0</v>
      </c>
      <c r="J47" s="93">
        <v>0</v>
      </c>
      <c r="K47" s="93">
        <v>0</v>
      </c>
      <c r="L47" s="93">
        <v>0</v>
      </c>
      <c r="M47" s="93">
        <v>0</v>
      </c>
      <c r="N47" s="93">
        <v>0</v>
      </c>
      <c r="O47" s="93">
        <v>0</v>
      </c>
      <c r="P47" s="93">
        <v>0</v>
      </c>
      <c r="Q47" s="93">
        <v>0</v>
      </c>
      <c r="R47" s="93">
        <v>0</v>
      </c>
      <c r="S47" s="93">
        <v>0</v>
      </c>
      <c r="T47" s="93">
        <v>0</v>
      </c>
      <c r="U47" s="93">
        <v>0</v>
      </c>
      <c r="V47" s="93">
        <v>0</v>
      </c>
      <c r="W47" s="93">
        <v>0</v>
      </c>
      <c r="X47" s="93">
        <v>0</v>
      </c>
      <c r="Y47" s="93">
        <v>0</v>
      </c>
      <c r="Z47" s="93">
        <v>0</v>
      </c>
      <c r="AA47" s="93">
        <v>0</v>
      </c>
      <c r="AB47" s="93">
        <v>0</v>
      </c>
      <c r="AC47" s="93">
        <v>0</v>
      </c>
      <c r="AD47" s="93">
        <v>0</v>
      </c>
      <c r="AE47" s="93">
        <v>0</v>
      </c>
      <c r="AF47" s="93">
        <v>17.8</v>
      </c>
      <c r="AG47" s="93">
        <v>6</v>
      </c>
      <c r="AH47" s="93">
        <v>22</v>
      </c>
      <c r="AI47" s="93">
        <v>43</v>
      </c>
      <c r="AJ47" s="93">
        <v>61</v>
      </c>
      <c r="AK47" s="93">
        <v>76</v>
      </c>
      <c r="AL47" s="93">
        <v>91</v>
      </c>
      <c r="AM47" s="93">
        <v>107</v>
      </c>
      <c r="AN47" s="93">
        <v>120</v>
      </c>
      <c r="AO47" s="93">
        <v>134</v>
      </c>
      <c r="AP47" s="93">
        <v>148</v>
      </c>
      <c r="AQ47" s="93">
        <v>162.69300000000001</v>
      </c>
      <c r="AR47" s="93">
        <v>179.143</v>
      </c>
      <c r="AS47" s="93">
        <v>199.464</v>
      </c>
      <c r="AT47" s="93">
        <v>228.85900000000001</v>
      </c>
      <c r="AU47" s="93">
        <v>248.62757479708401</v>
      </c>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29"/>
    </row>
    <row r="48" spans="1:76">
      <c r="A48" s="89"/>
      <c r="B48" s="30" t="s">
        <v>225</v>
      </c>
      <c r="C48" s="101" t="s">
        <v>198</v>
      </c>
      <c r="D48" s="93">
        <v>0</v>
      </c>
      <c r="E48" s="93">
        <v>0</v>
      </c>
      <c r="F48" s="93">
        <v>0</v>
      </c>
      <c r="G48" s="93">
        <v>0</v>
      </c>
      <c r="H48" s="93">
        <v>0</v>
      </c>
      <c r="I48" s="93">
        <v>0</v>
      </c>
      <c r="J48" s="93">
        <v>0</v>
      </c>
      <c r="K48" s="93">
        <v>0</v>
      </c>
      <c r="L48" s="93">
        <v>0</v>
      </c>
      <c r="M48" s="93">
        <v>0</v>
      </c>
      <c r="N48" s="93">
        <v>0</v>
      </c>
      <c r="O48" s="93">
        <v>0</v>
      </c>
      <c r="P48" s="93">
        <v>0</v>
      </c>
      <c r="Q48" s="93">
        <v>0</v>
      </c>
      <c r="R48" s="93">
        <v>0</v>
      </c>
      <c r="S48" s="93">
        <v>0</v>
      </c>
      <c r="T48" s="93">
        <v>0</v>
      </c>
      <c r="U48" s="93">
        <v>0</v>
      </c>
      <c r="V48" s="93">
        <v>0</v>
      </c>
      <c r="W48" s="93">
        <v>0</v>
      </c>
      <c r="X48" s="93">
        <v>0</v>
      </c>
      <c r="Y48" s="93">
        <v>0</v>
      </c>
      <c r="Z48" s="93">
        <v>0</v>
      </c>
      <c r="AA48" s="93">
        <v>0</v>
      </c>
      <c r="AB48" s="93">
        <v>0</v>
      </c>
      <c r="AC48" s="93">
        <v>0</v>
      </c>
      <c r="AD48" s="93">
        <v>0</v>
      </c>
      <c r="AE48" s="93">
        <v>0</v>
      </c>
      <c r="AF48" s="93">
        <v>0</v>
      </c>
      <c r="AG48" s="93">
        <v>0</v>
      </c>
      <c r="AH48" s="93">
        <v>0</v>
      </c>
      <c r="AI48" s="93">
        <v>0</v>
      </c>
      <c r="AJ48" s="93">
        <v>0</v>
      </c>
      <c r="AK48" s="93">
        <v>0</v>
      </c>
      <c r="AL48" s="93">
        <v>0</v>
      </c>
      <c r="AM48" s="93">
        <v>0</v>
      </c>
      <c r="AN48" s="93">
        <v>0</v>
      </c>
      <c r="AO48" s="93">
        <v>0</v>
      </c>
      <c r="AP48" s="93">
        <v>0</v>
      </c>
      <c r="AQ48" s="93">
        <v>0</v>
      </c>
      <c r="AR48" s="93">
        <v>0</v>
      </c>
      <c r="AS48" s="93">
        <v>0</v>
      </c>
      <c r="AT48" s="93">
        <v>0</v>
      </c>
      <c r="AU48" s="93">
        <v>0</v>
      </c>
      <c r="AV48" s="93">
        <v>0</v>
      </c>
      <c r="AW48" s="93">
        <v>0</v>
      </c>
      <c r="AX48" s="93">
        <v>0</v>
      </c>
      <c r="AY48" s="93">
        <v>0</v>
      </c>
      <c r="AZ48" s="93">
        <v>0</v>
      </c>
      <c r="BA48" s="93">
        <v>0</v>
      </c>
      <c r="BB48" s="93">
        <v>0</v>
      </c>
      <c r="BC48" s="93">
        <v>0</v>
      </c>
      <c r="BD48" s="93">
        <v>0</v>
      </c>
      <c r="BE48" s="93">
        <v>0</v>
      </c>
      <c r="BF48" s="93">
        <v>0</v>
      </c>
      <c r="BG48" s="93">
        <v>0</v>
      </c>
      <c r="BH48" s="93">
        <v>0</v>
      </c>
      <c r="BI48" s="93">
        <v>878.05845391999992</v>
      </c>
      <c r="BJ48" s="93">
        <v>0</v>
      </c>
      <c r="BK48" s="93">
        <v>0</v>
      </c>
      <c r="BL48" s="93">
        <v>0</v>
      </c>
      <c r="BM48" s="93">
        <v>0</v>
      </c>
      <c r="BN48" s="93">
        <v>0</v>
      </c>
      <c r="BO48" s="93">
        <v>0</v>
      </c>
      <c r="BP48" s="93">
        <v>0</v>
      </c>
      <c r="BQ48" s="93">
        <v>0</v>
      </c>
      <c r="BR48" s="93">
        <v>0</v>
      </c>
      <c r="BS48" s="93">
        <v>0</v>
      </c>
      <c r="BT48" s="93">
        <v>0</v>
      </c>
      <c r="BU48" s="93">
        <v>0</v>
      </c>
      <c r="BV48" s="93">
        <v>0</v>
      </c>
      <c r="BW48" s="93">
        <v>0</v>
      </c>
      <c r="BX48" s="29"/>
    </row>
    <row r="49" spans="1:76">
      <c r="A49" s="89"/>
      <c r="B49" s="30" t="s">
        <v>224</v>
      </c>
      <c r="C49" s="101" t="s">
        <v>198</v>
      </c>
      <c r="D49" s="93">
        <v>0</v>
      </c>
      <c r="E49" s="93">
        <v>0</v>
      </c>
      <c r="F49" s="93">
        <v>0</v>
      </c>
      <c r="G49" s="93">
        <v>0</v>
      </c>
      <c r="H49" s="93">
        <v>0</v>
      </c>
      <c r="I49" s="93">
        <v>0</v>
      </c>
      <c r="J49" s="93">
        <v>0</v>
      </c>
      <c r="K49" s="93">
        <v>0</v>
      </c>
      <c r="L49" s="93">
        <v>0</v>
      </c>
      <c r="M49" s="93">
        <v>0</v>
      </c>
      <c r="N49" s="93">
        <v>0</v>
      </c>
      <c r="O49" s="93">
        <v>0</v>
      </c>
      <c r="P49" s="93">
        <v>0</v>
      </c>
      <c r="Q49" s="93">
        <v>0</v>
      </c>
      <c r="R49" s="93">
        <v>0</v>
      </c>
      <c r="S49" s="93">
        <v>0</v>
      </c>
      <c r="T49" s="93">
        <v>0</v>
      </c>
      <c r="U49" s="93">
        <v>0</v>
      </c>
      <c r="V49" s="93">
        <v>0</v>
      </c>
      <c r="W49" s="93">
        <v>0</v>
      </c>
      <c r="X49" s="93">
        <v>0</v>
      </c>
      <c r="Y49" s="93">
        <v>0</v>
      </c>
      <c r="Z49" s="93">
        <v>0</v>
      </c>
      <c r="AA49" s="93">
        <v>0</v>
      </c>
      <c r="AB49" s="93">
        <v>0</v>
      </c>
      <c r="AC49" s="93">
        <v>0</v>
      </c>
      <c r="AD49" s="93">
        <v>0</v>
      </c>
      <c r="AE49" s="93">
        <v>0</v>
      </c>
      <c r="AF49" s="93">
        <v>0</v>
      </c>
      <c r="AG49" s="93">
        <v>0</v>
      </c>
      <c r="AH49" s="93">
        <v>0</v>
      </c>
      <c r="AI49" s="93">
        <v>0</v>
      </c>
      <c r="AJ49" s="93">
        <v>0</v>
      </c>
      <c r="AK49" s="93">
        <v>0</v>
      </c>
      <c r="AL49" s="93">
        <v>0</v>
      </c>
      <c r="AM49" s="93">
        <v>0</v>
      </c>
      <c r="AN49" s="93">
        <v>0</v>
      </c>
      <c r="AO49" s="93">
        <v>0</v>
      </c>
      <c r="AP49" s="93">
        <v>0</v>
      </c>
      <c r="AQ49" s="93">
        <v>0</v>
      </c>
      <c r="AR49" s="93">
        <v>0</v>
      </c>
      <c r="AS49" s="93">
        <v>0</v>
      </c>
      <c r="AT49" s="93">
        <v>0</v>
      </c>
      <c r="AU49" s="93">
        <v>0</v>
      </c>
      <c r="AV49" s="93">
        <v>0</v>
      </c>
      <c r="AW49" s="93">
        <v>0</v>
      </c>
      <c r="AX49" s="93">
        <v>0</v>
      </c>
      <c r="AY49" s="93">
        <v>0</v>
      </c>
      <c r="AZ49" s="93">
        <v>0</v>
      </c>
      <c r="BA49" s="93">
        <v>0</v>
      </c>
      <c r="BB49" s="93">
        <v>0</v>
      </c>
      <c r="BC49" s="93">
        <v>0</v>
      </c>
      <c r="BD49" s="93">
        <v>0</v>
      </c>
      <c r="BE49" s="93">
        <v>0</v>
      </c>
      <c r="BF49" s="93">
        <v>0</v>
      </c>
      <c r="BG49" s="93">
        <v>0</v>
      </c>
      <c r="BH49" s="93">
        <v>512.54700000000003</v>
      </c>
      <c r="BI49" s="93">
        <v>253.96029677999999</v>
      </c>
      <c r="BJ49" s="93">
        <v>0</v>
      </c>
      <c r="BK49" s="93">
        <v>0</v>
      </c>
      <c r="BL49" s="93">
        <v>0</v>
      </c>
      <c r="BM49" s="93">
        <v>0</v>
      </c>
      <c r="BN49" s="93">
        <v>0</v>
      </c>
      <c r="BO49" s="93">
        <v>0</v>
      </c>
      <c r="BP49" s="93">
        <v>0</v>
      </c>
      <c r="BQ49" s="93">
        <v>0</v>
      </c>
      <c r="BR49" s="93">
        <v>0</v>
      </c>
      <c r="BS49" s="93">
        <v>0</v>
      </c>
      <c r="BT49" s="93">
        <v>0</v>
      </c>
      <c r="BU49" s="93">
        <v>0</v>
      </c>
      <c r="BV49" s="93">
        <v>0</v>
      </c>
      <c r="BW49" s="93">
        <v>0</v>
      </c>
      <c r="BX49" s="29"/>
    </row>
    <row r="50" spans="1:76">
      <c r="A50" s="89"/>
      <c r="B50" s="30" t="s">
        <v>223</v>
      </c>
      <c r="C50" s="101" t="s">
        <v>198</v>
      </c>
      <c r="D50" s="93">
        <v>0</v>
      </c>
      <c r="E50" s="93">
        <v>0</v>
      </c>
      <c r="F50" s="93">
        <v>0</v>
      </c>
      <c r="G50" s="93">
        <v>0</v>
      </c>
      <c r="H50" s="93">
        <v>0</v>
      </c>
      <c r="I50" s="93">
        <v>0</v>
      </c>
      <c r="J50" s="93">
        <v>0</v>
      </c>
      <c r="K50" s="93">
        <v>0</v>
      </c>
      <c r="L50" s="93">
        <v>0</v>
      </c>
      <c r="M50" s="93">
        <v>0</v>
      </c>
      <c r="N50" s="93">
        <v>0</v>
      </c>
      <c r="O50" s="93">
        <v>0</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305.50299999999999</v>
      </c>
      <c r="BE50" s="93">
        <v>364.963506</v>
      </c>
      <c r="BF50" s="93">
        <v>374.49799999999999</v>
      </c>
      <c r="BG50" s="93">
        <v>411.85500000000002</v>
      </c>
      <c r="BH50" s="93">
        <v>435.49299999999999</v>
      </c>
      <c r="BI50" s="93">
        <v>460.57299999999998</v>
      </c>
      <c r="BJ50" s="93">
        <v>487.84199999999998</v>
      </c>
      <c r="BK50" s="93">
        <v>509.73661300000003</v>
      </c>
      <c r="BL50" s="93">
        <v>527.65851588422947</v>
      </c>
      <c r="BM50" s="93">
        <v>548.84926471978326</v>
      </c>
      <c r="BN50" s="93">
        <v>578.13293398888891</v>
      </c>
      <c r="BO50" s="93">
        <v>587.18538852998768</v>
      </c>
      <c r="BP50" s="93">
        <v>595.99799999999993</v>
      </c>
      <c r="BQ50" s="93">
        <v>606.39532681999992</v>
      </c>
      <c r="BR50" s="93">
        <v>608.79993605407287</v>
      </c>
      <c r="BS50" s="93">
        <v>618.16981398734197</v>
      </c>
      <c r="BT50" s="93">
        <v>628.24092326942082</v>
      </c>
      <c r="BU50" s="93">
        <v>670.9972792843231</v>
      </c>
      <c r="BV50" s="93">
        <v>720.11904196675994</v>
      </c>
      <c r="BW50" s="93">
        <v>773.59615897127344</v>
      </c>
      <c r="BX50" s="29"/>
    </row>
    <row r="51" spans="1:76" ht="26.45" customHeight="1">
      <c r="A51" s="89"/>
      <c r="B51" s="30" t="s">
        <v>3</v>
      </c>
      <c r="C51" s="101" t="s">
        <v>200</v>
      </c>
      <c r="D51" s="93">
        <v>0</v>
      </c>
      <c r="E51" s="93">
        <v>0</v>
      </c>
      <c r="F51" s="93">
        <v>0</v>
      </c>
      <c r="G51" s="93">
        <v>0</v>
      </c>
      <c r="H51" s="93">
        <v>0</v>
      </c>
      <c r="I51" s="93">
        <v>0</v>
      </c>
      <c r="J51" s="93">
        <v>0</v>
      </c>
      <c r="K51" s="93">
        <v>0</v>
      </c>
      <c r="L51" s="93">
        <v>0</v>
      </c>
      <c r="M51" s="93">
        <v>0</v>
      </c>
      <c r="N51" s="93">
        <v>0</v>
      </c>
      <c r="O51" s="93">
        <v>0</v>
      </c>
      <c r="P51" s="93">
        <v>0</v>
      </c>
      <c r="Q51" s="93">
        <v>0</v>
      </c>
      <c r="R51" s="93">
        <v>0</v>
      </c>
      <c r="S51" s="93">
        <v>0</v>
      </c>
      <c r="T51" s="93">
        <v>0</v>
      </c>
      <c r="U51" s="93">
        <v>0</v>
      </c>
      <c r="V51" s="93">
        <v>0</v>
      </c>
      <c r="W51" s="93">
        <v>0</v>
      </c>
      <c r="X51" s="93">
        <v>0</v>
      </c>
      <c r="Y51" s="93">
        <v>0</v>
      </c>
      <c r="Z51" s="93">
        <v>0</v>
      </c>
      <c r="AA51" s="93">
        <v>0</v>
      </c>
      <c r="AB51" s="93">
        <v>0</v>
      </c>
      <c r="AC51" s="93">
        <v>0</v>
      </c>
      <c r="AD51" s="93">
        <v>0</v>
      </c>
      <c r="AE51" s="93">
        <v>0</v>
      </c>
      <c r="AF51" s="93">
        <v>0</v>
      </c>
      <c r="AG51" s="93">
        <v>0</v>
      </c>
      <c r="AH51" s="93">
        <v>0</v>
      </c>
      <c r="AI51" s="93">
        <v>0</v>
      </c>
      <c r="AJ51" s="93">
        <v>0</v>
      </c>
      <c r="AK51" s="93">
        <v>0</v>
      </c>
      <c r="AL51" s="93">
        <v>0</v>
      </c>
      <c r="AM51" s="93">
        <v>0</v>
      </c>
      <c r="AN51" s="93">
        <v>0</v>
      </c>
      <c r="AO51" s="93">
        <v>0</v>
      </c>
      <c r="AP51" s="93">
        <v>0</v>
      </c>
      <c r="AQ51" s="93">
        <v>0</v>
      </c>
      <c r="AR51" s="93">
        <v>0</v>
      </c>
      <c r="AS51" s="93">
        <v>0</v>
      </c>
      <c r="AT51" s="93">
        <v>0</v>
      </c>
      <c r="AU51" s="93">
        <v>0</v>
      </c>
      <c r="AV51" s="93">
        <v>0</v>
      </c>
      <c r="AW51" s="93">
        <v>0</v>
      </c>
      <c r="AX51" s="93">
        <v>0</v>
      </c>
      <c r="AY51" s="93">
        <v>0</v>
      </c>
      <c r="AZ51" s="93">
        <v>0</v>
      </c>
      <c r="BA51" s="93">
        <v>0</v>
      </c>
      <c r="BB51" s="93">
        <v>0</v>
      </c>
      <c r="BC51" s="93">
        <v>0</v>
      </c>
      <c r="BD51" s="93">
        <v>0</v>
      </c>
      <c r="BE51" s="93">
        <v>0</v>
      </c>
      <c r="BF51" s="93">
        <v>0</v>
      </c>
      <c r="BG51" s="93">
        <v>2336.1031234350612</v>
      </c>
      <c r="BH51" s="93">
        <v>5970.616</v>
      </c>
      <c r="BI51" s="93">
        <v>6426.2752195999992</v>
      </c>
      <c r="BJ51" s="93">
        <v>6868.5436595999981</v>
      </c>
      <c r="BK51" s="93">
        <v>7367.1248207140325</v>
      </c>
      <c r="BL51" s="93">
        <v>7703.3184822999983</v>
      </c>
      <c r="BM51" s="93">
        <v>8128.8851483599992</v>
      </c>
      <c r="BN51" s="93">
        <v>8242.1568431600008</v>
      </c>
      <c r="BO51" s="93">
        <v>8052.1531093100002</v>
      </c>
      <c r="BP51" s="93">
        <v>7510.8751163199995</v>
      </c>
      <c r="BQ51" s="93">
        <v>7041.5234761999718</v>
      </c>
      <c r="BR51" s="93">
        <v>6596.9941829952277</v>
      </c>
      <c r="BS51" s="93">
        <v>6162.1758055245764</v>
      </c>
      <c r="BT51" s="93">
        <v>5837.4353863109991</v>
      </c>
      <c r="BU51" s="93">
        <v>5610.4385896486974</v>
      </c>
      <c r="BV51" s="93">
        <v>5370.3125624527092</v>
      </c>
      <c r="BW51" s="93">
        <v>5320.8237171012979</v>
      </c>
      <c r="BX51" s="29"/>
    </row>
    <row r="52" spans="1:76">
      <c r="A52" s="89"/>
      <c r="B52" s="9" t="s">
        <v>222</v>
      </c>
      <c r="C52" s="101" t="s">
        <v>198</v>
      </c>
      <c r="D52" s="93">
        <v>0</v>
      </c>
      <c r="E52" s="93">
        <v>0</v>
      </c>
      <c r="F52" s="93">
        <v>0</v>
      </c>
      <c r="G52" s="93">
        <v>0</v>
      </c>
      <c r="H52" s="93">
        <v>0</v>
      </c>
      <c r="I52" s="93">
        <v>0</v>
      </c>
      <c r="J52" s="93">
        <v>0</v>
      </c>
      <c r="K52" s="93">
        <v>0</v>
      </c>
      <c r="L52" s="93">
        <v>0</v>
      </c>
      <c r="M52" s="93">
        <v>0</v>
      </c>
      <c r="N52" s="93">
        <v>0</v>
      </c>
      <c r="O52" s="93">
        <v>0</v>
      </c>
      <c r="P52" s="93">
        <v>0</v>
      </c>
      <c r="Q52" s="93">
        <v>0</v>
      </c>
      <c r="R52" s="93">
        <v>0</v>
      </c>
      <c r="S52" s="93">
        <v>0</v>
      </c>
      <c r="T52" s="93">
        <v>0</v>
      </c>
      <c r="U52" s="93">
        <v>0</v>
      </c>
      <c r="V52" s="93">
        <v>0</v>
      </c>
      <c r="W52" s="93">
        <v>0</v>
      </c>
      <c r="X52" s="93">
        <v>0</v>
      </c>
      <c r="Y52" s="93">
        <v>0</v>
      </c>
      <c r="Z52" s="93">
        <v>0</v>
      </c>
      <c r="AA52" s="93">
        <v>0</v>
      </c>
      <c r="AB52" s="93">
        <v>0</v>
      </c>
      <c r="AC52" s="93">
        <v>0</v>
      </c>
      <c r="AD52" s="93">
        <v>0</v>
      </c>
      <c r="AE52" s="93">
        <v>0</v>
      </c>
      <c r="AF52" s="93">
        <v>0</v>
      </c>
      <c r="AG52" s="93">
        <v>0</v>
      </c>
      <c r="AH52" s="93">
        <v>0</v>
      </c>
      <c r="AI52" s="93">
        <v>0</v>
      </c>
      <c r="AJ52" s="93">
        <v>0</v>
      </c>
      <c r="AK52" s="93">
        <v>0</v>
      </c>
      <c r="AL52" s="93">
        <v>0</v>
      </c>
      <c r="AM52" s="93">
        <v>0</v>
      </c>
      <c r="AN52" s="93">
        <v>0</v>
      </c>
      <c r="AO52" s="93">
        <v>0</v>
      </c>
      <c r="AP52" s="93">
        <v>0</v>
      </c>
      <c r="AQ52" s="93">
        <v>0</v>
      </c>
      <c r="AR52" s="93">
        <v>0</v>
      </c>
      <c r="AS52" s="93">
        <v>0</v>
      </c>
      <c r="AT52" s="93">
        <v>0</v>
      </c>
      <c r="AU52" s="93">
        <v>0</v>
      </c>
      <c r="AV52" s="93">
        <v>0</v>
      </c>
      <c r="AW52" s="93">
        <v>0</v>
      </c>
      <c r="AX52" s="93">
        <v>0</v>
      </c>
      <c r="AY52" s="93">
        <v>0</v>
      </c>
      <c r="AZ52" s="93">
        <v>0</v>
      </c>
      <c r="BA52" s="93">
        <v>0</v>
      </c>
      <c r="BB52" s="93">
        <v>0</v>
      </c>
      <c r="BC52" s="93">
        <v>0</v>
      </c>
      <c r="BD52" s="93">
        <v>0</v>
      </c>
      <c r="BE52" s="93">
        <v>0</v>
      </c>
      <c r="BF52" s="93">
        <v>0</v>
      </c>
      <c r="BG52" s="93">
        <v>0</v>
      </c>
      <c r="BH52" s="93">
        <v>0</v>
      </c>
      <c r="BI52" s="93">
        <v>0</v>
      </c>
      <c r="BJ52" s="93">
        <v>0</v>
      </c>
      <c r="BK52" s="93">
        <v>0</v>
      </c>
      <c r="BL52" s="93">
        <v>0</v>
      </c>
      <c r="BM52" s="93">
        <v>0</v>
      </c>
      <c r="BN52" s="93">
        <v>0</v>
      </c>
      <c r="BO52" s="93">
        <v>0</v>
      </c>
      <c r="BP52" s="93">
        <v>0</v>
      </c>
      <c r="BQ52" s="93">
        <v>160.55389873000004</v>
      </c>
      <c r="BR52" s="93">
        <v>1585.749763584116</v>
      </c>
      <c r="BS52" s="93">
        <v>2349.4621353681941</v>
      </c>
      <c r="BT52" s="93">
        <v>4783.5783885863857</v>
      </c>
      <c r="BU52" s="93">
        <v>7997.7044616571966</v>
      </c>
      <c r="BV52" s="93">
        <v>9231.4622971327262</v>
      </c>
      <c r="BW52" s="93">
        <v>9680.2787616559726</v>
      </c>
      <c r="BX52" s="29"/>
    </row>
    <row r="53" spans="1:76">
      <c r="A53" s="102"/>
      <c r="B53" s="106" t="s">
        <v>221</v>
      </c>
      <c r="C53" s="101" t="s">
        <v>198</v>
      </c>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v>3.4569999999999999</v>
      </c>
      <c r="AY53" s="93">
        <v>4.1285950413223143</v>
      </c>
      <c r="AZ53" s="93">
        <v>5.4580000000000002</v>
      </c>
      <c r="BA53" s="93">
        <v>4.9669999999999996</v>
      </c>
      <c r="BB53" s="93">
        <v>8.2967250384024585</v>
      </c>
      <c r="BC53" s="93">
        <v>10.563000000000001</v>
      </c>
      <c r="BD53" s="93">
        <v>11.87267336961207</v>
      </c>
      <c r="BE53" s="93">
        <v>14.399096999999999</v>
      </c>
      <c r="BF53" s="93">
        <v>19.709695</v>
      </c>
      <c r="BG53" s="93">
        <v>19.340500802146213</v>
      </c>
      <c r="BH53" s="93">
        <v>20.643089</v>
      </c>
      <c r="BI53" s="93">
        <v>46.53799999999999</v>
      </c>
      <c r="BJ53" s="93">
        <v>32.67</v>
      </c>
      <c r="BK53" s="93">
        <v>27.44</v>
      </c>
      <c r="BL53" s="93">
        <v>31.553068</v>
      </c>
      <c r="BM53" s="93">
        <v>35.207568999999999</v>
      </c>
      <c r="BN53" s="93">
        <v>38.218910999999999</v>
      </c>
      <c r="BO53" s="93">
        <v>37.692900000000002</v>
      </c>
      <c r="BP53" s="93">
        <v>42.019909411804896</v>
      </c>
      <c r="BQ53" s="93">
        <v>45.458691636376749</v>
      </c>
      <c r="BR53" s="93">
        <v>45.665822393550357</v>
      </c>
      <c r="BS53" s="93">
        <v>48.658186950136511</v>
      </c>
      <c r="BT53" s="93">
        <v>50.575631253383769</v>
      </c>
      <c r="BU53" s="93">
        <v>52.342542149356234</v>
      </c>
      <c r="BV53" s="93">
        <v>53.916187476541587</v>
      </c>
      <c r="BW53" s="93">
        <v>55.207599007997402</v>
      </c>
      <c r="BX53" s="29"/>
    </row>
    <row r="54" spans="1:76">
      <c r="A54" s="89"/>
      <c r="B54" s="30" t="s">
        <v>220</v>
      </c>
      <c r="C54" s="101" t="s">
        <v>198</v>
      </c>
      <c r="D54" s="93">
        <v>0</v>
      </c>
      <c r="E54" s="93">
        <v>0</v>
      </c>
      <c r="F54" s="93">
        <v>0</v>
      </c>
      <c r="G54" s="93">
        <v>0</v>
      </c>
      <c r="H54" s="93">
        <v>0</v>
      </c>
      <c r="I54" s="93">
        <v>0</v>
      </c>
      <c r="J54" s="93">
        <v>0</v>
      </c>
      <c r="K54" s="93">
        <v>0</v>
      </c>
      <c r="L54" s="93">
        <v>0</v>
      </c>
      <c r="M54" s="93">
        <v>0</v>
      </c>
      <c r="N54" s="93">
        <v>0</v>
      </c>
      <c r="O54" s="93">
        <v>0</v>
      </c>
      <c r="P54" s="93">
        <v>0</v>
      </c>
      <c r="Q54" s="93">
        <v>0</v>
      </c>
      <c r="R54" s="93">
        <v>0</v>
      </c>
      <c r="S54" s="93">
        <v>0</v>
      </c>
      <c r="T54" s="93">
        <v>0</v>
      </c>
      <c r="U54" s="93">
        <v>0</v>
      </c>
      <c r="V54" s="93">
        <v>0</v>
      </c>
      <c r="W54" s="93">
        <v>0</v>
      </c>
      <c r="X54" s="93">
        <v>0</v>
      </c>
      <c r="Y54" s="93">
        <v>0</v>
      </c>
      <c r="Z54" s="93">
        <v>0</v>
      </c>
      <c r="AA54" s="93">
        <v>0</v>
      </c>
      <c r="AB54" s="93">
        <v>0</v>
      </c>
      <c r="AC54" s="93">
        <v>0</v>
      </c>
      <c r="AD54" s="93">
        <v>0</v>
      </c>
      <c r="AE54" s="93">
        <v>0</v>
      </c>
      <c r="AF54" s="93">
        <v>0</v>
      </c>
      <c r="AG54" s="93">
        <v>0</v>
      </c>
      <c r="AH54" s="93">
        <v>0</v>
      </c>
      <c r="AI54" s="93">
        <v>0</v>
      </c>
      <c r="AJ54" s="93">
        <v>0</v>
      </c>
      <c r="AK54" s="93">
        <v>0</v>
      </c>
      <c r="AL54" s="93">
        <v>0</v>
      </c>
      <c r="AM54" s="93">
        <v>0</v>
      </c>
      <c r="AN54" s="93">
        <v>0</v>
      </c>
      <c r="AO54" s="93">
        <v>0</v>
      </c>
      <c r="AP54" s="93">
        <v>0</v>
      </c>
      <c r="AQ54" s="93">
        <v>0</v>
      </c>
      <c r="AR54" s="93">
        <v>0</v>
      </c>
      <c r="AS54" s="93">
        <v>0</v>
      </c>
      <c r="AT54" s="93">
        <v>0</v>
      </c>
      <c r="AU54" s="93">
        <v>0</v>
      </c>
      <c r="AV54" s="93">
        <v>0</v>
      </c>
      <c r="AW54" s="93">
        <v>0</v>
      </c>
      <c r="AX54" s="93">
        <v>0</v>
      </c>
      <c r="AY54" s="93">
        <v>0</v>
      </c>
      <c r="AZ54" s="93">
        <v>0</v>
      </c>
      <c r="BA54" s="93">
        <v>0</v>
      </c>
      <c r="BB54" s="93">
        <v>0</v>
      </c>
      <c r="BC54" s="93">
        <v>0</v>
      </c>
      <c r="BD54" s="93">
        <v>0</v>
      </c>
      <c r="BE54" s="93">
        <v>0</v>
      </c>
      <c r="BF54" s="93">
        <v>0</v>
      </c>
      <c r="BG54" s="93">
        <v>0</v>
      </c>
      <c r="BH54" s="93">
        <v>0</v>
      </c>
      <c r="BI54" s="93">
        <v>0</v>
      </c>
      <c r="BJ54" s="93">
        <v>0</v>
      </c>
      <c r="BK54" s="93">
        <v>0</v>
      </c>
      <c r="BL54" s="93">
        <v>55.084215560000004</v>
      </c>
      <c r="BM54" s="93">
        <v>63.075896640000003</v>
      </c>
      <c r="BN54" s="93">
        <v>61.896868359999999</v>
      </c>
      <c r="BO54" s="93">
        <v>39.035515199999999</v>
      </c>
      <c r="BP54" s="93">
        <v>27.879101479999999</v>
      </c>
      <c r="BQ54" s="93">
        <v>25.215089500000001</v>
      </c>
      <c r="BR54" s="93">
        <v>4.096890000000001</v>
      </c>
      <c r="BS54" s="93">
        <v>0</v>
      </c>
      <c r="BT54" s="93">
        <v>0</v>
      </c>
      <c r="BU54" s="93">
        <v>0</v>
      </c>
      <c r="BV54" s="93">
        <v>0</v>
      </c>
      <c r="BW54" s="93">
        <v>0</v>
      </c>
      <c r="BX54" s="29"/>
    </row>
    <row r="55" spans="1:76">
      <c r="A55" s="89"/>
      <c r="B55" s="30" t="s">
        <v>219</v>
      </c>
      <c r="C55" s="101" t="s">
        <v>207</v>
      </c>
      <c r="D55" s="93">
        <v>0</v>
      </c>
      <c r="E55" s="93">
        <v>0</v>
      </c>
      <c r="F55" s="93">
        <v>0</v>
      </c>
      <c r="G55" s="93">
        <v>0</v>
      </c>
      <c r="H55" s="93">
        <v>0</v>
      </c>
      <c r="I55" s="93">
        <v>0</v>
      </c>
      <c r="J55" s="93">
        <v>0</v>
      </c>
      <c r="K55" s="93">
        <v>0</v>
      </c>
      <c r="L55" s="93">
        <v>0</v>
      </c>
      <c r="M55" s="93">
        <v>0</v>
      </c>
      <c r="N55" s="93">
        <v>0</v>
      </c>
      <c r="O55" s="93">
        <v>0</v>
      </c>
      <c r="P55" s="93">
        <v>0</v>
      </c>
      <c r="Q55" s="93">
        <v>0</v>
      </c>
      <c r="R55" s="93">
        <v>0</v>
      </c>
      <c r="S55" s="93">
        <v>0</v>
      </c>
      <c r="T55" s="93">
        <v>0</v>
      </c>
      <c r="U55" s="93">
        <v>0</v>
      </c>
      <c r="V55" s="93">
        <v>0</v>
      </c>
      <c r="W55" s="93">
        <v>0</v>
      </c>
      <c r="X55" s="93">
        <v>0</v>
      </c>
      <c r="Y55" s="93">
        <v>0</v>
      </c>
      <c r="Z55" s="93">
        <v>0</v>
      </c>
      <c r="AA55" s="93">
        <v>0</v>
      </c>
      <c r="AB55" s="93">
        <v>0</v>
      </c>
      <c r="AC55" s="93">
        <v>0</v>
      </c>
      <c r="AD55" s="93">
        <v>0</v>
      </c>
      <c r="AE55" s="93">
        <v>0</v>
      </c>
      <c r="AF55" s="93">
        <v>0</v>
      </c>
      <c r="AG55" s="93">
        <v>0</v>
      </c>
      <c r="AH55" s="93">
        <v>0</v>
      </c>
      <c r="AI55" s="93">
        <v>0</v>
      </c>
      <c r="AJ55" s="93">
        <v>0</v>
      </c>
      <c r="AK55" s="93">
        <v>0</v>
      </c>
      <c r="AL55" s="93">
        <v>0</v>
      </c>
      <c r="AM55" s="93">
        <v>0</v>
      </c>
      <c r="AN55" s="93">
        <v>0</v>
      </c>
      <c r="AO55" s="93">
        <v>0</v>
      </c>
      <c r="AP55" s="93">
        <v>0</v>
      </c>
      <c r="AQ55" s="93">
        <v>94.289000000000001</v>
      </c>
      <c r="AR55" s="93">
        <v>3.1640000000000001</v>
      </c>
      <c r="AS55" s="93">
        <v>0</v>
      </c>
      <c r="AT55" s="93">
        <v>0</v>
      </c>
      <c r="AU55" s="93">
        <v>0</v>
      </c>
      <c r="AV55" s="93">
        <v>0</v>
      </c>
      <c r="AW55" s="93">
        <v>0</v>
      </c>
      <c r="AX55" s="93">
        <v>0</v>
      </c>
      <c r="AY55" s="93">
        <v>0</v>
      </c>
      <c r="AZ55" s="93">
        <v>0</v>
      </c>
      <c r="BA55" s="93">
        <v>0</v>
      </c>
      <c r="BB55" s="93">
        <v>0</v>
      </c>
      <c r="BC55" s="93">
        <v>0</v>
      </c>
      <c r="BD55" s="93">
        <v>0</v>
      </c>
      <c r="BE55" s="93">
        <v>0</v>
      </c>
      <c r="BF55" s="93">
        <v>0</v>
      </c>
      <c r="BG55" s="93">
        <v>0</v>
      </c>
      <c r="BH55" s="93">
        <v>0</v>
      </c>
      <c r="BI55" s="93">
        <v>0</v>
      </c>
      <c r="BJ55" s="93">
        <v>0</v>
      </c>
      <c r="BK55" s="93">
        <v>0</v>
      </c>
      <c r="BL55" s="93">
        <v>0</v>
      </c>
      <c r="BM55" s="93">
        <v>0</v>
      </c>
      <c r="BN55" s="93">
        <v>0</v>
      </c>
      <c r="BO55" s="93">
        <v>0</v>
      </c>
      <c r="BP55" s="93">
        <v>0</v>
      </c>
      <c r="BQ55" s="93">
        <v>0</v>
      </c>
      <c r="BR55" s="93">
        <v>0</v>
      </c>
      <c r="BS55" s="93">
        <v>0</v>
      </c>
      <c r="BT55" s="93">
        <v>0</v>
      </c>
      <c r="BU55" s="93">
        <v>0</v>
      </c>
      <c r="BV55" s="93">
        <v>0</v>
      </c>
      <c r="BW55" s="93">
        <v>0</v>
      </c>
      <c r="BX55" s="29"/>
    </row>
    <row r="56" spans="1:76" ht="26.45" customHeight="1">
      <c r="A56" s="89"/>
      <c r="B56" s="30" t="s">
        <v>218</v>
      </c>
      <c r="C56" s="101" t="s">
        <v>198</v>
      </c>
      <c r="D56" s="93">
        <v>0</v>
      </c>
      <c r="E56" s="93">
        <v>0</v>
      </c>
      <c r="F56" s="93">
        <v>0</v>
      </c>
      <c r="G56" s="93">
        <v>0</v>
      </c>
      <c r="H56" s="93">
        <v>0</v>
      </c>
      <c r="I56" s="93">
        <v>0</v>
      </c>
      <c r="J56" s="93">
        <v>0</v>
      </c>
      <c r="K56" s="93">
        <v>0</v>
      </c>
      <c r="L56" s="93">
        <v>0</v>
      </c>
      <c r="M56" s="93">
        <v>0</v>
      </c>
      <c r="N56" s="93">
        <v>0</v>
      </c>
      <c r="O56" s="93">
        <v>0</v>
      </c>
      <c r="P56" s="93">
        <v>0</v>
      </c>
      <c r="Q56" s="93">
        <v>0</v>
      </c>
      <c r="R56" s="93">
        <v>0</v>
      </c>
      <c r="S56" s="93">
        <v>0</v>
      </c>
      <c r="T56" s="93">
        <v>0</v>
      </c>
      <c r="U56" s="93">
        <v>0</v>
      </c>
      <c r="V56" s="93">
        <v>0</v>
      </c>
      <c r="W56" s="93">
        <v>0</v>
      </c>
      <c r="X56" s="93">
        <v>0</v>
      </c>
      <c r="Y56" s="93">
        <v>0</v>
      </c>
      <c r="Z56" s="93">
        <v>0</v>
      </c>
      <c r="AA56" s="93">
        <v>0</v>
      </c>
      <c r="AB56" s="93">
        <v>0</v>
      </c>
      <c r="AC56" s="93">
        <v>0</v>
      </c>
      <c r="AD56" s="93">
        <v>0</v>
      </c>
      <c r="AE56" s="93">
        <v>11.6</v>
      </c>
      <c r="AF56" s="93">
        <v>33.9</v>
      </c>
      <c r="AG56" s="93">
        <v>44.5</v>
      </c>
      <c r="AH56" s="93">
        <v>69</v>
      </c>
      <c r="AI56" s="93">
        <v>85</v>
      </c>
      <c r="AJ56" s="93">
        <v>108</v>
      </c>
      <c r="AK56" s="93">
        <v>130</v>
      </c>
      <c r="AL56" s="93">
        <v>154</v>
      </c>
      <c r="AM56" s="93">
        <v>182</v>
      </c>
      <c r="AN56" s="93">
        <v>236</v>
      </c>
      <c r="AO56" s="93">
        <v>266</v>
      </c>
      <c r="AP56" s="93">
        <v>285</v>
      </c>
      <c r="AQ56" s="93">
        <v>295.17</v>
      </c>
      <c r="AR56" s="93">
        <v>316.22399999999999</v>
      </c>
      <c r="AS56" s="93">
        <v>345.99400000000003</v>
      </c>
      <c r="AT56" s="93">
        <v>428.738</v>
      </c>
      <c r="AU56" s="93">
        <v>596.20899999999983</v>
      </c>
      <c r="AV56" s="93">
        <v>640.11500000000001</v>
      </c>
      <c r="AW56" s="93">
        <v>703.23900000000003</v>
      </c>
      <c r="AX56" s="93">
        <v>775.55</v>
      </c>
      <c r="AY56" s="93">
        <v>820.41200000000003</v>
      </c>
      <c r="AZ56" s="93">
        <v>905.78099999999995</v>
      </c>
      <c r="BA56" s="93">
        <v>998.82600000000002</v>
      </c>
      <c r="BB56" s="93">
        <v>984.22199999999998</v>
      </c>
      <c r="BC56" s="93">
        <v>1006.239</v>
      </c>
      <c r="BD56" s="93">
        <v>1014.208</v>
      </c>
      <c r="BE56" s="93">
        <v>1039.6609860351221</v>
      </c>
      <c r="BF56" s="93">
        <v>957.64443993986208</v>
      </c>
      <c r="BG56" s="93">
        <v>936.04611806509195</v>
      </c>
      <c r="BH56" s="93">
        <v>918.404</v>
      </c>
      <c r="BI56" s="93">
        <v>900.21167600999991</v>
      </c>
      <c r="BJ56" s="93">
        <v>903.50131326000019</v>
      </c>
      <c r="BK56" s="93">
        <v>898.33186294287157</v>
      </c>
      <c r="BL56" s="93">
        <v>887.43066768000006</v>
      </c>
      <c r="BM56" s="93">
        <v>906.54925574000004</v>
      </c>
      <c r="BN56" s="93">
        <v>888.26432449502204</v>
      </c>
      <c r="BO56" s="93">
        <v>880.68628874000012</v>
      </c>
      <c r="BP56" s="93">
        <v>886.86491193999996</v>
      </c>
      <c r="BQ56" s="93">
        <v>859.7440018499999</v>
      </c>
      <c r="BR56" s="93">
        <v>741.12608053061274</v>
      </c>
      <c r="BS56" s="93">
        <v>506.7139384024149</v>
      </c>
      <c r="BT56" s="93">
        <v>204.47714221018924</v>
      </c>
      <c r="BU56" s="93">
        <v>113.63788634363128</v>
      </c>
      <c r="BV56" s="93">
        <v>111.07499976096729</v>
      </c>
      <c r="BW56" s="93">
        <v>108.93461700816893</v>
      </c>
      <c r="BX56" s="29"/>
    </row>
    <row r="57" spans="1:76">
      <c r="A57" s="89"/>
      <c r="B57" s="30" t="s">
        <v>217</v>
      </c>
      <c r="C57" s="101" t="s">
        <v>207</v>
      </c>
      <c r="D57" s="93">
        <v>43.5</v>
      </c>
      <c r="E57" s="93">
        <v>65.5</v>
      </c>
      <c r="F57" s="93">
        <v>68.599999999999994</v>
      </c>
      <c r="G57" s="93">
        <v>63.3</v>
      </c>
      <c r="H57" s="93">
        <v>79.2</v>
      </c>
      <c r="I57" s="93">
        <v>84.9</v>
      </c>
      <c r="J57" s="93">
        <v>84.5</v>
      </c>
      <c r="K57" s="93">
        <v>99.6</v>
      </c>
      <c r="L57" s="93">
        <v>96.7</v>
      </c>
      <c r="M57" s="93">
        <v>111.4</v>
      </c>
      <c r="N57" s="93">
        <v>133.5</v>
      </c>
      <c r="O57" s="93">
        <v>130.6</v>
      </c>
      <c r="P57" s="93">
        <v>135</v>
      </c>
      <c r="Q57" s="93">
        <v>154.6</v>
      </c>
      <c r="R57" s="93">
        <v>161.5</v>
      </c>
      <c r="S57" s="93">
        <v>191.4</v>
      </c>
      <c r="T57" s="93">
        <v>200.9</v>
      </c>
      <c r="U57" s="93">
        <v>248.5</v>
      </c>
      <c r="V57" s="93">
        <v>261.8</v>
      </c>
      <c r="W57" s="93">
        <v>322.89999999999998</v>
      </c>
      <c r="X57" s="93">
        <v>348.4</v>
      </c>
      <c r="Y57" s="93">
        <v>382.7</v>
      </c>
      <c r="Z57" s="93">
        <v>373.7</v>
      </c>
      <c r="AA57" s="93">
        <v>322.7</v>
      </c>
      <c r="AB57" s="93">
        <v>290.60000000000002</v>
      </c>
      <c r="AC57" s="93">
        <v>306.26799999999997</v>
      </c>
      <c r="AD57" s="93">
        <v>345.32</v>
      </c>
      <c r="AE57" s="93">
        <v>425.15600000000001</v>
      </c>
      <c r="AF57" s="93">
        <v>496.142</v>
      </c>
      <c r="AG57" s="93">
        <v>585.375</v>
      </c>
      <c r="AH57" s="93">
        <v>696</v>
      </c>
      <c r="AI57" s="93">
        <v>655</v>
      </c>
      <c r="AJ57" s="93">
        <v>654</v>
      </c>
      <c r="AK57" s="93">
        <v>680</v>
      </c>
      <c r="AL57" s="93">
        <v>554</v>
      </c>
      <c r="AM57" s="93">
        <v>265</v>
      </c>
      <c r="AN57" s="93">
        <v>279</v>
      </c>
      <c r="AO57" s="93">
        <v>276</v>
      </c>
      <c r="AP57" s="93">
        <v>179</v>
      </c>
      <c r="AQ57" s="93">
        <v>193.001</v>
      </c>
      <c r="AR57" s="93">
        <v>191.96</v>
      </c>
      <c r="AS57" s="93">
        <v>203.69200000000001</v>
      </c>
      <c r="AT57" s="93">
        <v>216.292</v>
      </c>
      <c r="AU57" s="93">
        <v>273.512</v>
      </c>
      <c r="AV57" s="93">
        <v>364</v>
      </c>
      <c r="AW57" s="93">
        <v>365</v>
      </c>
      <c r="AX57" s="93">
        <v>341.84</v>
      </c>
      <c r="AY57" s="93">
        <v>12</v>
      </c>
      <c r="AZ57" s="93">
        <v>0</v>
      </c>
      <c r="BA57" s="93">
        <v>0</v>
      </c>
      <c r="BB57" s="93">
        <v>0</v>
      </c>
      <c r="BC57" s="93">
        <v>0</v>
      </c>
      <c r="BD57" s="93">
        <v>0</v>
      </c>
      <c r="BE57" s="93">
        <v>0</v>
      </c>
      <c r="BF57" s="93">
        <v>0</v>
      </c>
      <c r="BG57" s="93">
        <v>0</v>
      </c>
      <c r="BH57" s="93">
        <v>0</v>
      </c>
      <c r="BI57" s="93">
        <v>0</v>
      </c>
      <c r="BJ57" s="93">
        <v>0</v>
      </c>
      <c r="BK57" s="93">
        <v>0</v>
      </c>
      <c r="BL57" s="93">
        <v>0</v>
      </c>
      <c r="BM57" s="93">
        <v>0</v>
      </c>
      <c r="BN57" s="93">
        <v>0</v>
      </c>
      <c r="BO57" s="93">
        <v>0</v>
      </c>
      <c r="BP57" s="93">
        <v>0</v>
      </c>
      <c r="BQ57" s="93">
        <v>0</v>
      </c>
      <c r="BR57" s="93">
        <v>0</v>
      </c>
      <c r="BS57" s="93">
        <v>0</v>
      </c>
      <c r="BT57" s="93">
        <v>0</v>
      </c>
      <c r="BU57" s="93">
        <v>0</v>
      </c>
      <c r="BV57" s="93">
        <v>0</v>
      </c>
      <c r="BW57" s="93">
        <v>0</v>
      </c>
      <c r="BX57" s="29"/>
    </row>
    <row r="58" spans="1:76">
      <c r="A58" s="89"/>
      <c r="B58" s="30" t="s">
        <v>216</v>
      </c>
      <c r="C58" s="101" t="s">
        <v>200</v>
      </c>
      <c r="D58" s="93">
        <v>0</v>
      </c>
      <c r="E58" s="93">
        <v>0</v>
      </c>
      <c r="F58" s="93">
        <v>0</v>
      </c>
      <c r="G58" s="93">
        <v>0</v>
      </c>
      <c r="H58" s="93">
        <v>0</v>
      </c>
      <c r="I58" s="93">
        <v>0</v>
      </c>
      <c r="J58" s="93">
        <v>0</v>
      </c>
      <c r="K58" s="93">
        <v>0</v>
      </c>
      <c r="L58" s="93">
        <v>0</v>
      </c>
      <c r="M58" s="93">
        <v>0</v>
      </c>
      <c r="N58" s="93">
        <v>0</v>
      </c>
      <c r="O58" s="93">
        <v>0</v>
      </c>
      <c r="P58" s="93">
        <v>0</v>
      </c>
      <c r="Q58" s="93">
        <v>0</v>
      </c>
      <c r="R58" s="93">
        <v>0</v>
      </c>
      <c r="S58" s="93">
        <v>0</v>
      </c>
      <c r="T58" s="93">
        <v>0</v>
      </c>
      <c r="U58" s="93">
        <v>0</v>
      </c>
      <c r="V58" s="93">
        <v>0</v>
      </c>
      <c r="W58" s="93">
        <v>0</v>
      </c>
      <c r="X58" s="93">
        <v>0</v>
      </c>
      <c r="Y58" s="93">
        <v>0</v>
      </c>
      <c r="Z58" s="93">
        <v>0</v>
      </c>
      <c r="AA58" s="93">
        <v>0</v>
      </c>
      <c r="AB58" s="93">
        <v>0</v>
      </c>
      <c r="AC58" s="93">
        <v>0</v>
      </c>
      <c r="AD58" s="93">
        <v>0</v>
      </c>
      <c r="AE58" s="93">
        <v>0</v>
      </c>
      <c r="AF58" s="93">
        <v>0</v>
      </c>
      <c r="AG58" s="93">
        <v>0</v>
      </c>
      <c r="AH58" s="93">
        <v>0</v>
      </c>
      <c r="AI58" s="93">
        <v>0</v>
      </c>
      <c r="AJ58" s="93">
        <v>0</v>
      </c>
      <c r="AK58" s="93">
        <v>0</v>
      </c>
      <c r="AL58" s="93">
        <v>0</v>
      </c>
      <c r="AM58" s="93">
        <v>0</v>
      </c>
      <c r="AN58" s="93">
        <v>0</v>
      </c>
      <c r="AO58" s="93">
        <v>0</v>
      </c>
      <c r="AP58" s="93">
        <v>0</v>
      </c>
      <c r="AQ58" s="93">
        <v>0</v>
      </c>
      <c r="AR58" s="93">
        <v>118</v>
      </c>
      <c r="AS58" s="93">
        <v>93</v>
      </c>
      <c r="AT58" s="93">
        <v>98.4</v>
      </c>
      <c r="AU58" s="93">
        <v>126.66799999999999</v>
      </c>
      <c r="AV58" s="93">
        <v>127.428</v>
      </c>
      <c r="AW58" s="93">
        <v>139.703</v>
      </c>
      <c r="AX58" s="93">
        <v>134.45699999999999</v>
      </c>
      <c r="AY58" s="93">
        <v>137.58500000000001</v>
      </c>
      <c r="AZ58" s="93">
        <v>134.505</v>
      </c>
      <c r="BA58" s="93">
        <v>128.536</v>
      </c>
      <c r="BB58" s="93">
        <v>142.53099999999998</v>
      </c>
      <c r="BC58" s="93">
        <v>129.44200000000001</v>
      </c>
      <c r="BD58" s="93">
        <v>126.22099999999999</v>
      </c>
      <c r="BE58" s="93">
        <v>136</v>
      </c>
      <c r="BF58" s="93">
        <v>135.53100000000001</v>
      </c>
      <c r="BG58" s="93">
        <v>154.86799999999999</v>
      </c>
      <c r="BH58" s="93">
        <v>160.81200000000001</v>
      </c>
      <c r="BI58" s="93">
        <v>190.72200000000001</v>
      </c>
      <c r="BJ58" s="93">
        <v>272.476</v>
      </c>
      <c r="BK58" s="93">
        <v>234.56</v>
      </c>
      <c r="BL58" s="93">
        <v>217.55500000000001</v>
      </c>
      <c r="BM58" s="93">
        <v>270.00200000000001</v>
      </c>
      <c r="BN58" s="93">
        <v>273.28648482000006</v>
      </c>
      <c r="BO58" s="93">
        <v>126.68199999999999</v>
      </c>
      <c r="BP58" s="93">
        <v>96.879000000000005</v>
      </c>
      <c r="BQ58" s="93">
        <v>-127.05600000000001</v>
      </c>
      <c r="BR58" s="93">
        <v>-110.90513542708987</v>
      </c>
      <c r="BS58" s="93">
        <v>0</v>
      </c>
      <c r="BT58" s="93">
        <v>0</v>
      </c>
      <c r="BU58" s="93">
        <v>0</v>
      </c>
      <c r="BV58" s="93">
        <v>0</v>
      </c>
      <c r="BW58" s="93">
        <v>0</v>
      </c>
      <c r="BX58" s="29"/>
    </row>
    <row r="59" spans="1:76">
      <c r="A59" s="105"/>
      <c r="B59" s="30" t="s">
        <v>215</v>
      </c>
      <c r="C59" s="101" t="s">
        <v>198</v>
      </c>
      <c r="D59" s="93">
        <v>0</v>
      </c>
      <c r="E59" s="93">
        <v>0</v>
      </c>
      <c r="F59" s="93">
        <v>0</v>
      </c>
      <c r="G59" s="93">
        <v>0</v>
      </c>
      <c r="H59" s="93">
        <v>0</v>
      </c>
      <c r="I59" s="93">
        <v>0</v>
      </c>
      <c r="J59" s="93">
        <v>0</v>
      </c>
      <c r="K59" s="93">
        <v>0</v>
      </c>
      <c r="L59" s="93">
        <v>0</v>
      </c>
      <c r="M59" s="93">
        <v>0</v>
      </c>
      <c r="N59" s="93">
        <v>0</v>
      </c>
      <c r="O59" s="93">
        <v>0</v>
      </c>
      <c r="P59" s="93">
        <v>0</v>
      </c>
      <c r="Q59" s="93">
        <v>0</v>
      </c>
      <c r="R59" s="93">
        <v>0</v>
      </c>
      <c r="S59" s="93">
        <v>0</v>
      </c>
      <c r="T59" s="93">
        <v>0</v>
      </c>
      <c r="U59" s="93">
        <v>0</v>
      </c>
      <c r="V59" s="93">
        <v>0</v>
      </c>
      <c r="W59" s="93">
        <v>0</v>
      </c>
      <c r="X59" s="93">
        <v>0</v>
      </c>
      <c r="Y59" s="93">
        <v>0</v>
      </c>
      <c r="Z59" s="93">
        <v>0</v>
      </c>
      <c r="AA59" s="93">
        <v>0</v>
      </c>
      <c r="AB59" s="93">
        <v>0</v>
      </c>
      <c r="AC59" s="93">
        <v>0</v>
      </c>
      <c r="AD59" s="93">
        <v>0</v>
      </c>
      <c r="AE59" s="93">
        <v>0</v>
      </c>
      <c r="AF59" s="93">
        <v>0</v>
      </c>
      <c r="AG59" s="93">
        <v>0</v>
      </c>
      <c r="AH59" s="93">
        <v>0</v>
      </c>
      <c r="AI59" s="93">
        <v>0</v>
      </c>
      <c r="AJ59" s="93">
        <v>0</v>
      </c>
      <c r="AK59" s="93">
        <v>0</v>
      </c>
      <c r="AL59" s="93">
        <v>0</v>
      </c>
      <c r="AM59" s="93">
        <v>0</v>
      </c>
      <c r="AN59" s="93">
        <v>0</v>
      </c>
      <c r="AO59" s="93">
        <v>0</v>
      </c>
      <c r="AP59" s="93">
        <v>1</v>
      </c>
      <c r="AQ59" s="93">
        <v>0.68200000000000005</v>
      </c>
      <c r="AR59" s="93">
        <v>0.71099999999999997</v>
      </c>
      <c r="AS59" s="93">
        <v>0.05</v>
      </c>
      <c r="AT59" s="93">
        <v>4.3999999999999997E-2</v>
      </c>
      <c r="AU59" s="93">
        <v>1.0529999999999999</v>
      </c>
      <c r="AV59" s="93">
        <v>1.0680000000000001</v>
      </c>
      <c r="AW59" s="93">
        <v>2.0219999999999998</v>
      </c>
      <c r="AX59" s="93">
        <v>1.901</v>
      </c>
      <c r="AY59" s="93">
        <v>2.9769999999999999</v>
      </c>
      <c r="AZ59" s="93">
        <v>2.5939999999999999</v>
      </c>
      <c r="BA59" s="93">
        <v>3.1680000000000001</v>
      </c>
      <c r="BB59" s="93">
        <v>4.3739999999999997</v>
      </c>
      <c r="BC59" s="93">
        <v>6.6749999999999998</v>
      </c>
      <c r="BD59" s="93">
        <v>1.966</v>
      </c>
      <c r="BE59" s="93">
        <v>8.6959999999999997</v>
      </c>
      <c r="BF59" s="93">
        <v>7.1639999999999997</v>
      </c>
      <c r="BG59" s="93">
        <v>5.907</v>
      </c>
      <c r="BH59" s="93">
        <v>7.7169999999999996</v>
      </c>
      <c r="BI59" s="93">
        <v>8.1300000000000008</v>
      </c>
      <c r="BJ59" s="93">
        <v>9.604000000000001</v>
      </c>
      <c r="BK59" s="93">
        <v>12.0015</v>
      </c>
      <c r="BL59" s="93">
        <v>16.099019999999999</v>
      </c>
      <c r="BM59" s="93">
        <v>16.099019999999999</v>
      </c>
      <c r="BN59" s="93">
        <v>16.099019999999999</v>
      </c>
      <c r="BO59" s="93">
        <v>16.098934999999997</v>
      </c>
      <c r="BP59" s="93">
        <v>16.099</v>
      </c>
      <c r="BQ59" s="93">
        <v>17.036000000000001</v>
      </c>
      <c r="BR59" s="93">
        <v>17.036000000000001</v>
      </c>
      <c r="BS59" s="93">
        <v>17.036000000000001</v>
      </c>
      <c r="BT59" s="93">
        <v>17.036000000000001</v>
      </c>
      <c r="BU59" s="93">
        <v>17.036000000000001</v>
      </c>
      <c r="BV59" s="93">
        <v>17.036000000000001</v>
      </c>
      <c r="BW59" s="93">
        <v>17.036000000000001</v>
      </c>
      <c r="BX59" s="29"/>
    </row>
    <row r="60" spans="1:76">
      <c r="A60" s="89"/>
      <c r="B60" s="30" t="s">
        <v>1</v>
      </c>
      <c r="C60" s="82"/>
      <c r="D60" s="93">
        <f t="shared" ref="D60:AI60" si="10">SUM(D61:D62)</f>
        <v>176.4</v>
      </c>
      <c r="E60" s="93">
        <f t="shared" si="10"/>
        <v>248.9</v>
      </c>
      <c r="F60" s="93">
        <f t="shared" si="10"/>
        <v>248.6</v>
      </c>
      <c r="G60" s="93">
        <f t="shared" si="10"/>
        <v>275.2</v>
      </c>
      <c r="H60" s="93">
        <f t="shared" si="10"/>
        <v>315.5</v>
      </c>
      <c r="I60" s="93">
        <f t="shared" si="10"/>
        <v>334.1</v>
      </c>
      <c r="J60" s="93">
        <f t="shared" si="10"/>
        <v>348.1</v>
      </c>
      <c r="K60" s="93">
        <f t="shared" si="10"/>
        <v>432.5</v>
      </c>
      <c r="L60" s="93">
        <f t="shared" si="10"/>
        <v>447.9</v>
      </c>
      <c r="M60" s="93">
        <f t="shared" si="10"/>
        <v>482.1</v>
      </c>
      <c r="N60" s="93">
        <f t="shared" si="10"/>
        <v>617.4</v>
      </c>
      <c r="O60" s="93">
        <f t="shared" si="10"/>
        <v>657</v>
      </c>
      <c r="P60" s="93">
        <f t="shared" si="10"/>
        <v>676.9</v>
      </c>
      <c r="Q60" s="93">
        <f t="shared" si="10"/>
        <v>783.9</v>
      </c>
      <c r="R60" s="93">
        <f t="shared" si="10"/>
        <v>807.1</v>
      </c>
      <c r="S60" s="93">
        <f t="shared" si="10"/>
        <v>958.8</v>
      </c>
      <c r="T60" s="93">
        <f t="shared" si="10"/>
        <v>1014.7</v>
      </c>
      <c r="U60" s="93">
        <f t="shared" si="10"/>
        <v>1237.8</v>
      </c>
      <c r="V60" s="93">
        <f t="shared" si="10"/>
        <v>1271.5999999999999</v>
      </c>
      <c r="W60" s="93">
        <f t="shared" si="10"/>
        <v>1384.6</v>
      </c>
      <c r="X60" s="93">
        <f t="shared" si="10"/>
        <v>1543.3</v>
      </c>
      <c r="Y60" s="93">
        <f t="shared" si="10"/>
        <v>1626.9</v>
      </c>
      <c r="Z60" s="93">
        <f t="shared" si="10"/>
        <v>1785.2</v>
      </c>
      <c r="AA60" s="93">
        <f t="shared" si="10"/>
        <v>2068.1999999999998</v>
      </c>
      <c r="AB60" s="93">
        <f t="shared" si="10"/>
        <v>2395.6</v>
      </c>
      <c r="AC60" s="93">
        <f t="shared" si="10"/>
        <v>2779.8</v>
      </c>
      <c r="AD60" s="93">
        <f t="shared" si="10"/>
        <v>3609</v>
      </c>
      <c r="AE60" s="93">
        <f t="shared" si="10"/>
        <v>4824.8999999999996</v>
      </c>
      <c r="AF60" s="93">
        <f t="shared" si="10"/>
        <v>5687.1</v>
      </c>
      <c r="AG60" s="93">
        <f t="shared" si="10"/>
        <v>6627.5</v>
      </c>
      <c r="AH60" s="93">
        <f t="shared" si="10"/>
        <v>7589</v>
      </c>
      <c r="AI60" s="93">
        <f t="shared" si="10"/>
        <v>8852</v>
      </c>
      <c r="AJ60" s="93">
        <f t="shared" ref="AJ60:BO60" si="11">SUM(AJ61:AJ62)</f>
        <v>10564</v>
      </c>
      <c r="AK60" s="93">
        <f t="shared" si="11"/>
        <v>12165</v>
      </c>
      <c r="AL60" s="93">
        <f t="shared" si="11"/>
        <v>13589</v>
      </c>
      <c r="AM60" s="93">
        <f t="shared" si="11"/>
        <v>14654</v>
      </c>
      <c r="AN60" s="93">
        <f t="shared" si="11"/>
        <v>15307</v>
      </c>
      <c r="AO60" s="93">
        <f t="shared" si="11"/>
        <v>16625</v>
      </c>
      <c r="AP60" s="93">
        <f t="shared" si="11"/>
        <v>17816.453000000001</v>
      </c>
      <c r="AQ60" s="93">
        <f t="shared" si="11"/>
        <v>18685.544999999998</v>
      </c>
      <c r="AR60" s="93">
        <f t="shared" si="11"/>
        <v>19273.72</v>
      </c>
      <c r="AS60" s="93">
        <f t="shared" si="11"/>
        <v>20731.936000000002</v>
      </c>
      <c r="AT60" s="93">
        <f t="shared" si="11"/>
        <v>22734.863000000001</v>
      </c>
      <c r="AU60" s="93">
        <f t="shared" si="11"/>
        <v>25578.864000000001</v>
      </c>
      <c r="AV60" s="93">
        <f t="shared" si="11"/>
        <v>26741.489000000001</v>
      </c>
      <c r="AW60" s="93">
        <f t="shared" si="11"/>
        <v>28219.280000000002</v>
      </c>
      <c r="AX60" s="93">
        <f t="shared" si="11"/>
        <v>28779.506000000001</v>
      </c>
      <c r="AY60" s="93">
        <f t="shared" si="11"/>
        <v>29998.344000000005</v>
      </c>
      <c r="AZ60" s="93">
        <f t="shared" si="11"/>
        <v>32024.285999999996</v>
      </c>
      <c r="BA60" s="93">
        <f t="shared" si="11"/>
        <v>33586</v>
      </c>
      <c r="BB60" s="93">
        <f t="shared" si="11"/>
        <v>35603.290999999997</v>
      </c>
      <c r="BC60" s="93">
        <f t="shared" si="11"/>
        <v>37802.438000000002</v>
      </c>
      <c r="BD60" s="93">
        <f t="shared" si="11"/>
        <v>38745.199999999997</v>
      </c>
      <c r="BE60" s="93">
        <f t="shared" si="11"/>
        <v>41921.603135450001</v>
      </c>
      <c r="BF60" s="93">
        <f t="shared" si="11"/>
        <v>44367.258565528275</v>
      </c>
      <c r="BG60" s="93">
        <f t="shared" si="11"/>
        <v>46506.352382756908</v>
      </c>
      <c r="BH60" s="93">
        <f t="shared" si="11"/>
        <v>48801.804999999993</v>
      </c>
      <c r="BI60" s="93">
        <f t="shared" si="11"/>
        <v>51422.462685709994</v>
      </c>
      <c r="BJ60" s="93">
        <f t="shared" si="11"/>
        <v>53663.45674691999</v>
      </c>
      <c r="BK60" s="93">
        <f t="shared" si="11"/>
        <v>57593.742352232308</v>
      </c>
      <c r="BL60" s="93">
        <f t="shared" si="11"/>
        <v>61584.34965923</v>
      </c>
      <c r="BM60" s="93">
        <f t="shared" si="11"/>
        <v>66895.841990320012</v>
      </c>
      <c r="BN60" s="93">
        <f t="shared" si="11"/>
        <v>69835.141333070002</v>
      </c>
      <c r="BO60" s="93">
        <f t="shared" si="11"/>
        <v>74150.519898250001</v>
      </c>
      <c r="BP60" s="93">
        <f t="shared" ref="BP60:BW60" si="12">SUM(BP61:BP62)</f>
        <v>79809.006438810029</v>
      </c>
      <c r="BQ60" s="93">
        <f t="shared" si="12"/>
        <v>83110.340476999991</v>
      </c>
      <c r="BR60" s="93">
        <f t="shared" si="12"/>
        <v>86511.944942340837</v>
      </c>
      <c r="BS60" s="93">
        <f t="shared" si="12"/>
        <v>89747.712382132318</v>
      </c>
      <c r="BT60" s="93">
        <f t="shared" si="12"/>
        <v>91967.246809906806</v>
      </c>
      <c r="BU60" s="93">
        <f t="shared" si="12"/>
        <v>94970.009106087731</v>
      </c>
      <c r="BV60" s="93">
        <f t="shared" si="12"/>
        <v>98174.096686156641</v>
      </c>
      <c r="BW60" s="93">
        <f t="shared" si="12"/>
        <v>101275.8463836052</v>
      </c>
      <c r="BX60" s="29"/>
    </row>
    <row r="61" spans="1:76">
      <c r="A61" s="89"/>
      <c r="B61" s="38" t="s">
        <v>214</v>
      </c>
      <c r="C61" s="101" t="s">
        <v>207</v>
      </c>
      <c r="D61" s="93">
        <v>176.4</v>
      </c>
      <c r="E61" s="93">
        <v>248.9</v>
      </c>
      <c r="F61" s="93">
        <v>248.6</v>
      </c>
      <c r="G61" s="93">
        <v>275.2</v>
      </c>
      <c r="H61" s="93">
        <v>315.5</v>
      </c>
      <c r="I61" s="93">
        <v>334.1</v>
      </c>
      <c r="J61" s="93">
        <v>348.1</v>
      </c>
      <c r="K61" s="93">
        <v>432.5</v>
      </c>
      <c r="L61" s="93">
        <v>447.9</v>
      </c>
      <c r="M61" s="93">
        <v>482.1</v>
      </c>
      <c r="N61" s="93">
        <v>617.4</v>
      </c>
      <c r="O61" s="93">
        <v>657</v>
      </c>
      <c r="P61" s="93">
        <v>676.9</v>
      </c>
      <c r="Q61" s="93">
        <v>783.9</v>
      </c>
      <c r="R61" s="93">
        <v>807.1</v>
      </c>
      <c r="S61" s="93">
        <v>958.8</v>
      </c>
      <c r="T61" s="93">
        <v>1014.7</v>
      </c>
      <c r="U61" s="93">
        <v>1237.8</v>
      </c>
      <c r="V61" s="93">
        <v>1271.5999999999999</v>
      </c>
      <c r="W61" s="93">
        <v>1384.6</v>
      </c>
      <c r="X61" s="93">
        <v>1543.3</v>
      </c>
      <c r="Y61" s="93">
        <v>1626.9</v>
      </c>
      <c r="Z61" s="93">
        <v>1777.8</v>
      </c>
      <c r="AA61" s="93">
        <v>2045.3</v>
      </c>
      <c r="AB61" s="93">
        <v>2368.6</v>
      </c>
      <c r="AC61" s="93">
        <v>2752</v>
      </c>
      <c r="AD61" s="93">
        <v>3578.4</v>
      </c>
      <c r="AE61" s="93">
        <v>4791</v>
      </c>
      <c r="AF61" s="93">
        <v>5651.3</v>
      </c>
      <c r="AG61" s="93">
        <v>6591.6</v>
      </c>
      <c r="AH61" s="93">
        <v>7552</v>
      </c>
      <c r="AI61" s="93">
        <v>8816</v>
      </c>
      <c r="AJ61" s="93">
        <v>10526</v>
      </c>
      <c r="AK61" s="93">
        <v>12126</v>
      </c>
      <c r="AL61" s="93">
        <v>13549</v>
      </c>
      <c r="AM61" s="93">
        <v>14613</v>
      </c>
      <c r="AN61" s="93">
        <v>15268</v>
      </c>
      <c r="AO61" s="93">
        <v>16584</v>
      </c>
      <c r="AP61" s="93">
        <v>17779.453000000001</v>
      </c>
      <c r="AQ61" s="93">
        <v>18648.391</v>
      </c>
      <c r="AR61" s="93">
        <v>19237.593000000001</v>
      </c>
      <c r="AS61" s="93">
        <v>20697.363000000001</v>
      </c>
      <c r="AT61" s="93">
        <v>22699.034</v>
      </c>
      <c r="AU61" s="93">
        <v>25543.024000000001</v>
      </c>
      <c r="AV61" s="93">
        <v>26705.927</v>
      </c>
      <c r="AW61" s="93">
        <v>28183.114000000001</v>
      </c>
      <c r="AX61" s="93">
        <v>28744.81</v>
      </c>
      <c r="AY61" s="93">
        <v>29962.569000000003</v>
      </c>
      <c r="AZ61" s="93">
        <v>31994.560999999998</v>
      </c>
      <c r="BA61" s="93">
        <v>33556.756999999998</v>
      </c>
      <c r="BB61" s="93">
        <v>35574.510999999999</v>
      </c>
      <c r="BC61" s="93">
        <v>37774.760999999999</v>
      </c>
      <c r="BD61" s="93">
        <v>38717.656999999999</v>
      </c>
      <c r="BE61" s="93">
        <v>41893.0018538</v>
      </c>
      <c r="BF61" s="93">
        <v>44338.400971748277</v>
      </c>
      <c r="BG61" s="93">
        <v>46476.654559836905</v>
      </c>
      <c r="BH61" s="93">
        <v>48771.517999999996</v>
      </c>
      <c r="BI61" s="93">
        <v>51391.939927299994</v>
      </c>
      <c r="BJ61" s="93">
        <v>53629.367547699992</v>
      </c>
      <c r="BK61" s="93">
        <v>57554.148143162311</v>
      </c>
      <c r="BL61" s="93">
        <v>61539.334872430001</v>
      </c>
      <c r="BM61" s="93">
        <v>66848.160442100008</v>
      </c>
      <c r="BN61" s="93">
        <v>69777.042747119995</v>
      </c>
      <c r="BO61" s="93">
        <v>74087.953530660001</v>
      </c>
      <c r="BP61" s="93">
        <v>79733.982094140025</v>
      </c>
      <c r="BQ61" s="93">
        <v>83014.68745279999</v>
      </c>
      <c r="BR61" s="93">
        <v>86425.462496267632</v>
      </c>
      <c r="BS61" s="93">
        <v>89656.194906274992</v>
      </c>
      <c r="BT61" s="93">
        <v>91872.355050910613</v>
      </c>
      <c r="BU61" s="93">
        <v>94872.956710813291</v>
      </c>
      <c r="BV61" s="93">
        <v>98071.159641485909</v>
      </c>
      <c r="BW61" s="93">
        <v>101163.54579257678</v>
      </c>
      <c r="BX61" s="29"/>
    </row>
    <row r="62" spans="1:76">
      <c r="A62" s="89"/>
      <c r="B62" s="38" t="s">
        <v>213</v>
      </c>
      <c r="C62" s="101" t="s">
        <v>198</v>
      </c>
      <c r="D62" s="93">
        <v>0</v>
      </c>
      <c r="E62" s="93">
        <v>0</v>
      </c>
      <c r="F62" s="93">
        <v>0</v>
      </c>
      <c r="G62" s="93">
        <v>0</v>
      </c>
      <c r="H62" s="93">
        <v>0</v>
      </c>
      <c r="I62" s="93">
        <v>0</v>
      </c>
      <c r="J62" s="93">
        <v>0</v>
      </c>
      <c r="K62" s="93">
        <v>0</v>
      </c>
      <c r="L62" s="93">
        <v>0</v>
      </c>
      <c r="M62" s="93">
        <v>0</v>
      </c>
      <c r="N62" s="93">
        <v>0</v>
      </c>
      <c r="O62" s="93">
        <v>0</v>
      </c>
      <c r="P62" s="93">
        <v>0</v>
      </c>
      <c r="Q62" s="93">
        <v>0</v>
      </c>
      <c r="R62" s="93">
        <v>0</v>
      </c>
      <c r="S62" s="93">
        <v>0</v>
      </c>
      <c r="T62" s="93">
        <v>0</v>
      </c>
      <c r="U62" s="93">
        <v>0</v>
      </c>
      <c r="V62" s="93">
        <v>0</v>
      </c>
      <c r="W62" s="93">
        <v>0</v>
      </c>
      <c r="X62" s="93">
        <v>0</v>
      </c>
      <c r="Y62" s="93">
        <v>0</v>
      </c>
      <c r="Z62" s="93">
        <v>7.4</v>
      </c>
      <c r="AA62" s="93">
        <v>22.9</v>
      </c>
      <c r="AB62" s="93">
        <v>27</v>
      </c>
      <c r="AC62" s="93">
        <v>27.8</v>
      </c>
      <c r="AD62" s="93">
        <v>30.6</v>
      </c>
      <c r="AE62" s="93">
        <v>33.9</v>
      </c>
      <c r="AF62" s="93">
        <v>35.799999999999997</v>
      </c>
      <c r="AG62" s="93">
        <v>35.9</v>
      </c>
      <c r="AH62" s="93">
        <v>37</v>
      </c>
      <c r="AI62" s="93">
        <v>36</v>
      </c>
      <c r="AJ62" s="93">
        <v>38</v>
      </c>
      <c r="AK62" s="93">
        <v>39</v>
      </c>
      <c r="AL62" s="93">
        <v>40</v>
      </c>
      <c r="AM62" s="93">
        <v>41</v>
      </c>
      <c r="AN62" s="93">
        <v>39</v>
      </c>
      <c r="AO62" s="93">
        <v>41</v>
      </c>
      <c r="AP62" s="93">
        <v>37</v>
      </c>
      <c r="AQ62" s="93">
        <v>37.154000000000003</v>
      </c>
      <c r="AR62" s="93">
        <v>36.127000000000002</v>
      </c>
      <c r="AS62" s="93">
        <v>34.573</v>
      </c>
      <c r="AT62" s="93">
        <v>35.829000000000001</v>
      </c>
      <c r="AU62" s="93">
        <v>35.840000000000003</v>
      </c>
      <c r="AV62" s="93">
        <v>35.561999999999998</v>
      </c>
      <c r="AW62" s="93">
        <v>36.165999999999997</v>
      </c>
      <c r="AX62" s="93">
        <v>34.695999999999998</v>
      </c>
      <c r="AY62" s="93">
        <v>35.774999999999999</v>
      </c>
      <c r="AZ62" s="93">
        <v>29.725000000000001</v>
      </c>
      <c r="BA62" s="93">
        <v>29.242999999999999</v>
      </c>
      <c r="BB62" s="93">
        <v>28.78</v>
      </c>
      <c r="BC62" s="93">
        <v>27.677</v>
      </c>
      <c r="BD62" s="93">
        <v>27.542999999999999</v>
      </c>
      <c r="BE62" s="93">
        <v>28.601281650000001</v>
      </c>
      <c r="BF62" s="93">
        <v>28.857593779999998</v>
      </c>
      <c r="BG62" s="93">
        <v>29.69782292</v>
      </c>
      <c r="BH62" s="93">
        <v>30.286999999999999</v>
      </c>
      <c r="BI62" s="93">
        <v>30.522758409999998</v>
      </c>
      <c r="BJ62" s="93">
        <v>34.089199220000005</v>
      </c>
      <c r="BK62" s="93">
        <v>39.594209070000005</v>
      </c>
      <c r="BL62" s="93">
        <v>45.014786799999996</v>
      </c>
      <c r="BM62" s="93">
        <v>47.681548220000018</v>
      </c>
      <c r="BN62" s="93">
        <v>58.09858595</v>
      </c>
      <c r="BO62" s="93">
        <v>62.566367589999992</v>
      </c>
      <c r="BP62" s="93">
        <v>75.024344669999962</v>
      </c>
      <c r="BQ62" s="93">
        <v>95.653024200000061</v>
      </c>
      <c r="BR62" s="93">
        <v>86.482446073201515</v>
      </c>
      <c r="BS62" s="93">
        <v>91.517475857319994</v>
      </c>
      <c r="BT62" s="93">
        <v>94.891758996198334</v>
      </c>
      <c r="BU62" s="93">
        <v>97.05239527444509</v>
      </c>
      <c r="BV62" s="93">
        <v>102.93704467073314</v>
      </c>
      <c r="BW62" s="93">
        <v>112.30059102841143</v>
      </c>
      <c r="BX62" s="29"/>
    </row>
    <row r="63" spans="1:76" ht="26.25" customHeight="1">
      <c r="A63" s="89"/>
      <c r="B63" s="30" t="s">
        <v>212</v>
      </c>
      <c r="C63" s="101" t="s">
        <v>207</v>
      </c>
      <c r="D63" s="93">
        <v>0</v>
      </c>
      <c r="E63" s="93">
        <v>0</v>
      </c>
      <c r="F63" s="93">
        <v>0</v>
      </c>
      <c r="G63" s="93">
        <v>0</v>
      </c>
      <c r="H63" s="93">
        <v>0</v>
      </c>
      <c r="I63" s="93">
        <v>0</v>
      </c>
      <c r="J63" s="93">
        <v>0</v>
      </c>
      <c r="K63" s="93">
        <v>0</v>
      </c>
      <c r="L63" s="93">
        <v>0</v>
      </c>
      <c r="M63" s="93">
        <v>0</v>
      </c>
      <c r="N63" s="93">
        <v>0</v>
      </c>
      <c r="O63" s="93">
        <v>0</v>
      </c>
      <c r="P63" s="93">
        <v>0</v>
      </c>
      <c r="Q63" s="93">
        <v>0</v>
      </c>
      <c r="R63" s="93">
        <v>0</v>
      </c>
      <c r="S63" s="93">
        <v>0</v>
      </c>
      <c r="T63" s="93">
        <v>0</v>
      </c>
      <c r="U63" s="93">
        <v>0</v>
      </c>
      <c r="V63" s="93">
        <v>0</v>
      </c>
      <c r="W63" s="93">
        <v>0</v>
      </c>
      <c r="X63" s="93">
        <v>0</v>
      </c>
      <c r="Y63" s="93">
        <v>0</v>
      </c>
      <c r="Z63" s="93">
        <v>0</v>
      </c>
      <c r="AA63" s="93">
        <v>0</v>
      </c>
      <c r="AB63" s="93">
        <v>0</v>
      </c>
      <c r="AC63" s="93">
        <v>0</v>
      </c>
      <c r="AD63" s="93">
        <v>0</v>
      </c>
      <c r="AE63" s="93">
        <v>0</v>
      </c>
      <c r="AF63" s="93">
        <v>0</v>
      </c>
      <c r="AG63" s="93">
        <v>0</v>
      </c>
      <c r="AH63" s="93">
        <v>0</v>
      </c>
      <c r="AI63" s="93">
        <v>0</v>
      </c>
      <c r="AJ63" s="93">
        <v>0</v>
      </c>
      <c r="AK63" s="93">
        <v>0</v>
      </c>
      <c r="AL63" s="93">
        <v>0</v>
      </c>
      <c r="AM63" s="93">
        <v>0</v>
      </c>
      <c r="AN63" s="93">
        <v>0</v>
      </c>
      <c r="AO63" s="93">
        <v>0</v>
      </c>
      <c r="AP63" s="93">
        <v>0</v>
      </c>
      <c r="AQ63" s="93">
        <v>0</v>
      </c>
      <c r="AR63" s="93">
        <v>0</v>
      </c>
      <c r="AS63" s="93">
        <v>0</v>
      </c>
      <c r="AT63" s="93">
        <v>0</v>
      </c>
      <c r="AU63" s="93">
        <v>0</v>
      </c>
      <c r="AV63" s="93">
        <v>0</v>
      </c>
      <c r="AW63" s="93">
        <v>0</v>
      </c>
      <c r="AX63" s="93">
        <v>0</v>
      </c>
      <c r="AY63" s="93">
        <v>0</v>
      </c>
      <c r="AZ63" s="93">
        <v>0</v>
      </c>
      <c r="BA63" s="93">
        <v>0</v>
      </c>
      <c r="BB63" s="93">
        <v>0</v>
      </c>
      <c r="BC63" s="93">
        <v>0</v>
      </c>
      <c r="BD63" s="93">
        <v>0</v>
      </c>
      <c r="BE63" s="93">
        <v>0</v>
      </c>
      <c r="BF63" s="93">
        <v>0</v>
      </c>
      <c r="BG63" s="93">
        <v>0</v>
      </c>
      <c r="BH63" s="93">
        <v>0</v>
      </c>
      <c r="BI63" s="93">
        <v>0</v>
      </c>
      <c r="BJ63" s="93">
        <v>0</v>
      </c>
      <c r="BK63" s="93">
        <v>0</v>
      </c>
      <c r="BL63" s="93">
        <v>9.8403037599999994</v>
      </c>
      <c r="BM63" s="93">
        <v>0.25143872</v>
      </c>
      <c r="BN63" s="93">
        <v>-1.7732257699999998</v>
      </c>
      <c r="BO63" s="93">
        <v>5.1625466999999992</v>
      </c>
      <c r="BP63" s="93">
        <v>2.0412564999999998</v>
      </c>
      <c r="BQ63" s="93">
        <v>2.5456364999999996</v>
      </c>
      <c r="BR63" s="93">
        <v>2.3543535914204217</v>
      </c>
      <c r="BS63" s="93">
        <v>3.2498132333333332</v>
      </c>
      <c r="BT63" s="93">
        <v>3.2498132333333332</v>
      </c>
      <c r="BU63" s="93">
        <v>3.2498132333333332</v>
      </c>
      <c r="BV63" s="93">
        <v>3.2498132333333332</v>
      </c>
      <c r="BW63" s="93">
        <v>3.2498132333333332</v>
      </c>
      <c r="BX63" s="29"/>
    </row>
    <row r="64" spans="1:76">
      <c r="A64" s="89"/>
      <c r="B64" s="30" t="s">
        <v>211</v>
      </c>
      <c r="C64" s="101" t="s">
        <v>207</v>
      </c>
      <c r="D64" s="93">
        <v>0</v>
      </c>
      <c r="E64" s="93">
        <v>0</v>
      </c>
      <c r="F64" s="93">
        <v>0</v>
      </c>
      <c r="G64" s="93">
        <v>0</v>
      </c>
      <c r="H64" s="93">
        <v>0</v>
      </c>
      <c r="I64" s="93">
        <v>0</v>
      </c>
      <c r="J64" s="93">
        <v>0</v>
      </c>
      <c r="K64" s="93">
        <v>0</v>
      </c>
      <c r="L64" s="93">
        <v>0</v>
      </c>
      <c r="M64" s="93">
        <v>0</v>
      </c>
      <c r="N64" s="93">
        <v>0</v>
      </c>
      <c r="O64" s="93">
        <v>0</v>
      </c>
      <c r="P64" s="93">
        <v>0</v>
      </c>
      <c r="Q64" s="93">
        <v>0</v>
      </c>
      <c r="R64" s="93">
        <v>0</v>
      </c>
      <c r="S64" s="93">
        <v>0</v>
      </c>
      <c r="T64" s="93">
        <v>0</v>
      </c>
      <c r="U64" s="93">
        <v>0</v>
      </c>
      <c r="V64" s="93">
        <v>0</v>
      </c>
      <c r="W64" s="93">
        <v>0</v>
      </c>
      <c r="X64" s="93">
        <v>0</v>
      </c>
      <c r="Y64" s="93">
        <v>0</v>
      </c>
      <c r="Z64" s="93">
        <v>0</v>
      </c>
      <c r="AA64" s="93">
        <v>0</v>
      </c>
      <c r="AB64" s="93">
        <v>0</v>
      </c>
      <c r="AC64" s="93">
        <v>0</v>
      </c>
      <c r="AD64" s="93">
        <v>0</v>
      </c>
      <c r="AE64" s="93">
        <v>0</v>
      </c>
      <c r="AF64" s="93">
        <v>0</v>
      </c>
      <c r="AG64" s="93">
        <v>0</v>
      </c>
      <c r="AH64" s="93">
        <v>0</v>
      </c>
      <c r="AI64" s="93">
        <v>0</v>
      </c>
      <c r="AJ64" s="93">
        <v>0</v>
      </c>
      <c r="AK64" s="93">
        <v>0</v>
      </c>
      <c r="AL64" s="93">
        <v>0</v>
      </c>
      <c r="AM64" s="93">
        <v>0</v>
      </c>
      <c r="AN64" s="93">
        <v>0</v>
      </c>
      <c r="AO64" s="93">
        <v>0</v>
      </c>
      <c r="AP64" s="93">
        <v>0</v>
      </c>
      <c r="AQ64" s="93">
        <v>193</v>
      </c>
      <c r="AR64" s="93">
        <v>250</v>
      </c>
      <c r="AS64" s="93">
        <v>286</v>
      </c>
      <c r="AT64" s="93">
        <v>314</v>
      </c>
      <c r="AU64" s="93">
        <v>408</v>
      </c>
      <c r="AV64" s="93">
        <v>434</v>
      </c>
      <c r="AW64" s="93">
        <v>416</v>
      </c>
      <c r="AX64" s="93">
        <v>480</v>
      </c>
      <c r="AY64" s="93">
        <v>524.29999999999995</v>
      </c>
      <c r="AZ64" s="93">
        <v>340.8</v>
      </c>
      <c r="BA64" s="93">
        <v>502</v>
      </c>
      <c r="BB64" s="93">
        <v>553</v>
      </c>
      <c r="BC64" s="93">
        <v>635</v>
      </c>
      <c r="BD64" s="93">
        <v>648</v>
      </c>
      <c r="BE64" s="93">
        <v>635.94107848647479</v>
      </c>
      <c r="BF64" s="93">
        <v>723.75621958442548</v>
      </c>
      <c r="BG64" s="93">
        <v>1035</v>
      </c>
      <c r="BH64" s="93">
        <v>1291.17</v>
      </c>
      <c r="BI64" s="93">
        <v>1183.6549443026729</v>
      </c>
      <c r="BJ64" s="93">
        <v>1312.9542119951134</v>
      </c>
      <c r="BK64" s="93">
        <v>1623.1882790812579</v>
      </c>
      <c r="BL64" s="93">
        <v>1949.4219162508432</v>
      </c>
      <c r="BM64" s="93">
        <v>2026.2023687265355</v>
      </c>
      <c r="BN64" s="93">
        <v>2134.4746846376861</v>
      </c>
      <c r="BO64" s="93">
        <v>2194.8675095390704</v>
      </c>
      <c r="BP64" s="93">
        <v>2237.6154706681673</v>
      </c>
      <c r="BQ64" s="93">
        <v>2217.6461621588205</v>
      </c>
      <c r="BR64" s="93">
        <v>2237.7753693858722</v>
      </c>
      <c r="BS64" s="93">
        <v>2272.2159804081525</v>
      </c>
      <c r="BT64" s="93">
        <v>2296.610852566168</v>
      </c>
      <c r="BU64" s="93">
        <v>2358.6024881561739</v>
      </c>
      <c r="BV64" s="93">
        <v>2435.0150278314441</v>
      </c>
      <c r="BW64" s="93">
        <v>2531.1291942878588</v>
      </c>
      <c r="BX64" s="29"/>
    </row>
    <row r="65" spans="1:76">
      <c r="A65" s="89"/>
      <c r="B65" s="30" t="s">
        <v>210</v>
      </c>
      <c r="C65" s="101" t="s">
        <v>207</v>
      </c>
      <c r="D65" s="93">
        <v>0</v>
      </c>
      <c r="E65" s="93">
        <v>0</v>
      </c>
      <c r="F65" s="93">
        <v>0</v>
      </c>
      <c r="G65" s="93">
        <v>0</v>
      </c>
      <c r="H65" s="93">
        <v>0</v>
      </c>
      <c r="I65" s="93">
        <v>0</v>
      </c>
      <c r="J65" s="93">
        <v>0</v>
      </c>
      <c r="K65" s="93">
        <v>0</v>
      </c>
      <c r="L65" s="93">
        <v>0</v>
      </c>
      <c r="M65" s="93">
        <v>0</v>
      </c>
      <c r="N65" s="93">
        <v>0</v>
      </c>
      <c r="O65" s="93">
        <v>0</v>
      </c>
      <c r="P65" s="93">
        <v>0</v>
      </c>
      <c r="Q65" s="93">
        <v>0</v>
      </c>
      <c r="R65" s="93">
        <v>0</v>
      </c>
      <c r="S65" s="93">
        <v>0</v>
      </c>
      <c r="T65" s="93">
        <v>0</v>
      </c>
      <c r="U65" s="93">
        <v>0</v>
      </c>
      <c r="V65" s="93">
        <v>0</v>
      </c>
      <c r="W65" s="93">
        <v>0</v>
      </c>
      <c r="X65" s="93">
        <v>0</v>
      </c>
      <c r="Y65" s="93">
        <v>0</v>
      </c>
      <c r="Z65" s="93">
        <v>0</v>
      </c>
      <c r="AA65" s="93">
        <v>0</v>
      </c>
      <c r="AB65" s="93">
        <v>0</v>
      </c>
      <c r="AC65" s="93">
        <v>0</v>
      </c>
      <c r="AD65" s="93">
        <v>0</v>
      </c>
      <c r="AE65" s="93">
        <v>0</v>
      </c>
      <c r="AF65" s="93">
        <v>0</v>
      </c>
      <c r="AG65" s="93">
        <v>0</v>
      </c>
      <c r="AH65" s="93">
        <v>0</v>
      </c>
      <c r="AI65" s="93">
        <v>0</v>
      </c>
      <c r="AJ65" s="93">
        <v>0</v>
      </c>
      <c r="AK65" s="93">
        <v>0</v>
      </c>
      <c r="AL65" s="93">
        <v>0</v>
      </c>
      <c r="AM65" s="93">
        <v>500</v>
      </c>
      <c r="AN65" s="93">
        <v>508</v>
      </c>
      <c r="AO65" s="93">
        <v>545</v>
      </c>
      <c r="AP65" s="93">
        <v>757</v>
      </c>
      <c r="AQ65" s="93">
        <v>840</v>
      </c>
      <c r="AR65" s="93">
        <v>898</v>
      </c>
      <c r="AS65" s="93">
        <v>949</v>
      </c>
      <c r="AT65" s="93">
        <v>941</v>
      </c>
      <c r="AU65" s="93">
        <v>781</v>
      </c>
      <c r="AV65" s="93">
        <v>688</v>
      </c>
      <c r="AW65" s="93">
        <v>659</v>
      </c>
      <c r="AX65" s="93">
        <v>80</v>
      </c>
      <c r="AY65" s="93">
        <v>36.299999999999997</v>
      </c>
      <c r="AZ65" s="93">
        <v>97.6</v>
      </c>
      <c r="BA65" s="93">
        <v>26</v>
      </c>
      <c r="BB65" s="93">
        <v>27</v>
      </c>
      <c r="BC65" s="93">
        <v>66</v>
      </c>
      <c r="BD65" s="93">
        <v>67</v>
      </c>
      <c r="BE65" s="93">
        <v>69</v>
      </c>
      <c r="BF65" s="93">
        <v>70</v>
      </c>
      <c r="BG65" s="93">
        <v>79.728606106509176</v>
      </c>
      <c r="BH65" s="93">
        <v>43</v>
      </c>
      <c r="BI65" s="93">
        <v>41</v>
      </c>
      <c r="BJ65" s="93">
        <v>45</v>
      </c>
      <c r="BK65" s="93">
        <v>43.47423573035443</v>
      </c>
      <c r="BL65" s="93">
        <v>46.203362466202719</v>
      </c>
      <c r="BM65" s="93">
        <v>46.819417065825782</v>
      </c>
      <c r="BN65" s="93">
        <v>44.415302132907541</v>
      </c>
      <c r="BO65" s="93">
        <v>47.37944846742954</v>
      </c>
      <c r="BP65" s="93">
        <v>51.631781777558992</v>
      </c>
      <c r="BQ65" s="93">
        <v>52.486933080624702</v>
      </c>
      <c r="BR65" s="93">
        <v>8</v>
      </c>
      <c r="BS65" s="93">
        <v>0</v>
      </c>
      <c r="BT65" s="93">
        <v>0</v>
      </c>
      <c r="BU65" s="93">
        <v>0</v>
      </c>
      <c r="BV65" s="93">
        <v>0</v>
      </c>
      <c r="BW65" s="93">
        <v>0</v>
      </c>
      <c r="BX65" s="29"/>
    </row>
    <row r="66" spans="1:76">
      <c r="A66" s="102"/>
      <c r="B66" s="30" t="s">
        <v>209</v>
      </c>
      <c r="C66" s="101" t="s">
        <v>200</v>
      </c>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v>14</v>
      </c>
      <c r="AR66" s="93">
        <v>15</v>
      </c>
      <c r="AS66" s="93">
        <v>15</v>
      </c>
      <c r="AT66" s="93">
        <v>19</v>
      </c>
      <c r="AU66" s="93">
        <v>22.698</v>
      </c>
      <c r="AV66" s="93">
        <v>22.576000000000001</v>
      </c>
      <c r="AW66" s="93">
        <v>23.443000000000001</v>
      </c>
      <c r="AX66" s="93">
        <v>22.434000000000001</v>
      </c>
      <c r="AY66" s="93">
        <v>21.899000000000001</v>
      </c>
      <c r="AZ66" s="93">
        <v>22.006</v>
      </c>
      <c r="BA66" s="93">
        <v>19.994</v>
      </c>
      <c r="BB66" s="93">
        <v>18.376999999999999</v>
      </c>
      <c r="BC66" s="93">
        <v>17.431000000000001</v>
      </c>
      <c r="BD66" s="93">
        <v>44.381999999999998</v>
      </c>
      <c r="BE66" s="93">
        <v>61</v>
      </c>
      <c r="BF66" s="93">
        <v>110.63800000000001</v>
      </c>
      <c r="BG66" s="93">
        <v>120.54600000000001</v>
      </c>
      <c r="BH66" s="93">
        <v>119.50700000000001</v>
      </c>
      <c r="BI66" s="93">
        <v>120.578</v>
      </c>
      <c r="BJ66" s="93">
        <v>120.111</v>
      </c>
      <c r="BK66" s="93">
        <v>123.071</v>
      </c>
      <c r="BL66" s="93">
        <v>133.291</v>
      </c>
      <c r="BM66" s="93">
        <v>138.81399999999999</v>
      </c>
      <c r="BN66" s="93">
        <v>130.89869660000002</v>
      </c>
      <c r="BO66" s="93">
        <v>46.04</v>
      </c>
      <c r="BP66" s="93">
        <v>39.037999999999997</v>
      </c>
      <c r="BQ66" s="93">
        <v>37.116999999999997</v>
      </c>
      <c r="BR66" s="93">
        <v>33.640999999999998</v>
      </c>
      <c r="BS66" s="93">
        <v>33.698999999999998</v>
      </c>
      <c r="BT66" s="93">
        <v>33.835000000000001</v>
      </c>
      <c r="BU66" s="93">
        <v>33.935000000000002</v>
      </c>
      <c r="BV66" s="93">
        <v>33.999000000000002</v>
      </c>
      <c r="BW66" s="93">
        <v>34.017000000000003</v>
      </c>
      <c r="BX66" s="29"/>
    </row>
    <row r="67" spans="1:76">
      <c r="A67" s="104"/>
      <c r="B67" s="30" t="s">
        <v>208</v>
      </c>
      <c r="C67" s="101" t="s">
        <v>207</v>
      </c>
      <c r="D67" s="93">
        <v>15.2</v>
      </c>
      <c r="E67" s="93">
        <v>19.2</v>
      </c>
      <c r="F67" s="93">
        <v>17</v>
      </c>
      <c r="G67" s="93">
        <v>14.8</v>
      </c>
      <c r="H67" s="93">
        <v>26.8</v>
      </c>
      <c r="I67" s="93">
        <v>22.2</v>
      </c>
      <c r="J67" s="93">
        <v>15.7</v>
      </c>
      <c r="K67" s="93">
        <v>15.7</v>
      </c>
      <c r="L67" s="93">
        <v>20.9</v>
      </c>
      <c r="M67" s="93">
        <v>25.4</v>
      </c>
      <c r="N67" s="93">
        <v>49.4</v>
      </c>
      <c r="O67" s="93">
        <v>41.9</v>
      </c>
      <c r="P67" s="93">
        <v>30.2</v>
      </c>
      <c r="Q67" s="93">
        <v>36.299999999999997</v>
      </c>
      <c r="R67" s="93">
        <v>64.5</v>
      </c>
      <c r="S67" s="93">
        <v>64.599999999999994</v>
      </c>
      <c r="T67" s="93">
        <v>44.9</v>
      </c>
      <c r="U67" s="93">
        <v>49.2</v>
      </c>
      <c r="V67" s="93">
        <v>78.3</v>
      </c>
      <c r="W67" s="93">
        <v>121.7</v>
      </c>
      <c r="X67" s="93">
        <v>123.3</v>
      </c>
      <c r="Y67" s="93">
        <v>127.1</v>
      </c>
      <c r="Z67" s="93">
        <v>150.4</v>
      </c>
      <c r="AA67" s="93">
        <v>239.4</v>
      </c>
      <c r="AB67" s="93">
        <v>209.1</v>
      </c>
      <c r="AC67" s="93">
        <v>174.09</v>
      </c>
      <c r="AD67" s="93">
        <v>214.12200000000001</v>
      </c>
      <c r="AE67" s="93">
        <v>454.38499999999999</v>
      </c>
      <c r="AF67" s="93">
        <v>558.846</v>
      </c>
      <c r="AG67" s="93">
        <v>628.82600000000002</v>
      </c>
      <c r="AH67" s="93">
        <v>632</v>
      </c>
      <c r="AI67" s="93">
        <v>653</v>
      </c>
      <c r="AJ67" s="93">
        <v>1280</v>
      </c>
      <c r="AK67" s="93">
        <v>1702</v>
      </c>
      <c r="AL67" s="93">
        <v>1500</v>
      </c>
      <c r="AM67" s="93">
        <v>1497</v>
      </c>
      <c r="AN67" s="93">
        <v>1578</v>
      </c>
      <c r="AO67" s="93">
        <v>1589</v>
      </c>
      <c r="AP67" s="93">
        <v>1734</v>
      </c>
      <c r="AQ67" s="93">
        <v>1467.9280000000001</v>
      </c>
      <c r="AR67" s="93">
        <v>1106.7449999999999</v>
      </c>
      <c r="AS67" s="93">
        <v>733.41</v>
      </c>
      <c r="AT67" s="93">
        <v>869.84</v>
      </c>
      <c r="AU67" s="93">
        <v>1603.8150000000001</v>
      </c>
      <c r="AV67" s="93">
        <v>1760.1579999999999</v>
      </c>
      <c r="AW67" s="93">
        <v>1651.7639999999999</v>
      </c>
      <c r="AX67" s="93">
        <v>1299.4829999999999</v>
      </c>
      <c r="AY67" s="93">
        <v>1101.827</v>
      </c>
      <c r="AZ67" s="93">
        <v>587.298</v>
      </c>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29"/>
    </row>
    <row r="68" spans="1:76" ht="26.45" customHeight="1">
      <c r="A68" s="89"/>
      <c r="B68" s="9" t="s">
        <v>206</v>
      </c>
      <c r="C68" s="101"/>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f t="shared" ref="BQ68:BW68" si="13">SUM(BQ69:BQ70)</f>
        <v>5.8574696600000031</v>
      </c>
      <c r="BR68" s="93">
        <f t="shared" si="13"/>
        <v>62.8402850031149</v>
      </c>
      <c r="BS68" s="93">
        <f t="shared" si="13"/>
        <v>0</v>
      </c>
      <c r="BT68" s="93">
        <f t="shared" si="13"/>
        <v>0</v>
      </c>
      <c r="BU68" s="93">
        <f t="shared" si="13"/>
        <v>0</v>
      </c>
      <c r="BV68" s="93">
        <f t="shared" si="13"/>
        <v>0</v>
      </c>
      <c r="BW68" s="93">
        <f t="shared" si="13"/>
        <v>0</v>
      </c>
      <c r="BX68" s="29"/>
    </row>
    <row r="69" spans="1:76">
      <c r="A69" s="89"/>
      <c r="B69" s="103" t="s">
        <v>179</v>
      </c>
      <c r="C69" s="101" t="s">
        <v>200</v>
      </c>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v>0.78372308559481874</v>
      </c>
      <c r="BR69" s="93">
        <v>6.4986892317276777</v>
      </c>
      <c r="BS69" s="93">
        <v>0</v>
      </c>
      <c r="BT69" s="93">
        <v>0</v>
      </c>
      <c r="BU69" s="93">
        <v>0</v>
      </c>
      <c r="BV69" s="93">
        <v>0</v>
      </c>
      <c r="BW69" s="93">
        <v>0</v>
      </c>
      <c r="BX69" s="29"/>
    </row>
    <row r="70" spans="1:76">
      <c r="A70" s="89"/>
      <c r="B70" s="103" t="s">
        <v>178</v>
      </c>
      <c r="C70" s="101" t="s">
        <v>200</v>
      </c>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v>5.0737465744051846</v>
      </c>
      <c r="BR70" s="93">
        <v>56.341595771387219</v>
      </c>
      <c r="BS70" s="93">
        <v>0</v>
      </c>
      <c r="BT70" s="93">
        <v>0</v>
      </c>
      <c r="BU70" s="93">
        <v>0</v>
      </c>
      <c r="BV70" s="93">
        <v>0</v>
      </c>
      <c r="BW70" s="93">
        <v>0</v>
      </c>
      <c r="BX70" s="29"/>
    </row>
    <row r="71" spans="1:76">
      <c r="A71" s="89"/>
      <c r="B71" s="9" t="s">
        <v>205</v>
      </c>
      <c r="C71" s="101"/>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f t="shared" ref="BQ71:BW71" si="14">SUM(BQ72:BQ73)</f>
        <v>0</v>
      </c>
      <c r="BR71" s="93">
        <f t="shared" si="14"/>
        <v>0</v>
      </c>
      <c r="BS71" s="93">
        <f t="shared" si="14"/>
        <v>-0.28210988528587855</v>
      </c>
      <c r="BT71" s="93">
        <f t="shared" si="14"/>
        <v>-60.154142736714391</v>
      </c>
      <c r="BU71" s="93">
        <f t="shared" si="14"/>
        <v>44.193571071684012</v>
      </c>
      <c r="BV71" s="93">
        <f t="shared" si="14"/>
        <v>233.03040165233546</v>
      </c>
      <c r="BW71" s="93">
        <f t="shared" si="14"/>
        <v>243.55212517984532</v>
      </c>
      <c r="BX71" s="29"/>
    </row>
    <row r="72" spans="1:76">
      <c r="A72" s="89"/>
      <c r="B72" s="103" t="s">
        <v>179</v>
      </c>
      <c r="C72" s="101" t="s">
        <v>200</v>
      </c>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v>0</v>
      </c>
      <c r="BR72" s="93">
        <v>0</v>
      </c>
      <c r="BS72" s="93">
        <v>-0.28210988528587855</v>
      </c>
      <c r="BT72" s="93">
        <v>-60.154142736714391</v>
      </c>
      <c r="BU72" s="93">
        <v>44.193571071684012</v>
      </c>
      <c r="BV72" s="93">
        <v>233.03040165233546</v>
      </c>
      <c r="BW72" s="93">
        <v>243.55212517984532</v>
      </c>
      <c r="BX72" s="29"/>
    </row>
    <row r="73" spans="1:76">
      <c r="A73" s="89"/>
      <c r="B73" s="103" t="s">
        <v>178</v>
      </c>
      <c r="C73" s="101" t="s">
        <v>200</v>
      </c>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v>0</v>
      </c>
      <c r="BR73" s="93">
        <v>0</v>
      </c>
      <c r="BS73" s="93">
        <v>0</v>
      </c>
      <c r="BT73" s="93">
        <v>0</v>
      </c>
      <c r="BU73" s="93">
        <v>0</v>
      </c>
      <c r="BV73" s="93">
        <v>0</v>
      </c>
      <c r="BW73" s="93">
        <v>0</v>
      </c>
      <c r="BX73" s="29"/>
    </row>
    <row r="74" spans="1:76" ht="26.25" customHeight="1">
      <c r="A74" s="102"/>
      <c r="B74" s="30" t="s">
        <v>204</v>
      </c>
      <c r="C74" s="101" t="s">
        <v>198</v>
      </c>
      <c r="D74" s="93">
        <v>0</v>
      </c>
      <c r="E74" s="93">
        <v>0</v>
      </c>
      <c r="F74" s="93">
        <v>0</v>
      </c>
      <c r="G74" s="93">
        <v>0</v>
      </c>
      <c r="H74" s="93">
        <v>0</v>
      </c>
      <c r="I74" s="93">
        <v>0</v>
      </c>
      <c r="J74" s="93">
        <v>0</v>
      </c>
      <c r="K74" s="93">
        <v>0</v>
      </c>
      <c r="L74" s="93">
        <v>0</v>
      </c>
      <c r="M74" s="93">
        <v>0</v>
      </c>
      <c r="N74" s="93">
        <v>0</v>
      </c>
      <c r="O74" s="93">
        <v>0</v>
      </c>
      <c r="P74" s="93">
        <v>0</v>
      </c>
      <c r="Q74" s="93">
        <v>0</v>
      </c>
      <c r="R74" s="93">
        <v>0</v>
      </c>
      <c r="S74" s="93">
        <v>0</v>
      </c>
      <c r="T74" s="93">
        <v>0</v>
      </c>
      <c r="U74" s="93">
        <v>0</v>
      </c>
      <c r="V74" s="93">
        <v>0</v>
      </c>
      <c r="W74" s="93">
        <v>0</v>
      </c>
      <c r="X74" s="93">
        <v>0</v>
      </c>
      <c r="Y74" s="93">
        <v>0</v>
      </c>
      <c r="Z74" s="93">
        <v>0</v>
      </c>
      <c r="AA74" s="93">
        <v>0</v>
      </c>
      <c r="AB74" s="93">
        <v>0</v>
      </c>
      <c r="AC74" s="93">
        <v>0</v>
      </c>
      <c r="AD74" s="93">
        <v>0</v>
      </c>
      <c r="AE74" s="93">
        <v>0</v>
      </c>
      <c r="AF74" s="93">
        <v>0</v>
      </c>
      <c r="AG74" s="93">
        <v>0</v>
      </c>
      <c r="AH74" s="93">
        <v>0</v>
      </c>
      <c r="AI74" s="93">
        <v>0</v>
      </c>
      <c r="AJ74" s="93">
        <v>0</v>
      </c>
      <c r="AK74" s="93">
        <v>0</v>
      </c>
      <c r="AL74" s="93">
        <v>0</v>
      </c>
      <c r="AM74" s="93">
        <v>0</v>
      </c>
      <c r="AN74" s="93">
        <v>0</v>
      </c>
      <c r="AO74" s="93">
        <v>0</v>
      </c>
      <c r="AP74" s="93">
        <v>0</v>
      </c>
      <c r="AQ74" s="93">
        <v>0</v>
      </c>
      <c r="AR74" s="93">
        <v>0</v>
      </c>
      <c r="AS74" s="93">
        <v>0</v>
      </c>
      <c r="AT74" s="93">
        <v>0</v>
      </c>
      <c r="AU74" s="93">
        <v>0</v>
      </c>
      <c r="AV74" s="93">
        <v>0</v>
      </c>
      <c r="AW74" s="93">
        <v>2.5999999999999999E-2</v>
      </c>
      <c r="AX74" s="93">
        <v>1.7000000000000001E-2</v>
      </c>
      <c r="AY74" s="93">
        <v>0</v>
      </c>
      <c r="AZ74" s="93">
        <v>8.9999999999999993E-3</v>
      </c>
      <c r="BA74" s="93">
        <v>1.2E-2</v>
      </c>
      <c r="BB74" s="93">
        <v>0</v>
      </c>
      <c r="BC74" s="93">
        <v>0.06</v>
      </c>
      <c r="BD74" s="93">
        <v>60.734000000000002</v>
      </c>
      <c r="BE74" s="93">
        <v>6.5244999999999997</v>
      </c>
      <c r="BF74" s="93">
        <v>0.56799999999999995</v>
      </c>
      <c r="BG74" s="93">
        <v>0.47799999999999998</v>
      </c>
      <c r="BH74" s="93">
        <v>0.42899999999999999</v>
      </c>
      <c r="BI74" s="93">
        <v>0.5</v>
      </c>
      <c r="BJ74" s="93">
        <v>0.38900000000000001</v>
      </c>
      <c r="BK74" s="93">
        <v>0.2</v>
      </c>
      <c r="BL74" s="93">
        <v>0</v>
      </c>
      <c r="BM74" s="93">
        <v>0.29149999999999998</v>
      </c>
      <c r="BN74" s="93">
        <v>9.1499999999999998E-2</v>
      </c>
      <c r="BO74" s="93">
        <v>0</v>
      </c>
      <c r="BP74" s="93">
        <v>0</v>
      </c>
      <c r="BQ74" s="93">
        <v>2.1110000000001961E-4</v>
      </c>
      <c r="BR74" s="93">
        <v>0.72</v>
      </c>
      <c r="BS74" s="93">
        <v>0.72</v>
      </c>
      <c r="BT74" s="93">
        <v>0.72</v>
      </c>
      <c r="BU74" s="93">
        <v>0.72</v>
      </c>
      <c r="BV74" s="93">
        <v>0.72</v>
      </c>
      <c r="BW74" s="93">
        <v>0.72</v>
      </c>
      <c r="BX74" s="29"/>
    </row>
    <row r="75" spans="1:76">
      <c r="A75" s="89"/>
      <c r="B75" s="30" t="s">
        <v>203</v>
      </c>
      <c r="C75" s="101" t="s">
        <v>198</v>
      </c>
      <c r="D75" s="93">
        <v>86</v>
      </c>
      <c r="E75" s="93">
        <v>83.8</v>
      </c>
      <c r="F75" s="93">
        <v>81.3</v>
      </c>
      <c r="G75" s="93">
        <v>79.400000000000006</v>
      </c>
      <c r="H75" s="93">
        <v>86.8</v>
      </c>
      <c r="I75" s="93">
        <v>82.7</v>
      </c>
      <c r="J75" s="93">
        <v>86.7</v>
      </c>
      <c r="K75" s="93">
        <v>88.4</v>
      </c>
      <c r="L75" s="93">
        <v>89</v>
      </c>
      <c r="M75" s="93">
        <v>90.8</v>
      </c>
      <c r="N75" s="93">
        <v>100.5</v>
      </c>
      <c r="O75" s="93">
        <v>99.2</v>
      </c>
      <c r="P75" s="93">
        <v>95.8</v>
      </c>
      <c r="Q75" s="93">
        <v>103.6</v>
      </c>
      <c r="R75" s="93">
        <v>101.9</v>
      </c>
      <c r="S75" s="93">
        <v>109.9</v>
      </c>
      <c r="T75" s="93">
        <v>110.4</v>
      </c>
      <c r="U75" s="93">
        <v>120.9</v>
      </c>
      <c r="V75" s="93">
        <v>118.4</v>
      </c>
      <c r="W75" s="93">
        <v>120.8</v>
      </c>
      <c r="X75" s="93">
        <v>124.7</v>
      </c>
      <c r="Y75" s="93">
        <v>124.6</v>
      </c>
      <c r="Z75" s="93">
        <v>128</v>
      </c>
      <c r="AA75" s="93">
        <v>136.69999999999999</v>
      </c>
      <c r="AB75" s="93">
        <v>149.69999999999999</v>
      </c>
      <c r="AC75" s="93">
        <v>164</v>
      </c>
      <c r="AD75" s="93">
        <v>203.9</v>
      </c>
      <c r="AE75" s="93">
        <v>258.10000000000002</v>
      </c>
      <c r="AF75" s="93">
        <v>282.89999999999998</v>
      </c>
      <c r="AG75" s="93">
        <v>309.60000000000002</v>
      </c>
      <c r="AH75" s="93">
        <v>340</v>
      </c>
      <c r="AI75" s="93">
        <v>375</v>
      </c>
      <c r="AJ75" s="93">
        <v>424</v>
      </c>
      <c r="AK75" s="93">
        <v>479</v>
      </c>
      <c r="AL75" s="93">
        <v>504</v>
      </c>
      <c r="AM75" s="93">
        <v>524</v>
      </c>
      <c r="AN75" s="93">
        <v>544</v>
      </c>
      <c r="AO75" s="93">
        <v>581</v>
      </c>
      <c r="AP75" s="93">
        <v>590</v>
      </c>
      <c r="AQ75" s="93">
        <v>599</v>
      </c>
      <c r="AR75" s="93">
        <v>610.34400000000005</v>
      </c>
      <c r="AS75" s="93">
        <v>640.85199999999998</v>
      </c>
      <c r="AT75" s="93">
        <v>821.56471568504003</v>
      </c>
      <c r="AU75" s="93">
        <v>966.63</v>
      </c>
      <c r="AV75" s="93">
        <v>1157.8209999999999</v>
      </c>
      <c r="AW75" s="93">
        <v>1286.308</v>
      </c>
      <c r="AX75" s="93">
        <v>1146.847</v>
      </c>
      <c r="AY75" s="93">
        <v>1257.923</v>
      </c>
      <c r="AZ75" s="93">
        <v>1351.4369999999999</v>
      </c>
      <c r="BA75" s="93">
        <v>1288.18</v>
      </c>
      <c r="BB75" s="93">
        <v>1263.556</v>
      </c>
      <c r="BC75" s="93">
        <v>1255.5229999999999</v>
      </c>
      <c r="BD75" s="93">
        <v>1395.876</v>
      </c>
      <c r="BE75" s="93">
        <v>1238</v>
      </c>
      <c r="BF75" s="93"/>
      <c r="BG75" s="93"/>
      <c r="BH75" s="93"/>
      <c r="BI75" s="93"/>
      <c r="BJ75" s="93"/>
      <c r="BK75" s="93"/>
      <c r="BL75" s="93"/>
      <c r="BM75" s="93"/>
      <c r="BN75" s="93"/>
      <c r="BO75" s="93"/>
      <c r="BP75" s="93"/>
      <c r="BQ75" s="93"/>
      <c r="BR75" s="93"/>
      <c r="BS75" s="93"/>
      <c r="BT75" s="93"/>
      <c r="BU75" s="93"/>
      <c r="BV75" s="93"/>
      <c r="BW75" s="93"/>
      <c r="BX75" s="29"/>
    </row>
    <row r="76" spans="1:76">
      <c r="A76" s="89"/>
      <c r="B76" s="30" t="s">
        <v>202</v>
      </c>
      <c r="C76" s="101" t="s">
        <v>198</v>
      </c>
      <c r="D76" s="93">
        <v>0</v>
      </c>
      <c r="E76" s="93">
        <v>0</v>
      </c>
      <c r="F76" s="93">
        <v>0</v>
      </c>
      <c r="G76" s="93">
        <v>0</v>
      </c>
      <c r="H76" s="93">
        <v>0</v>
      </c>
      <c r="I76" s="93">
        <v>0</v>
      </c>
      <c r="J76" s="93">
        <v>0</v>
      </c>
      <c r="K76" s="93">
        <v>0</v>
      </c>
      <c r="L76" s="93">
        <v>0</v>
      </c>
      <c r="M76" s="93">
        <v>0</v>
      </c>
      <c r="N76" s="93">
        <v>0</v>
      </c>
      <c r="O76" s="93">
        <v>0</v>
      </c>
      <c r="P76" s="93">
        <v>0</v>
      </c>
      <c r="Q76" s="93">
        <v>0</v>
      </c>
      <c r="R76" s="93">
        <v>0</v>
      </c>
      <c r="S76" s="93">
        <v>0</v>
      </c>
      <c r="T76" s="93">
        <v>0</v>
      </c>
      <c r="U76" s="93">
        <v>0</v>
      </c>
      <c r="V76" s="93">
        <v>0</v>
      </c>
      <c r="W76" s="93">
        <v>0</v>
      </c>
      <c r="X76" s="93">
        <v>0</v>
      </c>
      <c r="Y76" s="93">
        <v>0</v>
      </c>
      <c r="Z76" s="93">
        <v>0</v>
      </c>
      <c r="AA76" s="93">
        <v>0</v>
      </c>
      <c r="AB76" s="93">
        <v>0</v>
      </c>
      <c r="AC76" s="93">
        <v>0</v>
      </c>
      <c r="AD76" s="93">
        <v>0</v>
      </c>
      <c r="AE76" s="93">
        <v>0</v>
      </c>
      <c r="AF76" s="93">
        <v>0</v>
      </c>
      <c r="AG76" s="93">
        <v>0</v>
      </c>
      <c r="AH76" s="93">
        <v>0</v>
      </c>
      <c r="AI76" s="93">
        <v>0</v>
      </c>
      <c r="AJ76" s="93">
        <v>0</v>
      </c>
      <c r="AK76" s="93">
        <v>0</v>
      </c>
      <c r="AL76" s="93">
        <v>0</v>
      </c>
      <c r="AM76" s="93">
        <v>0</v>
      </c>
      <c r="AN76" s="93">
        <v>0</v>
      </c>
      <c r="AO76" s="93">
        <v>0</v>
      </c>
      <c r="AP76" s="93">
        <v>0</v>
      </c>
      <c r="AQ76" s="93">
        <v>0</v>
      </c>
      <c r="AR76" s="93">
        <v>0</v>
      </c>
      <c r="AS76" s="93">
        <v>0</v>
      </c>
      <c r="AT76" s="93">
        <v>0</v>
      </c>
      <c r="AU76" s="93">
        <v>0</v>
      </c>
      <c r="AV76" s="93">
        <v>0</v>
      </c>
      <c r="AW76" s="93">
        <v>0</v>
      </c>
      <c r="AX76" s="93">
        <v>0</v>
      </c>
      <c r="AY76" s="93">
        <v>0</v>
      </c>
      <c r="AZ76" s="93">
        <v>0</v>
      </c>
      <c r="BA76" s="93">
        <v>190.64</v>
      </c>
      <c r="BB76" s="93">
        <v>194.422</v>
      </c>
      <c r="BC76" s="93">
        <v>759.476</v>
      </c>
      <c r="BD76" s="93">
        <v>1749.268</v>
      </c>
      <c r="BE76" s="93">
        <v>1680.5630000000001</v>
      </c>
      <c r="BF76" s="93">
        <v>1705.4359999999999</v>
      </c>
      <c r="BG76" s="93">
        <v>1915.596</v>
      </c>
      <c r="BH76" s="93">
        <v>1962.34</v>
      </c>
      <c r="BI76" s="93">
        <v>1981.7470000000001</v>
      </c>
      <c r="BJ76" s="93">
        <v>2015.0229999999999</v>
      </c>
      <c r="BK76" s="93">
        <v>2070.2523382699997</v>
      </c>
      <c r="BL76" s="93">
        <v>2700.6948084699998</v>
      </c>
      <c r="BM76" s="93">
        <v>2734.8132516599994</v>
      </c>
      <c r="BN76" s="93">
        <v>2759.4819029400005</v>
      </c>
      <c r="BO76" s="93">
        <v>2149.2390251900001</v>
      </c>
      <c r="BP76" s="93">
        <v>2144.0899999999997</v>
      </c>
      <c r="BQ76" s="93">
        <v>2140.0810000000006</v>
      </c>
      <c r="BR76" s="93">
        <v>2119.6976209660065</v>
      </c>
      <c r="BS76" s="93">
        <v>2092.327699251181</v>
      </c>
      <c r="BT76" s="93">
        <v>2073.0001040441189</v>
      </c>
      <c r="BU76" s="93">
        <v>2039.2742884899599</v>
      </c>
      <c r="BV76" s="93">
        <v>2008.012591411456</v>
      </c>
      <c r="BW76" s="93">
        <v>1993.3934199909368</v>
      </c>
      <c r="BX76" s="29"/>
    </row>
    <row r="77" spans="1:76">
      <c r="A77" s="89"/>
      <c r="B77" s="30" t="s">
        <v>201</v>
      </c>
      <c r="C77" s="101" t="s">
        <v>200</v>
      </c>
      <c r="D77" s="93">
        <v>0</v>
      </c>
      <c r="E77" s="93">
        <v>0</v>
      </c>
      <c r="F77" s="93">
        <v>0</v>
      </c>
      <c r="G77" s="93">
        <v>0</v>
      </c>
      <c r="H77" s="93">
        <v>0</v>
      </c>
      <c r="I77" s="93">
        <v>0</v>
      </c>
      <c r="J77" s="93">
        <v>0</v>
      </c>
      <c r="K77" s="93">
        <v>0</v>
      </c>
      <c r="L77" s="93">
        <v>0</v>
      </c>
      <c r="M77" s="93">
        <v>0</v>
      </c>
      <c r="N77" s="93">
        <v>0</v>
      </c>
      <c r="O77" s="93">
        <v>0</v>
      </c>
      <c r="P77" s="93">
        <v>0</v>
      </c>
      <c r="Q77" s="93">
        <v>0</v>
      </c>
      <c r="R77" s="93">
        <v>0</v>
      </c>
      <c r="S77" s="93">
        <v>0</v>
      </c>
      <c r="T77" s="93">
        <v>0</v>
      </c>
      <c r="U77" s="93">
        <v>0</v>
      </c>
      <c r="V77" s="93">
        <v>0</v>
      </c>
      <c r="W77" s="93">
        <v>0</v>
      </c>
      <c r="X77" s="93">
        <v>0</v>
      </c>
      <c r="Y77" s="93">
        <v>0</v>
      </c>
      <c r="Z77" s="93">
        <v>0</v>
      </c>
      <c r="AA77" s="93">
        <v>0</v>
      </c>
      <c r="AB77" s="93">
        <v>0</v>
      </c>
      <c r="AC77" s="93">
        <v>0</v>
      </c>
      <c r="AD77" s="93">
        <v>0</v>
      </c>
      <c r="AE77" s="93">
        <v>0</v>
      </c>
      <c r="AF77" s="93">
        <v>0</v>
      </c>
      <c r="AG77" s="93">
        <v>0</v>
      </c>
      <c r="AH77" s="93">
        <v>0</v>
      </c>
      <c r="AI77" s="93">
        <v>0</v>
      </c>
      <c r="AJ77" s="93">
        <v>0</v>
      </c>
      <c r="AK77" s="93">
        <v>0</v>
      </c>
      <c r="AL77" s="93">
        <v>0</v>
      </c>
      <c r="AM77" s="93">
        <v>0</v>
      </c>
      <c r="AN77" s="93">
        <v>0</v>
      </c>
      <c r="AO77" s="93">
        <v>0</v>
      </c>
      <c r="AP77" s="93">
        <v>0</v>
      </c>
      <c r="AQ77" s="93">
        <v>0</v>
      </c>
      <c r="AR77" s="93">
        <v>33.869999999999997</v>
      </c>
      <c r="AS77" s="93">
        <v>25.613</v>
      </c>
      <c r="AT77" s="93">
        <v>10.731</v>
      </c>
      <c r="AU77" s="93">
        <v>4.2610000000000001</v>
      </c>
      <c r="AV77" s="93">
        <v>2.2210000000000001</v>
      </c>
      <c r="AW77" s="93">
        <v>1.3009999999999999</v>
      </c>
      <c r="AX77" s="93">
        <v>0.84199999999999997</v>
      </c>
      <c r="AY77" s="93">
        <v>1.5860000000000001</v>
      </c>
      <c r="AZ77" s="93">
        <v>0</v>
      </c>
      <c r="BA77" s="93">
        <v>0.22500000000000001</v>
      </c>
      <c r="BB77" s="93">
        <v>0.53600000000000003</v>
      </c>
      <c r="BC77" s="93">
        <v>0.21700000000000003</v>
      </c>
      <c r="BD77" s="93">
        <v>4.3999999999999997E-2</v>
      </c>
      <c r="BE77" s="93">
        <v>0.34199999999999997</v>
      </c>
      <c r="BF77" s="93">
        <v>0.34199999999999997</v>
      </c>
      <c r="BG77" s="93">
        <v>0.127</v>
      </c>
      <c r="BH77" s="93">
        <v>8.6999999999999994E-2</v>
      </c>
      <c r="BI77" s="93">
        <v>0</v>
      </c>
      <c r="BJ77" s="93">
        <v>0</v>
      </c>
      <c r="BK77" s="93">
        <v>0</v>
      </c>
      <c r="BL77" s="93">
        <v>0</v>
      </c>
      <c r="BM77" s="93">
        <v>0</v>
      </c>
      <c r="BN77" s="93">
        <v>0</v>
      </c>
      <c r="BO77" s="93">
        <v>0</v>
      </c>
      <c r="BP77" s="93">
        <v>0</v>
      </c>
      <c r="BQ77" s="93">
        <v>0</v>
      </c>
      <c r="BR77" s="93">
        <v>0</v>
      </c>
      <c r="BS77" s="93">
        <v>0</v>
      </c>
      <c r="BT77" s="93">
        <v>0</v>
      </c>
      <c r="BU77" s="93">
        <v>0</v>
      </c>
      <c r="BV77" s="93">
        <v>0</v>
      </c>
      <c r="BW77" s="93">
        <v>0</v>
      </c>
      <c r="BX77" s="29"/>
    </row>
    <row r="78" spans="1:76">
      <c r="A78" s="82"/>
      <c r="B78" s="30" t="s">
        <v>199</v>
      </c>
      <c r="C78" s="101" t="s">
        <v>198</v>
      </c>
      <c r="D78" s="93">
        <v>12.1</v>
      </c>
      <c r="E78" s="93">
        <v>23</v>
      </c>
      <c r="F78" s="93">
        <v>26.9</v>
      </c>
      <c r="G78" s="93">
        <v>27.7</v>
      </c>
      <c r="H78" s="93">
        <v>33.1</v>
      </c>
      <c r="I78" s="93">
        <v>38.5</v>
      </c>
      <c r="J78" s="93">
        <v>41.8</v>
      </c>
      <c r="K78" s="93">
        <v>49.7</v>
      </c>
      <c r="L78" s="93">
        <v>53</v>
      </c>
      <c r="M78" s="93">
        <v>55.8</v>
      </c>
      <c r="N78" s="93">
        <v>71</v>
      </c>
      <c r="O78" s="93">
        <v>74.3</v>
      </c>
      <c r="P78" s="93">
        <v>75.900000000000006</v>
      </c>
      <c r="Q78" s="93">
        <v>89.6</v>
      </c>
      <c r="R78" s="93">
        <v>91.7</v>
      </c>
      <c r="S78" s="93">
        <v>109.7</v>
      </c>
      <c r="T78" s="93">
        <v>116.8</v>
      </c>
      <c r="U78" s="93">
        <v>137.80000000000001</v>
      </c>
      <c r="V78" s="93">
        <v>138.69999999999999</v>
      </c>
      <c r="W78" s="93">
        <v>145.69999999999999</v>
      </c>
      <c r="X78" s="93">
        <v>152.5</v>
      </c>
      <c r="Y78" s="93">
        <v>158.9</v>
      </c>
      <c r="Z78" s="93">
        <v>0</v>
      </c>
      <c r="AA78" s="93">
        <v>0</v>
      </c>
      <c r="AB78" s="93">
        <v>0</v>
      </c>
      <c r="AC78" s="93">
        <v>0</v>
      </c>
      <c r="AD78" s="93">
        <v>0</v>
      </c>
      <c r="AE78" s="93">
        <v>0</v>
      </c>
      <c r="AF78" s="93">
        <v>0</v>
      </c>
      <c r="AG78" s="93">
        <v>0</v>
      </c>
      <c r="AH78" s="93">
        <v>0</v>
      </c>
      <c r="AI78" s="93">
        <v>0.06</v>
      </c>
      <c r="AJ78" s="93">
        <v>0.06</v>
      </c>
      <c r="AK78" s="93">
        <v>0.06</v>
      </c>
      <c r="AL78" s="93">
        <v>0.06</v>
      </c>
      <c r="AM78" s="93">
        <v>0.06</v>
      </c>
      <c r="AN78" s="93">
        <v>0.06</v>
      </c>
      <c r="AO78" s="93">
        <v>0.06</v>
      </c>
      <c r="AP78" s="93">
        <v>0.06</v>
      </c>
      <c r="AQ78" s="93">
        <v>0.06</v>
      </c>
      <c r="AR78" s="93">
        <v>0.06</v>
      </c>
      <c r="AS78" s="93">
        <v>0.06</v>
      </c>
      <c r="AT78" s="93">
        <v>0.01</v>
      </c>
      <c r="AU78" s="93">
        <v>0</v>
      </c>
      <c r="AV78" s="93">
        <v>2.4990000000020953</v>
      </c>
      <c r="AW78" s="93">
        <v>0</v>
      </c>
      <c r="AX78" s="93">
        <v>0</v>
      </c>
      <c r="AY78" s="93">
        <v>-6.8000008352109287E-5</v>
      </c>
      <c r="AZ78" s="93">
        <v>0</v>
      </c>
      <c r="BA78" s="93">
        <v>0.64500900000683026</v>
      </c>
      <c r="BB78" s="93">
        <v>8.6000000030500817E-2</v>
      </c>
      <c r="BC78" s="93">
        <v>0.93610000001639126</v>
      </c>
      <c r="BD78" s="93">
        <v>0.23865792713151279</v>
      </c>
      <c r="BE78" s="93">
        <v>0.17703000000000024</v>
      </c>
      <c r="BF78" s="93">
        <v>0.19800000000000006</v>
      </c>
      <c r="BG78" s="93">
        <v>0.15174200000000004</v>
      </c>
      <c r="BH78" s="93">
        <v>0</v>
      </c>
      <c r="BI78" s="93">
        <v>0</v>
      </c>
      <c r="BJ78" s="93">
        <v>-0.14862890000000004</v>
      </c>
      <c r="BK78" s="93">
        <v>0</v>
      </c>
      <c r="BL78" s="93">
        <v>0</v>
      </c>
      <c r="BM78" s="93">
        <v>0</v>
      </c>
      <c r="BN78" s="93">
        <v>0</v>
      </c>
      <c r="BO78" s="93">
        <v>0</v>
      </c>
      <c r="BP78" s="93">
        <v>0</v>
      </c>
      <c r="BQ78" s="93">
        <v>0</v>
      </c>
      <c r="BR78" s="93">
        <v>0</v>
      </c>
      <c r="BS78" s="93">
        <v>0</v>
      </c>
      <c r="BT78" s="93">
        <v>0</v>
      </c>
      <c r="BU78" s="93">
        <v>0</v>
      </c>
      <c r="BV78" s="93">
        <v>0</v>
      </c>
      <c r="BW78" s="93">
        <v>0</v>
      </c>
      <c r="BX78" s="29"/>
    </row>
    <row r="79" spans="1:76" s="34" customFormat="1" ht="26.1" customHeight="1">
      <c r="A79" s="85"/>
      <c r="B79" s="35" t="s">
        <v>197</v>
      </c>
      <c r="C79" s="85"/>
      <c r="D79" s="100">
        <f t="shared" ref="D79:AI79" si="15">SUM(D$5:D$10,D$13:D$20,D$23:D$27,D$31:D$38,D$41:D$60,D$63:D$78)</f>
        <v>471.3</v>
      </c>
      <c r="E79" s="100">
        <f t="shared" si="15"/>
        <v>597.79999999999995</v>
      </c>
      <c r="F79" s="100">
        <f t="shared" si="15"/>
        <v>610.49999999999989</v>
      </c>
      <c r="G79" s="100">
        <f t="shared" si="15"/>
        <v>642.1</v>
      </c>
      <c r="H79" s="100">
        <f t="shared" si="15"/>
        <v>775.19999999999993</v>
      </c>
      <c r="I79" s="100">
        <f t="shared" si="15"/>
        <v>816.70000000000016</v>
      </c>
      <c r="J79" s="100">
        <f t="shared" si="15"/>
        <v>839.2</v>
      </c>
      <c r="K79" s="100">
        <f t="shared" si="15"/>
        <v>942.30000000000007</v>
      </c>
      <c r="L79" s="100">
        <f t="shared" si="15"/>
        <v>980.8</v>
      </c>
      <c r="M79" s="100">
        <f t="shared" si="15"/>
        <v>1051.0999999999999</v>
      </c>
      <c r="N79" s="100">
        <f t="shared" si="15"/>
        <v>1287</v>
      </c>
      <c r="O79" s="100">
        <f t="shared" si="15"/>
        <v>1350.4</v>
      </c>
      <c r="P79" s="100">
        <f t="shared" si="15"/>
        <v>1389.8000000000002</v>
      </c>
      <c r="Q79" s="100">
        <f t="shared" si="15"/>
        <v>1553.0999999999997</v>
      </c>
      <c r="R79" s="100">
        <f t="shared" si="15"/>
        <v>1645.8000000000002</v>
      </c>
      <c r="S79" s="100">
        <f t="shared" si="15"/>
        <v>1890.6000000000001</v>
      </c>
      <c r="T79" s="100">
        <f t="shared" si="15"/>
        <v>1962.1000000000001</v>
      </c>
      <c r="U79" s="100">
        <f t="shared" si="15"/>
        <v>2322.4</v>
      </c>
      <c r="V79" s="100">
        <f t="shared" si="15"/>
        <v>2456.5</v>
      </c>
      <c r="W79" s="100">
        <f t="shared" si="15"/>
        <v>2789.5999999999995</v>
      </c>
      <c r="X79" s="100">
        <f t="shared" si="15"/>
        <v>3172.2</v>
      </c>
      <c r="Y79" s="100">
        <f t="shared" si="15"/>
        <v>3392.1</v>
      </c>
      <c r="Z79" s="100">
        <f t="shared" si="15"/>
        <v>3636.5000000000005</v>
      </c>
      <c r="AA79" s="100">
        <f t="shared" si="15"/>
        <v>4229.8</v>
      </c>
      <c r="AB79" s="100">
        <f t="shared" si="15"/>
        <v>4897.7</v>
      </c>
      <c r="AC79" s="100">
        <f t="shared" si="15"/>
        <v>5504.9989999999998</v>
      </c>
      <c r="AD79" s="100">
        <f t="shared" si="15"/>
        <v>6901.7269999999999</v>
      </c>
      <c r="AE79" s="100">
        <f t="shared" si="15"/>
        <v>9337.5789999999997</v>
      </c>
      <c r="AF79" s="100">
        <f t="shared" si="15"/>
        <v>11114.196</v>
      </c>
      <c r="AG79" s="100">
        <f t="shared" si="15"/>
        <v>13367.12</v>
      </c>
      <c r="AH79" s="100">
        <f t="shared" si="15"/>
        <v>15873</v>
      </c>
      <c r="AI79" s="100">
        <f t="shared" si="15"/>
        <v>18777.060000000001</v>
      </c>
      <c r="AJ79" s="100">
        <f t="shared" ref="AJ79:BP79" si="16">SUM(AJ$5:AJ$10,AJ$13:AJ$20,AJ$23:AJ$27,AJ$31:AJ$38,AJ$41:AJ$60,AJ$63:AJ$78)</f>
        <v>22658.06</v>
      </c>
      <c r="AK79" s="100">
        <f t="shared" si="16"/>
        <v>27698.31</v>
      </c>
      <c r="AL79" s="100">
        <f t="shared" si="16"/>
        <v>31628.06</v>
      </c>
      <c r="AM79" s="100">
        <f t="shared" si="16"/>
        <v>35332.06</v>
      </c>
      <c r="AN79" s="100">
        <f t="shared" si="16"/>
        <v>38251.06</v>
      </c>
      <c r="AO79" s="100">
        <f t="shared" si="16"/>
        <v>41768.06</v>
      </c>
      <c r="AP79" s="100">
        <f t="shared" si="16"/>
        <v>44917.657999999996</v>
      </c>
      <c r="AQ79" s="100">
        <f t="shared" si="16"/>
        <v>46700.743999999992</v>
      </c>
      <c r="AR79" s="100">
        <f t="shared" si="16"/>
        <v>47317.750509999998</v>
      </c>
      <c r="AS79" s="100">
        <f t="shared" si="16"/>
        <v>50314.249480999992</v>
      </c>
      <c r="AT79" s="100">
        <f t="shared" si="16"/>
        <v>56478.799715685047</v>
      </c>
      <c r="AU79" s="100">
        <f t="shared" si="16"/>
        <v>66302.888468443314</v>
      </c>
      <c r="AV79" s="100">
        <f t="shared" si="16"/>
        <v>75257.45199999999</v>
      </c>
      <c r="AW79" s="100">
        <f t="shared" si="16"/>
        <v>82437.566000000006</v>
      </c>
      <c r="AX79" s="100">
        <f t="shared" si="16"/>
        <v>84862.667213999986</v>
      </c>
      <c r="AY79" s="100">
        <f t="shared" si="16"/>
        <v>88710.819153041331</v>
      </c>
      <c r="AZ79" s="100">
        <f t="shared" si="16"/>
        <v>92217.949756999995</v>
      </c>
      <c r="BA79" s="100">
        <f t="shared" si="16"/>
        <v>93347.393757000013</v>
      </c>
      <c r="BB79" s="100">
        <f t="shared" si="16"/>
        <v>95565.317560038413</v>
      </c>
      <c r="BC79" s="100">
        <f t="shared" si="16"/>
        <v>99048.585242467729</v>
      </c>
      <c r="BD79" s="100">
        <f t="shared" si="16"/>
        <v>101373.84078511488</v>
      </c>
      <c r="BE79" s="100">
        <f t="shared" si="16"/>
        <v>106706.03289265554</v>
      </c>
      <c r="BF79" s="100">
        <f t="shared" si="16"/>
        <v>110301.5590763475</v>
      </c>
      <c r="BG79" s="100">
        <f t="shared" si="16"/>
        <v>105790.62308501704</v>
      </c>
      <c r="BH79" s="100">
        <f t="shared" si="16"/>
        <v>111092.52413748042</v>
      </c>
      <c r="BI79" s="100">
        <f t="shared" si="16"/>
        <v>115799.99954677367</v>
      </c>
      <c r="BJ79" s="100">
        <f t="shared" si="16"/>
        <v>119206.89655344037</v>
      </c>
      <c r="BK79" s="100">
        <f t="shared" si="16"/>
        <v>126242.20586285737</v>
      </c>
      <c r="BL79" s="100">
        <f t="shared" si="16"/>
        <v>135757.16542445365</v>
      </c>
      <c r="BM79" s="100">
        <f t="shared" si="16"/>
        <v>148004.00969052216</v>
      </c>
      <c r="BN79" s="100">
        <f t="shared" si="16"/>
        <v>153361.5551698035</v>
      </c>
      <c r="BO79" s="100">
        <f t="shared" si="16"/>
        <v>158960.44687844635</v>
      </c>
      <c r="BP79" s="100">
        <f t="shared" si="16"/>
        <v>166533.43856140602</v>
      </c>
      <c r="BQ79" s="100">
        <f t="shared" ref="BQ79:BW79" si="17">SUM(BQ$5:BQ$10,BQ$13:BQ$20,BQ$23:BQ$27,BQ$31:BQ$38,BQ$41:BQ$60,BQ$63:BQ$68,BQ71,BQ$74:BQ$78)</f>
        <v>163992.48493277616</v>
      </c>
      <c r="BR79" s="100">
        <f t="shared" si="17"/>
        <v>167785.35475331082</v>
      </c>
      <c r="BS79" s="100">
        <f t="shared" si="17"/>
        <v>171067.61186818447</v>
      </c>
      <c r="BT79" s="100">
        <f t="shared" si="17"/>
        <v>172818.01234446259</v>
      </c>
      <c r="BU79" s="100">
        <f t="shared" si="17"/>
        <v>175884.41406942863</v>
      </c>
      <c r="BV79" s="100">
        <f t="shared" si="17"/>
        <v>180186.9565720211</v>
      </c>
      <c r="BW79" s="100">
        <f t="shared" si="17"/>
        <v>184972.89549005058</v>
      </c>
      <c r="BX79" s="84"/>
    </row>
    <row r="80" spans="1:76" ht="26.1" customHeight="1">
      <c r="A80" s="82"/>
      <c r="B80" s="9" t="s">
        <v>196</v>
      </c>
      <c r="C80" s="82"/>
      <c r="D80" s="96">
        <f t="shared" ref="D80:AI80" si="18">SUMIF($C$5:$C$78,"(C)",D$5:D$78)</f>
        <v>250.8</v>
      </c>
      <c r="E80" s="96">
        <f t="shared" si="18"/>
        <v>354.9</v>
      </c>
      <c r="F80" s="96">
        <f t="shared" si="18"/>
        <v>355.9</v>
      </c>
      <c r="G80" s="96">
        <f t="shared" si="18"/>
        <v>377.3</v>
      </c>
      <c r="H80" s="96">
        <f t="shared" si="18"/>
        <v>449.5</v>
      </c>
      <c r="I80" s="96">
        <f t="shared" si="18"/>
        <v>471.7</v>
      </c>
      <c r="J80" s="96">
        <f t="shared" si="18"/>
        <v>480.3</v>
      </c>
      <c r="K80" s="96">
        <f t="shared" si="18"/>
        <v>583.5</v>
      </c>
      <c r="L80" s="96">
        <f t="shared" si="18"/>
        <v>603.69999999999993</v>
      </c>
      <c r="M80" s="96">
        <f t="shared" si="18"/>
        <v>662.69999999999993</v>
      </c>
      <c r="N80" s="96">
        <f t="shared" si="18"/>
        <v>857.8</v>
      </c>
      <c r="O80" s="96">
        <f t="shared" si="18"/>
        <v>891</v>
      </c>
      <c r="P80" s="96">
        <f t="shared" si="18"/>
        <v>907.6</v>
      </c>
      <c r="Q80" s="96">
        <f t="shared" si="18"/>
        <v>1054.8</v>
      </c>
      <c r="R80" s="96">
        <f t="shared" si="18"/>
        <v>1117.0999999999999</v>
      </c>
      <c r="S80" s="96">
        <f t="shared" si="18"/>
        <v>1313.7999999999997</v>
      </c>
      <c r="T80" s="96">
        <f t="shared" si="18"/>
        <v>1368.5</v>
      </c>
      <c r="U80" s="96">
        <f t="shared" si="18"/>
        <v>1671.5</v>
      </c>
      <c r="V80" s="96">
        <f t="shared" si="18"/>
        <v>1752.6999999999998</v>
      </c>
      <c r="W80" s="96">
        <f t="shared" si="18"/>
        <v>1977.2</v>
      </c>
      <c r="X80" s="96">
        <f t="shared" si="18"/>
        <v>2169</v>
      </c>
      <c r="Y80" s="96">
        <f t="shared" si="18"/>
        <v>2298.7000000000003</v>
      </c>
      <c r="Z80" s="96">
        <f t="shared" si="18"/>
        <v>2521.6</v>
      </c>
      <c r="AA80" s="96">
        <f t="shared" si="18"/>
        <v>2950.6</v>
      </c>
      <c r="AB80" s="96">
        <f t="shared" si="18"/>
        <v>3340.2999999999997</v>
      </c>
      <c r="AC80" s="96">
        <f t="shared" si="18"/>
        <v>3852.5990000000002</v>
      </c>
      <c r="AD80" s="96">
        <f t="shared" si="18"/>
        <v>4918.3270000000002</v>
      </c>
      <c r="AE80" s="96">
        <f t="shared" si="18"/>
        <v>6583.9790000000003</v>
      </c>
      <c r="AF80" s="96">
        <f t="shared" si="18"/>
        <v>7801.2960000000003</v>
      </c>
      <c r="AG80" s="96">
        <f t="shared" si="18"/>
        <v>9082.32</v>
      </c>
      <c r="AH80" s="96">
        <f t="shared" si="18"/>
        <v>10460</v>
      </c>
      <c r="AI80" s="96">
        <f t="shared" si="18"/>
        <v>11937</v>
      </c>
      <c r="AJ80" s="96">
        <f t="shared" ref="AJ80:BO80" si="19">SUMIF($C$5:$C$78,"(C)",AJ$5:AJ$78)</f>
        <v>14529</v>
      </c>
      <c r="AK80" s="96">
        <f t="shared" si="19"/>
        <v>16863</v>
      </c>
      <c r="AL80" s="96">
        <f t="shared" si="19"/>
        <v>18210</v>
      </c>
      <c r="AM80" s="96">
        <f t="shared" si="19"/>
        <v>19798</v>
      </c>
      <c r="AN80" s="96">
        <f t="shared" si="19"/>
        <v>20863</v>
      </c>
      <c r="AO80" s="96">
        <f t="shared" si="19"/>
        <v>22448</v>
      </c>
      <c r="AP80" s="96">
        <f t="shared" si="19"/>
        <v>24257.598000000002</v>
      </c>
      <c r="AQ80" s="96">
        <f t="shared" si="19"/>
        <v>25406.486000000001</v>
      </c>
      <c r="AR80" s="96">
        <f t="shared" si="19"/>
        <v>26034.205999999998</v>
      </c>
      <c r="AS80" s="96">
        <f t="shared" si="19"/>
        <v>27702.068000000003</v>
      </c>
      <c r="AT80" s="96">
        <f t="shared" si="19"/>
        <v>30508.146000000001</v>
      </c>
      <c r="AU80" s="96">
        <f t="shared" si="19"/>
        <v>35252.114000000001</v>
      </c>
      <c r="AV80" s="96">
        <f t="shared" si="19"/>
        <v>37320.296999999999</v>
      </c>
      <c r="AW80" s="96">
        <f t="shared" si="19"/>
        <v>39538.795000000006</v>
      </c>
      <c r="AX80" s="96">
        <f t="shared" si="19"/>
        <v>39824.572</v>
      </c>
      <c r="AY80" s="96">
        <f t="shared" si="19"/>
        <v>40701.778000000006</v>
      </c>
      <c r="AZ80" s="96">
        <f t="shared" si="19"/>
        <v>42158.667000000001</v>
      </c>
      <c r="BA80" s="96">
        <f t="shared" si="19"/>
        <v>43119.707999999999</v>
      </c>
      <c r="BB80" s="96">
        <f t="shared" si="19"/>
        <v>45018.209000000003</v>
      </c>
      <c r="BC80" s="96">
        <f t="shared" si="19"/>
        <v>46884.317999999999</v>
      </c>
      <c r="BD80" s="96">
        <f t="shared" si="19"/>
        <v>47796.771000000001</v>
      </c>
      <c r="BE80" s="96">
        <f t="shared" si="19"/>
        <v>51093.595998929333</v>
      </c>
      <c r="BF80" s="96">
        <f t="shared" si="19"/>
        <v>53686.5287096147</v>
      </c>
      <c r="BG80" s="96">
        <f t="shared" si="19"/>
        <v>56079.337540435692</v>
      </c>
      <c r="BH80" s="96">
        <f t="shared" si="19"/>
        <v>58408.538999999997</v>
      </c>
      <c r="BI80" s="96">
        <f t="shared" si="19"/>
        <v>60914.807692682669</v>
      </c>
      <c r="BJ80" s="96">
        <f t="shared" si="19"/>
        <v>63129.216045855108</v>
      </c>
      <c r="BK80" s="96">
        <f t="shared" si="19"/>
        <v>67411.978362963171</v>
      </c>
      <c r="BL80" s="96">
        <f t="shared" si="19"/>
        <v>72671.184816889407</v>
      </c>
      <c r="BM80" s="96">
        <f t="shared" si="19"/>
        <v>77814.820358342375</v>
      </c>
      <c r="BN80" s="96">
        <f t="shared" si="19"/>
        <v>80345.367492594727</v>
      </c>
      <c r="BO80" s="96">
        <f t="shared" si="19"/>
        <v>84501.883808506493</v>
      </c>
      <c r="BP80" s="96">
        <f t="shared" ref="BP80:BW80" si="20">SUMIF($C$5:$C$78,"(C)",BP$5:BP$78)</f>
        <v>89379.983415285751</v>
      </c>
      <c r="BQ80" s="96">
        <f t="shared" si="20"/>
        <v>91644.092424199436</v>
      </c>
      <c r="BR80" s="96">
        <f t="shared" si="20"/>
        <v>94468.834080453118</v>
      </c>
      <c r="BS80" s="96">
        <f t="shared" si="20"/>
        <v>97911.619427015612</v>
      </c>
      <c r="BT80" s="96">
        <f t="shared" si="20"/>
        <v>100541.14815813718</v>
      </c>
      <c r="BU80" s="96">
        <f t="shared" si="20"/>
        <v>103663.90917179476</v>
      </c>
      <c r="BV80" s="96">
        <f t="shared" si="20"/>
        <v>106852.28770029922</v>
      </c>
      <c r="BW80" s="96">
        <f t="shared" si="20"/>
        <v>110059.41213106272</v>
      </c>
      <c r="BX80" s="29"/>
    </row>
    <row r="81" spans="1:76" s="97" customFormat="1">
      <c r="A81" s="89"/>
      <c r="B81" s="99" t="s">
        <v>195</v>
      </c>
      <c r="C81" s="89"/>
      <c r="D81" s="96">
        <f t="shared" ref="D81:AI81" si="21">SUMIF($C$5:$C$78,"(IR)",D$5:D$78)</f>
        <v>62.5</v>
      </c>
      <c r="E81" s="96">
        <f t="shared" si="21"/>
        <v>75.2</v>
      </c>
      <c r="F81" s="96">
        <f t="shared" si="21"/>
        <v>84.5</v>
      </c>
      <c r="G81" s="96">
        <f t="shared" si="21"/>
        <v>94.6</v>
      </c>
      <c r="H81" s="96">
        <f t="shared" si="21"/>
        <v>118.6</v>
      </c>
      <c r="I81" s="96">
        <f t="shared" si="21"/>
        <v>120.3</v>
      </c>
      <c r="J81" s="96">
        <f t="shared" si="21"/>
        <v>125.4</v>
      </c>
      <c r="K81" s="96">
        <f t="shared" si="21"/>
        <v>114.1</v>
      </c>
      <c r="L81" s="96">
        <f t="shared" si="21"/>
        <v>121.3</v>
      </c>
      <c r="M81" s="96">
        <f t="shared" si="21"/>
        <v>119.6</v>
      </c>
      <c r="N81" s="96">
        <f t="shared" si="21"/>
        <v>131.80000000000001</v>
      </c>
      <c r="O81" s="96">
        <f t="shared" si="21"/>
        <v>158.5</v>
      </c>
      <c r="P81" s="96">
        <f t="shared" si="21"/>
        <v>179.5</v>
      </c>
      <c r="Q81" s="96">
        <f t="shared" si="21"/>
        <v>171.1</v>
      </c>
      <c r="R81" s="96">
        <f t="shared" si="21"/>
        <v>199.8</v>
      </c>
      <c r="S81" s="96">
        <f t="shared" si="21"/>
        <v>217.4</v>
      </c>
      <c r="T81" s="96">
        <f t="shared" si="21"/>
        <v>223.3</v>
      </c>
      <c r="U81" s="96">
        <f t="shared" si="21"/>
        <v>245.9</v>
      </c>
      <c r="V81" s="96">
        <f t="shared" si="21"/>
        <v>297.5</v>
      </c>
      <c r="W81" s="96">
        <f t="shared" si="21"/>
        <v>385.7</v>
      </c>
      <c r="X81" s="96">
        <f t="shared" si="21"/>
        <v>428.9</v>
      </c>
      <c r="Y81" s="96">
        <f t="shared" si="21"/>
        <v>470.7</v>
      </c>
      <c r="Z81" s="96">
        <f t="shared" si="21"/>
        <v>563.79999999999995</v>
      </c>
      <c r="AA81" s="96">
        <f t="shared" si="21"/>
        <v>686.1</v>
      </c>
      <c r="AB81" s="96">
        <f t="shared" si="21"/>
        <v>845.3</v>
      </c>
      <c r="AC81" s="96">
        <f t="shared" si="21"/>
        <v>974.30000000000007</v>
      </c>
      <c r="AD81" s="96">
        <f t="shared" si="21"/>
        <v>1208.2</v>
      </c>
      <c r="AE81" s="96">
        <f t="shared" si="21"/>
        <v>1651.1</v>
      </c>
      <c r="AF81" s="96">
        <f t="shared" si="21"/>
        <v>2081.9</v>
      </c>
      <c r="AG81" s="96">
        <f t="shared" si="21"/>
        <v>2509.3000000000002</v>
      </c>
      <c r="AH81" s="96">
        <f t="shared" si="21"/>
        <v>2692</v>
      </c>
      <c r="AI81" s="96">
        <f t="shared" si="21"/>
        <v>2940</v>
      </c>
      <c r="AJ81" s="96">
        <f t="shared" ref="AJ81:BO81" si="22">SUMIF($C$5:$C$78,"(IR)",AJ$5:AJ$78)</f>
        <v>3830</v>
      </c>
      <c r="AK81" s="96">
        <f t="shared" si="22"/>
        <v>5857.25</v>
      </c>
      <c r="AL81" s="96">
        <f t="shared" si="22"/>
        <v>7917</v>
      </c>
      <c r="AM81" s="96">
        <f t="shared" si="22"/>
        <v>9449</v>
      </c>
      <c r="AN81" s="96">
        <f t="shared" si="22"/>
        <v>10783</v>
      </c>
      <c r="AO81" s="96">
        <f t="shared" si="22"/>
        <v>12232</v>
      </c>
      <c r="AP81" s="96">
        <f t="shared" si="22"/>
        <v>13176</v>
      </c>
      <c r="AQ81" s="96">
        <f t="shared" si="22"/>
        <v>13401.69</v>
      </c>
      <c r="AR81" s="96">
        <f t="shared" si="22"/>
        <v>13251.99351</v>
      </c>
      <c r="AS81" s="96">
        <f t="shared" si="22"/>
        <v>14200.272480999998</v>
      </c>
      <c r="AT81" s="96">
        <f t="shared" si="22"/>
        <v>16797.837000000003</v>
      </c>
      <c r="AU81" s="96">
        <f t="shared" si="22"/>
        <v>20295.427899511735</v>
      </c>
      <c r="AV81" s="96">
        <f t="shared" si="22"/>
        <v>25526.476000000002</v>
      </c>
      <c r="AW81" s="96">
        <f t="shared" si="22"/>
        <v>28829.948</v>
      </c>
      <c r="AX81" s="96">
        <f t="shared" si="22"/>
        <v>30339.205213999998</v>
      </c>
      <c r="AY81" s="96">
        <f t="shared" si="22"/>
        <v>31886.693626000004</v>
      </c>
      <c r="AZ81" s="96">
        <f t="shared" si="22"/>
        <v>32437.416757000003</v>
      </c>
      <c r="BA81" s="96">
        <f t="shared" si="22"/>
        <v>31640.413747999999</v>
      </c>
      <c r="BB81" s="96">
        <f t="shared" si="22"/>
        <v>31212.963835000002</v>
      </c>
      <c r="BC81" s="96">
        <f t="shared" si="22"/>
        <v>30726.584142467687</v>
      </c>
      <c r="BD81" s="96">
        <f t="shared" si="22"/>
        <v>29666.571453818167</v>
      </c>
      <c r="BE81" s="96">
        <f t="shared" si="22"/>
        <v>30917.267665810108</v>
      </c>
      <c r="BF81" s="96">
        <f t="shared" si="22"/>
        <v>32294.613805777575</v>
      </c>
      <c r="BG81" s="96">
        <f t="shared" si="22"/>
        <v>33353.048856553258</v>
      </c>
      <c r="BH81" s="96">
        <f t="shared" si="22"/>
        <v>35027.99404848041</v>
      </c>
      <c r="BI81" s="96">
        <f t="shared" si="22"/>
        <v>35716.781529642009</v>
      </c>
      <c r="BJ81" s="96">
        <f t="shared" si="22"/>
        <v>37172.236532855473</v>
      </c>
      <c r="BK81" s="96">
        <f t="shared" si="22"/>
        <v>38696.081911583096</v>
      </c>
      <c r="BL81" s="96">
        <f t="shared" si="22"/>
        <v>40966.842600689997</v>
      </c>
      <c r="BM81" s="96">
        <f t="shared" si="22"/>
        <v>46695.822820729991</v>
      </c>
      <c r="BN81" s="96">
        <f t="shared" si="22"/>
        <v>48764.863047781706</v>
      </c>
      <c r="BO81" s="96">
        <f t="shared" si="22"/>
        <v>49940.019439559823</v>
      </c>
      <c r="BP81" s="96">
        <f t="shared" ref="BP81:BW81" si="23">SUMIF($C$5:$C$78,"(IR)",BP$5:BP$78)</f>
        <v>51398.009538670012</v>
      </c>
      <c r="BQ81" s="96">
        <f t="shared" si="23"/>
        <v>46043.140870356161</v>
      </c>
      <c r="BR81" s="96">
        <f t="shared" si="23"/>
        <v>45445.268634574859</v>
      </c>
      <c r="BS81" s="96">
        <f t="shared" si="23"/>
        <v>45298.958891488379</v>
      </c>
      <c r="BT81" s="96">
        <f t="shared" si="23"/>
        <v>44998.713060013142</v>
      </c>
      <c r="BU81" s="96">
        <f t="shared" si="23"/>
        <v>45295.213600226918</v>
      </c>
      <c r="BV81" s="96">
        <f t="shared" si="23"/>
        <v>46054.726356600375</v>
      </c>
      <c r="BW81" s="96">
        <f t="shared" si="23"/>
        <v>46987.9735985933</v>
      </c>
      <c r="BX81" s="98"/>
    </row>
    <row r="82" spans="1:76">
      <c r="A82" s="89"/>
      <c r="B82" s="9" t="s">
        <v>194</v>
      </c>
      <c r="C82" s="82"/>
      <c r="D82" s="96">
        <f t="shared" ref="D82:AI82" si="24">SUMIF($C$5:$C$78,"(NC / NIR)",D$5:D$78)</f>
        <v>158</v>
      </c>
      <c r="E82" s="96">
        <f t="shared" si="24"/>
        <v>167.7</v>
      </c>
      <c r="F82" s="96">
        <f t="shared" si="24"/>
        <v>170.1</v>
      </c>
      <c r="G82" s="96">
        <f t="shared" si="24"/>
        <v>170.2</v>
      </c>
      <c r="H82" s="96">
        <f t="shared" si="24"/>
        <v>207.1</v>
      </c>
      <c r="I82" s="96">
        <f t="shared" si="24"/>
        <v>224.7</v>
      </c>
      <c r="J82" s="96">
        <f t="shared" si="24"/>
        <v>233.5</v>
      </c>
      <c r="K82" s="96">
        <f t="shared" si="24"/>
        <v>244.7</v>
      </c>
      <c r="L82" s="96">
        <f t="shared" si="24"/>
        <v>255.8</v>
      </c>
      <c r="M82" s="96">
        <f t="shared" si="24"/>
        <v>268.8</v>
      </c>
      <c r="N82" s="96">
        <f t="shared" si="24"/>
        <v>297.39999999999998</v>
      </c>
      <c r="O82" s="96">
        <f t="shared" si="24"/>
        <v>300.90000000000003</v>
      </c>
      <c r="P82" s="96">
        <f t="shared" si="24"/>
        <v>302.70000000000005</v>
      </c>
      <c r="Q82" s="96">
        <f t="shared" si="24"/>
        <v>327.2</v>
      </c>
      <c r="R82" s="96">
        <f t="shared" si="24"/>
        <v>328.90000000000003</v>
      </c>
      <c r="S82" s="96">
        <f t="shared" si="24"/>
        <v>359.40000000000003</v>
      </c>
      <c r="T82" s="96">
        <f t="shared" si="24"/>
        <v>370.3</v>
      </c>
      <c r="U82" s="96">
        <f t="shared" si="24"/>
        <v>405.00000000000006</v>
      </c>
      <c r="V82" s="96">
        <f t="shared" si="24"/>
        <v>406.3</v>
      </c>
      <c r="W82" s="96">
        <f t="shared" si="24"/>
        <v>426.7</v>
      </c>
      <c r="X82" s="96">
        <f t="shared" si="24"/>
        <v>574.29999999999995</v>
      </c>
      <c r="Y82" s="96">
        <f t="shared" si="24"/>
        <v>622.69999999999993</v>
      </c>
      <c r="Z82" s="96">
        <f t="shared" si="24"/>
        <v>551.09999999999991</v>
      </c>
      <c r="AA82" s="96">
        <f t="shared" si="24"/>
        <v>593.09999999999991</v>
      </c>
      <c r="AB82" s="96">
        <f t="shared" si="24"/>
        <v>712.09999999999991</v>
      </c>
      <c r="AC82" s="96">
        <f t="shared" si="24"/>
        <v>678.1</v>
      </c>
      <c r="AD82" s="96">
        <f t="shared" si="24"/>
        <v>775.19999999999993</v>
      </c>
      <c r="AE82" s="96">
        <f t="shared" si="24"/>
        <v>1102.5</v>
      </c>
      <c r="AF82" s="96">
        <f t="shared" si="24"/>
        <v>1231</v>
      </c>
      <c r="AG82" s="96">
        <f t="shared" si="24"/>
        <v>1775.5</v>
      </c>
      <c r="AH82" s="96">
        <f t="shared" si="24"/>
        <v>2721</v>
      </c>
      <c r="AI82" s="96">
        <f t="shared" si="24"/>
        <v>3900.06</v>
      </c>
      <c r="AJ82" s="96">
        <f t="shared" ref="AJ82:BO82" si="25">SUMIF($C$5:$C$78,"(NC / NIR)",AJ$5:AJ$78)</f>
        <v>4299.0600000000004</v>
      </c>
      <c r="AK82" s="96">
        <f t="shared" si="25"/>
        <v>4978.0600000000004</v>
      </c>
      <c r="AL82" s="96">
        <f t="shared" si="25"/>
        <v>5501.06</v>
      </c>
      <c r="AM82" s="96">
        <f t="shared" si="25"/>
        <v>6085.06</v>
      </c>
      <c r="AN82" s="96">
        <f t="shared" si="25"/>
        <v>6605.06</v>
      </c>
      <c r="AO82" s="96">
        <f t="shared" si="25"/>
        <v>7088.06</v>
      </c>
      <c r="AP82" s="96">
        <f t="shared" si="25"/>
        <v>7484.06</v>
      </c>
      <c r="AQ82" s="96">
        <f t="shared" si="25"/>
        <v>7892.5680000000002</v>
      </c>
      <c r="AR82" s="96">
        <f t="shared" si="25"/>
        <v>8031.5510000000013</v>
      </c>
      <c r="AS82" s="96">
        <f t="shared" si="25"/>
        <v>8411.9089999999997</v>
      </c>
      <c r="AT82" s="96">
        <f t="shared" si="25"/>
        <v>9172.8167156850413</v>
      </c>
      <c r="AU82" s="96">
        <f t="shared" si="25"/>
        <v>10755.346568931576</v>
      </c>
      <c r="AV82" s="96">
        <f t="shared" si="25"/>
        <v>12410.679000000002</v>
      </c>
      <c r="AW82" s="96">
        <f t="shared" si="25"/>
        <v>14068.823</v>
      </c>
      <c r="AX82" s="96">
        <f t="shared" si="25"/>
        <v>14698.89</v>
      </c>
      <c r="AY82" s="96">
        <f t="shared" si="25"/>
        <v>16122.347527041316</v>
      </c>
      <c r="AZ82" s="96">
        <f t="shared" si="25"/>
        <v>17621.866000000002</v>
      </c>
      <c r="BA82" s="96">
        <f t="shared" si="25"/>
        <v>18587.272009000004</v>
      </c>
      <c r="BB82" s="96">
        <f t="shared" si="25"/>
        <v>19334.144725038434</v>
      </c>
      <c r="BC82" s="96">
        <f t="shared" si="25"/>
        <v>21437.683100000017</v>
      </c>
      <c r="BD82" s="96">
        <f t="shared" si="25"/>
        <v>23910.498331296749</v>
      </c>
      <c r="BE82" s="96">
        <f t="shared" si="25"/>
        <v>24695.169227916085</v>
      </c>
      <c r="BF82" s="96">
        <f t="shared" si="25"/>
        <v>24320.416560955215</v>
      </c>
      <c r="BG82" s="96">
        <f t="shared" si="25"/>
        <v>16358.236688028088</v>
      </c>
      <c r="BH82" s="96">
        <f t="shared" si="25"/>
        <v>17655.991088999999</v>
      </c>
      <c r="BI82" s="96">
        <f t="shared" si="25"/>
        <v>19168.410324449</v>
      </c>
      <c r="BJ82" s="96">
        <f t="shared" si="25"/>
        <v>18905.443974729798</v>
      </c>
      <c r="BK82" s="96">
        <f t="shared" si="25"/>
        <v>20134.145588311134</v>
      </c>
      <c r="BL82" s="96">
        <f t="shared" si="25"/>
        <v>22119.138006874229</v>
      </c>
      <c r="BM82" s="96">
        <f t="shared" si="25"/>
        <v>23493.366511449778</v>
      </c>
      <c r="BN82" s="96">
        <f t="shared" si="25"/>
        <v>24251.324629427094</v>
      </c>
      <c r="BO82" s="96">
        <f t="shared" si="25"/>
        <v>24518.543630379987</v>
      </c>
      <c r="BP82" s="96">
        <f t="shared" ref="BP82:BW82" si="26">SUMIF($C$5:$C$78,"(NC / NIR)",BP$5:BP$78)</f>
        <v>25755.445607450234</v>
      </c>
      <c r="BQ82" s="96">
        <f t="shared" si="26"/>
        <v>26305.251638220569</v>
      </c>
      <c r="BR82" s="96">
        <f t="shared" si="26"/>
        <v>27871.252038282852</v>
      </c>
      <c r="BS82" s="96">
        <f t="shared" si="26"/>
        <v>27857.033549680444</v>
      </c>
      <c r="BT82" s="96">
        <f t="shared" si="26"/>
        <v>27278.151126312318</v>
      </c>
      <c r="BU82" s="96">
        <f t="shared" si="26"/>
        <v>26925.291297406988</v>
      </c>
      <c r="BV82" s="96">
        <f t="shared" si="26"/>
        <v>27279.942515121496</v>
      </c>
      <c r="BW82" s="96">
        <f t="shared" si="26"/>
        <v>27925.509760394601</v>
      </c>
      <c r="BX82" s="29"/>
    </row>
    <row r="83" spans="1:76" ht="15.75" thickBot="1">
      <c r="A83" s="89"/>
      <c r="B83" s="31"/>
      <c r="C83" s="8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29"/>
    </row>
    <row r="84" spans="1:76" s="34" customFormat="1" ht="26.1" customHeight="1">
      <c r="A84" s="95"/>
      <c r="B84" s="37" t="s">
        <v>187</v>
      </c>
      <c r="C84" s="94"/>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f t="shared" ref="AH84:BW84" si="27">AH79-AH88-AH87</f>
        <v>15873</v>
      </c>
      <c r="AI84" s="55">
        <f t="shared" si="27"/>
        <v>18777.060000000001</v>
      </c>
      <c r="AJ84" s="55">
        <f t="shared" si="27"/>
        <v>22658.06</v>
      </c>
      <c r="AK84" s="55">
        <f t="shared" si="27"/>
        <v>27698.31</v>
      </c>
      <c r="AL84" s="55">
        <f t="shared" si="27"/>
        <v>31628.06</v>
      </c>
      <c r="AM84" s="55">
        <f t="shared" si="27"/>
        <v>35332.06</v>
      </c>
      <c r="AN84" s="55">
        <f t="shared" si="27"/>
        <v>38251.06</v>
      </c>
      <c r="AO84" s="55">
        <f t="shared" si="27"/>
        <v>41768.06</v>
      </c>
      <c r="AP84" s="55">
        <f t="shared" si="27"/>
        <v>44917.657999999996</v>
      </c>
      <c r="AQ84" s="55">
        <f t="shared" si="27"/>
        <v>46700.743999999992</v>
      </c>
      <c r="AR84" s="55">
        <f t="shared" si="27"/>
        <v>47317.750509999998</v>
      </c>
      <c r="AS84" s="55">
        <f t="shared" si="27"/>
        <v>50314.249480999992</v>
      </c>
      <c r="AT84" s="55">
        <f t="shared" si="27"/>
        <v>56478.799715685047</v>
      </c>
      <c r="AU84" s="55">
        <f t="shared" si="27"/>
        <v>62322.729468443315</v>
      </c>
      <c r="AV84" s="55">
        <f t="shared" si="27"/>
        <v>70755.02399999999</v>
      </c>
      <c r="AW84" s="55">
        <f t="shared" si="27"/>
        <v>77496.391000000003</v>
      </c>
      <c r="AX84" s="55">
        <f t="shared" si="27"/>
        <v>79687.214811775179</v>
      </c>
      <c r="AY84" s="55">
        <f t="shared" si="27"/>
        <v>83295.498265097471</v>
      </c>
      <c r="AZ84" s="55">
        <f t="shared" si="27"/>
        <v>86670.61694808054</v>
      </c>
      <c r="BA84" s="55">
        <f t="shared" si="27"/>
        <v>87921.907053839444</v>
      </c>
      <c r="BB84" s="55">
        <f t="shared" si="27"/>
        <v>90240.256998922923</v>
      </c>
      <c r="BC84" s="55">
        <f t="shared" si="27"/>
        <v>93735.885396197482</v>
      </c>
      <c r="BD84" s="55">
        <f t="shared" si="27"/>
        <v>96103.813251609536</v>
      </c>
      <c r="BE84" s="55">
        <f t="shared" si="27"/>
        <v>101421.94498452761</v>
      </c>
      <c r="BF84" s="55">
        <f t="shared" si="27"/>
        <v>105008.65943055355</v>
      </c>
      <c r="BG84" s="55">
        <f t="shared" si="27"/>
        <v>100707.9902380038</v>
      </c>
      <c r="BH84" s="55">
        <f t="shared" si="27"/>
        <v>110609.67231451007</v>
      </c>
      <c r="BI84" s="55">
        <f t="shared" si="27"/>
        <v>115248.99222777368</v>
      </c>
      <c r="BJ84" s="55">
        <f t="shared" si="27"/>
        <v>118700.44661544036</v>
      </c>
      <c r="BK84" s="55">
        <f t="shared" si="27"/>
        <v>125762.24805370739</v>
      </c>
      <c r="BL84" s="55">
        <f t="shared" si="27"/>
        <v>134899.92521352365</v>
      </c>
      <c r="BM84" s="55">
        <f t="shared" si="27"/>
        <v>147082.31990482216</v>
      </c>
      <c r="BN84" s="55">
        <f t="shared" si="27"/>
        <v>152390.4227525935</v>
      </c>
      <c r="BO84" s="55">
        <f t="shared" si="27"/>
        <v>157984.53674140634</v>
      </c>
      <c r="BP84" s="55">
        <f t="shared" si="27"/>
        <v>165531.07084773577</v>
      </c>
      <c r="BQ84" s="55">
        <f t="shared" si="27"/>
        <v>163004.49436840616</v>
      </c>
      <c r="BR84" s="55">
        <f t="shared" si="27"/>
        <v>166978.06304256129</v>
      </c>
      <c r="BS84" s="55">
        <f t="shared" si="27"/>
        <v>170274.01992542186</v>
      </c>
      <c r="BT84" s="55">
        <f t="shared" si="27"/>
        <v>172072.47696775082</v>
      </c>
      <c r="BU84" s="55">
        <f t="shared" si="27"/>
        <v>175133.87017400505</v>
      </c>
      <c r="BV84" s="55">
        <f t="shared" si="27"/>
        <v>179419.74329767673</v>
      </c>
      <c r="BW84" s="55">
        <f t="shared" si="27"/>
        <v>184190.45521571138</v>
      </c>
      <c r="BX84" s="84"/>
    </row>
    <row r="85" spans="1:76">
      <c r="A85" s="89"/>
      <c r="B85" s="92" t="s">
        <v>179</v>
      </c>
      <c r="C85" s="89"/>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f t="shared" ref="BL85:BW85" si="28">BL84-BL86</f>
        <v>63943.086305668126</v>
      </c>
      <c r="BM85" s="91">
        <f t="shared" si="28"/>
        <v>67402.092415178617</v>
      </c>
      <c r="BN85" s="91">
        <f t="shared" si="28"/>
        <v>69405.371895881093</v>
      </c>
      <c r="BO85" s="91">
        <f t="shared" si="28"/>
        <v>70003.893346207842</v>
      </c>
      <c r="BP85" s="91">
        <f t="shared" si="28"/>
        <v>71412.822394256131</v>
      </c>
      <c r="BQ85" s="91">
        <f t="shared" si="28"/>
        <v>71731.567721412168</v>
      </c>
      <c r="BR85" s="91">
        <f t="shared" si="28"/>
        <v>74334.61359573192</v>
      </c>
      <c r="BS85" s="91">
        <f t="shared" si="28"/>
        <v>75581.320166022429</v>
      </c>
      <c r="BT85" s="91">
        <f t="shared" si="28"/>
        <v>75263.53936595589</v>
      </c>
      <c r="BU85" s="91">
        <f t="shared" si="28"/>
        <v>75105.722222729484</v>
      </c>
      <c r="BV85" s="91">
        <f t="shared" si="28"/>
        <v>76008.672351445028</v>
      </c>
      <c r="BW85" s="91">
        <f t="shared" si="28"/>
        <v>77485.550772760806</v>
      </c>
      <c r="BX85" s="29"/>
    </row>
    <row r="86" spans="1:76">
      <c r="A86" s="89"/>
      <c r="B86" s="92" t="s">
        <v>178</v>
      </c>
      <c r="C86" s="89"/>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f>SUM(BL18,-BL91,BL29,BL38,BL50,BL58,BL60,BL63,BL70,BL73)+'Council Tax Benefit'!BL36</f>
        <v>70956.838907855519</v>
      </c>
      <c r="BM86" s="91">
        <f>SUM(BM18,-BM91,BM29,BM38,BM50,BM58,BM60,BM63,BM70,BM73)+'Council Tax Benefit'!BM36</f>
        <v>79680.227489643541</v>
      </c>
      <c r="BN86" s="91">
        <f>SUM(BN18,-BN91,BN29,BN38,BN50,BN58,BN60,BN63,BN70,BN73)+'Council Tax Benefit'!BN36</f>
        <v>82985.050856712405</v>
      </c>
      <c r="BO86" s="91">
        <f>SUM(BO18,-BO91,BO29,BO38,BO50,BO58,BO60,BO63,BO70,BO73)+'Council Tax Benefit'!BO36</f>
        <v>87980.643395198495</v>
      </c>
      <c r="BP86" s="91">
        <f>SUM(BP18,-BP91,BP29,BP38,BP50,BP58,BP60,BP63,BP70,BP73)+'Council Tax Benefit'!BP36</f>
        <v>94118.248453479639</v>
      </c>
      <c r="BQ86" s="91">
        <f>SUM(BQ18,-BQ91,BQ29,BQ38,BQ50,BQ58,BQ60,BQ63,BQ70,BQ73)+'Council Tax Benefit'!BQ36</f>
        <v>91272.92664699399</v>
      </c>
      <c r="BR86" s="91">
        <f>SUM(BR18,-BR91,BR29,BR38,BR50,BR58,BR60,BR63,BR70,BR73)+'Council Tax Benefit'!BR36</f>
        <v>92643.449446829371</v>
      </c>
      <c r="BS86" s="91">
        <f>SUM(BS18,-BS91,BS29,BS38,BS50,BS58,BS60,BS63,BS70,BS73)+'Council Tax Benefit'!BS36</f>
        <v>94692.699759399431</v>
      </c>
      <c r="BT86" s="91">
        <f>SUM(BT18,-BT91,BT29,BT38,BT50,BT58,BT60,BT63,BT70,BT73)+'Council Tax Benefit'!BT36</f>
        <v>96808.937601794925</v>
      </c>
      <c r="BU86" s="91">
        <f>SUM(BU18,-BU91,BU29,BU38,BU50,BU58,BU60,BU63,BU70,BU73)+'Council Tax Benefit'!BU36</f>
        <v>100028.14795127556</v>
      </c>
      <c r="BV86" s="91">
        <f>SUM(BV18,-BV91,BV29,BV38,BV50,BV58,BV60,BV63,BV70,BV73)+'Council Tax Benefit'!BV36</f>
        <v>103411.0709462317</v>
      </c>
      <c r="BW86" s="91">
        <f>SUM(BW18,-BW91,BW29,BW38,BW50,BW58,BW60,BW63,BW70,BW73)+'Council Tax Benefit'!BW36</f>
        <v>106704.90444295057</v>
      </c>
      <c r="BX86" s="29"/>
    </row>
    <row r="87" spans="1:76" ht="25.5" customHeight="1">
      <c r="A87" s="89"/>
      <c r="B87" s="33" t="s">
        <v>193</v>
      </c>
      <c r="C87" s="89"/>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3">
        <f t="shared" ref="AU87:BK87" si="29">AU24+AU43+AU53</f>
        <v>0</v>
      </c>
      <c r="AV87" s="93">
        <f t="shared" si="29"/>
        <v>0</v>
      </c>
      <c r="AW87" s="93">
        <f t="shared" si="29"/>
        <v>0</v>
      </c>
      <c r="AX87" s="91">
        <f t="shared" si="29"/>
        <v>3.4569999999999999</v>
      </c>
      <c r="AY87" s="91">
        <f t="shared" si="29"/>
        <v>4.1285950413223143</v>
      </c>
      <c r="AZ87" s="91">
        <f t="shared" si="29"/>
        <v>5.4580000000000002</v>
      </c>
      <c r="BA87" s="91">
        <f t="shared" si="29"/>
        <v>4.9669999999999996</v>
      </c>
      <c r="BB87" s="91">
        <f t="shared" si="29"/>
        <v>8.2967250384024585</v>
      </c>
      <c r="BC87" s="91">
        <f t="shared" si="29"/>
        <v>10.563000000000001</v>
      </c>
      <c r="BD87" s="91">
        <f t="shared" si="29"/>
        <v>11.87267336961207</v>
      </c>
      <c r="BE87" s="91">
        <f t="shared" si="29"/>
        <v>14.399096999999999</v>
      </c>
      <c r="BF87" s="91">
        <f t="shared" si="29"/>
        <v>19.709695</v>
      </c>
      <c r="BG87" s="91">
        <f t="shared" si="29"/>
        <v>19.340500802146213</v>
      </c>
      <c r="BH87" s="91">
        <f t="shared" si="29"/>
        <v>20.643089</v>
      </c>
      <c r="BI87" s="91">
        <f t="shared" si="29"/>
        <v>46.53799999999999</v>
      </c>
      <c r="BJ87" s="91">
        <f t="shared" si="29"/>
        <v>32.67</v>
      </c>
      <c r="BK87" s="91">
        <f t="shared" si="29"/>
        <v>40.937025149999997</v>
      </c>
      <c r="BL87" s="91">
        <f t="shared" ref="BL87:BQ87" si="30">BL24+BL33+BL43+BL53</f>
        <v>400.55954393000002</v>
      </c>
      <c r="BM87" s="91">
        <f t="shared" si="30"/>
        <v>417.50285769999999</v>
      </c>
      <c r="BN87" s="91">
        <f t="shared" si="30"/>
        <v>443.07170121000001</v>
      </c>
      <c r="BO87" s="91">
        <f t="shared" si="30"/>
        <v>447.32114404000004</v>
      </c>
      <c r="BP87" s="91">
        <f t="shared" si="30"/>
        <v>466.35633367023604</v>
      </c>
      <c r="BQ87" s="91">
        <f t="shared" si="30"/>
        <v>500.00787236999997</v>
      </c>
      <c r="BR87" s="91">
        <f t="shared" ref="BR87:BW87" si="31">BR33+BR43+BR53+SUM(BR18,-BR91,BR25,BR45,BR46,BR59,BR66,BR74)</f>
        <v>330.82942925763308</v>
      </c>
      <c r="BS87" s="91">
        <f t="shared" si="31"/>
        <v>310.03826183120532</v>
      </c>
      <c r="BT87" s="91">
        <f t="shared" si="31"/>
        <v>256.30961324384305</v>
      </c>
      <c r="BU87" s="91">
        <f t="shared" si="31"/>
        <v>250.03179094278067</v>
      </c>
      <c r="BV87" s="91">
        <f t="shared" si="31"/>
        <v>252.73106903315488</v>
      </c>
      <c r="BW87" s="91">
        <f t="shared" si="31"/>
        <v>255.50666518254073</v>
      </c>
      <c r="BX87" s="29"/>
    </row>
    <row r="88" spans="1:76" ht="26.1" customHeight="1">
      <c r="A88" s="89"/>
      <c r="B88" s="30" t="s">
        <v>192</v>
      </c>
      <c r="C88" s="82"/>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f t="shared" ref="AU88:BD88" si="32">SUM(AU89:AU90)</f>
        <v>3980.1589999999997</v>
      </c>
      <c r="AV88" s="93">
        <f t="shared" si="32"/>
        <v>4502.427999999999</v>
      </c>
      <c r="AW88" s="93">
        <f t="shared" si="32"/>
        <v>4941.175000000002</v>
      </c>
      <c r="AX88" s="93">
        <f t="shared" si="32"/>
        <v>5171.9954022248148</v>
      </c>
      <c r="AY88" s="93">
        <f t="shared" si="32"/>
        <v>5411.1922929025259</v>
      </c>
      <c r="AZ88" s="93">
        <f t="shared" si="32"/>
        <v>5541.8748089194496</v>
      </c>
      <c r="BA88" s="93">
        <f t="shared" si="32"/>
        <v>5420.5197031605667</v>
      </c>
      <c r="BB88" s="93">
        <f t="shared" si="32"/>
        <v>5316.763836077097</v>
      </c>
      <c r="BC88" s="93">
        <f t="shared" si="32"/>
        <v>5302.1368462702567</v>
      </c>
      <c r="BD88" s="93">
        <f t="shared" si="32"/>
        <v>5258.1548601357345</v>
      </c>
      <c r="BE88" s="93">
        <f t="shared" ref="BE88:BW88" si="33">SUM(BE89:BE91)</f>
        <v>5269.6888111279331</v>
      </c>
      <c r="BF88" s="93">
        <f t="shared" si="33"/>
        <v>5273.1899507939561</v>
      </c>
      <c r="BG88" s="93">
        <f t="shared" si="33"/>
        <v>5063.292346211093</v>
      </c>
      <c r="BH88" s="93">
        <f t="shared" si="33"/>
        <v>462.20873397033841</v>
      </c>
      <c r="BI88" s="93">
        <f t="shared" si="33"/>
        <v>504.46931899999896</v>
      </c>
      <c r="BJ88" s="93">
        <f t="shared" si="33"/>
        <v>473.77993800000399</v>
      </c>
      <c r="BK88" s="93">
        <f t="shared" si="33"/>
        <v>439.02078399999561</v>
      </c>
      <c r="BL88" s="93">
        <f t="shared" si="33"/>
        <v>456.68066700000475</v>
      </c>
      <c r="BM88" s="93">
        <f t="shared" si="33"/>
        <v>504.18692800000042</v>
      </c>
      <c r="BN88" s="93">
        <f t="shared" si="33"/>
        <v>528.06071600000246</v>
      </c>
      <c r="BO88" s="93">
        <f t="shared" si="33"/>
        <v>528.58899300001451</v>
      </c>
      <c r="BP88" s="93">
        <f t="shared" si="33"/>
        <v>536.01138000000276</v>
      </c>
      <c r="BQ88" s="93">
        <f t="shared" si="33"/>
        <v>487.98269199998902</v>
      </c>
      <c r="BR88" s="93">
        <f t="shared" si="33"/>
        <v>476.46228149189119</v>
      </c>
      <c r="BS88" s="93">
        <f t="shared" si="33"/>
        <v>483.55368093138168</v>
      </c>
      <c r="BT88" s="93">
        <f t="shared" si="33"/>
        <v>489.2257634679263</v>
      </c>
      <c r="BU88" s="93">
        <f t="shared" si="33"/>
        <v>500.51210448080383</v>
      </c>
      <c r="BV88" s="93">
        <f t="shared" si="33"/>
        <v>514.48220531120023</v>
      </c>
      <c r="BW88" s="93">
        <f t="shared" si="33"/>
        <v>526.93360915667654</v>
      </c>
      <c r="BX88" s="29"/>
    </row>
    <row r="89" spans="1:76">
      <c r="A89" s="89"/>
      <c r="B89" s="38" t="s">
        <v>191</v>
      </c>
      <c r="C89" s="82"/>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v>3649.9919999999997</v>
      </c>
      <c r="AV89" s="93">
        <v>4276.851999999999</v>
      </c>
      <c r="AW89" s="93">
        <v>4762.6290000000017</v>
      </c>
      <c r="AX89" s="93">
        <v>4989.8812429248146</v>
      </c>
      <c r="AY89" s="93">
        <v>5223.2227532525258</v>
      </c>
      <c r="AZ89" s="93">
        <v>5350.8740169194498</v>
      </c>
      <c r="BA89" s="93">
        <v>5222.6900781605664</v>
      </c>
      <c r="BB89" s="93">
        <v>5106.1262210770974</v>
      </c>
      <c r="BC89" s="93">
        <v>5057.0168972702568</v>
      </c>
      <c r="BD89" s="93">
        <v>4981.3293010757343</v>
      </c>
      <c r="BE89" s="93">
        <v>4961.6985451279334</v>
      </c>
      <c r="BF89" s="93">
        <v>5036.3023338939556</v>
      </c>
      <c r="BG89" s="93">
        <v>4791.5473475060626</v>
      </c>
      <c r="BH89" s="93">
        <v>352.79866929826653</v>
      </c>
      <c r="BI89" s="93">
        <v>370.8638349999992</v>
      </c>
      <c r="BJ89" s="93">
        <v>342.7063180000041</v>
      </c>
      <c r="BK89" s="93">
        <v>321.65414699999565</v>
      </c>
      <c r="BL89" s="93">
        <v>348.23900200000571</v>
      </c>
      <c r="BM89" s="93">
        <v>386.0307610000018</v>
      </c>
      <c r="BN89" s="93">
        <v>399.49913500000184</v>
      </c>
      <c r="BO89" s="93">
        <v>433.20464900001389</v>
      </c>
      <c r="BP89" s="93">
        <v>438.97796900000321</v>
      </c>
      <c r="BQ89" s="93">
        <v>471.19167999998899</v>
      </c>
      <c r="BR89" s="93">
        <v>476.46228149189119</v>
      </c>
      <c r="BS89" s="93">
        <v>483.55368093138168</v>
      </c>
      <c r="BT89" s="93">
        <v>489.2257634679263</v>
      </c>
      <c r="BU89" s="93">
        <v>500.51210448080383</v>
      </c>
      <c r="BV89" s="93">
        <v>514.48220531120023</v>
      </c>
      <c r="BW89" s="93">
        <v>526.93360915667654</v>
      </c>
      <c r="BX89" s="29"/>
    </row>
    <row r="90" spans="1:76">
      <c r="A90" s="89"/>
      <c r="B90" s="92" t="s">
        <v>190</v>
      </c>
      <c r="C90" s="89"/>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v>330.16699999999992</v>
      </c>
      <c r="AV90" s="90">
        <v>225.57600000000002</v>
      </c>
      <c r="AW90" s="90">
        <v>178.54600000000005</v>
      </c>
      <c r="AX90" s="90">
        <v>182.11415929999976</v>
      </c>
      <c r="AY90" s="90">
        <v>187.96953965000034</v>
      </c>
      <c r="AZ90" s="90">
        <v>191.00079200000008</v>
      </c>
      <c r="BA90" s="90">
        <v>197.82962499999996</v>
      </c>
      <c r="BB90" s="90">
        <v>210.63761499999998</v>
      </c>
      <c r="BC90" s="90">
        <v>245.11994899999974</v>
      </c>
      <c r="BD90" s="90">
        <v>276.82555906000005</v>
      </c>
      <c r="BE90" s="90">
        <v>307.99026600000002</v>
      </c>
      <c r="BF90" s="90">
        <v>235.92008099999998</v>
      </c>
      <c r="BG90" s="90">
        <v>270.52785005503068</v>
      </c>
      <c r="BH90" s="90">
        <v>108.06528901000044</v>
      </c>
      <c r="BI90" s="90">
        <v>132.26724699999974</v>
      </c>
      <c r="BJ90" s="90">
        <v>129.49896799999988</v>
      </c>
      <c r="BK90" s="90">
        <v>115.282225</v>
      </c>
      <c r="BL90" s="90">
        <v>105.96941599999904</v>
      </c>
      <c r="BM90" s="90">
        <v>115.30013499999859</v>
      </c>
      <c r="BN90" s="90">
        <v>126.20864500000062</v>
      </c>
      <c r="BO90" s="90">
        <v>94.515385000000606</v>
      </c>
      <c r="BP90" s="90">
        <v>95.914283999999498</v>
      </c>
      <c r="BQ90" s="90">
        <v>0</v>
      </c>
      <c r="BR90" s="90">
        <v>0</v>
      </c>
      <c r="BS90" s="90">
        <v>0</v>
      </c>
      <c r="BT90" s="90">
        <v>0</v>
      </c>
      <c r="BU90" s="90">
        <v>0</v>
      </c>
      <c r="BV90" s="90">
        <v>0</v>
      </c>
      <c r="BW90" s="90">
        <v>0</v>
      </c>
      <c r="BX90" s="29"/>
    </row>
    <row r="91" spans="1:76">
      <c r="A91" s="89"/>
      <c r="B91" s="92" t="s">
        <v>189</v>
      </c>
      <c r="C91" s="89"/>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v>0</v>
      </c>
      <c r="BF91" s="91">
        <v>0.96753590000000322</v>
      </c>
      <c r="BG91" s="91">
        <v>1.2171486499999968</v>
      </c>
      <c r="BH91" s="91">
        <v>1.3447756620714291</v>
      </c>
      <c r="BI91" s="91">
        <v>1.3382369999999995</v>
      </c>
      <c r="BJ91" s="91">
        <v>1.5746519999999968</v>
      </c>
      <c r="BK91" s="91">
        <v>2.0844120000000004</v>
      </c>
      <c r="BL91" s="91">
        <v>2.4722489999999979</v>
      </c>
      <c r="BM91" s="91">
        <v>2.8560320000000026</v>
      </c>
      <c r="BN91" s="91">
        <v>2.3529359999999997</v>
      </c>
      <c r="BO91" s="91">
        <v>0.86895899999999671</v>
      </c>
      <c r="BP91" s="91">
        <v>1.1191269999999989</v>
      </c>
      <c r="BQ91" s="91">
        <v>16.791011999999995</v>
      </c>
      <c r="BR91" s="90">
        <v>0</v>
      </c>
      <c r="BS91" s="90">
        <v>0</v>
      </c>
      <c r="BT91" s="90">
        <v>0</v>
      </c>
      <c r="BU91" s="90">
        <v>0</v>
      </c>
      <c r="BV91" s="90">
        <v>0</v>
      </c>
      <c r="BW91" s="90">
        <v>0</v>
      </c>
      <c r="BX91" s="29"/>
    </row>
    <row r="92" spans="1:76" ht="15.75" thickBot="1">
      <c r="A92" s="89"/>
      <c r="B92" s="31"/>
      <c r="C92" s="8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29"/>
    </row>
    <row r="93" spans="1:76" ht="25.5" customHeight="1">
      <c r="A93" s="89"/>
      <c r="B93" s="35" t="s">
        <v>188</v>
      </c>
      <c r="C93" s="82"/>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O93" s="41"/>
      <c r="BP93" s="41"/>
      <c r="BQ93" s="41"/>
      <c r="BR93" s="41"/>
      <c r="BS93" s="41"/>
      <c r="BT93" s="41"/>
      <c r="BU93" s="41"/>
      <c r="BV93" s="41"/>
      <c r="BW93" s="41"/>
      <c r="BX93" s="29"/>
    </row>
    <row r="94" spans="1:76" ht="25.5" customHeight="1">
      <c r="A94" s="89"/>
      <c r="B94" s="86" t="s">
        <v>187</v>
      </c>
      <c r="C94" s="82"/>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O94" s="41"/>
      <c r="BP94" s="41"/>
      <c r="BQ94" s="43">
        <f t="shared" ref="BQ94:BW94" si="34">BQ84</f>
        <v>163004.49436840616</v>
      </c>
      <c r="BR94" s="43">
        <f t="shared" si="34"/>
        <v>166978.06304256129</v>
      </c>
      <c r="BS94" s="43">
        <f t="shared" si="34"/>
        <v>170274.01992542186</v>
      </c>
      <c r="BT94" s="43">
        <f t="shared" si="34"/>
        <v>172072.47696775082</v>
      </c>
      <c r="BU94" s="43">
        <f t="shared" si="34"/>
        <v>175133.87017400505</v>
      </c>
      <c r="BV94" s="43">
        <f t="shared" si="34"/>
        <v>179419.74329767673</v>
      </c>
      <c r="BW94" s="43">
        <f t="shared" si="34"/>
        <v>184190.45521571138</v>
      </c>
      <c r="BX94" s="29"/>
    </row>
    <row r="95" spans="1:76" ht="25.5" customHeight="1">
      <c r="A95" s="82"/>
      <c r="B95" s="88" t="s">
        <v>186</v>
      </c>
      <c r="C95" s="82"/>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O95" s="41"/>
      <c r="BP95" s="41"/>
      <c r="BQ95" s="41">
        <f t="shared" ref="BQ95:BW95" si="35">-BQ50</f>
        <v>-606.39532681999992</v>
      </c>
      <c r="BR95" s="41">
        <f t="shared" si="35"/>
        <v>-608.79993605407287</v>
      </c>
      <c r="BS95" s="41">
        <f t="shared" si="35"/>
        <v>-618.16981398734197</v>
      </c>
      <c r="BT95" s="41">
        <f t="shared" si="35"/>
        <v>-628.24092326942082</v>
      </c>
      <c r="BU95" s="41">
        <f t="shared" si="35"/>
        <v>-670.9972792843231</v>
      </c>
      <c r="BV95" s="41">
        <f t="shared" si="35"/>
        <v>-720.11904196675994</v>
      </c>
      <c r="BW95" s="41">
        <f t="shared" si="35"/>
        <v>-773.59615897127344</v>
      </c>
      <c r="BX95" s="29"/>
    </row>
    <row r="96" spans="1:76">
      <c r="A96" s="82"/>
      <c r="B96" s="88" t="s">
        <v>185</v>
      </c>
      <c r="C96" s="82"/>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O96" s="41"/>
      <c r="BP96" s="41"/>
      <c r="BQ96" s="41">
        <f t="shared" ref="BQ96:BW96" si="36">-BQ58</f>
        <v>127.05600000000001</v>
      </c>
      <c r="BR96" s="41">
        <f t="shared" si="36"/>
        <v>110.90513542708987</v>
      </c>
      <c r="BS96" s="41">
        <f t="shared" si="36"/>
        <v>0</v>
      </c>
      <c r="BT96" s="41">
        <f t="shared" si="36"/>
        <v>0</v>
      </c>
      <c r="BU96" s="41">
        <f t="shared" si="36"/>
        <v>0</v>
      </c>
      <c r="BV96" s="41">
        <f t="shared" si="36"/>
        <v>0</v>
      </c>
      <c r="BW96" s="41">
        <f t="shared" si="36"/>
        <v>0</v>
      </c>
      <c r="BX96" s="29"/>
    </row>
    <row r="97" spans="1:77">
      <c r="A97" s="82"/>
      <c r="B97" s="88" t="s">
        <v>184</v>
      </c>
      <c r="C97" s="82"/>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O97" s="41"/>
      <c r="BP97" s="41"/>
      <c r="BQ97" s="41">
        <v>42.723867280000036</v>
      </c>
      <c r="BR97" s="41">
        <v>30.137332011369608</v>
      </c>
      <c r="BS97" s="41">
        <v>-36.348114007248</v>
      </c>
      <c r="BT97" s="41">
        <v>-40.651411876423879</v>
      </c>
      <c r="BU97" s="41">
        <v>-45.095576165229886</v>
      </c>
      <c r="BV97" s="41">
        <v>-43.122481607664099</v>
      </c>
      <c r="BW97" s="41">
        <v>-46.290004772296811</v>
      </c>
      <c r="BX97" s="29"/>
    </row>
    <row r="98" spans="1:77" ht="15.75">
      <c r="A98" s="82"/>
      <c r="B98" s="87" t="s">
        <v>183</v>
      </c>
      <c r="C98" s="82"/>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O98" s="41"/>
      <c r="BP98" s="41"/>
      <c r="BQ98" s="43">
        <f t="shared" ref="BQ98:BW98" si="37">SUM(BQ94:BQ97)</f>
        <v>162567.87890886617</v>
      </c>
      <c r="BR98" s="43">
        <f t="shared" si="37"/>
        <v>166510.30557394566</v>
      </c>
      <c r="BS98" s="43">
        <f t="shared" si="37"/>
        <v>169619.50199742729</v>
      </c>
      <c r="BT98" s="43">
        <f t="shared" si="37"/>
        <v>171403.58463260497</v>
      </c>
      <c r="BU98" s="43">
        <f t="shared" si="37"/>
        <v>174417.77731855548</v>
      </c>
      <c r="BV98" s="43">
        <f t="shared" si="37"/>
        <v>178656.5017741023</v>
      </c>
      <c r="BW98" s="43">
        <f t="shared" si="37"/>
        <v>183370.56905196779</v>
      </c>
      <c r="BX98" s="29"/>
    </row>
    <row r="99" spans="1:77" ht="23.25" customHeight="1">
      <c r="A99" s="82"/>
      <c r="B99" s="83" t="s">
        <v>182</v>
      </c>
      <c r="C99" s="82"/>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O99" s="41"/>
      <c r="BP99" s="41"/>
      <c r="BQ99" s="41">
        <v>0</v>
      </c>
      <c r="BR99" s="41">
        <v>137.09157118747777</v>
      </c>
      <c r="BS99" s="41">
        <v>0</v>
      </c>
      <c r="BT99" s="41">
        <v>0</v>
      </c>
      <c r="BU99" s="41">
        <v>0</v>
      </c>
      <c r="BV99" s="41">
        <v>0</v>
      </c>
      <c r="BW99" s="41">
        <v>0</v>
      </c>
      <c r="BX99" s="29"/>
    </row>
    <row r="100" spans="1:77">
      <c r="A100" s="82"/>
      <c r="B100" s="83" t="s">
        <v>181</v>
      </c>
      <c r="C100" s="82"/>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O100" s="41"/>
      <c r="BP100" s="41"/>
      <c r="BQ100" s="41">
        <v>-68.207861476141261</v>
      </c>
      <c r="BR100" s="41">
        <v>-57.397145133145386</v>
      </c>
      <c r="BS100" s="41">
        <v>-19.501997427403694</v>
      </c>
      <c r="BT100" s="41">
        <v>-3.5846326054597739</v>
      </c>
      <c r="BU100" s="41">
        <v>82.222681445127819</v>
      </c>
      <c r="BV100" s="41">
        <v>43.498225896764779</v>
      </c>
      <c r="BW100" s="41">
        <v>-70.569051967206178</v>
      </c>
      <c r="BX100" s="29"/>
    </row>
    <row r="101" spans="1:77" s="34" customFormat="1" ht="15.75">
      <c r="A101" s="85"/>
      <c r="B101" s="86" t="s">
        <v>180</v>
      </c>
      <c r="C101" s="85"/>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f t="shared" ref="BQ101:BW101" si="38">SUM(BQ102:BQ103)</f>
        <v>162500</v>
      </c>
      <c r="BR101" s="43">
        <f t="shared" si="38"/>
        <v>166600</v>
      </c>
      <c r="BS101" s="43">
        <f t="shared" si="38"/>
        <v>169600</v>
      </c>
      <c r="BT101" s="43">
        <f t="shared" si="38"/>
        <v>171400</v>
      </c>
      <c r="BU101" s="43">
        <f t="shared" si="38"/>
        <v>174500</v>
      </c>
      <c r="BV101" s="43">
        <f t="shared" si="38"/>
        <v>178700</v>
      </c>
      <c r="BW101" s="43">
        <f t="shared" si="38"/>
        <v>183300</v>
      </c>
      <c r="BX101" s="84"/>
    </row>
    <row r="102" spans="1:77">
      <c r="A102" s="82"/>
      <c r="B102" s="83" t="s">
        <v>179</v>
      </c>
      <c r="C102" s="82"/>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O102" s="41"/>
      <c r="BP102" s="41"/>
      <c r="BQ102" s="41">
        <v>71700</v>
      </c>
      <c r="BR102" s="41">
        <v>74600</v>
      </c>
      <c r="BS102" s="41">
        <v>75700</v>
      </c>
      <c r="BT102" s="41">
        <v>75300</v>
      </c>
      <c r="BU102" s="41">
        <v>75200</v>
      </c>
      <c r="BV102" s="41">
        <v>76100</v>
      </c>
      <c r="BW102" s="41">
        <v>77500</v>
      </c>
      <c r="BX102" s="29"/>
    </row>
    <row r="103" spans="1:77">
      <c r="A103" s="82"/>
      <c r="B103" s="83" t="s">
        <v>178</v>
      </c>
      <c r="C103" s="82"/>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v>90800</v>
      </c>
      <c r="BR103" s="41">
        <v>92000</v>
      </c>
      <c r="BS103" s="41">
        <v>93900</v>
      </c>
      <c r="BT103" s="41">
        <v>96100</v>
      </c>
      <c r="BU103" s="41">
        <v>99300</v>
      </c>
      <c r="BV103" s="41">
        <v>102600</v>
      </c>
      <c r="BW103" s="41">
        <v>105800</v>
      </c>
      <c r="BX103" s="29"/>
    </row>
    <row r="104" spans="1:77" ht="15.75" thickBot="1">
      <c r="A104" s="80"/>
      <c r="B104" s="81"/>
      <c r="C104" s="8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29"/>
    </row>
    <row r="105" spans="1:77">
      <c r="A105" s="79"/>
      <c r="B105" s="29"/>
      <c r="C105" s="79"/>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29"/>
    </row>
    <row r="106" spans="1:77">
      <c r="BP106" s="75"/>
      <c r="BQ106" s="75"/>
      <c r="BR106" s="75"/>
      <c r="BS106" s="75"/>
      <c r="BT106" s="75"/>
      <c r="BU106" s="75"/>
      <c r="BV106" s="75"/>
      <c r="BW106" s="75"/>
      <c r="BX106" s="77"/>
      <c r="BY106" s="77"/>
    </row>
    <row r="107" spans="1:77">
      <c r="BP107" s="75"/>
      <c r="BQ107" s="75"/>
      <c r="BR107" s="75"/>
      <c r="BS107" s="75"/>
      <c r="BT107" s="75"/>
      <c r="BU107" s="75"/>
      <c r="BV107" s="75"/>
      <c r="BW107" s="75"/>
    </row>
    <row r="108" spans="1:77">
      <c r="BO108" s="76"/>
      <c r="BP108" s="76"/>
      <c r="BQ108" s="75"/>
      <c r="BR108" s="75"/>
      <c r="BS108" s="75"/>
      <c r="BT108" s="75"/>
      <c r="BU108" s="75"/>
      <c r="BV108" s="75"/>
      <c r="BW108" s="75"/>
    </row>
    <row r="109" spans="1:77">
      <c r="BO109" s="76"/>
      <c r="BP109" s="76"/>
      <c r="BQ109" s="75"/>
      <c r="BR109" s="75"/>
      <c r="BS109" s="75"/>
      <c r="BT109" s="75"/>
      <c r="BU109" s="75"/>
      <c r="BV109" s="75"/>
      <c r="BW109" s="75"/>
    </row>
  </sheetData>
  <mergeCells count="2">
    <mergeCell ref="A2:A4"/>
    <mergeCell ref="B2:C4"/>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93"/>
  <sheetViews>
    <sheetView zoomScale="85" zoomScaleNormal="85" workbookViewId="0">
      <pane xSplit="3" ySplit="4" topLeftCell="BN5" activePane="bottomRight" state="frozen"/>
      <selection pane="topRight"/>
      <selection pane="bottomLeft"/>
      <selection pane="bottomRight"/>
    </sheetView>
  </sheetViews>
  <sheetFormatPr defaultColWidth="9.140625" defaultRowHeight="15"/>
  <cols>
    <col min="1" max="1" width="20.7109375" style="74" customWidth="1"/>
    <col min="2" max="2" width="75.7109375" style="28" customWidth="1"/>
    <col min="3" max="3" width="25.7109375" style="74" customWidth="1"/>
    <col min="4" max="75" width="12.7109375" style="73" customWidth="1"/>
    <col min="76" max="76" width="12.7109375" style="28" customWidth="1"/>
    <col min="77" max="16384" width="9.140625" style="28"/>
  </cols>
  <sheetData>
    <row r="1" spans="1:76" s="56" customFormat="1" ht="24.95" customHeight="1" thickBot="1">
      <c r="A1" s="27" t="s">
        <v>79</v>
      </c>
      <c r="B1" s="122"/>
      <c r="C1" s="121"/>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110"/>
    </row>
    <row r="2" spans="1:76" ht="33" customHeight="1">
      <c r="A2" s="419" t="str">
        <f>'Benefit summary table'!A2</f>
        <v>Budget 2015</v>
      </c>
      <c r="B2" s="419" t="s">
        <v>260</v>
      </c>
      <c r="C2" s="422"/>
      <c r="D2" s="55" t="s">
        <v>162</v>
      </c>
      <c r="E2" s="55" t="s">
        <v>161</v>
      </c>
      <c r="F2" s="55" t="s">
        <v>160</v>
      </c>
      <c r="G2" s="55" t="s">
        <v>159</v>
      </c>
      <c r="H2" s="55" t="s">
        <v>158</v>
      </c>
      <c r="I2" s="55" t="s">
        <v>157</v>
      </c>
      <c r="J2" s="55" t="s">
        <v>156</v>
      </c>
      <c r="K2" s="55" t="s">
        <v>155</v>
      </c>
      <c r="L2" s="55" t="s">
        <v>154</v>
      </c>
      <c r="M2" s="55" t="s">
        <v>153</v>
      </c>
      <c r="N2" s="55" t="s">
        <v>152</v>
      </c>
      <c r="O2" s="55" t="s">
        <v>151</v>
      </c>
      <c r="P2" s="55" t="s">
        <v>150</v>
      </c>
      <c r="Q2" s="55" t="s">
        <v>149</v>
      </c>
      <c r="R2" s="55" t="s">
        <v>148</v>
      </c>
      <c r="S2" s="55" t="s">
        <v>147</v>
      </c>
      <c r="T2" s="55" t="s">
        <v>146</v>
      </c>
      <c r="U2" s="55" t="s">
        <v>145</v>
      </c>
      <c r="V2" s="55" t="s">
        <v>144</v>
      </c>
      <c r="W2" s="55" t="s">
        <v>143</v>
      </c>
      <c r="X2" s="55" t="s">
        <v>142</v>
      </c>
      <c r="Y2" s="55" t="s">
        <v>141</v>
      </c>
      <c r="Z2" s="55" t="s">
        <v>140</v>
      </c>
      <c r="AA2" s="55" t="s">
        <v>139</v>
      </c>
      <c r="AB2" s="55" t="s">
        <v>138</v>
      </c>
      <c r="AC2" s="55" t="s">
        <v>137</v>
      </c>
      <c r="AD2" s="55" t="s">
        <v>136</v>
      </c>
      <c r="AE2" s="55" t="s">
        <v>135</v>
      </c>
      <c r="AF2" s="55" t="s">
        <v>134</v>
      </c>
      <c r="AG2" s="55" t="s">
        <v>133</v>
      </c>
      <c r="AH2" s="55" t="s">
        <v>132</v>
      </c>
      <c r="AI2" s="55" t="s">
        <v>131</v>
      </c>
      <c r="AJ2" s="55" t="s">
        <v>130</v>
      </c>
      <c r="AK2" s="55" t="s">
        <v>129</v>
      </c>
      <c r="AL2" s="55" t="s">
        <v>128</v>
      </c>
      <c r="AM2" s="55" t="s">
        <v>127</v>
      </c>
      <c r="AN2" s="55" t="s">
        <v>126</v>
      </c>
      <c r="AO2" s="55" t="s">
        <v>125</v>
      </c>
      <c r="AP2" s="55" t="s">
        <v>124</v>
      </c>
      <c r="AQ2" s="55" t="s">
        <v>123</v>
      </c>
      <c r="AR2" s="55" t="s">
        <v>122</v>
      </c>
      <c r="AS2" s="55" t="s">
        <v>121</v>
      </c>
      <c r="AT2" s="55" t="s">
        <v>120</v>
      </c>
      <c r="AU2" s="55" t="s">
        <v>119</v>
      </c>
      <c r="AV2" s="55" t="s">
        <v>118</v>
      </c>
      <c r="AW2" s="55" t="s">
        <v>117</v>
      </c>
      <c r="AX2" s="55" t="s">
        <v>116</v>
      </c>
      <c r="AY2" s="55" t="s">
        <v>115</v>
      </c>
      <c r="AZ2" s="55" t="s">
        <v>114</v>
      </c>
      <c r="BA2" s="55" t="s">
        <v>113</v>
      </c>
      <c r="BB2" s="55" t="s">
        <v>112</v>
      </c>
      <c r="BC2" s="55" t="s">
        <v>111</v>
      </c>
      <c r="BD2" s="55" t="s">
        <v>110</v>
      </c>
      <c r="BE2" s="55" t="s">
        <v>109</v>
      </c>
      <c r="BF2" s="55" t="s">
        <v>108</v>
      </c>
      <c r="BG2" s="55" t="s">
        <v>107</v>
      </c>
      <c r="BH2" s="55" t="s">
        <v>106</v>
      </c>
      <c r="BI2" s="55" t="s">
        <v>105</v>
      </c>
      <c r="BJ2" s="55" t="s">
        <v>104</v>
      </c>
      <c r="BK2" s="55" t="s">
        <v>103</v>
      </c>
      <c r="BL2" s="55" t="s">
        <v>102</v>
      </c>
      <c r="BM2" s="55" t="s">
        <v>101</v>
      </c>
      <c r="BN2" s="55" t="s">
        <v>100</v>
      </c>
      <c r="BO2" s="55" t="s">
        <v>99</v>
      </c>
      <c r="BP2" s="55" t="s">
        <v>98</v>
      </c>
      <c r="BQ2" s="55" t="s">
        <v>97</v>
      </c>
      <c r="BR2" s="55" t="s">
        <v>96</v>
      </c>
      <c r="BS2" s="55" t="s">
        <v>95</v>
      </c>
      <c r="BT2" s="55" t="s">
        <v>94</v>
      </c>
      <c r="BU2" s="54" t="s">
        <v>93</v>
      </c>
      <c r="BV2" s="54" t="s">
        <v>92</v>
      </c>
      <c r="BW2" s="54" t="s">
        <v>91</v>
      </c>
      <c r="BX2" s="29"/>
    </row>
    <row r="3" spans="1:76" s="51" customFormat="1" ht="15.75">
      <c r="A3" s="420"/>
      <c r="B3" s="420"/>
      <c r="C3" s="423"/>
      <c r="D3" s="53" t="s">
        <v>90</v>
      </c>
      <c r="E3" s="53" t="s">
        <v>90</v>
      </c>
      <c r="F3" s="53" t="s">
        <v>90</v>
      </c>
      <c r="G3" s="53" t="s">
        <v>90</v>
      </c>
      <c r="H3" s="53" t="s">
        <v>90</v>
      </c>
      <c r="I3" s="53" t="s">
        <v>90</v>
      </c>
      <c r="J3" s="53" t="s">
        <v>90</v>
      </c>
      <c r="K3" s="53" t="s">
        <v>90</v>
      </c>
      <c r="L3" s="53" t="s">
        <v>90</v>
      </c>
      <c r="M3" s="53" t="s">
        <v>90</v>
      </c>
      <c r="N3" s="53" t="s">
        <v>90</v>
      </c>
      <c r="O3" s="53" t="s">
        <v>90</v>
      </c>
      <c r="P3" s="53" t="s">
        <v>90</v>
      </c>
      <c r="Q3" s="53" t="s">
        <v>90</v>
      </c>
      <c r="R3" s="53" t="s">
        <v>90</v>
      </c>
      <c r="S3" s="53" t="s">
        <v>90</v>
      </c>
      <c r="T3" s="53" t="s">
        <v>90</v>
      </c>
      <c r="U3" s="53" t="s">
        <v>90</v>
      </c>
      <c r="V3" s="53" t="s">
        <v>90</v>
      </c>
      <c r="W3" s="53" t="s">
        <v>90</v>
      </c>
      <c r="X3" s="53" t="s">
        <v>90</v>
      </c>
      <c r="Y3" s="53" t="s">
        <v>90</v>
      </c>
      <c r="Z3" s="53" t="s">
        <v>90</v>
      </c>
      <c r="AA3" s="53" t="s">
        <v>90</v>
      </c>
      <c r="AB3" s="53" t="s">
        <v>90</v>
      </c>
      <c r="AC3" s="53" t="s">
        <v>90</v>
      </c>
      <c r="AD3" s="53" t="s">
        <v>90</v>
      </c>
      <c r="AE3" s="53" t="s">
        <v>90</v>
      </c>
      <c r="AF3" s="53" t="s">
        <v>90</v>
      </c>
      <c r="AG3" s="53" t="s">
        <v>90</v>
      </c>
      <c r="AH3" s="53" t="s">
        <v>90</v>
      </c>
      <c r="AI3" s="53" t="s">
        <v>90</v>
      </c>
      <c r="AJ3" s="53" t="s">
        <v>90</v>
      </c>
      <c r="AK3" s="53" t="s">
        <v>90</v>
      </c>
      <c r="AL3" s="53" t="s">
        <v>90</v>
      </c>
      <c r="AM3" s="53" t="s">
        <v>90</v>
      </c>
      <c r="AN3" s="53" t="s">
        <v>90</v>
      </c>
      <c r="AO3" s="53" t="s">
        <v>90</v>
      </c>
      <c r="AP3" s="53" t="s">
        <v>90</v>
      </c>
      <c r="AQ3" s="53" t="s">
        <v>90</v>
      </c>
      <c r="AR3" s="53" t="s">
        <v>90</v>
      </c>
      <c r="AS3" s="53" t="s">
        <v>90</v>
      </c>
      <c r="AT3" s="53" t="s">
        <v>90</v>
      </c>
      <c r="AU3" s="53" t="s">
        <v>90</v>
      </c>
      <c r="AV3" s="53" t="s">
        <v>90</v>
      </c>
      <c r="AW3" s="53" t="s">
        <v>90</v>
      </c>
      <c r="AX3" s="53" t="s">
        <v>90</v>
      </c>
      <c r="AY3" s="53" t="s">
        <v>90</v>
      </c>
      <c r="AZ3" s="53" t="s">
        <v>90</v>
      </c>
      <c r="BA3" s="53" t="s">
        <v>90</v>
      </c>
      <c r="BB3" s="53" t="s">
        <v>90</v>
      </c>
      <c r="BC3" s="53" t="s">
        <v>90</v>
      </c>
      <c r="BD3" s="53" t="s">
        <v>90</v>
      </c>
      <c r="BE3" s="53" t="s">
        <v>90</v>
      </c>
      <c r="BF3" s="53" t="s">
        <v>90</v>
      </c>
      <c r="BG3" s="53" t="s">
        <v>90</v>
      </c>
      <c r="BH3" s="53" t="s">
        <v>90</v>
      </c>
      <c r="BI3" s="53" t="s">
        <v>90</v>
      </c>
      <c r="BJ3" s="53" t="s">
        <v>90</v>
      </c>
      <c r="BK3" s="53" t="s">
        <v>90</v>
      </c>
      <c r="BL3" s="53" t="s">
        <v>90</v>
      </c>
      <c r="BM3" s="53" t="s">
        <v>90</v>
      </c>
      <c r="BN3" s="53" t="s">
        <v>90</v>
      </c>
      <c r="BO3" s="53" t="s">
        <v>90</v>
      </c>
      <c r="BP3" s="53" t="s">
        <v>90</v>
      </c>
      <c r="BQ3" s="53" t="s">
        <v>90</v>
      </c>
      <c r="BR3" s="53" t="s">
        <v>89</v>
      </c>
      <c r="BS3" s="53" t="s">
        <v>89</v>
      </c>
      <c r="BT3" s="53" t="s">
        <v>89</v>
      </c>
      <c r="BU3" s="53" t="s">
        <v>89</v>
      </c>
      <c r="BV3" s="53" t="s">
        <v>89</v>
      </c>
      <c r="BW3" s="53" t="s">
        <v>89</v>
      </c>
      <c r="BX3" s="109"/>
    </row>
    <row r="4" spans="1:76">
      <c r="A4" s="421"/>
      <c r="B4" s="421"/>
      <c r="C4" s="424"/>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29"/>
    </row>
    <row r="5" spans="1:76">
      <c r="A5" s="82"/>
      <c r="B5" s="30" t="s">
        <v>257</v>
      </c>
      <c r="C5" s="101" t="s">
        <v>198</v>
      </c>
      <c r="D5" s="93">
        <v>0</v>
      </c>
      <c r="E5" s="93">
        <v>0</v>
      </c>
      <c r="F5" s="93">
        <v>0</v>
      </c>
      <c r="G5" s="93">
        <v>0</v>
      </c>
      <c r="H5" s="93">
        <v>0</v>
      </c>
      <c r="I5" s="93">
        <v>0</v>
      </c>
      <c r="J5" s="93">
        <v>0</v>
      </c>
      <c r="K5" s="93">
        <v>0</v>
      </c>
      <c r="L5" s="93">
        <v>0</v>
      </c>
      <c r="M5" s="93">
        <v>0</v>
      </c>
      <c r="N5" s="93">
        <v>0</v>
      </c>
      <c r="O5" s="93">
        <v>0</v>
      </c>
      <c r="P5" s="93">
        <v>0</v>
      </c>
      <c r="Q5" s="93">
        <v>0</v>
      </c>
      <c r="R5" s="93">
        <v>0</v>
      </c>
      <c r="S5" s="93">
        <v>0</v>
      </c>
      <c r="T5" s="93">
        <v>0</v>
      </c>
      <c r="U5" s="93">
        <v>0</v>
      </c>
      <c r="V5" s="93">
        <v>0</v>
      </c>
      <c r="W5" s="93">
        <v>0</v>
      </c>
      <c r="X5" s="93">
        <v>0</v>
      </c>
      <c r="Y5" s="93">
        <v>0</v>
      </c>
      <c r="Z5" s="93">
        <v>0</v>
      </c>
      <c r="AA5" s="93">
        <v>0</v>
      </c>
      <c r="AB5" s="93">
        <v>0</v>
      </c>
      <c r="AC5" s="93">
        <v>0</v>
      </c>
      <c r="AD5" s="93">
        <v>0</v>
      </c>
      <c r="AE5" s="93">
        <v>0</v>
      </c>
      <c r="AF5" s="93">
        <v>0</v>
      </c>
      <c r="AG5" s="93">
        <v>0</v>
      </c>
      <c r="AH5" s="93">
        <v>0</v>
      </c>
      <c r="AI5" s="93">
        <v>0</v>
      </c>
      <c r="AJ5" s="93">
        <v>0</v>
      </c>
      <c r="AK5" s="93">
        <v>0</v>
      </c>
      <c r="AL5" s="93">
        <v>0</v>
      </c>
      <c r="AM5" s="93">
        <v>0</v>
      </c>
      <c r="AN5" s="93">
        <v>0</v>
      </c>
      <c r="AO5" s="93">
        <v>0</v>
      </c>
      <c r="AP5" s="93">
        <v>0</v>
      </c>
      <c r="AQ5" s="93">
        <v>0</v>
      </c>
      <c r="AR5" s="93">
        <v>0</v>
      </c>
      <c r="AS5" s="93">
        <v>0</v>
      </c>
      <c r="AT5" s="93">
        <v>0</v>
      </c>
      <c r="AU5" s="93">
        <v>0</v>
      </c>
      <c r="AV5" s="93">
        <v>0</v>
      </c>
      <c r="AW5" s="93">
        <v>0</v>
      </c>
      <c r="AX5" s="93">
        <v>0</v>
      </c>
      <c r="AY5" s="93">
        <v>0</v>
      </c>
      <c r="AZ5" s="93">
        <v>0</v>
      </c>
      <c r="BA5" s="93">
        <v>0</v>
      </c>
      <c r="BB5" s="93">
        <v>0</v>
      </c>
      <c r="BC5" s="93">
        <v>0</v>
      </c>
      <c r="BD5" s="93">
        <v>0</v>
      </c>
      <c r="BE5" s="93">
        <v>0</v>
      </c>
      <c r="BF5" s="93">
        <v>0</v>
      </c>
      <c r="BG5" s="93">
        <v>0</v>
      </c>
      <c r="BH5" s="93">
        <v>0</v>
      </c>
      <c r="BI5" s="93">
        <v>0</v>
      </c>
      <c r="BJ5" s="93">
        <v>0</v>
      </c>
      <c r="BK5" s="93">
        <v>0</v>
      </c>
      <c r="BL5" s="93">
        <v>0</v>
      </c>
      <c r="BM5" s="93">
        <v>0</v>
      </c>
      <c r="BN5" s="93">
        <v>0</v>
      </c>
      <c r="BO5" s="93">
        <v>0</v>
      </c>
      <c r="BP5" s="93">
        <v>0</v>
      </c>
      <c r="BQ5" s="93">
        <v>4.8490550280994826</v>
      </c>
      <c r="BR5" s="93">
        <v>6.0952011726720814</v>
      </c>
      <c r="BS5" s="93">
        <v>6.9998742118083221</v>
      </c>
      <c r="BT5" s="93">
        <v>7.9928275291539785</v>
      </c>
      <c r="BU5" s="93">
        <v>9.0049237359247289</v>
      </c>
      <c r="BV5" s="93">
        <v>9.9952168601990898</v>
      </c>
      <c r="BW5" s="93">
        <v>10.924181120058801</v>
      </c>
      <c r="BX5" s="29"/>
    </row>
    <row r="6" spans="1:76">
      <c r="A6" s="82"/>
      <c r="B6" s="30" t="s">
        <v>256</v>
      </c>
      <c r="C6" s="101" t="s">
        <v>198</v>
      </c>
      <c r="D6" s="93">
        <v>0</v>
      </c>
      <c r="E6" s="93">
        <v>0</v>
      </c>
      <c r="F6" s="93">
        <v>0</v>
      </c>
      <c r="G6" s="93">
        <v>0</v>
      </c>
      <c r="H6" s="93">
        <v>0</v>
      </c>
      <c r="I6" s="93">
        <v>0</v>
      </c>
      <c r="J6" s="93">
        <v>0</v>
      </c>
      <c r="K6" s="93">
        <v>0</v>
      </c>
      <c r="L6" s="93">
        <v>0</v>
      </c>
      <c r="M6" s="93">
        <v>0</v>
      </c>
      <c r="N6" s="93">
        <v>0</v>
      </c>
      <c r="O6" s="93">
        <v>0</v>
      </c>
      <c r="P6" s="93">
        <v>0</v>
      </c>
      <c r="Q6" s="93">
        <v>0</v>
      </c>
      <c r="R6" s="93">
        <v>0</v>
      </c>
      <c r="S6" s="93">
        <v>0</v>
      </c>
      <c r="T6" s="93">
        <v>0</v>
      </c>
      <c r="U6" s="93">
        <v>0</v>
      </c>
      <c r="V6" s="93">
        <v>0</v>
      </c>
      <c r="W6" s="93">
        <v>0</v>
      </c>
      <c r="X6" s="93">
        <v>0</v>
      </c>
      <c r="Y6" s="93">
        <v>0</v>
      </c>
      <c r="Z6" s="93">
        <v>0</v>
      </c>
      <c r="AA6" s="93">
        <v>68.854541228513114</v>
      </c>
      <c r="AB6" s="93">
        <v>246.33090814890218</v>
      </c>
      <c r="AC6" s="93">
        <v>351.14531839973012</v>
      </c>
      <c r="AD6" s="93">
        <v>512.97969331824959</v>
      </c>
      <c r="AE6" s="93">
        <v>634.2712706671399</v>
      </c>
      <c r="AF6" s="93">
        <v>742.75529143935216</v>
      </c>
      <c r="AG6" s="93">
        <v>856.15279185353972</v>
      </c>
      <c r="AH6" s="93">
        <v>778.41025282398516</v>
      </c>
      <c r="AI6" s="93">
        <v>798.24687063647264</v>
      </c>
      <c r="AJ6" s="93">
        <v>869.56197259960084</v>
      </c>
      <c r="AK6" s="93">
        <v>1005.9005258620467</v>
      </c>
      <c r="AL6" s="93">
        <v>1150.7599059159918</v>
      </c>
      <c r="AM6" s="93">
        <v>1352.8998390092108</v>
      </c>
      <c r="AN6" s="93">
        <v>1488.2701478316715</v>
      </c>
      <c r="AO6" s="93">
        <v>1671.0795954433247</v>
      </c>
      <c r="AP6" s="93">
        <v>1825.5885626958147</v>
      </c>
      <c r="AQ6" s="93">
        <v>1992.8318145531441</v>
      </c>
      <c r="AR6" s="93">
        <v>2089.9181429271316</v>
      </c>
      <c r="AS6" s="93">
        <v>2238.4833575962907</v>
      </c>
      <c r="AT6" s="93">
        <v>2466.3188402442952</v>
      </c>
      <c r="AU6" s="93">
        <v>2876.0962142825529</v>
      </c>
      <c r="AV6" s="93">
        <v>2553.5905322279054</v>
      </c>
      <c r="AW6" s="93">
        <v>2880.7162081377132</v>
      </c>
      <c r="AX6" s="93">
        <v>3112.1800413044625</v>
      </c>
      <c r="AY6" s="93">
        <v>3380.7433524642634</v>
      </c>
      <c r="AZ6" s="93">
        <v>3537.1805304458339</v>
      </c>
      <c r="BA6" s="93">
        <v>3661.7045598630716</v>
      </c>
      <c r="BB6" s="93">
        <v>3831.4235278943643</v>
      </c>
      <c r="BC6" s="93">
        <v>3994.0047016568878</v>
      </c>
      <c r="BD6" s="93">
        <v>4087.3695562180642</v>
      </c>
      <c r="BE6" s="93">
        <v>4257.0196226228554</v>
      </c>
      <c r="BF6" s="93">
        <v>4315.4165099556958</v>
      </c>
      <c r="BG6" s="93">
        <v>4497.8210101516697</v>
      </c>
      <c r="BH6" s="93">
        <v>4633.4616790393247</v>
      </c>
      <c r="BI6" s="93">
        <v>4814.9712885138824</v>
      </c>
      <c r="BJ6" s="93">
        <v>4956.9584103379066</v>
      </c>
      <c r="BK6" s="93">
        <v>5158.4896694674935</v>
      </c>
      <c r="BL6" s="93">
        <v>5360.9372335229964</v>
      </c>
      <c r="BM6" s="93">
        <v>5635.7808408666679</v>
      </c>
      <c r="BN6" s="93">
        <v>5614.5205681942889</v>
      </c>
      <c r="BO6" s="93">
        <v>5633.5969816080978</v>
      </c>
      <c r="BP6" s="93">
        <v>5685.5556074467613</v>
      </c>
      <c r="BQ6" s="93">
        <v>5449.9416759133346</v>
      </c>
      <c r="BR6" s="93">
        <v>5418.9811933019773</v>
      </c>
      <c r="BS6" s="93">
        <v>5422.3677471039655</v>
      </c>
      <c r="BT6" s="93">
        <v>5474.3706929414411</v>
      </c>
      <c r="BU6" s="93">
        <v>5472.2431633113456</v>
      </c>
      <c r="BV6" s="93">
        <v>5484.9130354442932</v>
      </c>
      <c r="BW6" s="93">
        <v>5484.0684895029244</v>
      </c>
      <c r="BX6" s="29"/>
    </row>
    <row r="7" spans="1:76">
      <c r="A7" s="82"/>
      <c r="B7" s="30" t="s">
        <v>12</v>
      </c>
      <c r="C7" s="101" t="s">
        <v>207</v>
      </c>
      <c r="D7" s="93">
        <v>466.54997291483437</v>
      </c>
      <c r="E7" s="93">
        <v>617.13863455470209</v>
      </c>
      <c r="F7" s="93">
        <v>613.39326095669458</v>
      </c>
      <c r="G7" s="93">
        <v>632.1522505041761</v>
      </c>
      <c r="H7" s="93">
        <v>676.05171234474392</v>
      </c>
      <c r="I7" s="93">
        <v>721.38462600051366</v>
      </c>
      <c r="J7" s="93">
        <v>741.7253072582331</v>
      </c>
      <c r="K7" s="93">
        <v>795.6608614518907</v>
      </c>
      <c r="L7" s="93">
        <v>801.81520739996961</v>
      </c>
      <c r="M7" s="93">
        <v>879.07106545159309</v>
      </c>
      <c r="N7" s="93">
        <v>1127.5456775591772</v>
      </c>
      <c r="O7" s="93">
        <v>1201.81148600181</v>
      </c>
      <c r="P7" s="93">
        <v>1255.3677634666356</v>
      </c>
      <c r="Q7" s="93">
        <v>1486.479618139927</v>
      </c>
      <c r="R7" s="93">
        <v>1514.3115769476535</v>
      </c>
      <c r="S7" s="93">
        <v>1755.1604851257769</v>
      </c>
      <c r="T7" s="93">
        <v>1833.8213485509802</v>
      </c>
      <c r="U7" s="93">
        <v>2197.6840431953051</v>
      </c>
      <c r="V7" s="93">
        <v>2175.4482593609582</v>
      </c>
      <c r="W7" s="93">
        <v>2225.6959725416523</v>
      </c>
      <c r="X7" s="93">
        <v>2210.6426239783614</v>
      </c>
      <c r="Y7" s="93">
        <v>2186.2733412111634</v>
      </c>
      <c r="Z7" s="93">
        <v>2070.225983271062</v>
      </c>
      <c r="AA7" s="93">
        <v>2249.2483467980951</v>
      </c>
      <c r="AB7" s="93">
        <v>2335.896542791314</v>
      </c>
      <c r="AC7" s="93">
        <v>2403.0894694953599</v>
      </c>
      <c r="AD7" s="93">
        <v>2548.4568097541246</v>
      </c>
      <c r="AE7" s="93">
        <v>2599.2555721812928</v>
      </c>
      <c r="AF7" s="93">
        <v>2532.2529181828659</v>
      </c>
      <c r="AG7" s="93">
        <v>2393.3245411142743</v>
      </c>
      <c r="AH7" s="93">
        <v>2339.8641528340031</v>
      </c>
      <c r="AI7" s="93">
        <v>2235.8855132752942</v>
      </c>
      <c r="AJ7" s="93">
        <v>2133.7713019944053</v>
      </c>
      <c r="AK7" s="93">
        <v>2106.2947374868918</v>
      </c>
      <c r="AL7" s="93">
        <v>2070.2256371937819</v>
      </c>
      <c r="AM7" s="93">
        <v>2107.2439916688922</v>
      </c>
      <c r="AN7" s="93">
        <v>2028.2848368886496</v>
      </c>
      <c r="AO7" s="93">
        <v>1948.7808693216614</v>
      </c>
      <c r="AP7" s="93">
        <v>1933.389684498135</v>
      </c>
      <c r="AQ7" s="93">
        <v>1863.7308405686815</v>
      </c>
      <c r="AR7" s="93">
        <v>1770.6343786726438</v>
      </c>
      <c r="AS7" s="93">
        <v>1646.8032951578957</v>
      </c>
      <c r="AT7" s="93">
        <v>1587.1889749267284</v>
      </c>
      <c r="AU7" s="93">
        <v>1703.5190388922265</v>
      </c>
      <c r="AV7" s="93">
        <v>1660.231479606472</v>
      </c>
      <c r="AW7" s="93">
        <v>1668.6215164034315</v>
      </c>
      <c r="AX7" s="93">
        <v>1620.5620687473368</v>
      </c>
      <c r="AY7" s="93">
        <v>1566.0360685739661</v>
      </c>
      <c r="AZ7" s="93">
        <v>1450.4729467114494</v>
      </c>
      <c r="BA7" s="93">
        <v>1433.562599907872</v>
      </c>
      <c r="BB7" s="93">
        <v>1393.0585449944256</v>
      </c>
      <c r="BC7" s="93">
        <v>1417.2980375551006</v>
      </c>
      <c r="BD7" s="93">
        <v>1363.5764075303782</v>
      </c>
      <c r="BE7" s="93">
        <v>1497.7703588361076</v>
      </c>
      <c r="BF7" s="93">
        <v>1443.589896662884</v>
      </c>
      <c r="BG7" s="93">
        <v>1309.7481680213348</v>
      </c>
      <c r="BH7" s="93">
        <v>1163.9296058703735</v>
      </c>
      <c r="BI7" s="93">
        <v>1073.0718442211637</v>
      </c>
      <c r="BJ7" s="93">
        <v>951.57094883438367</v>
      </c>
      <c r="BK7" s="93">
        <v>854.44752604648374</v>
      </c>
      <c r="BL7" s="93">
        <v>763.97955935877496</v>
      </c>
      <c r="BM7" s="93">
        <v>717.00931993682013</v>
      </c>
      <c r="BN7" s="93">
        <v>658.91564321365786</v>
      </c>
      <c r="BO7" s="93">
        <v>626.68164445810589</v>
      </c>
      <c r="BP7" s="93">
        <v>615.25741111025025</v>
      </c>
      <c r="BQ7" s="93">
        <v>591.98456990383579</v>
      </c>
      <c r="BR7" s="93">
        <v>562.91270908888589</v>
      </c>
      <c r="BS7" s="93">
        <v>526.09874775274398</v>
      </c>
      <c r="BT7" s="93">
        <v>508.09314104653151</v>
      </c>
      <c r="BU7" s="93">
        <v>502.65563791100743</v>
      </c>
      <c r="BV7" s="93">
        <v>457.25740053011282</v>
      </c>
      <c r="BW7" s="93">
        <v>421.41745158062292</v>
      </c>
      <c r="BX7" s="29"/>
    </row>
    <row r="8" spans="1:76">
      <c r="A8" s="82"/>
      <c r="B8" s="30" t="s">
        <v>255</v>
      </c>
      <c r="C8" s="101" t="s">
        <v>198</v>
      </c>
      <c r="D8" s="93">
        <v>0</v>
      </c>
      <c r="E8" s="93">
        <v>0</v>
      </c>
      <c r="F8" s="93">
        <v>0</v>
      </c>
      <c r="G8" s="93">
        <v>0</v>
      </c>
      <c r="H8" s="93">
        <v>0</v>
      </c>
      <c r="I8" s="93">
        <v>0</v>
      </c>
      <c r="J8" s="93">
        <v>0</v>
      </c>
      <c r="K8" s="93">
        <v>0</v>
      </c>
      <c r="L8" s="93">
        <v>0</v>
      </c>
      <c r="M8" s="93">
        <v>0</v>
      </c>
      <c r="N8" s="93">
        <v>0</v>
      </c>
      <c r="O8" s="93">
        <v>0</v>
      </c>
      <c r="P8" s="93">
        <v>0</v>
      </c>
      <c r="Q8" s="93">
        <v>0</v>
      </c>
      <c r="R8" s="93">
        <v>0</v>
      </c>
      <c r="S8" s="93">
        <v>0</v>
      </c>
      <c r="T8" s="93">
        <v>0</v>
      </c>
      <c r="U8" s="93">
        <v>0</v>
      </c>
      <c r="V8" s="93">
        <v>0</v>
      </c>
      <c r="W8" s="93">
        <v>0</v>
      </c>
      <c r="X8" s="93">
        <v>0</v>
      </c>
      <c r="Y8" s="93">
        <v>0</v>
      </c>
      <c r="Z8" s="93">
        <v>0</v>
      </c>
      <c r="AA8" s="93">
        <v>0</v>
      </c>
      <c r="AB8" s="93">
        <v>0</v>
      </c>
      <c r="AC8" s="93">
        <v>0</v>
      </c>
      <c r="AD8" s="93">
        <v>0</v>
      </c>
      <c r="AE8" s="93">
        <v>0</v>
      </c>
      <c r="AF8" s="93">
        <v>11.085899872229136</v>
      </c>
      <c r="AG8" s="93">
        <v>14.894079762299132</v>
      </c>
      <c r="AH8" s="93">
        <v>18.533577448190123</v>
      </c>
      <c r="AI8" s="93">
        <v>15.885509863412391</v>
      </c>
      <c r="AJ8" s="93">
        <v>16.722345626915402</v>
      </c>
      <c r="AK8" s="93">
        <v>18.289100470219033</v>
      </c>
      <c r="AL8" s="93">
        <v>22.843869100069316</v>
      </c>
      <c r="AM8" s="93">
        <v>27.331309878973958</v>
      </c>
      <c r="AN8" s="93">
        <v>28.421825739840948</v>
      </c>
      <c r="AO8" s="93">
        <v>31.667689126476997</v>
      </c>
      <c r="AP8" s="93">
        <v>243.72427537915883</v>
      </c>
      <c r="AQ8" s="93">
        <v>407.99549743437581</v>
      </c>
      <c r="AR8" s="93">
        <v>361.17722307772686</v>
      </c>
      <c r="AS8" s="93">
        <v>354.81018217281263</v>
      </c>
      <c r="AT8" s="93">
        <v>371.23032132758783</v>
      </c>
      <c r="AU8" s="93">
        <v>479.81601393189146</v>
      </c>
      <c r="AV8" s="93">
        <v>567.59697941948127</v>
      </c>
      <c r="AW8" s="93">
        <v>708.76303353001526</v>
      </c>
      <c r="AX8" s="93">
        <v>834.57677998751058</v>
      </c>
      <c r="AY8" s="93">
        <v>951.20684281462047</v>
      </c>
      <c r="AZ8" s="93">
        <v>1088.5498347819323</v>
      </c>
      <c r="BA8" s="93">
        <v>1083.3083046638708</v>
      </c>
      <c r="BB8" s="93">
        <v>1118.5173325742851</v>
      </c>
      <c r="BC8" s="93">
        <v>1180.7793795333716</v>
      </c>
      <c r="BD8" s="93">
        <v>1199.2044881770255</v>
      </c>
      <c r="BE8" s="93">
        <v>1269.5346989762184</v>
      </c>
      <c r="BF8" s="93">
        <v>1318.3937688420106</v>
      </c>
      <c r="BG8" s="93">
        <v>1370.8863212286146</v>
      </c>
      <c r="BH8" s="93">
        <v>1382.4268636030138</v>
      </c>
      <c r="BI8" s="93">
        <v>1410.0079760105452</v>
      </c>
      <c r="BJ8" s="93">
        <v>1411.1597239714727</v>
      </c>
      <c r="BK8" s="93">
        <v>1485.5151243858293</v>
      </c>
      <c r="BL8" s="93">
        <v>1543.2399492111292</v>
      </c>
      <c r="BM8" s="93">
        <v>1649.9214699228514</v>
      </c>
      <c r="BN8" s="93">
        <v>1688.3926983138833</v>
      </c>
      <c r="BO8" s="93">
        <v>1828.4541567385927</v>
      </c>
      <c r="BP8" s="93">
        <v>2001.1112575972768</v>
      </c>
      <c r="BQ8" s="93">
        <v>2123.2495848938834</v>
      </c>
      <c r="BR8" s="93">
        <v>2310.7835904931762</v>
      </c>
      <c r="BS8" s="93">
        <v>2422.8286986863454</v>
      </c>
      <c r="BT8" s="93">
        <v>2464.1756762092382</v>
      </c>
      <c r="BU8" s="93">
        <v>2529.3923277886292</v>
      </c>
      <c r="BV8" s="93">
        <v>2628.8678873816707</v>
      </c>
      <c r="BW8" s="93">
        <v>2682.292518797577</v>
      </c>
      <c r="BX8" s="29"/>
    </row>
    <row r="9" spans="1:76">
      <c r="A9" s="82"/>
      <c r="B9" s="30" t="s">
        <v>254</v>
      </c>
      <c r="C9" s="101" t="s">
        <v>198</v>
      </c>
      <c r="D9" s="93">
        <v>1780.021871184623</v>
      </c>
      <c r="E9" s="93">
        <v>1764.494969219782</v>
      </c>
      <c r="F9" s="93">
        <v>1749.7254771068847</v>
      </c>
      <c r="G9" s="93">
        <v>1662.0336252838965</v>
      </c>
      <c r="H9" s="93">
        <v>2105.4181898736315</v>
      </c>
      <c r="I9" s="93">
        <v>2447.9773374115794</v>
      </c>
      <c r="J9" s="93">
        <v>2433.7861644410773</v>
      </c>
      <c r="K9" s="93">
        <v>2375.8388748115276</v>
      </c>
      <c r="L9" s="93">
        <v>2388.6536806836789</v>
      </c>
      <c r="M9" s="93">
        <v>2452.5681323786457</v>
      </c>
      <c r="N9" s="93">
        <v>2468.8347966034853</v>
      </c>
      <c r="O9" s="93">
        <v>2489.6062327907412</v>
      </c>
      <c r="P9" s="93">
        <v>2510.7355269332711</v>
      </c>
      <c r="Q9" s="93">
        <v>2489.8533603843775</v>
      </c>
      <c r="R9" s="93">
        <v>2439.1232900121136</v>
      </c>
      <c r="S9" s="93">
        <v>2478.4993517230669</v>
      </c>
      <c r="T9" s="93">
        <v>2429.8132868300486</v>
      </c>
      <c r="U9" s="93">
        <v>2364.1262905843614</v>
      </c>
      <c r="V9" s="93">
        <v>2301.9636900471983</v>
      </c>
      <c r="W9" s="93">
        <v>2409.1655054133289</v>
      </c>
      <c r="X9" s="93">
        <v>4264.8176856102027</v>
      </c>
      <c r="Y9" s="93">
        <v>4577.6785020915222</v>
      </c>
      <c r="Z9" s="93">
        <v>4177.4202876719637</v>
      </c>
      <c r="AA9" s="93">
        <v>3944.2176367066595</v>
      </c>
      <c r="AB9" s="93">
        <v>3599.4042182102521</v>
      </c>
      <c r="AC9" s="93">
        <v>3376.0954914298077</v>
      </c>
      <c r="AD9" s="93">
        <v>2828.7870588270785</v>
      </c>
      <c r="AE9" s="93">
        <v>3516.6009865872606</v>
      </c>
      <c r="AF9" s="93">
        <v>3071.9612014361269</v>
      </c>
      <c r="AG9" s="93">
        <v>4455.3842047567232</v>
      </c>
      <c r="AH9" s="93">
        <v>8228.9083869964143</v>
      </c>
      <c r="AI9" s="93">
        <v>11068.228997332584</v>
      </c>
      <c r="AJ9" s="93">
        <v>9846.1171051277888</v>
      </c>
      <c r="AK9" s="93">
        <v>10278.474464263096</v>
      </c>
      <c r="AL9" s="93">
        <v>10451.070113281712</v>
      </c>
      <c r="AM9" s="93">
        <v>10899.726379734815</v>
      </c>
      <c r="AN9" s="93">
        <v>11048.338805778172</v>
      </c>
      <c r="AO9" s="93">
        <v>10883.941155161479</v>
      </c>
      <c r="AP9" s="93">
        <v>10576.227449866767</v>
      </c>
      <c r="AQ9" s="93">
        <v>10209.731843147139</v>
      </c>
      <c r="AR9" s="93">
        <v>9402.3917020851222</v>
      </c>
      <c r="AS9" s="93">
        <v>8766.9852994704506</v>
      </c>
      <c r="AT9" s="93">
        <v>8192.645591443199</v>
      </c>
      <c r="AU9" s="93">
        <v>8746.7040667330366</v>
      </c>
      <c r="AV9" s="93">
        <v>9785.8004950446903</v>
      </c>
      <c r="AW9" s="93">
        <v>10158.373654168434</v>
      </c>
      <c r="AX9" s="93">
        <v>10154.191385777798</v>
      </c>
      <c r="AY9" s="93">
        <v>10234.275324393524</v>
      </c>
      <c r="AZ9" s="93">
        <v>10260.752301001896</v>
      </c>
      <c r="BA9" s="93">
        <v>10294.560858960553</v>
      </c>
      <c r="BB9" s="93">
        <v>10429.216404402827</v>
      </c>
      <c r="BC9" s="93">
        <v>11720.160124982594</v>
      </c>
      <c r="BD9" s="93">
        <v>11977.431923667544</v>
      </c>
      <c r="BE9" s="93">
        <v>11983.322297988123</v>
      </c>
      <c r="BF9" s="93">
        <v>11875.001840847472</v>
      </c>
      <c r="BG9" s="93"/>
      <c r="BH9" s="93"/>
      <c r="BI9" s="93"/>
      <c r="BJ9" s="93"/>
      <c r="BK9" s="93"/>
      <c r="BL9" s="93"/>
      <c r="BM9" s="93"/>
      <c r="BN9" s="93"/>
      <c r="BO9" s="93"/>
      <c r="BP9" s="93"/>
      <c r="BQ9" s="93"/>
      <c r="BR9" s="93"/>
      <c r="BS9" s="93"/>
      <c r="BT9" s="93"/>
      <c r="BU9" s="93"/>
      <c r="BV9" s="93"/>
      <c r="BW9" s="93"/>
      <c r="BX9" s="29"/>
    </row>
    <row r="10" spans="1:76" ht="26.45" customHeight="1">
      <c r="A10" s="82"/>
      <c r="B10" s="30" t="s">
        <v>253</v>
      </c>
      <c r="C10" s="82"/>
      <c r="D10" s="93">
        <f t="shared" ref="D10:AI10" si="0">SUM(D11:D12)</f>
        <v>0</v>
      </c>
      <c r="E10" s="93">
        <f t="shared" si="0"/>
        <v>0</v>
      </c>
      <c r="F10" s="93">
        <f t="shared" si="0"/>
        <v>0</v>
      </c>
      <c r="G10" s="93">
        <f t="shared" si="0"/>
        <v>0</v>
      </c>
      <c r="H10" s="93">
        <f t="shared" si="0"/>
        <v>0</v>
      </c>
      <c r="I10" s="93">
        <f t="shared" si="0"/>
        <v>0</v>
      </c>
      <c r="J10" s="93">
        <f t="shared" si="0"/>
        <v>0</v>
      </c>
      <c r="K10" s="93">
        <f t="shared" si="0"/>
        <v>0</v>
      </c>
      <c r="L10" s="93">
        <f t="shared" si="0"/>
        <v>0</v>
      </c>
      <c r="M10" s="93">
        <f t="shared" si="0"/>
        <v>0</v>
      </c>
      <c r="N10" s="93">
        <f t="shared" si="0"/>
        <v>0</v>
      </c>
      <c r="O10" s="93">
        <f t="shared" si="0"/>
        <v>0</v>
      </c>
      <c r="P10" s="93">
        <f t="shared" si="0"/>
        <v>0</v>
      </c>
      <c r="Q10" s="93">
        <f t="shared" si="0"/>
        <v>0</v>
      </c>
      <c r="R10" s="93">
        <f t="shared" si="0"/>
        <v>0</v>
      </c>
      <c r="S10" s="93">
        <f t="shared" si="0"/>
        <v>0</v>
      </c>
      <c r="T10" s="93">
        <f t="shared" si="0"/>
        <v>0</v>
      </c>
      <c r="U10" s="93">
        <f t="shared" si="0"/>
        <v>0</v>
      </c>
      <c r="V10" s="93">
        <f t="shared" si="0"/>
        <v>0</v>
      </c>
      <c r="W10" s="93">
        <f t="shared" si="0"/>
        <v>0</v>
      </c>
      <c r="X10" s="93">
        <f t="shared" si="0"/>
        <v>0</v>
      </c>
      <c r="Y10" s="93">
        <f t="shared" si="0"/>
        <v>0</v>
      </c>
      <c r="Z10" s="93">
        <f t="shared" si="0"/>
        <v>0</v>
      </c>
      <c r="AA10" s="93">
        <f t="shared" si="0"/>
        <v>0</v>
      </c>
      <c r="AB10" s="93">
        <f t="shared" si="0"/>
        <v>854.72578043045803</v>
      </c>
      <c r="AC10" s="93">
        <f t="shared" si="0"/>
        <v>782.720570064203</v>
      </c>
      <c r="AD10" s="93">
        <f t="shared" si="0"/>
        <v>755.49413166581951</v>
      </c>
      <c r="AE10" s="93">
        <f t="shared" si="0"/>
        <v>0.66138818630567242</v>
      </c>
      <c r="AF10" s="93">
        <f t="shared" si="0"/>
        <v>0</v>
      </c>
      <c r="AG10" s="93">
        <f t="shared" si="0"/>
        <v>503.31717817424658</v>
      </c>
      <c r="AH10" s="93">
        <f t="shared" si="0"/>
        <v>467.97283056680067</v>
      </c>
      <c r="AI10" s="93">
        <f t="shared" si="0"/>
        <v>401.10912405116289</v>
      </c>
      <c r="AJ10" s="93">
        <f t="shared" ref="AJ10:BO10" si="1">SUM(AJ11:AJ12)</f>
        <v>344.48031991445725</v>
      </c>
      <c r="AK10" s="93">
        <f t="shared" si="1"/>
        <v>326.15562505223937</v>
      </c>
      <c r="AL10" s="93">
        <f t="shared" si="1"/>
        <v>308.39223285093578</v>
      </c>
      <c r="AM10" s="93">
        <f t="shared" si="1"/>
        <v>297.91127768081617</v>
      </c>
      <c r="AN10" s="93">
        <f t="shared" si="1"/>
        <v>286.80205973839503</v>
      </c>
      <c r="AO10" s="93">
        <f t="shared" si="1"/>
        <v>272.82932170503256</v>
      </c>
      <c r="AP10" s="93">
        <f t="shared" si="1"/>
        <v>269.50280450580061</v>
      </c>
      <c r="AQ10" s="93">
        <f t="shared" si="1"/>
        <v>257.31144327179334</v>
      </c>
      <c r="AR10" s="93">
        <f t="shared" si="1"/>
        <v>244.94187945729567</v>
      </c>
      <c r="AS10" s="93">
        <f t="shared" si="1"/>
        <v>233.34365072789089</v>
      </c>
      <c r="AT10" s="93">
        <f t="shared" si="1"/>
        <v>217.18455007002899</v>
      </c>
      <c r="AU10" s="93">
        <f t="shared" si="1"/>
        <v>210.70322929614071</v>
      </c>
      <c r="AV10" s="93">
        <f t="shared" si="1"/>
        <v>210.01599458313038</v>
      </c>
      <c r="AW10" s="93">
        <f t="shared" si="1"/>
        <v>218.22039658272183</v>
      </c>
      <c r="AX10" s="93">
        <f t="shared" si="1"/>
        <v>215.50304159997609</v>
      </c>
      <c r="AY10" s="93">
        <f t="shared" si="1"/>
        <v>214.07585248857299</v>
      </c>
      <c r="AZ10" s="93">
        <f t="shared" si="1"/>
        <v>212.93951169246333</v>
      </c>
      <c r="BA10" s="93">
        <f t="shared" si="1"/>
        <v>201.93002621487034</v>
      </c>
      <c r="BB10" s="93">
        <f t="shared" si="1"/>
        <v>200.84137779986156</v>
      </c>
      <c r="BC10" s="93">
        <f t="shared" si="1"/>
        <v>190.02764890914375</v>
      </c>
      <c r="BD10" s="93">
        <f t="shared" si="1"/>
        <v>186.97947261306146</v>
      </c>
      <c r="BE10" s="93">
        <f t="shared" si="1"/>
        <v>185.97059365480683</v>
      </c>
      <c r="BF10" s="93">
        <f t="shared" si="1"/>
        <v>182.1468918262031</v>
      </c>
      <c r="BG10" s="93">
        <f t="shared" si="1"/>
        <v>183.26725572459188</v>
      </c>
      <c r="BH10" s="93">
        <f t="shared" si="1"/>
        <v>179.38714033137322</v>
      </c>
      <c r="BI10" s="93">
        <f t="shared" si="1"/>
        <v>175.44944506368068</v>
      </c>
      <c r="BJ10" s="93">
        <f t="shared" si="1"/>
        <v>173.29935359132193</v>
      </c>
      <c r="BK10" s="93">
        <f t="shared" si="1"/>
        <v>170.97738614218858</v>
      </c>
      <c r="BL10" s="93">
        <f t="shared" si="1"/>
        <v>1182.3764566565942</v>
      </c>
      <c r="BM10" s="93">
        <f t="shared" si="1"/>
        <v>169.63503456755237</v>
      </c>
      <c r="BN10" s="93">
        <f t="shared" si="1"/>
        <v>166.10267781191874</v>
      </c>
      <c r="BO10" s="93">
        <f t="shared" si="1"/>
        <v>164.04389789962633</v>
      </c>
      <c r="BP10" s="93">
        <f t="shared" ref="BP10:BW10" si="2">SUM(BP11:BP12)</f>
        <v>161.83566829273153</v>
      </c>
      <c r="BQ10" s="93">
        <f t="shared" si="2"/>
        <v>157.26777989726168</v>
      </c>
      <c r="BR10" s="93">
        <f t="shared" si="2"/>
        <v>157.71125388331254</v>
      </c>
      <c r="BS10" s="93">
        <f t="shared" si="2"/>
        <v>154.79261023173771</v>
      </c>
      <c r="BT10" s="93">
        <f t="shared" si="2"/>
        <v>151.79289386610273</v>
      </c>
      <c r="BU10" s="93">
        <f t="shared" si="2"/>
        <v>147.71789977393826</v>
      </c>
      <c r="BV10" s="93">
        <f t="shared" si="2"/>
        <v>143.03864236645057</v>
      </c>
      <c r="BW10" s="93">
        <f t="shared" si="2"/>
        <v>137.83081490012881</v>
      </c>
      <c r="BX10" s="29"/>
    </row>
    <row r="11" spans="1:76">
      <c r="A11" s="82"/>
      <c r="B11" s="38" t="s">
        <v>214</v>
      </c>
      <c r="C11" s="101" t="s">
        <v>207</v>
      </c>
      <c r="D11" s="93">
        <v>0</v>
      </c>
      <c r="E11" s="93">
        <v>0</v>
      </c>
      <c r="F11" s="93">
        <v>0</v>
      </c>
      <c r="G11" s="93">
        <v>0</v>
      </c>
      <c r="H11" s="93">
        <v>0</v>
      </c>
      <c r="I11" s="93">
        <v>0</v>
      </c>
      <c r="J11" s="93">
        <v>0</v>
      </c>
      <c r="K11" s="93">
        <v>0</v>
      </c>
      <c r="L11" s="93">
        <v>0</v>
      </c>
      <c r="M11" s="93">
        <v>0</v>
      </c>
      <c r="N11" s="93">
        <v>0</v>
      </c>
      <c r="O11" s="93">
        <v>0</v>
      </c>
      <c r="P11" s="93">
        <v>0</v>
      </c>
      <c r="Q11" s="93">
        <v>0</v>
      </c>
      <c r="R11" s="93">
        <v>0</v>
      </c>
      <c r="S11" s="93">
        <v>0</v>
      </c>
      <c r="T11" s="93">
        <v>0</v>
      </c>
      <c r="U11" s="93">
        <v>0</v>
      </c>
      <c r="V11" s="93">
        <v>0</v>
      </c>
      <c r="W11" s="93">
        <v>0</v>
      </c>
      <c r="X11" s="93">
        <v>0</v>
      </c>
      <c r="Y11" s="93">
        <v>0</v>
      </c>
      <c r="Z11" s="93">
        <v>0</v>
      </c>
      <c r="AA11" s="93">
        <v>0</v>
      </c>
      <c r="AB11" s="93">
        <v>0</v>
      </c>
      <c r="AC11" s="93">
        <v>757.21839610221139</v>
      </c>
      <c r="AD11" s="93">
        <v>727.54331504270976</v>
      </c>
      <c r="AE11" s="93">
        <v>0.66138818630567242</v>
      </c>
      <c r="AF11" s="93">
        <v>0</v>
      </c>
      <c r="AG11" s="93">
        <v>0</v>
      </c>
      <c r="AH11" s="93">
        <v>444.805858756563</v>
      </c>
      <c r="AI11" s="93">
        <v>381.25223672189742</v>
      </c>
      <c r="AJ11" s="93">
        <v>327.75797428754186</v>
      </c>
      <c r="AK11" s="93">
        <v>307.86652458202036</v>
      </c>
      <c r="AL11" s="93">
        <v>291.2593310258838</v>
      </c>
      <c r="AM11" s="93">
        <v>281.51249175343179</v>
      </c>
      <c r="AN11" s="93">
        <v>271.2992456984818</v>
      </c>
      <c r="AO11" s="93">
        <v>255.77748909846804</v>
      </c>
      <c r="AP11" s="93">
        <v>250.7547833227884</v>
      </c>
      <c r="AQ11" s="93">
        <v>237.61596656639728</v>
      </c>
      <c r="AR11" s="93">
        <v>227.01401997181509</v>
      </c>
      <c r="AS11" s="93">
        <v>216.40422368299105</v>
      </c>
      <c r="AT11" s="93">
        <v>200.51469894263261</v>
      </c>
      <c r="AU11" s="93">
        <v>192.71057125755604</v>
      </c>
      <c r="AV11" s="93">
        <v>189.21707486881286</v>
      </c>
      <c r="AW11" s="93">
        <v>195.88493491940244</v>
      </c>
      <c r="AX11" s="93">
        <v>195.52192356838589</v>
      </c>
      <c r="AY11" s="93">
        <v>191.33378882947557</v>
      </c>
      <c r="AZ11" s="93">
        <v>190.11754254902348</v>
      </c>
      <c r="BA11" s="93">
        <v>179.01941067422979</v>
      </c>
      <c r="BB11" s="93">
        <v>177.87263727088242</v>
      </c>
      <c r="BC11" s="93">
        <v>167.21510584741719</v>
      </c>
      <c r="BD11" s="93">
        <v>164.54204655133017</v>
      </c>
      <c r="BE11" s="93">
        <v>163.6899284384819</v>
      </c>
      <c r="BF11" s="93">
        <v>159.32907936385612</v>
      </c>
      <c r="BG11" s="93">
        <v>159.15081491732909</v>
      </c>
      <c r="BH11" s="93">
        <v>155.15773645887768</v>
      </c>
      <c r="BI11" s="93">
        <v>151.99404845796607</v>
      </c>
      <c r="BJ11" s="93">
        <v>150.35711908643538</v>
      </c>
      <c r="BK11" s="93">
        <v>147.72720946374724</v>
      </c>
      <c r="BL11" s="93">
        <v>931.62351749922527</v>
      </c>
      <c r="BM11" s="93">
        <v>133.80421287619666</v>
      </c>
      <c r="BN11" s="93">
        <v>131.44353593089303</v>
      </c>
      <c r="BO11" s="93">
        <v>130.14865877542195</v>
      </c>
      <c r="BP11" s="93">
        <v>128.19420815051276</v>
      </c>
      <c r="BQ11" s="93">
        <v>124.57783275999783</v>
      </c>
      <c r="BR11" s="93">
        <v>124.61147938331253</v>
      </c>
      <c r="BS11" s="93">
        <v>123.15944087145944</v>
      </c>
      <c r="BT11" s="93">
        <v>121.6590501559253</v>
      </c>
      <c r="BU11" s="93">
        <v>119.45374194384492</v>
      </c>
      <c r="BV11" s="93">
        <v>116.55252059756695</v>
      </c>
      <c r="BW11" s="93">
        <v>112.36903238694283</v>
      </c>
      <c r="BX11" s="29"/>
    </row>
    <row r="12" spans="1:76">
      <c r="A12" s="82"/>
      <c r="B12" s="38" t="s">
        <v>213</v>
      </c>
      <c r="C12" s="101" t="s">
        <v>198</v>
      </c>
      <c r="D12" s="93">
        <v>0</v>
      </c>
      <c r="E12" s="93">
        <v>0</v>
      </c>
      <c r="F12" s="93">
        <v>0</v>
      </c>
      <c r="G12" s="93">
        <v>0</v>
      </c>
      <c r="H12" s="93">
        <v>0</v>
      </c>
      <c r="I12" s="93">
        <v>0</v>
      </c>
      <c r="J12" s="93">
        <v>0</v>
      </c>
      <c r="K12" s="93">
        <v>0</v>
      </c>
      <c r="L12" s="93">
        <v>0</v>
      </c>
      <c r="M12" s="93">
        <v>0</v>
      </c>
      <c r="N12" s="93">
        <v>0</v>
      </c>
      <c r="O12" s="93">
        <v>0</v>
      </c>
      <c r="P12" s="93">
        <v>0</v>
      </c>
      <c r="Q12" s="93">
        <v>0</v>
      </c>
      <c r="R12" s="93">
        <v>0</v>
      </c>
      <c r="S12" s="93">
        <v>0</v>
      </c>
      <c r="T12" s="93">
        <v>0</v>
      </c>
      <c r="U12" s="93">
        <v>0</v>
      </c>
      <c r="V12" s="93">
        <v>0</v>
      </c>
      <c r="W12" s="93">
        <v>0</v>
      </c>
      <c r="X12" s="93">
        <v>0</v>
      </c>
      <c r="Y12" s="93">
        <v>0</v>
      </c>
      <c r="Z12" s="93">
        <v>0</v>
      </c>
      <c r="AA12" s="93">
        <v>0</v>
      </c>
      <c r="AB12" s="93">
        <v>854.72578043045803</v>
      </c>
      <c r="AC12" s="93">
        <v>25.502173961991573</v>
      </c>
      <c r="AD12" s="93">
        <v>27.950816623109755</v>
      </c>
      <c r="AE12" s="93">
        <v>0</v>
      </c>
      <c r="AF12" s="93">
        <v>0</v>
      </c>
      <c r="AG12" s="93">
        <v>503.31717817424658</v>
      </c>
      <c r="AH12" s="93">
        <v>23.166971810237655</v>
      </c>
      <c r="AI12" s="93">
        <v>19.85688732926549</v>
      </c>
      <c r="AJ12" s="93">
        <v>16.722345626915402</v>
      </c>
      <c r="AK12" s="93">
        <v>18.289100470219033</v>
      </c>
      <c r="AL12" s="93">
        <v>17.132901825051988</v>
      </c>
      <c r="AM12" s="93">
        <v>16.398785927384374</v>
      </c>
      <c r="AN12" s="93">
        <v>15.502814039913245</v>
      </c>
      <c r="AO12" s="93">
        <v>17.051832606564538</v>
      </c>
      <c r="AP12" s="93">
        <v>18.748021183012217</v>
      </c>
      <c r="AQ12" s="93">
        <v>19.69547670539605</v>
      </c>
      <c r="AR12" s="93">
        <v>17.927859485480589</v>
      </c>
      <c r="AS12" s="93">
        <v>16.939427044899844</v>
      </c>
      <c r="AT12" s="93">
        <v>16.669851127396392</v>
      </c>
      <c r="AU12" s="93">
        <v>17.992658038584665</v>
      </c>
      <c r="AV12" s="93">
        <v>20.798919714317517</v>
      </c>
      <c r="AW12" s="93">
        <v>22.335461663319393</v>
      </c>
      <c r="AX12" s="93">
        <v>19.981118031590206</v>
      </c>
      <c r="AY12" s="93">
        <v>22.742063659097429</v>
      </c>
      <c r="AZ12" s="93">
        <v>22.821969143439855</v>
      </c>
      <c r="BA12" s="93">
        <v>22.910615540640539</v>
      </c>
      <c r="BB12" s="93">
        <v>22.968740528979133</v>
      </c>
      <c r="BC12" s="93">
        <v>22.812543061726569</v>
      </c>
      <c r="BD12" s="93">
        <v>22.437426061731294</v>
      </c>
      <c r="BE12" s="93">
        <v>22.280665216324937</v>
      </c>
      <c r="BF12" s="93">
        <v>22.817812462346971</v>
      </c>
      <c r="BG12" s="93">
        <v>24.11644080726278</v>
      </c>
      <c r="BH12" s="93">
        <v>24.229403872495549</v>
      </c>
      <c r="BI12" s="93">
        <v>23.455396605714622</v>
      </c>
      <c r="BJ12" s="93">
        <v>22.942234504886549</v>
      </c>
      <c r="BK12" s="93">
        <v>23.250176678441328</v>
      </c>
      <c r="BL12" s="93">
        <v>250.75293915736896</v>
      </c>
      <c r="BM12" s="93">
        <v>35.830821691355702</v>
      </c>
      <c r="BN12" s="93">
        <v>34.659141881025718</v>
      </c>
      <c r="BO12" s="93">
        <v>33.89523912420438</v>
      </c>
      <c r="BP12" s="93">
        <v>33.641460142218769</v>
      </c>
      <c r="BQ12" s="93">
        <v>32.689947137263836</v>
      </c>
      <c r="BR12" s="93">
        <v>33.099774500000002</v>
      </c>
      <c r="BS12" s="93">
        <v>31.633169360278263</v>
      </c>
      <c r="BT12" s="93">
        <v>30.13384371017742</v>
      </c>
      <c r="BU12" s="93">
        <v>28.264157830093342</v>
      </c>
      <c r="BV12" s="93">
        <v>26.486121768883628</v>
      </c>
      <c r="BW12" s="93">
        <v>25.461782513185977</v>
      </c>
      <c r="BX12" s="29"/>
    </row>
    <row r="13" spans="1:76">
      <c r="A13" s="82"/>
      <c r="B13" s="107" t="s">
        <v>252</v>
      </c>
      <c r="C13" s="101" t="s">
        <v>200</v>
      </c>
      <c r="D13" s="93">
        <v>0</v>
      </c>
      <c r="E13" s="93">
        <v>0</v>
      </c>
      <c r="F13" s="93">
        <v>0</v>
      </c>
      <c r="G13" s="93">
        <v>0</v>
      </c>
      <c r="H13" s="93">
        <v>0</v>
      </c>
      <c r="I13" s="93">
        <v>0</v>
      </c>
      <c r="J13" s="93">
        <v>0</v>
      </c>
      <c r="K13" s="93">
        <v>0</v>
      </c>
      <c r="L13" s="93">
        <v>0</v>
      </c>
      <c r="M13" s="93">
        <v>0</v>
      </c>
      <c r="N13" s="93">
        <v>0</v>
      </c>
      <c r="O13" s="93">
        <v>0</v>
      </c>
      <c r="P13" s="93">
        <v>0</v>
      </c>
      <c r="Q13" s="93">
        <v>0</v>
      </c>
      <c r="R13" s="93">
        <v>0</v>
      </c>
      <c r="S13" s="93">
        <v>0</v>
      </c>
      <c r="T13" s="93">
        <v>0</v>
      </c>
      <c r="U13" s="93">
        <v>0</v>
      </c>
      <c r="V13" s="93">
        <v>0</v>
      </c>
      <c r="W13" s="93">
        <v>0</v>
      </c>
      <c r="X13" s="93">
        <v>0</v>
      </c>
      <c r="Y13" s="93">
        <v>0</v>
      </c>
      <c r="Z13" s="93">
        <v>0</v>
      </c>
      <c r="AA13" s="93">
        <v>0</v>
      </c>
      <c r="AB13" s="93">
        <v>0</v>
      </c>
      <c r="AC13" s="93">
        <v>0</v>
      </c>
      <c r="AD13" s="93">
        <v>0</v>
      </c>
      <c r="AE13" s="93">
        <v>0</v>
      </c>
      <c r="AF13" s="93">
        <v>0</v>
      </c>
      <c r="AG13" s="93">
        <v>0</v>
      </c>
      <c r="AH13" s="93">
        <v>0</v>
      </c>
      <c r="AI13" s="93">
        <v>0</v>
      </c>
      <c r="AJ13" s="93">
        <v>0</v>
      </c>
      <c r="AK13" s="93">
        <v>0</v>
      </c>
      <c r="AL13" s="93">
        <v>0</v>
      </c>
      <c r="AM13" s="93">
        <v>0</v>
      </c>
      <c r="AN13" s="93">
        <v>0</v>
      </c>
      <c r="AO13" s="93">
        <v>0</v>
      </c>
      <c r="AP13" s="93">
        <v>0</v>
      </c>
      <c r="AQ13" s="93">
        <v>0</v>
      </c>
      <c r="AR13" s="93">
        <v>5.2275705516445494E-3</v>
      </c>
      <c r="AS13" s="93">
        <v>0.78539468970433823</v>
      </c>
      <c r="AT13" s="93">
        <v>15.347470259673372</v>
      </c>
      <c r="AU13" s="93">
        <v>39.196484670340006</v>
      </c>
      <c r="AV13" s="93">
        <v>25.163191574075125</v>
      </c>
      <c r="AW13" s="93">
        <v>19.550147285938284</v>
      </c>
      <c r="AX13" s="93">
        <v>0</v>
      </c>
      <c r="AY13" s="93">
        <v>92.387322429752089</v>
      </c>
      <c r="AZ13" s="93">
        <v>60.653606962473219</v>
      </c>
      <c r="BA13" s="93">
        <v>0.85106945843520476</v>
      </c>
      <c r="BB13" s="93">
        <v>0</v>
      </c>
      <c r="BC13" s="93">
        <v>1.3752894533274342</v>
      </c>
      <c r="BD13" s="93">
        <v>40.827761218726685</v>
      </c>
      <c r="BE13" s="93">
        <v>21.799709133565646</v>
      </c>
      <c r="BF13" s="93">
        <v>18.780753601630359</v>
      </c>
      <c r="BG13" s="93">
        <v>8.2239977526277528</v>
      </c>
      <c r="BH13" s="93">
        <v>2.2539273670041409</v>
      </c>
      <c r="BI13" s="93">
        <v>10.814892651007865</v>
      </c>
      <c r="BJ13" s="93">
        <v>4.1047104064848163</v>
      </c>
      <c r="BK13" s="93">
        <v>4.631043840415936</v>
      </c>
      <c r="BL13" s="93">
        <v>239.00919721821242</v>
      </c>
      <c r="BM13" s="93">
        <v>329.19116585836878</v>
      </c>
      <c r="BN13" s="93">
        <v>467.62371251534023</v>
      </c>
      <c r="BO13" s="93">
        <v>135.82227396625007</v>
      </c>
      <c r="BP13" s="93">
        <v>147.1710731704419</v>
      </c>
      <c r="BQ13" s="93">
        <v>8.5478345583964153</v>
      </c>
      <c r="BR13" s="93">
        <v>10.379999999999995</v>
      </c>
      <c r="BS13" s="93">
        <v>125.68449930448374</v>
      </c>
      <c r="BT13" s="93">
        <v>125.87908025875386</v>
      </c>
      <c r="BU13" s="93">
        <v>126.78167689472473</v>
      </c>
      <c r="BV13" s="93">
        <v>126.15017237694796</v>
      </c>
      <c r="BW13" s="93">
        <v>124.07832545422247</v>
      </c>
      <c r="BX13" s="29"/>
    </row>
    <row r="14" spans="1:76">
      <c r="A14" s="82"/>
      <c r="B14" s="30" t="s">
        <v>10</v>
      </c>
      <c r="C14" s="101" t="s">
        <v>200</v>
      </c>
      <c r="D14" s="93">
        <v>0</v>
      </c>
      <c r="E14" s="93">
        <v>0</v>
      </c>
      <c r="F14" s="93">
        <v>0</v>
      </c>
      <c r="G14" s="93">
        <v>0</v>
      </c>
      <c r="H14" s="93">
        <v>0</v>
      </c>
      <c r="I14" s="93">
        <v>0</v>
      </c>
      <c r="J14" s="93">
        <v>0</v>
      </c>
      <c r="K14" s="93">
        <v>0</v>
      </c>
      <c r="L14" s="93">
        <v>0</v>
      </c>
      <c r="M14" s="93">
        <v>0</v>
      </c>
      <c r="N14" s="93">
        <v>0</v>
      </c>
      <c r="O14" s="93">
        <v>0</v>
      </c>
      <c r="P14" s="93">
        <v>0</v>
      </c>
      <c r="Q14" s="93">
        <v>0</v>
      </c>
      <c r="R14" s="93">
        <v>0</v>
      </c>
      <c r="S14" s="93">
        <v>0</v>
      </c>
      <c r="T14" s="93">
        <v>0</v>
      </c>
      <c r="U14" s="93">
        <v>0</v>
      </c>
      <c r="V14" s="93">
        <v>0</v>
      </c>
      <c r="W14" s="93">
        <v>0</v>
      </c>
      <c r="X14" s="93">
        <v>0</v>
      </c>
      <c r="Y14" s="93">
        <v>0</v>
      </c>
      <c r="Z14" s="93">
        <v>221.80992677904234</v>
      </c>
      <c r="AA14" s="93">
        <v>240.99089429979588</v>
      </c>
      <c r="AB14" s="93">
        <v>286.67821206984308</v>
      </c>
      <c r="AC14" s="93">
        <v>323.68143874835459</v>
      </c>
      <c r="AD14" s="93">
        <v>813.86201343760763</v>
      </c>
      <c r="AE14" s="93">
        <v>906.10181523877122</v>
      </c>
      <c r="AF14" s="93">
        <v>863.53325320521697</v>
      </c>
      <c r="AG14" s="93">
        <v>1895.1432525132345</v>
      </c>
      <c r="AH14" s="93">
        <v>1788.490223750347</v>
      </c>
      <c r="AI14" s="93">
        <v>1767.2629723046284</v>
      </c>
      <c r="AJ14" s="93">
        <v>2003.3370061044652</v>
      </c>
      <c r="AK14" s="93">
        <v>2714.7121464628449</v>
      </c>
      <c r="AL14" s="93">
        <v>3092.4887794218835</v>
      </c>
      <c r="AM14" s="93">
        <v>3328.9535432590283</v>
      </c>
      <c r="AN14" s="93">
        <v>3498.4683683404223</v>
      </c>
      <c r="AO14" s="93">
        <v>3602.8086321584215</v>
      </c>
      <c r="AP14" s="93">
        <v>3831.6268292781219</v>
      </c>
      <c r="AQ14" s="93">
        <v>3777.4276554153435</v>
      </c>
      <c r="AR14" s="93">
        <v>2843.1610746807687</v>
      </c>
      <c r="AS14" s="93">
        <v>3284.0538895846425</v>
      </c>
      <c r="AT14" s="93">
        <v>3788.3445746438642</v>
      </c>
      <c r="AU14" s="93">
        <v>2366.9380419772638</v>
      </c>
      <c r="AV14" s="93">
        <v>2782.245501808321</v>
      </c>
      <c r="AW14" s="93">
        <v>3112.4604612221319</v>
      </c>
      <c r="AX14" s="93">
        <v>3293.7865282093658</v>
      </c>
      <c r="AY14" s="93">
        <v>3372.2827685880825</v>
      </c>
      <c r="AZ14" s="93">
        <v>3415.5522391017739</v>
      </c>
      <c r="BA14" s="93">
        <v>3477.8802738995064</v>
      </c>
      <c r="BB14" s="93">
        <v>3506.077758870033</v>
      </c>
      <c r="BC14" s="93">
        <v>3552.67166425593</v>
      </c>
      <c r="BD14" s="93">
        <v>3560.9399591623101</v>
      </c>
      <c r="BE14" s="93">
        <v>3659.3848128381169</v>
      </c>
      <c r="BF14" s="93">
        <v>3762.1768350008983</v>
      </c>
      <c r="BG14" s="93">
        <v>4197.3887129727846</v>
      </c>
      <c r="BH14" s="93">
        <v>4486.3938175399398</v>
      </c>
      <c r="BI14" s="93">
        <v>4630.8570012381315</v>
      </c>
      <c r="BJ14" s="93">
        <v>4708.0248335995539</v>
      </c>
      <c r="BK14" s="93">
        <v>4673.6257418564683</v>
      </c>
      <c r="BL14" s="93">
        <v>4794.4090325654333</v>
      </c>
      <c r="BM14" s="93">
        <v>5184.8353345399573</v>
      </c>
      <c r="BN14" s="93">
        <v>5289.131220072717</v>
      </c>
      <c r="BO14" s="93">
        <v>5189.3529538298171</v>
      </c>
      <c r="BP14" s="93">
        <v>5100.2679029667779</v>
      </c>
      <c r="BQ14" s="93">
        <v>0</v>
      </c>
      <c r="BR14" s="93">
        <v>0</v>
      </c>
      <c r="BS14" s="93">
        <v>0</v>
      </c>
      <c r="BT14" s="93">
        <v>0</v>
      </c>
      <c r="BU14" s="93">
        <v>0</v>
      </c>
      <c r="BV14" s="93">
        <v>0</v>
      </c>
      <c r="BW14" s="93">
        <v>0</v>
      </c>
      <c r="BX14" s="29"/>
    </row>
    <row r="15" spans="1:76" ht="26.45" customHeight="1">
      <c r="A15" s="82"/>
      <c r="B15" s="30" t="s">
        <v>251</v>
      </c>
      <c r="C15" s="101" t="s">
        <v>207</v>
      </c>
      <c r="D15" s="93">
        <v>0</v>
      </c>
      <c r="E15" s="93">
        <v>0</v>
      </c>
      <c r="F15" s="93">
        <v>0</v>
      </c>
      <c r="G15" s="93">
        <v>0</v>
      </c>
      <c r="H15" s="93">
        <v>0</v>
      </c>
      <c r="I15" s="93">
        <v>0</v>
      </c>
      <c r="J15" s="93">
        <v>0</v>
      </c>
      <c r="K15" s="93">
        <v>0</v>
      </c>
      <c r="L15" s="93">
        <v>0</v>
      </c>
      <c r="M15" s="93">
        <v>0</v>
      </c>
      <c r="N15" s="93">
        <v>0</v>
      </c>
      <c r="O15" s="93">
        <v>0</v>
      </c>
      <c r="P15" s="93">
        <v>0</v>
      </c>
      <c r="Q15" s="93">
        <v>0</v>
      </c>
      <c r="R15" s="93">
        <v>0</v>
      </c>
      <c r="S15" s="93">
        <v>0</v>
      </c>
      <c r="T15" s="93">
        <v>0</v>
      </c>
      <c r="U15" s="93">
        <v>0</v>
      </c>
      <c r="V15" s="93">
        <v>0</v>
      </c>
      <c r="W15" s="93">
        <v>0</v>
      </c>
      <c r="X15" s="93">
        <v>0</v>
      </c>
      <c r="Y15" s="93">
        <v>0</v>
      </c>
      <c r="Z15" s="93">
        <v>135.55051080941476</v>
      </c>
      <c r="AA15" s="93">
        <v>153.77514207701262</v>
      </c>
      <c r="AB15" s="93">
        <v>139.0920214116646</v>
      </c>
      <c r="AC15" s="93">
        <v>131.43428118872581</v>
      </c>
      <c r="AD15" s="93">
        <v>114.26951501800754</v>
      </c>
      <c r="AE15" s="93">
        <v>99.869616132156537</v>
      </c>
      <c r="AF15" s="93">
        <v>87.520262149177398</v>
      </c>
      <c r="AG15" s="93">
        <v>78.065521512740276</v>
      </c>
      <c r="AH15" s="93">
        <v>74.13430979276049</v>
      </c>
      <c r="AI15" s="93">
        <v>63.542039453649565</v>
      </c>
      <c r="AJ15" s="93">
        <v>53.511506006129288</v>
      </c>
      <c r="AK15" s="93">
        <v>51.819117998953921</v>
      </c>
      <c r="AL15" s="93">
        <v>48.543221837647295</v>
      </c>
      <c r="AM15" s="93">
        <v>46.463226794255725</v>
      </c>
      <c r="AN15" s="93">
        <v>43.924639779754195</v>
      </c>
      <c r="AO15" s="93">
        <v>43.84756955973738</v>
      </c>
      <c r="AP15" s="93">
        <v>42.183047661777486</v>
      </c>
      <c r="AQ15" s="93">
        <v>5.791611596309945</v>
      </c>
      <c r="AR15" s="93">
        <v>0</v>
      </c>
      <c r="AS15" s="93">
        <v>0</v>
      </c>
      <c r="AT15" s="93">
        <v>0</v>
      </c>
      <c r="AU15" s="93">
        <v>0</v>
      </c>
      <c r="AV15" s="93">
        <v>0</v>
      </c>
      <c r="AW15" s="93">
        <v>0</v>
      </c>
      <c r="AX15" s="93">
        <v>0</v>
      </c>
      <c r="AY15" s="93">
        <v>0</v>
      </c>
      <c r="AZ15" s="93">
        <v>0</v>
      </c>
      <c r="BA15" s="93">
        <v>0</v>
      </c>
      <c r="BB15" s="93">
        <v>0</v>
      </c>
      <c r="BC15" s="93">
        <v>0</v>
      </c>
      <c r="BD15" s="93">
        <v>0</v>
      </c>
      <c r="BE15" s="93">
        <v>0</v>
      </c>
      <c r="BF15" s="93">
        <v>0</v>
      </c>
      <c r="BG15" s="93">
        <v>0</v>
      </c>
      <c r="BH15" s="93">
        <v>0</v>
      </c>
      <c r="BI15" s="93">
        <v>0</v>
      </c>
      <c r="BJ15" s="93">
        <v>0</v>
      </c>
      <c r="BK15" s="93">
        <v>0</v>
      </c>
      <c r="BL15" s="93">
        <v>0</v>
      </c>
      <c r="BM15" s="93">
        <v>0</v>
      </c>
      <c r="BN15" s="93">
        <v>0</v>
      </c>
      <c r="BO15" s="93">
        <v>0</v>
      </c>
      <c r="BP15" s="93">
        <v>0</v>
      </c>
      <c r="BQ15" s="93">
        <v>0</v>
      </c>
      <c r="BR15" s="93">
        <v>0</v>
      </c>
      <c r="BS15" s="93">
        <v>0</v>
      </c>
      <c r="BT15" s="93">
        <v>0</v>
      </c>
      <c r="BU15" s="93">
        <v>0</v>
      </c>
      <c r="BV15" s="93">
        <v>0</v>
      </c>
      <c r="BW15" s="93">
        <v>0</v>
      </c>
      <c r="BX15" s="29"/>
    </row>
    <row r="16" spans="1:76">
      <c r="A16" s="82"/>
      <c r="B16" s="30" t="s">
        <v>250</v>
      </c>
      <c r="C16" s="101" t="s">
        <v>198</v>
      </c>
      <c r="D16" s="93">
        <v>0</v>
      </c>
      <c r="E16" s="93">
        <v>0</v>
      </c>
      <c r="F16" s="93">
        <v>0</v>
      </c>
      <c r="G16" s="93">
        <v>0</v>
      </c>
      <c r="H16" s="93">
        <v>0</v>
      </c>
      <c r="I16" s="93">
        <v>0</v>
      </c>
      <c r="J16" s="93">
        <v>0</v>
      </c>
      <c r="K16" s="93">
        <v>0</v>
      </c>
      <c r="L16" s="93">
        <v>0</v>
      </c>
      <c r="M16" s="93">
        <v>0</v>
      </c>
      <c r="N16" s="93">
        <v>0</v>
      </c>
      <c r="O16" s="93">
        <v>0</v>
      </c>
      <c r="P16" s="93">
        <v>0</v>
      </c>
      <c r="Q16" s="93">
        <v>0</v>
      </c>
      <c r="R16" s="93">
        <v>0</v>
      </c>
      <c r="S16" s="93">
        <v>0</v>
      </c>
      <c r="T16" s="93">
        <v>0</v>
      </c>
      <c r="U16" s="93">
        <v>0</v>
      </c>
      <c r="V16" s="93">
        <v>0</v>
      </c>
      <c r="W16" s="93">
        <v>0</v>
      </c>
      <c r="X16" s="93">
        <v>0</v>
      </c>
      <c r="Y16" s="93">
        <v>0</v>
      </c>
      <c r="Z16" s="93">
        <v>0</v>
      </c>
      <c r="AA16" s="93">
        <v>0</v>
      </c>
      <c r="AB16" s="93">
        <v>0</v>
      </c>
      <c r="AC16" s="93">
        <v>0</v>
      </c>
      <c r="AD16" s="93">
        <v>0</v>
      </c>
      <c r="AE16" s="93">
        <v>0</v>
      </c>
      <c r="AF16" s="93">
        <v>0</v>
      </c>
      <c r="AG16" s="93">
        <v>0</v>
      </c>
      <c r="AH16" s="93">
        <v>0</v>
      </c>
      <c r="AI16" s="93">
        <v>0</v>
      </c>
      <c r="AJ16" s="93">
        <v>0</v>
      </c>
      <c r="AK16" s="93">
        <v>0</v>
      </c>
      <c r="AL16" s="93">
        <v>0</v>
      </c>
      <c r="AM16" s="93">
        <v>0</v>
      </c>
      <c r="AN16" s="93">
        <v>0</v>
      </c>
      <c r="AO16" s="93">
        <v>0</v>
      </c>
      <c r="AP16" s="93">
        <v>0</v>
      </c>
      <c r="AQ16" s="93">
        <v>0</v>
      </c>
      <c r="AR16" s="93">
        <v>0</v>
      </c>
      <c r="AS16" s="93">
        <v>0</v>
      </c>
      <c r="AT16" s="93">
        <v>0</v>
      </c>
      <c r="AU16" s="93">
        <v>0</v>
      </c>
      <c r="AV16" s="93">
        <v>3243.5383527266627</v>
      </c>
      <c r="AW16" s="93">
        <v>4447.9144163315996</v>
      </c>
      <c r="AX16" s="93">
        <v>4954.5402900205881</v>
      </c>
      <c r="AY16" s="93">
        <v>5857.7577719778246</v>
      </c>
      <c r="AZ16" s="93">
        <v>6648.6875076609558</v>
      </c>
      <c r="BA16" s="93">
        <v>7194.0160629678358</v>
      </c>
      <c r="BB16" s="93">
        <v>7600.2041263876145</v>
      </c>
      <c r="BC16" s="93">
        <v>8008.3628382789148</v>
      </c>
      <c r="BD16" s="93">
        <v>8359.2468996606876</v>
      </c>
      <c r="BE16" s="93">
        <v>8965.2104465323155</v>
      </c>
      <c r="BF16" s="93">
        <v>9361.7933203938101</v>
      </c>
      <c r="BG16" s="93">
        <v>9864.7470496254609</v>
      </c>
      <c r="BH16" s="93">
        <v>10190.177161828358</v>
      </c>
      <c r="BI16" s="93">
        <v>10574.769021861321</v>
      </c>
      <c r="BJ16" s="93">
        <v>10937.269026839569</v>
      </c>
      <c r="BK16" s="93">
        <v>11452.292660772882</v>
      </c>
      <c r="BL16" s="93">
        <v>11917.06257552108</v>
      </c>
      <c r="BM16" s="93">
        <v>12646.867760934627</v>
      </c>
      <c r="BN16" s="93">
        <v>12755.302968361977</v>
      </c>
      <c r="BO16" s="93">
        <v>13258.034344952399</v>
      </c>
      <c r="BP16" s="93">
        <v>13945.049821564342</v>
      </c>
      <c r="BQ16" s="93">
        <v>13993.805107827904</v>
      </c>
      <c r="BR16" s="93">
        <v>13770.100253762375</v>
      </c>
      <c r="BS16" s="93">
        <v>12802.622063820991</v>
      </c>
      <c r="BT16" s="93">
        <v>9854.2320135100745</v>
      </c>
      <c r="BU16" s="93">
        <v>6172.8592184904055</v>
      </c>
      <c r="BV16" s="93">
        <v>4918.370782191635</v>
      </c>
      <c r="BW16" s="93">
        <v>4657.3435436002019</v>
      </c>
      <c r="BX16" s="29"/>
    </row>
    <row r="17" spans="1:76">
      <c r="A17" s="82"/>
      <c r="B17" s="30" t="s">
        <v>249</v>
      </c>
      <c r="C17" s="101" t="s">
        <v>200</v>
      </c>
      <c r="D17" s="93">
        <v>0</v>
      </c>
      <c r="E17" s="93">
        <v>0</v>
      </c>
      <c r="F17" s="93">
        <v>0</v>
      </c>
      <c r="G17" s="93">
        <v>0</v>
      </c>
      <c r="H17" s="93">
        <v>0</v>
      </c>
      <c r="I17" s="93">
        <v>0</v>
      </c>
      <c r="J17" s="93">
        <v>0</v>
      </c>
      <c r="K17" s="93">
        <v>0</v>
      </c>
      <c r="L17" s="93">
        <v>0</v>
      </c>
      <c r="M17" s="93">
        <v>0</v>
      </c>
      <c r="N17" s="93">
        <v>0</v>
      </c>
      <c r="O17" s="93">
        <v>0</v>
      </c>
      <c r="P17" s="93">
        <v>0</v>
      </c>
      <c r="Q17" s="93">
        <v>0</v>
      </c>
      <c r="R17" s="93">
        <v>0</v>
      </c>
      <c r="S17" s="93">
        <v>0</v>
      </c>
      <c r="T17" s="93">
        <v>0</v>
      </c>
      <c r="U17" s="93">
        <v>0</v>
      </c>
      <c r="V17" s="93">
        <v>0</v>
      </c>
      <c r="W17" s="93">
        <v>0</v>
      </c>
      <c r="X17" s="93">
        <v>0</v>
      </c>
      <c r="Y17" s="93">
        <v>0</v>
      </c>
      <c r="Z17" s="93">
        <v>0</v>
      </c>
      <c r="AA17" s="93">
        <v>0</v>
      </c>
      <c r="AB17" s="93">
        <v>0</v>
      </c>
      <c r="AC17" s="93">
        <v>0</v>
      </c>
      <c r="AD17" s="93">
        <v>0</v>
      </c>
      <c r="AE17" s="93">
        <v>0</v>
      </c>
      <c r="AF17" s="93">
        <v>0</v>
      </c>
      <c r="AG17" s="93">
        <v>0</v>
      </c>
      <c r="AH17" s="93">
        <v>0</v>
      </c>
      <c r="AI17" s="93">
        <v>0</v>
      </c>
      <c r="AJ17" s="93">
        <v>0</v>
      </c>
      <c r="AK17" s="93">
        <v>0</v>
      </c>
      <c r="AL17" s="93">
        <v>0</v>
      </c>
      <c r="AM17" s="93">
        <v>0</v>
      </c>
      <c r="AN17" s="93">
        <v>0</v>
      </c>
      <c r="AO17" s="93">
        <v>0</v>
      </c>
      <c r="AP17" s="93">
        <v>0</v>
      </c>
      <c r="AQ17" s="93">
        <v>0</v>
      </c>
      <c r="AR17" s="93">
        <v>0</v>
      </c>
      <c r="AS17" s="93">
        <v>0</v>
      </c>
      <c r="AT17" s="93">
        <v>0</v>
      </c>
      <c r="AU17" s="93">
        <v>0</v>
      </c>
      <c r="AV17" s="93">
        <v>4.7291940265621975</v>
      </c>
      <c r="AW17" s="93">
        <v>11.558412888625307</v>
      </c>
      <c r="AX17" s="93">
        <v>18.027563756935884</v>
      </c>
      <c r="AY17" s="93">
        <v>29.526163001306504</v>
      </c>
      <c r="AZ17" s="93">
        <v>50.298798111524583</v>
      </c>
      <c r="BA17" s="93">
        <v>61.035913072010104</v>
      </c>
      <c r="BB17" s="93">
        <v>69.812619040900614</v>
      </c>
      <c r="BC17" s="93">
        <v>55.588860125852094</v>
      </c>
      <c r="BD17" s="93">
        <v>-8.4372025013291135E-2</v>
      </c>
      <c r="BE17" s="93">
        <v>-0.11776824464743844</v>
      </c>
      <c r="BF17" s="93">
        <v>-0.1956445545228325</v>
      </c>
      <c r="BG17" s="93">
        <v>0.11086141527363505</v>
      </c>
      <c r="BH17" s="93">
        <v>-3.6577444679977665E-2</v>
      </c>
      <c r="BI17" s="93">
        <v>0</v>
      </c>
      <c r="BJ17" s="93">
        <v>0</v>
      </c>
      <c r="BK17" s="93">
        <v>0</v>
      </c>
      <c r="BL17" s="93">
        <v>0</v>
      </c>
      <c r="BM17" s="93">
        <v>0</v>
      </c>
      <c r="BN17" s="93">
        <v>0</v>
      </c>
      <c r="BO17" s="93">
        <v>0</v>
      </c>
      <c r="BP17" s="93">
        <v>0</v>
      </c>
      <c r="BQ17" s="93">
        <v>0</v>
      </c>
      <c r="BR17" s="93">
        <v>0</v>
      </c>
      <c r="BS17" s="93">
        <v>0</v>
      </c>
      <c r="BT17" s="93">
        <v>0</v>
      </c>
      <c r="BU17" s="93">
        <v>0</v>
      </c>
      <c r="BV17" s="93">
        <v>0</v>
      </c>
      <c r="BW17" s="93">
        <v>0</v>
      </c>
      <c r="BX17" s="29"/>
    </row>
    <row r="18" spans="1:76">
      <c r="A18" s="82"/>
      <c r="B18" s="30" t="s">
        <v>248</v>
      </c>
      <c r="C18" s="101" t="s">
        <v>200</v>
      </c>
      <c r="D18" s="93">
        <v>0</v>
      </c>
      <c r="E18" s="93">
        <v>0</v>
      </c>
      <c r="F18" s="93">
        <v>0</v>
      </c>
      <c r="G18" s="93">
        <v>0</v>
      </c>
      <c r="H18" s="93">
        <v>0</v>
      </c>
      <c r="I18" s="93">
        <v>0</v>
      </c>
      <c r="J18" s="93">
        <v>0</v>
      </c>
      <c r="K18" s="93">
        <v>0</v>
      </c>
      <c r="L18" s="93">
        <v>0</v>
      </c>
      <c r="M18" s="93">
        <v>0</v>
      </c>
      <c r="N18" s="93">
        <v>0</v>
      </c>
      <c r="O18" s="93">
        <v>0</v>
      </c>
      <c r="P18" s="93">
        <v>0</v>
      </c>
      <c r="Q18" s="93">
        <v>0</v>
      </c>
      <c r="R18" s="93">
        <v>0</v>
      </c>
      <c r="S18" s="93">
        <v>0</v>
      </c>
      <c r="T18" s="93">
        <v>0</v>
      </c>
      <c r="U18" s="93">
        <v>0</v>
      </c>
      <c r="V18" s="93">
        <v>0</v>
      </c>
      <c r="W18" s="93">
        <v>0</v>
      </c>
      <c r="X18" s="93">
        <v>0</v>
      </c>
      <c r="Y18" s="93">
        <v>0</v>
      </c>
      <c r="Z18" s="93">
        <v>0</v>
      </c>
      <c r="AA18" s="93">
        <v>0</v>
      </c>
      <c r="AB18" s="93">
        <v>0</v>
      </c>
      <c r="AC18" s="93">
        <v>0</v>
      </c>
      <c r="AD18" s="93">
        <v>0</v>
      </c>
      <c r="AE18" s="93">
        <v>0</v>
      </c>
      <c r="AF18" s="93">
        <v>0</v>
      </c>
      <c r="AG18" s="93">
        <v>0</v>
      </c>
      <c r="AH18" s="93">
        <v>0</v>
      </c>
      <c r="AI18" s="93">
        <v>0</v>
      </c>
      <c r="AJ18" s="93">
        <v>0</v>
      </c>
      <c r="AK18" s="93">
        <v>0</v>
      </c>
      <c r="AL18" s="93">
        <v>0</v>
      </c>
      <c r="AM18" s="93">
        <v>0</v>
      </c>
      <c r="AN18" s="93">
        <v>0</v>
      </c>
      <c r="AO18" s="93">
        <v>0</v>
      </c>
      <c r="AP18" s="93">
        <v>0</v>
      </c>
      <c r="AQ18" s="93">
        <v>0</v>
      </c>
      <c r="AR18" s="93">
        <v>0</v>
      </c>
      <c r="AS18" s="93">
        <v>0</v>
      </c>
      <c r="AT18" s="93">
        <v>0</v>
      </c>
      <c r="AU18" s="93">
        <v>0</v>
      </c>
      <c r="AV18" s="93">
        <v>0</v>
      </c>
      <c r="AW18" s="93">
        <v>0</v>
      </c>
      <c r="AX18" s="93">
        <v>0</v>
      </c>
      <c r="AY18" s="93">
        <v>0</v>
      </c>
      <c r="AZ18" s="93">
        <v>0</v>
      </c>
      <c r="BA18" s="93">
        <v>0</v>
      </c>
      <c r="BB18" s="93">
        <v>0</v>
      </c>
      <c r="BC18" s="93">
        <v>0</v>
      </c>
      <c r="BD18" s="93">
        <v>0</v>
      </c>
      <c r="BE18" s="93">
        <v>9.3384504000911832</v>
      </c>
      <c r="BF18" s="93">
        <v>17.400798468660533</v>
      </c>
      <c r="BG18" s="93">
        <v>19.498277989103812</v>
      </c>
      <c r="BH18" s="93">
        <v>20.965212682562825</v>
      </c>
      <c r="BI18" s="93">
        <v>21.710233550964954</v>
      </c>
      <c r="BJ18" s="93">
        <v>23.292715394327672</v>
      </c>
      <c r="BK18" s="93">
        <v>23.802059960324119</v>
      </c>
      <c r="BL18" s="93">
        <v>23.98139930441301</v>
      </c>
      <c r="BM18" s="93">
        <v>24.059241822753492</v>
      </c>
      <c r="BN18" s="93">
        <v>22.943174494436096</v>
      </c>
      <c r="BO18" s="93">
        <v>23.57054156741707</v>
      </c>
      <c r="BP18" s="93">
        <v>58.741515153079945</v>
      </c>
      <c r="BQ18" s="93">
        <v>179.3488498018487</v>
      </c>
      <c r="BR18" s="93">
        <v>165</v>
      </c>
      <c r="BS18" s="93">
        <v>123.24328655225021</v>
      </c>
      <c r="BT18" s="93">
        <v>82.841634951462822</v>
      </c>
      <c r="BU18" s="93">
        <v>86.341209523967891</v>
      </c>
      <c r="BV18" s="93">
        <v>84.603052908808735</v>
      </c>
      <c r="BW18" s="93">
        <v>82.445036771198374</v>
      </c>
      <c r="BX18" s="29"/>
    </row>
    <row r="19" spans="1:76">
      <c r="A19" s="82"/>
      <c r="B19" s="30" t="s">
        <v>247</v>
      </c>
      <c r="C19" s="101" t="s">
        <v>200</v>
      </c>
      <c r="D19" s="93">
        <v>0</v>
      </c>
      <c r="E19" s="93">
        <v>0</v>
      </c>
      <c r="F19" s="93">
        <v>0</v>
      </c>
      <c r="G19" s="93">
        <v>0</v>
      </c>
      <c r="H19" s="93">
        <v>0</v>
      </c>
      <c r="I19" s="93">
        <v>0</v>
      </c>
      <c r="J19" s="93">
        <v>0</v>
      </c>
      <c r="K19" s="93">
        <v>0</v>
      </c>
      <c r="L19" s="93">
        <v>0</v>
      </c>
      <c r="M19" s="93">
        <v>0</v>
      </c>
      <c r="N19" s="93">
        <v>0</v>
      </c>
      <c r="O19" s="93">
        <v>0</v>
      </c>
      <c r="P19" s="93">
        <v>0</v>
      </c>
      <c r="Q19" s="93">
        <v>0</v>
      </c>
      <c r="R19" s="93">
        <v>0</v>
      </c>
      <c r="S19" s="93">
        <v>0</v>
      </c>
      <c r="T19" s="93">
        <v>0</v>
      </c>
      <c r="U19" s="93">
        <v>0</v>
      </c>
      <c r="V19" s="93">
        <v>0</v>
      </c>
      <c r="W19" s="93">
        <v>0</v>
      </c>
      <c r="X19" s="93">
        <v>0</v>
      </c>
      <c r="Y19" s="93">
        <v>0</v>
      </c>
      <c r="Z19" s="93">
        <v>0</v>
      </c>
      <c r="AA19" s="93">
        <v>0</v>
      </c>
      <c r="AB19" s="93">
        <v>0</v>
      </c>
      <c r="AC19" s="93">
        <v>0</v>
      </c>
      <c r="AD19" s="93">
        <v>0</v>
      </c>
      <c r="AE19" s="93">
        <v>0</v>
      </c>
      <c r="AF19" s="93">
        <v>0</v>
      </c>
      <c r="AG19" s="93">
        <v>0</v>
      </c>
      <c r="AH19" s="93">
        <v>0</v>
      </c>
      <c r="AI19" s="93">
        <v>0</v>
      </c>
      <c r="AJ19" s="93">
        <v>0</v>
      </c>
      <c r="AK19" s="93">
        <v>0</v>
      </c>
      <c r="AL19" s="93">
        <v>0</v>
      </c>
      <c r="AM19" s="93">
        <v>0</v>
      </c>
      <c r="AN19" s="93">
        <v>0</v>
      </c>
      <c r="AO19" s="93">
        <v>0</v>
      </c>
      <c r="AP19" s="93">
        <v>0</v>
      </c>
      <c r="AQ19" s="93">
        <v>0</v>
      </c>
      <c r="AR19" s="93">
        <v>0</v>
      </c>
      <c r="AS19" s="93">
        <v>0</v>
      </c>
      <c r="AT19" s="93">
        <v>0</v>
      </c>
      <c r="AU19" s="93">
        <v>0</v>
      </c>
      <c r="AV19" s="93">
        <v>0</v>
      </c>
      <c r="AW19" s="93">
        <v>0</v>
      </c>
      <c r="AX19" s="93">
        <v>0</v>
      </c>
      <c r="AY19" s="93">
        <v>0</v>
      </c>
      <c r="AZ19" s="93">
        <v>4.7199007367707404</v>
      </c>
      <c r="BA19" s="93">
        <v>34.250462522657735</v>
      </c>
      <c r="BB19" s="93">
        <v>46.30918979302205</v>
      </c>
      <c r="BC19" s="93">
        <v>38.839192894895135</v>
      </c>
      <c r="BD19" s="93">
        <v>5.7663438078755851</v>
      </c>
      <c r="BE19" s="93">
        <v>8.1748909250871169E-3</v>
      </c>
      <c r="BF19" s="93">
        <v>5.708435745176401E-2</v>
      </c>
      <c r="BG19" s="93">
        <v>0</v>
      </c>
      <c r="BH19" s="93">
        <v>0</v>
      </c>
      <c r="BI19" s="93">
        <v>0</v>
      </c>
      <c r="BJ19" s="93">
        <v>0</v>
      </c>
      <c r="BK19" s="93">
        <v>0</v>
      </c>
      <c r="BL19" s="93">
        <v>0</v>
      </c>
      <c r="BM19" s="93">
        <v>0</v>
      </c>
      <c r="BN19" s="93">
        <v>0</v>
      </c>
      <c r="BO19" s="93">
        <v>0</v>
      </c>
      <c r="BP19" s="93">
        <v>0</v>
      </c>
      <c r="BQ19" s="93">
        <v>0</v>
      </c>
      <c r="BR19" s="93">
        <v>0</v>
      </c>
      <c r="BS19" s="93">
        <v>0</v>
      </c>
      <c r="BT19" s="93">
        <v>0</v>
      </c>
      <c r="BU19" s="93">
        <v>0</v>
      </c>
      <c r="BV19" s="93">
        <v>0</v>
      </c>
      <c r="BW19" s="93">
        <v>0</v>
      </c>
      <c r="BX19" s="29"/>
    </row>
    <row r="20" spans="1:76" ht="26.45" customHeight="1">
      <c r="A20" s="82"/>
      <c r="B20" s="30" t="s">
        <v>246</v>
      </c>
      <c r="C20" s="82"/>
      <c r="D20" s="93">
        <f t="shared" ref="D20:AI20" si="3">SUM(D21:D22)</f>
        <v>0</v>
      </c>
      <c r="E20" s="93">
        <f t="shared" si="3"/>
        <v>0</v>
      </c>
      <c r="F20" s="93">
        <f t="shared" si="3"/>
        <v>0</v>
      </c>
      <c r="G20" s="93">
        <f t="shared" si="3"/>
        <v>0</v>
      </c>
      <c r="H20" s="93">
        <f t="shared" si="3"/>
        <v>0</v>
      </c>
      <c r="I20" s="93">
        <f t="shared" si="3"/>
        <v>0</v>
      </c>
      <c r="J20" s="93">
        <f t="shared" si="3"/>
        <v>0</v>
      </c>
      <c r="K20" s="93">
        <f t="shared" si="3"/>
        <v>0</v>
      </c>
      <c r="L20" s="93">
        <f t="shared" si="3"/>
        <v>0</v>
      </c>
      <c r="M20" s="93">
        <f t="shared" si="3"/>
        <v>0</v>
      </c>
      <c r="N20" s="93">
        <f t="shared" si="3"/>
        <v>0</v>
      </c>
      <c r="O20" s="93">
        <f t="shared" si="3"/>
        <v>0</v>
      </c>
      <c r="P20" s="93">
        <f t="shared" si="3"/>
        <v>0</v>
      </c>
      <c r="Q20" s="93">
        <f t="shared" si="3"/>
        <v>0</v>
      </c>
      <c r="R20" s="93">
        <f t="shared" si="3"/>
        <v>0</v>
      </c>
      <c r="S20" s="93">
        <f t="shared" si="3"/>
        <v>0</v>
      </c>
      <c r="T20" s="93">
        <f t="shared" si="3"/>
        <v>0</v>
      </c>
      <c r="U20" s="93">
        <f t="shared" si="3"/>
        <v>0</v>
      </c>
      <c r="V20" s="93">
        <f t="shared" si="3"/>
        <v>0</v>
      </c>
      <c r="W20" s="93">
        <f t="shared" si="3"/>
        <v>0</v>
      </c>
      <c r="X20" s="93">
        <f t="shared" si="3"/>
        <v>0</v>
      </c>
      <c r="Y20" s="93">
        <f t="shared" si="3"/>
        <v>0</v>
      </c>
      <c r="Z20" s="93">
        <f t="shared" si="3"/>
        <v>0</v>
      </c>
      <c r="AA20" s="93">
        <f t="shared" si="3"/>
        <v>0</v>
      </c>
      <c r="AB20" s="93">
        <f t="shared" si="3"/>
        <v>0</v>
      </c>
      <c r="AC20" s="93">
        <f t="shared" si="3"/>
        <v>0</v>
      </c>
      <c r="AD20" s="93">
        <f t="shared" si="3"/>
        <v>0</v>
      </c>
      <c r="AE20" s="93">
        <f t="shared" si="3"/>
        <v>0</v>
      </c>
      <c r="AF20" s="93">
        <f t="shared" si="3"/>
        <v>0</v>
      </c>
      <c r="AG20" s="93">
        <f t="shared" si="3"/>
        <v>0</v>
      </c>
      <c r="AH20" s="93">
        <f t="shared" si="3"/>
        <v>0</v>
      </c>
      <c r="AI20" s="93">
        <f t="shared" si="3"/>
        <v>0</v>
      </c>
      <c r="AJ20" s="93">
        <f t="shared" ref="AJ20:BO20" si="4">SUM(AJ21:AJ22)</f>
        <v>0</v>
      </c>
      <c r="AK20" s="93">
        <f t="shared" si="4"/>
        <v>0</v>
      </c>
      <c r="AL20" s="93">
        <f t="shared" si="4"/>
        <v>0</v>
      </c>
      <c r="AM20" s="93">
        <f t="shared" si="4"/>
        <v>0</v>
      </c>
      <c r="AN20" s="93">
        <f t="shared" si="4"/>
        <v>0</v>
      </c>
      <c r="AO20" s="93">
        <f t="shared" si="4"/>
        <v>0</v>
      </c>
      <c r="AP20" s="93">
        <f t="shared" si="4"/>
        <v>0</v>
      </c>
      <c r="AQ20" s="93">
        <f t="shared" si="4"/>
        <v>0</v>
      </c>
      <c r="AR20" s="93">
        <f t="shared" si="4"/>
        <v>0</v>
      </c>
      <c r="AS20" s="93">
        <f t="shared" si="4"/>
        <v>0</v>
      </c>
      <c r="AT20" s="93">
        <f t="shared" si="4"/>
        <v>0</v>
      </c>
      <c r="AU20" s="93">
        <f t="shared" si="4"/>
        <v>0</v>
      </c>
      <c r="AV20" s="93">
        <f t="shared" si="4"/>
        <v>0</v>
      </c>
      <c r="AW20" s="93">
        <f t="shared" si="4"/>
        <v>0</v>
      </c>
      <c r="AX20" s="93">
        <f t="shared" si="4"/>
        <v>0</v>
      </c>
      <c r="AY20" s="93">
        <f t="shared" si="4"/>
        <v>0</v>
      </c>
      <c r="AZ20" s="93">
        <f t="shared" si="4"/>
        <v>0</v>
      </c>
      <c r="BA20" s="93">
        <f t="shared" si="4"/>
        <v>0</v>
      </c>
      <c r="BB20" s="93">
        <f t="shared" si="4"/>
        <v>0</v>
      </c>
      <c r="BC20" s="93">
        <f t="shared" si="4"/>
        <v>0</v>
      </c>
      <c r="BD20" s="93">
        <f t="shared" si="4"/>
        <v>0</v>
      </c>
      <c r="BE20" s="93">
        <f t="shared" si="4"/>
        <v>0</v>
      </c>
      <c r="BF20" s="93">
        <f t="shared" si="4"/>
        <v>0</v>
      </c>
      <c r="BG20" s="93">
        <f t="shared" si="4"/>
        <v>0</v>
      </c>
      <c r="BH20" s="93">
        <f t="shared" si="4"/>
        <v>0</v>
      </c>
      <c r="BI20" s="93">
        <f t="shared" si="4"/>
        <v>0</v>
      </c>
      <c r="BJ20" s="93">
        <f t="shared" si="4"/>
        <v>0</v>
      </c>
      <c r="BK20" s="93">
        <f t="shared" si="4"/>
        <v>0</v>
      </c>
      <c r="BL20" s="93">
        <f t="shared" si="4"/>
        <v>144.00733698819738</v>
      </c>
      <c r="BM20" s="93">
        <f t="shared" si="4"/>
        <v>1398.8307329848503</v>
      </c>
      <c r="BN20" s="93">
        <f t="shared" si="4"/>
        <v>2396.8636031124206</v>
      </c>
      <c r="BO20" s="93">
        <f t="shared" si="4"/>
        <v>3749.9125676426456</v>
      </c>
      <c r="BP20" s="93">
        <f t="shared" ref="BP20:BW20" si="5">SUM(BP21:BP22)</f>
        <v>7039.5805382314447</v>
      </c>
      <c r="BQ20" s="93">
        <f t="shared" si="5"/>
        <v>10612.209228927051</v>
      </c>
      <c r="BR20" s="93">
        <f t="shared" si="5"/>
        <v>12718.601142304135</v>
      </c>
      <c r="BS20" s="93">
        <f t="shared" si="5"/>
        <v>13773.307818730049</v>
      </c>
      <c r="BT20" s="93">
        <f t="shared" si="5"/>
        <v>14099.585293338125</v>
      </c>
      <c r="BU20" s="93">
        <f t="shared" si="5"/>
        <v>13850.500743082113</v>
      </c>
      <c r="BV20" s="93">
        <f t="shared" si="5"/>
        <v>13624.021115445896</v>
      </c>
      <c r="BW20" s="93">
        <f t="shared" si="5"/>
        <v>13652.234945655793</v>
      </c>
      <c r="BX20" s="29"/>
    </row>
    <row r="21" spans="1:76">
      <c r="A21" s="82"/>
      <c r="B21" s="38" t="s">
        <v>214</v>
      </c>
      <c r="C21" s="101" t="s">
        <v>207</v>
      </c>
      <c r="D21" s="93">
        <v>0</v>
      </c>
      <c r="E21" s="93">
        <v>0</v>
      </c>
      <c r="F21" s="93">
        <v>0</v>
      </c>
      <c r="G21" s="93">
        <v>0</v>
      </c>
      <c r="H21" s="93">
        <v>0</v>
      </c>
      <c r="I21" s="93">
        <v>0</v>
      </c>
      <c r="J21" s="93">
        <v>0</v>
      </c>
      <c r="K21" s="93">
        <v>0</v>
      </c>
      <c r="L21" s="93">
        <v>0</v>
      </c>
      <c r="M21" s="93">
        <v>0</v>
      </c>
      <c r="N21" s="93">
        <v>0</v>
      </c>
      <c r="O21" s="93">
        <v>0</v>
      </c>
      <c r="P21" s="93">
        <v>0</v>
      </c>
      <c r="Q21" s="93">
        <v>0</v>
      </c>
      <c r="R21" s="93">
        <v>0</v>
      </c>
      <c r="S21" s="93">
        <v>0</v>
      </c>
      <c r="T21" s="93">
        <v>0</v>
      </c>
      <c r="U21" s="93">
        <v>0</v>
      </c>
      <c r="V21" s="93">
        <v>0</v>
      </c>
      <c r="W21" s="93">
        <v>0</v>
      </c>
      <c r="X21" s="93">
        <v>0</v>
      </c>
      <c r="Y21" s="93">
        <v>0</v>
      </c>
      <c r="Z21" s="93">
        <v>0</v>
      </c>
      <c r="AA21" s="93">
        <v>0</v>
      </c>
      <c r="AB21" s="93">
        <v>0</v>
      </c>
      <c r="AC21" s="93">
        <v>0</v>
      </c>
      <c r="AD21" s="93">
        <v>0</v>
      </c>
      <c r="AE21" s="93">
        <v>0</v>
      </c>
      <c r="AF21" s="93">
        <v>0</v>
      </c>
      <c r="AG21" s="93">
        <v>0</v>
      </c>
      <c r="AH21" s="93">
        <v>0</v>
      </c>
      <c r="AI21" s="93">
        <v>0</v>
      </c>
      <c r="AJ21" s="93">
        <v>0</v>
      </c>
      <c r="AK21" s="93">
        <v>0</v>
      </c>
      <c r="AL21" s="93">
        <v>0</v>
      </c>
      <c r="AM21" s="93">
        <v>0</v>
      </c>
      <c r="AN21" s="93">
        <v>0</v>
      </c>
      <c r="AO21" s="93">
        <v>0</v>
      </c>
      <c r="AP21" s="93">
        <v>0</v>
      </c>
      <c r="AQ21" s="93">
        <v>0</v>
      </c>
      <c r="AR21" s="93">
        <v>0</v>
      </c>
      <c r="AS21" s="93">
        <v>0</v>
      </c>
      <c r="AT21" s="93">
        <v>0</v>
      </c>
      <c r="AU21" s="93">
        <v>0</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72.893382710350409</v>
      </c>
      <c r="BM21" s="93">
        <v>641.20867166212656</v>
      </c>
      <c r="BN21" s="93">
        <v>1025.4865971760591</v>
      </c>
      <c r="BO21" s="93">
        <v>1475.5670597375347</v>
      </c>
      <c r="BP21" s="93">
        <v>2393.1210125036305</v>
      </c>
      <c r="BQ21" s="93">
        <v>3597.9856002213032</v>
      </c>
      <c r="BR21" s="93">
        <v>4064.2328351143015</v>
      </c>
      <c r="BS21" s="93">
        <v>4483.4094914650877</v>
      </c>
      <c r="BT21" s="93">
        <v>4809.6686892679709</v>
      </c>
      <c r="BU21" s="93">
        <v>4775.8884996872885</v>
      </c>
      <c r="BV21" s="93">
        <v>4616.2307571199981</v>
      </c>
      <c r="BW21" s="93">
        <v>4527.4961456600804</v>
      </c>
      <c r="BX21" s="29"/>
    </row>
    <row r="22" spans="1:76">
      <c r="A22" s="82"/>
      <c r="B22" s="38" t="s">
        <v>232</v>
      </c>
      <c r="C22" s="101" t="s">
        <v>200</v>
      </c>
      <c r="D22" s="93">
        <v>0</v>
      </c>
      <c r="E22" s="93">
        <v>0</v>
      </c>
      <c r="F22" s="93">
        <v>0</v>
      </c>
      <c r="G22" s="93">
        <v>0</v>
      </c>
      <c r="H22" s="93">
        <v>0</v>
      </c>
      <c r="I22" s="93">
        <v>0</v>
      </c>
      <c r="J22" s="93">
        <v>0</v>
      </c>
      <c r="K22" s="93">
        <v>0</v>
      </c>
      <c r="L22" s="93">
        <v>0</v>
      </c>
      <c r="M22" s="93">
        <v>0</v>
      </c>
      <c r="N22" s="93">
        <v>0</v>
      </c>
      <c r="O22" s="93">
        <v>0</v>
      </c>
      <c r="P22" s="93">
        <v>0</v>
      </c>
      <c r="Q22" s="93">
        <v>0</v>
      </c>
      <c r="R22" s="93">
        <v>0</v>
      </c>
      <c r="S22" s="93">
        <v>0</v>
      </c>
      <c r="T22" s="93">
        <v>0</v>
      </c>
      <c r="U22" s="93">
        <v>0</v>
      </c>
      <c r="V22" s="93">
        <v>0</v>
      </c>
      <c r="W22" s="93">
        <v>0</v>
      </c>
      <c r="X22" s="93">
        <v>0</v>
      </c>
      <c r="Y22" s="93">
        <v>0</v>
      </c>
      <c r="Z22" s="93">
        <v>0</v>
      </c>
      <c r="AA22" s="93">
        <v>0</v>
      </c>
      <c r="AB22" s="93">
        <v>0</v>
      </c>
      <c r="AC22" s="93">
        <v>0</v>
      </c>
      <c r="AD22" s="93">
        <v>0</v>
      </c>
      <c r="AE22" s="93">
        <v>0</v>
      </c>
      <c r="AF22" s="93">
        <v>0</v>
      </c>
      <c r="AG22" s="93">
        <v>0</v>
      </c>
      <c r="AH22" s="93">
        <v>0</v>
      </c>
      <c r="AI22" s="93">
        <v>0</v>
      </c>
      <c r="AJ22" s="93">
        <v>0</v>
      </c>
      <c r="AK22" s="93">
        <v>0</v>
      </c>
      <c r="AL22" s="93">
        <v>0</v>
      </c>
      <c r="AM22" s="93">
        <v>0</v>
      </c>
      <c r="AN22" s="93">
        <v>0</v>
      </c>
      <c r="AO22" s="93">
        <v>0</v>
      </c>
      <c r="AP22" s="93">
        <v>0</v>
      </c>
      <c r="AQ22" s="93">
        <v>0</v>
      </c>
      <c r="AR22" s="93">
        <v>0</v>
      </c>
      <c r="AS22" s="93">
        <v>0</v>
      </c>
      <c r="AT22" s="93">
        <v>0</v>
      </c>
      <c r="AU22" s="93">
        <v>0</v>
      </c>
      <c r="AV22" s="93">
        <v>0</v>
      </c>
      <c r="AW22" s="93">
        <v>0</v>
      </c>
      <c r="AX22" s="93">
        <v>0</v>
      </c>
      <c r="AY22" s="93">
        <v>0</v>
      </c>
      <c r="AZ22" s="93">
        <v>0</v>
      </c>
      <c r="BA22" s="93">
        <v>0</v>
      </c>
      <c r="BB22" s="93">
        <v>0</v>
      </c>
      <c r="BC22" s="93">
        <v>0</v>
      </c>
      <c r="BD22" s="93">
        <v>0</v>
      </c>
      <c r="BE22" s="93">
        <v>0</v>
      </c>
      <c r="BF22" s="93">
        <v>0</v>
      </c>
      <c r="BG22" s="93">
        <v>0</v>
      </c>
      <c r="BH22" s="93">
        <v>0</v>
      </c>
      <c r="BI22" s="93">
        <v>0</v>
      </c>
      <c r="BJ22" s="93">
        <v>0</v>
      </c>
      <c r="BK22" s="93">
        <v>0</v>
      </c>
      <c r="BL22" s="93">
        <v>71.113954277846986</v>
      </c>
      <c r="BM22" s="93">
        <v>757.62206132272377</v>
      </c>
      <c r="BN22" s="93">
        <v>1371.3770059363612</v>
      </c>
      <c r="BO22" s="93">
        <v>2274.3455079051109</v>
      </c>
      <c r="BP22" s="93">
        <v>4646.4595257278143</v>
      </c>
      <c r="BQ22" s="93">
        <v>7014.2236287057485</v>
      </c>
      <c r="BR22" s="93">
        <v>8654.3683071898322</v>
      </c>
      <c r="BS22" s="93">
        <v>9289.8983272649621</v>
      </c>
      <c r="BT22" s="93">
        <v>9289.9166040701548</v>
      </c>
      <c r="BU22" s="93">
        <v>9074.6122433948258</v>
      </c>
      <c r="BV22" s="93">
        <v>9007.7903583258976</v>
      </c>
      <c r="BW22" s="93">
        <v>9124.7387999957136</v>
      </c>
      <c r="BX22" s="29"/>
    </row>
    <row r="23" spans="1:76">
      <c r="A23" s="82"/>
      <c r="B23" s="30" t="s">
        <v>245</v>
      </c>
      <c r="C23" s="101" t="s">
        <v>200</v>
      </c>
      <c r="D23" s="93">
        <v>0</v>
      </c>
      <c r="E23" s="93">
        <v>0</v>
      </c>
      <c r="F23" s="93">
        <v>0</v>
      </c>
      <c r="G23" s="93">
        <v>0</v>
      </c>
      <c r="H23" s="93">
        <v>0</v>
      </c>
      <c r="I23" s="93">
        <v>0</v>
      </c>
      <c r="J23" s="93">
        <v>0</v>
      </c>
      <c r="K23" s="93">
        <v>0</v>
      </c>
      <c r="L23" s="93">
        <v>0</v>
      </c>
      <c r="M23" s="93">
        <v>0</v>
      </c>
      <c r="N23" s="93">
        <v>0</v>
      </c>
      <c r="O23" s="93">
        <v>0</v>
      </c>
      <c r="P23" s="93">
        <v>0</v>
      </c>
      <c r="Q23" s="93">
        <v>0</v>
      </c>
      <c r="R23" s="93">
        <v>0</v>
      </c>
      <c r="S23" s="93">
        <v>0</v>
      </c>
      <c r="T23" s="93">
        <v>0</v>
      </c>
      <c r="U23" s="93">
        <v>0</v>
      </c>
      <c r="V23" s="93">
        <v>0</v>
      </c>
      <c r="W23" s="93">
        <v>0</v>
      </c>
      <c r="X23" s="93">
        <v>0</v>
      </c>
      <c r="Y23" s="93">
        <v>0</v>
      </c>
      <c r="Z23" s="93">
        <v>0</v>
      </c>
      <c r="AA23" s="93">
        <v>42.460300424249752</v>
      </c>
      <c r="AB23" s="93">
        <v>104.05357326979491</v>
      </c>
      <c r="AC23" s="93">
        <v>123.58745843118993</v>
      </c>
      <c r="AD23" s="93">
        <v>97.005775339027977</v>
      </c>
      <c r="AE23" s="93">
        <v>78.705194170375023</v>
      </c>
      <c r="AF23" s="93">
        <v>102.69044092170149</v>
      </c>
      <c r="AG23" s="93">
        <v>129.93800620212693</v>
      </c>
      <c r="AH23" s="93">
        <v>111.20146468914075</v>
      </c>
      <c r="AI23" s="93">
        <v>107.22719157803364</v>
      </c>
      <c r="AJ23" s="93">
        <v>140.46770326608939</v>
      </c>
      <c r="AK23" s="93">
        <v>201.18010517240936</v>
      </c>
      <c r="AL23" s="93">
        <v>268.41546192581444</v>
      </c>
      <c r="AM23" s="93">
        <v>336.17511151137967</v>
      </c>
      <c r="AN23" s="93">
        <v>325.55909483817817</v>
      </c>
      <c r="AO23" s="93">
        <v>316.67689126476995</v>
      </c>
      <c r="AP23" s="93">
        <v>377.30392630812088</v>
      </c>
      <c r="AQ23" s="93">
        <v>399.07934691321611</v>
      </c>
      <c r="AR23" s="93">
        <v>821.0930486586077</v>
      </c>
      <c r="AS23" s="93">
        <v>821.49555144802582</v>
      </c>
      <c r="AT23" s="93">
        <v>882.21720526515242</v>
      </c>
      <c r="AU23" s="93">
        <v>1055.6316407507452</v>
      </c>
      <c r="AV23" s="93">
        <v>1526.5565448014445</v>
      </c>
      <c r="AW23" s="93">
        <v>1937.807069205918</v>
      </c>
      <c r="AX23" s="93">
        <v>2284.6389109246152</v>
      </c>
      <c r="AY23" s="93">
        <v>2680.3016588760502</v>
      </c>
      <c r="AZ23" s="93">
        <v>3080.1010858736158</v>
      </c>
      <c r="BA23" s="93">
        <v>3378.6179443353017</v>
      </c>
      <c r="BB23" s="93">
        <v>3472.5873522556458</v>
      </c>
      <c r="BC23" s="93">
        <v>2682.2657892720481</v>
      </c>
      <c r="BD23" s="93">
        <v>2.365182996274227</v>
      </c>
      <c r="BE23" s="93">
        <v>-1.1158756359840338</v>
      </c>
      <c r="BF23" s="93">
        <v>-0.9822541097637022</v>
      </c>
      <c r="BG23" s="93">
        <v>0.11086141527363505</v>
      </c>
      <c r="BH23" s="93">
        <v>-3.6577444679977665E-2</v>
      </c>
      <c r="BI23" s="93">
        <v>0</v>
      </c>
      <c r="BJ23" s="93">
        <v>0</v>
      </c>
      <c r="BK23" s="93">
        <v>0</v>
      </c>
      <c r="BL23" s="93">
        <v>0</v>
      </c>
      <c r="BM23" s="93">
        <v>0</v>
      </c>
      <c r="BN23" s="93">
        <v>0</v>
      </c>
      <c r="BO23" s="93">
        <v>0</v>
      </c>
      <c r="BP23" s="93">
        <v>0</v>
      </c>
      <c r="BQ23" s="93">
        <v>0</v>
      </c>
      <c r="BR23" s="93">
        <v>0</v>
      </c>
      <c r="BS23" s="93">
        <v>0</v>
      </c>
      <c r="BT23" s="93">
        <v>0</v>
      </c>
      <c r="BU23" s="93">
        <v>0</v>
      </c>
      <c r="BV23" s="93">
        <v>0</v>
      </c>
      <c r="BW23" s="93">
        <v>0</v>
      </c>
      <c r="BX23" s="29"/>
    </row>
    <row r="24" spans="1:76">
      <c r="A24" s="82"/>
      <c r="B24" s="30" t="s">
        <v>244</v>
      </c>
      <c r="C24" s="101" t="s">
        <v>198</v>
      </c>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v>0</v>
      </c>
      <c r="BA24" s="93">
        <v>0</v>
      </c>
      <c r="BB24" s="93">
        <v>0</v>
      </c>
      <c r="BC24" s="93">
        <v>0</v>
      </c>
      <c r="BD24" s="93">
        <v>0</v>
      </c>
      <c r="BE24" s="93">
        <v>0</v>
      </c>
      <c r="BF24" s="93">
        <v>0</v>
      </c>
      <c r="BG24" s="93">
        <v>0</v>
      </c>
      <c r="BH24" s="93">
        <v>0</v>
      </c>
      <c r="BI24" s="93">
        <v>0</v>
      </c>
      <c r="BJ24" s="93">
        <v>0</v>
      </c>
      <c r="BK24" s="93">
        <v>15.665492527530441</v>
      </c>
      <c r="BL24" s="93">
        <v>43.630374008119816</v>
      </c>
      <c r="BM24" s="93">
        <v>37.696360933858763</v>
      </c>
      <c r="BN24" s="93">
        <v>49.154750758115036</v>
      </c>
      <c r="BO24" s="93">
        <v>78.221436123309829</v>
      </c>
      <c r="BP24" s="93">
        <v>115.16519353795957</v>
      </c>
      <c r="BQ24" s="93">
        <v>162.42855318125282</v>
      </c>
      <c r="BR24" s="93">
        <v>191.32422242904354</v>
      </c>
      <c r="BS24" s="93">
        <v>202.02039531644854</v>
      </c>
      <c r="BT24" s="93">
        <v>211.29489949973106</v>
      </c>
      <c r="BU24" s="93">
        <v>222.37658186284176</v>
      </c>
      <c r="BV24" s="93">
        <v>231.71836157801505</v>
      </c>
      <c r="BW24" s="93">
        <v>238.90739544365042</v>
      </c>
      <c r="BX24" s="29"/>
    </row>
    <row r="25" spans="1:76" ht="26.45" customHeight="1">
      <c r="A25" s="82"/>
      <c r="B25" s="30" t="s">
        <v>243</v>
      </c>
      <c r="C25" s="101" t="s">
        <v>200</v>
      </c>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v>33.27067673923144</v>
      </c>
      <c r="AR25" s="93">
        <v>39.656641782415882</v>
      </c>
      <c r="AS25" s="93">
        <v>44.633371134616908</v>
      </c>
      <c r="AT25" s="93">
        <v>51.753097387270678</v>
      </c>
      <c r="AU25" s="93">
        <v>63.314805001618758</v>
      </c>
      <c r="AV25" s="93">
        <v>76.05175211432973</v>
      </c>
      <c r="AW25" s="93">
        <v>94.862737651300861</v>
      </c>
      <c r="AX25" s="93">
        <v>95.930297490290002</v>
      </c>
      <c r="AY25" s="93">
        <v>71.712999246976395</v>
      </c>
      <c r="AZ25" s="93">
        <v>61.00985377661722</v>
      </c>
      <c r="BA25" s="93">
        <v>53.43292908752494</v>
      </c>
      <c r="BB25" s="93">
        <v>54.205141115165191</v>
      </c>
      <c r="BC25" s="93">
        <v>52.917516002516507</v>
      </c>
      <c r="BD25" s="93">
        <v>48.205472389561024</v>
      </c>
      <c r="BE25" s="93">
        <v>51.774309192218404</v>
      </c>
      <c r="BF25" s="93">
        <v>53.644693029496089</v>
      </c>
      <c r="BG25" s="93">
        <v>60.296306256570254</v>
      </c>
      <c r="BH25" s="93">
        <v>58.638688986787642</v>
      </c>
      <c r="BI25" s="93">
        <v>54.398394689106276</v>
      </c>
      <c r="BJ25" s="93">
        <v>55.714634440523533</v>
      </c>
      <c r="BK25" s="93">
        <v>54.155357030066945</v>
      </c>
      <c r="BL25" s="93">
        <v>56.656187383829632</v>
      </c>
      <c r="BM25" s="93">
        <v>52.493155455758128</v>
      </c>
      <c r="BN25" s="93">
        <v>47.90186575291429</v>
      </c>
      <c r="BO25" s="93">
        <v>49.123557484999878</v>
      </c>
      <c r="BP25" s="93">
        <v>45.630851376480656</v>
      </c>
      <c r="BQ25" s="93">
        <v>44.837749041361207</v>
      </c>
      <c r="BR25" s="93">
        <v>45.019019318276925</v>
      </c>
      <c r="BS25" s="93">
        <v>43.546305482238886</v>
      </c>
      <c r="BT25" s="93">
        <v>44.04965219310148</v>
      </c>
      <c r="BU25" s="93">
        <v>44.298780491903557</v>
      </c>
      <c r="BV25" s="93">
        <v>44.315359448813012</v>
      </c>
      <c r="BW25" s="93">
        <v>44.127654972076975</v>
      </c>
      <c r="BX25" s="29"/>
    </row>
    <row r="26" spans="1:76">
      <c r="A26" s="82"/>
      <c r="B26" s="30" t="s">
        <v>242</v>
      </c>
      <c r="C26" s="101" t="s">
        <v>207</v>
      </c>
      <c r="D26" s="93">
        <v>0</v>
      </c>
      <c r="E26" s="93">
        <v>0</v>
      </c>
      <c r="F26" s="93">
        <v>0</v>
      </c>
      <c r="G26" s="93">
        <v>0</v>
      </c>
      <c r="H26" s="93">
        <v>0</v>
      </c>
      <c r="I26" s="93">
        <v>0</v>
      </c>
      <c r="J26" s="93">
        <v>0</v>
      </c>
      <c r="K26" s="93">
        <v>0</v>
      </c>
      <c r="L26" s="93">
        <v>0</v>
      </c>
      <c r="M26" s="93">
        <v>0</v>
      </c>
      <c r="N26" s="93">
        <v>0</v>
      </c>
      <c r="O26" s="93">
        <v>0</v>
      </c>
      <c r="P26" s="93">
        <v>0</v>
      </c>
      <c r="Q26" s="93">
        <v>0</v>
      </c>
      <c r="R26" s="93">
        <v>0</v>
      </c>
      <c r="S26" s="93">
        <v>0</v>
      </c>
      <c r="T26" s="93">
        <v>0</v>
      </c>
      <c r="U26" s="93">
        <v>0</v>
      </c>
      <c r="V26" s="93">
        <v>0</v>
      </c>
      <c r="W26" s="93">
        <v>0</v>
      </c>
      <c r="X26" s="93">
        <v>0</v>
      </c>
      <c r="Y26" s="93">
        <v>0</v>
      </c>
      <c r="Z26" s="93">
        <v>8.6259415969627575</v>
      </c>
      <c r="AA26" s="93">
        <v>9.1806054971350814</v>
      </c>
      <c r="AB26" s="93">
        <v>9.5559404023281029</v>
      </c>
      <c r="AC26" s="93">
        <v>10.789381291611821</v>
      </c>
      <c r="AD26" s="93">
        <v>12.331242627842538</v>
      </c>
      <c r="AE26" s="93">
        <v>13.227763726113448</v>
      </c>
      <c r="AF26" s="93">
        <v>12.836305115212687</v>
      </c>
      <c r="AG26" s="93">
        <v>10.785368103733855</v>
      </c>
      <c r="AH26" s="93">
        <v>9.2667887240950613</v>
      </c>
      <c r="AI26" s="93">
        <v>7.9427549317061956</v>
      </c>
      <c r="AJ26" s="93">
        <v>6.688938250766161</v>
      </c>
      <c r="AK26" s="93">
        <v>6.0963668234063437</v>
      </c>
      <c r="AL26" s="93">
        <v>5.710967275017329</v>
      </c>
      <c r="AM26" s="93">
        <v>5.4662619757947919</v>
      </c>
      <c r="AN26" s="93">
        <v>5.167604679971082</v>
      </c>
      <c r="AO26" s="93">
        <v>2.4359760866520768</v>
      </c>
      <c r="AP26" s="93">
        <v>4.6870052957530541</v>
      </c>
      <c r="AQ26" s="93">
        <v>3.1844980939833056</v>
      </c>
      <c r="AR26" s="93">
        <v>2.8158069266228809</v>
      </c>
      <c r="AS26" s="93">
        <v>2.6181046704504718</v>
      </c>
      <c r="AT26" s="93">
        <v>2.7678984154364419</v>
      </c>
      <c r="AU26" s="93">
        <v>2.4795952758813984</v>
      </c>
      <c r="AV26" s="93">
        <v>3.2875870883296479</v>
      </c>
      <c r="AW26" s="93">
        <v>1.6044437657725303</v>
      </c>
      <c r="AX26" s="93">
        <v>1.5856771709856525</v>
      </c>
      <c r="AY26" s="93">
        <v>2.6516999700072272</v>
      </c>
      <c r="AZ26" s="93">
        <v>2.2113910122796829</v>
      </c>
      <c r="BA26" s="93">
        <v>2.2830737007852253</v>
      </c>
      <c r="BB26" s="93">
        <v>2.5404862392627861</v>
      </c>
      <c r="BC26" s="93">
        <v>1.9228584023374313</v>
      </c>
      <c r="BD26" s="93">
        <v>2.0083308249065364</v>
      </c>
      <c r="BE26" s="93">
        <v>2.2023717746211613</v>
      </c>
      <c r="BF26" s="93">
        <v>2.1250652497972076</v>
      </c>
      <c r="BG26" s="93">
        <v>0</v>
      </c>
      <c r="BH26" s="93">
        <v>0</v>
      </c>
      <c r="BI26" s="93">
        <v>0</v>
      </c>
      <c r="BJ26" s="93">
        <v>0</v>
      </c>
      <c r="BK26" s="93">
        <v>0</v>
      </c>
      <c r="BL26" s="93">
        <v>0</v>
      </c>
      <c r="BM26" s="93">
        <v>0</v>
      </c>
      <c r="BN26" s="93">
        <v>0</v>
      </c>
      <c r="BO26" s="93">
        <v>0</v>
      </c>
      <c r="BP26" s="93">
        <v>0</v>
      </c>
      <c r="BQ26" s="93">
        <v>0</v>
      </c>
      <c r="BR26" s="93">
        <v>0</v>
      </c>
      <c r="BS26" s="93">
        <v>0</v>
      </c>
      <c r="BT26" s="93">
        <v>0</v>
      </c>
      <c r="BU26" s="93">
        <v>0</v>
      </c>
      <c r="BV26" s="93">
        <v>0</v>
      </c>
      <c r="BW26" s="93">
        <v>0</v>
      </c>
      <c r="BX26" s="29"/>
    </row>
    <row r="27" spans="1:76">
      <c r="A27" s="82"/>
      <c r="B27" s="30" t="s">
        <v>8</v>
      </c>
      <c r="C27" s="101" t="s">
        <v>200</v>
      </c>
      <c r="D27" s="93">
        <v>0</v>
      </c>
      <c r="E27" s="93">
        <v>0</v>
      </c>
      <c r="F27" s="93">
        <v>0</v>
      </c>
      <c r="G27" s="93">
        <v>0</v>
      </c>
      <c r="H27" s="93">
        <v>0</v>
      </c>
      <c r="I27" s="93">
        <v>0</v>
      </c>
      <c r="J27" s="93">
        <v>0</v>
      </c>
      <c r="K27" s="93">
        <v>0</v>
      </c>
      <c r="L27" s="93">
        <v>0</v>
      </c>
      <c r="M27" s="93">
        <v>0</v>
      </c>
      <c r="N27" s="93">
        <v>0</v>
      </c>
      <c r="O27" s="93">
        <v>0</v>
      </c>
      <c r="P27" s="93">
        <v>0</v>
      </c>
      <c r="Q27" s="93">
        <v>0</v>
      </c>
      <c r="R27" s="93">
        <v>0</v>
      </c>
      <c r="S27" s="93">
        <v>0</v>
      </c>
      <c r="T27" s="93">
        <v>0</v>
      </c>
      <c r="U27" s="93">
        <v>0</v>
      </c>
      <c r="V27" s="93">
        <v>0</v>
      </c>
      <c r="W27" s="93">
        <v>0</v>
      </c>
      <c r="X27" s="93">
        <v>0</v>
      </c>
      <c r="Y27" s="93">
        <v>0</v>
      </c>
      <c r="Z27" s="93">
        <v>271.10102161882952</v>
      </c>
      <c r="AA27" s="93">
        <v>229.51513742837705</v>
      </c>
      <c r="AB27" s="93">
        <v>1114.8597136049452</v>
      </c>
      <c r="AC27" s="93">
        <v>2206.9189005569633</v>
      </c>
      <c r="AD27" s="93">
        <v>1134.4743217615137</v>
      </c>
      <c r="AE27" s="93">
        <v>1283.0930814330045</v>
      </c>
      <c r="AF27" s="93">
        <v>1172.771512798977</v>
      </c>
      <c r="AG27" s="93">
        <v>3512.9484680733126</v>
      </c>
      <c r="AH27" s="93">
        <v>3340.6773350362701</v>
      </c>
      <c r="AI27" s="93">
        <v>3149.3023304215067</v>
      </c>
      <c r="AJ27" s="93">
        <v>3424.7363843922744</v>
      </c>
      <c r="AK27" s="93">
        <v>5046.5724564157708</v>
      </c>
      <c r="AL27" s="93">
        <v>6076.4691806184383</v>
      </c>
      <c r="AM27" s="93">
        <v>6876.5575655498478</v>
      </c>
      <c r="AN27" s="93">
        <v>7319.9120291790368</v>
      </c>
      <c r="AO27" s="93">
        <v>7739.0960272936472</v>
      </c>
      <c r="AP27" s="93">
        <v>8003.0615424983398</v>
      </c>
      <c r="AQ27" s="93">
        <v>7852.4304465306614</v>
      </c>
      <c r="AR27" s="93">
        <v>7754.8176665140809</v>
      </c>
      <c r="AS27" s="93">
        <v>8178.0257472726416</v>
      </c>
      <c r="AT27" s="93">
        <v>9093.0923791156274</v>
      </c>
      <c r="AU27" s="93">
        <v>10718.479578636168</v>
      </c>
      <c r="AV27" s="93">
        <v>12841.472971195843</v>
      </c>
      <c r="AW27" s="93">
        <v>14787.909500341719</v>
      </c>
      <c r="AX27" s="93">
        <v>16020.470551426224</v>
      </c>
      <c r="AY27" s="93">
        <v>16755.580096640559</v>
      </c>
      <c r="AZ27" s="93">
        <v>16821.593135884479</v>
      </c>
      <c r="BA27" s="93">
        <v>16231.893166653466</v>
      </c>
      <c r="BB27" s="93">
        <v>15818.786078248066</v>
      </c>
      <c r="BC27" s="93">
        <v>15654.676223860482</v>
      </c>
      <c r="BD27" s="93">
        <v>15439.207776219844</v>
      </c>
      <c r="BE27" s="93">
        <v>15789.386443335527</v>
      </c>
      <c r="BF27" s="93">
        <v>16775.128443400514</v>
      </c>
      <c r="BG27" s="93">
        <v>16064.66837455709</v>
      </c>
      <c r="BH27" s="93">
        <v>16595.52727742248</v>
      </c>
      <c r="BI27" s="93">
        <v>17090.088876360507</v>
      </c>
      <c r="BJ27" s="93">
        <v>17728.798054187235</v>
      </c>
      <c r="BK27" s="93">
        <v>18259.312843139469</v>
      </c>
      <c r="BL27" s="93">
        <f t="shared" ref="BL27:BW27" si="6">SUM(BL28:BL30)</f>
        <v>19365.210483474431</v>
      </c>
      <c r="BM27" s="93">
        <f t="shared" si="6"/>
        <v>22062.147971401806</v>
      </c>
      <c r="BN27" s="93">
        <f t="shared" si="6"/>
        <v>23012.259828875351</v>
      </c>
      <c r="BO27" s="93">
        <f t="shared" si="6"/>
        <v>24077.555325684898</v>
      </c>
      <c r="BP27" s="93">
        <f t="shared" si="6"/>
        <v>24807.670222037868</v>
      </c>
      <c r="BQ27" s="93">
        <f t="shared" si="6"/>
        <v>24582.047818323415</v>
      </c>
      <c r="BR27" s="93">
        <f t="shared" si="6"/>
        <v>24352.725783669186</v>
      </c>
      <c r="BS27" s="93">
        <f t="shared" si="6"/>
        <v>24153.693865876889</v>
      </c>
      <c r="BT27" s="93">
        <f t="shared" si="6"/>
        <v>24081.254239933514</v>
      </c>
      <c r="BU27" s="93">
        <f t="shared" si="6"/>
        <v>24075.367850639595</v>
      </c>
      <c r="BV27" s="93">
        <f t="shared" si="6"/>
        <v>24074.611415412128</v>
      </c>
      <c r="BW27" s="93">
        <f t="shared" si="6"/>
        <v>23866.509843533895</v>
      </c>
      <c r="BX27" s="29"/>
    </row>
    <row r="28" spans="1:76">
      <c r="A28" s="82"/>
      <c r="B28" s="38" t="s">
        <v>241</v>
      </c>
      <c r="C28" s="101"/>
      <c r="D28" s="93">
        <v>0</v>
      </c>
      <c r="E28" s="93">
        <v>0</v>
      </c>
      <c r="F28" s="93">
        <v>0</v>
      </c>
      <c r="G28" s="93">
        <v>0</v>
      </c>
      <c r="H28" s="93">
        <v>0</v>
      </c>
      <c r="I28" s="93">
        <v>0</v>
      </c>
      <c r="J28" s="93">
        <v>0</v>
      </c>
      <c r="K28" s="93">
        <v>0</v>
      </c>
      <c r="L28" s="93">
        <v>0</v>
      </c>
      <c r="M28" s="93">
        <v>0</v>
      </c>
      <c r="N28" s="93">
        <v>0</v>
      </c>
      <c r="O28" s="93">
        <v>0</v>
      </c>
      <c r="P28" s="93">
        <v>0</v>
      </c>
      <c r="Q28" s="93">
        <v>0</v>
      </c>
      <c r="R28" s="93">
        <v>0</v>
      </c>
      <c r="S28" s="93">
        <v>0</v>
      </c>
      <c r="T28" s="93">
        <v>0</v>
      </c>
      <c r="U28" s="93">
        <v>0</v>
      </c>
      <c r="V28" s="93">
        <v>0</v>
      </c>
      <c r="W28" s="93">
        <v>0</v>
      </c>
      <c r="X28" s="93">
        <v>0</v>
      </c>
      <c r="Y28" s="93">
        <v>0</v>
      </c>
      <c r="Z28" s="93">
        <v>0</v>
      </c>
      <c r="AA28" s="93">
        <v>0</v>
      </c>
      <c r="AB28" s="93">
        <v>0</v>
      </c>
      <c r="AC28" s="93">
        <v>0</v>
      </c>
      <c r="AD28" s="93">
        <v>0</v>
      </c>
      <c r="AE28" s="93">
        <v>0</v>
      </c>
      <c r="AF28" s="93">
        <v>0</v>
      </c>
      <c r="AG28" s="93">
        <v>0</v>
      </c>
      <c r="AH28" s="93">
        <v>0</v>
      </c>
      <c r="AI28" s="93">
        <v>0</v>
      </c>
      <c r="AJ28" s="93">
        <v>0</v>
      </c>
      <c r="AK28" s="93">
        <v>0</v>
      </c>
      <c r="AL28" s="93">
        <v>0</v>
      </c>
      <c r="AM28" s="93">
        <v>0</v>
      </c>
      <c r="AN28" s="93">
        <v>0</v>
      </c>
      <c r="AO28" s="93">
        <v>0</v>
      </c>
      <c r="AP28" s="93">
        <v>0</v>
      </c>
      <c r="AQ28" s="93">
        <v>0</v>
      </c>
      <c r="AR28" s="93">
        <v>0</v>
      </c>
      <c r="AS28" s="93">
        <v>0</v>
      </c>
      <c r="AT28" s="93">
        <v>0</v>
      </c>
      <c r="AU28" s="93">
        <v>0</v>
      </c>
      <c r="AV28" s="93">
        <v>0</v>
      </c>
      <c r="AW28" s="93">
        <v>0</v>
      </c>
      <c r="AX28" s="93">
        <v>0</v>
      </c>
      <c r="AY28" s="93">
        <v>0</v>
      </c>
      <c r="AZ28" s="93">
        <v>0</v>
      </c>
      <c r="BA28" s="93">
        <v>0</v>
      </c>
      <c r="BB28" s="93">
        <v>0</v>
      </c>
      <c r="BC28" s="93">
        <v>0</v>
      </c>
      <c r="BD28" s="93">
        <v>0</v>
      </c>
      <c r="BE28" s="93">
        <v>0</v>
      </c>
      <c r="BF28" s="93">
        <v>0</v>
      </c>
      <c r="BG28" s="93">
        <v>0</v>
      </c>
      <c r="BH28" s="93">
        <v>0</v>
      </c>
      <c r="BI28" s="93">
        <v>0</v>
      </c>
      <c r="BJ28" s="93">
        <v>0</v>
      </c>
      <c r="BK28" s="93">
        <v>0</v>
      </c>
      <c r="BL28" s="93">
        <v>17144.134589579164</v>
      </c>
      <c r="BM28" s="93">
        <v>18678.225949660828</v>
      </c>
      <c r="BN28" s="93">
        <v>19351.365128329398</v>
      </c>
      <c r="BO28" s="93">
        <v>20105.147980493522</v>
      </c>
      <c r="BP28" s="93">
        <v>20641.845882898146</v>
      </c>
      <c r="BQ28" s="93">
        <v>20871.729713307173</v>
      </c>
      <c r="BR28" s="93">
        <v>21525.446260499873</v>
      </c>
      <c r="BS28" s="93">
        <v>21890.247930654168</v>
      </c>
      <c r="BT28" s="93">
        <v>21908.774885481806</v>
      </c>
      <c r="BU28" s="93">
        <v>21860.157461275972</v>
      </c>
      <c r="BV28" s="93">
        <v>21829.398927472423</v>
      </c>
      <c r="BW28" s="93">
        <v>21598.602455866745</v>
      </c>
      <c r="BX28" s="29"/>
    </row>
    <row r="29" spans="1:76">
      <c r="A29" s="82"/>
      <c r="B29" s="38" t="s">
        <v>240</v>
      </c>
      <c r="C29" s="101"/>
      <c r="D29" s="93">
        <v>0</v>
      </c>
      <c r="E29" s="93">
        <v>0</v>
      </c>
      <c r="F29" s="93">
        <v>0</v>
      </c>
      <c r="G29" s="93">
        <v>0</v>
      </c>
      <c r="H29" s="93">
        <v>0</v>
      </c>
      <c r="I29" s="93">
        <v>0</v>
      </c>
      <c r="J29" s="93">
        <v>0</v>
      </c>
      <c r="K29" s="93">
        <v>0</v>
      </c>
      <c r="L29" s="93">
        <v>0</v>
      </c>
      <c r="M29" s="93">
        <v>0</v>
      </c>
      <c r="N29" s="93">
        <v>0</v>
      </c>
      <c r="O29" s="93">
        <v>0</v>
      </c>
      <c r="P29" s="93">
        <v>0</v>
      </c>
      <c r="Q29" s="93">
        <v>0</v>
      </c>
      <c r="R29" s="93">
        <v>0</v>
      </c>
      <c r="S29" s="93">
        <v>0</v>
      </c>
      <c r="T29" s="93">
        <v>0</v>
      </c>
      <c r="U29" s="93">
        <v>0</v>
      </c>
      <c r="V29" s="93">
        <v>0</v>
      </c>
      <c r="W29" s="93">
        <v>0</v>
      </c>
      <c r="X29" s="93">
        <v>0</v>
      </c>
      <c r="Y29" s="93">
        <v>0</v>
      </c>
      <c r="Z29" s="93">
        <v>0</v>
      </c>
      <c r="AA29" s="93">
        <v>0</v>
      </c>
      <c r="AB29" s="93">
        <v>0</v>
      </c>
      <c r="AC29" s="93">
        <v>0</v>
      </c>
      <c r="AD29" s="93">
        <v>0</v>
      </c>
      <c r="AE29" s="93">
        <v>0</v>
      </c>
      <c r="AF29" s="93">
        <v>0</v>
      </c>
      <c r="AG29" s="93">
        <v>0</v>
      </c>
      <c r="AH29" s="93">
        <v>0</v>
      </c>
      <c r="AI29" s="93">
        <v>0</v>
      </c>
      <c r="AJ29" s="93">
        <v>0</v>
      </c>
      <c r="AK29" s="93">
        <v>0</v>
      </c>
      <c r="AL29" s="93">
        <v>0</v>
      </c>
      <c r="AM29" s="93">
        <v>0</v>
      </c>
      <c r="AN29" s="93">
        <v>0</v>
      </c>
      <c r="AO29" s="93">
        <v>0</v>
      </c>
      <c r="AP29" s="93">
        <v>0</v>
      </c>
      <c r="AQ29" s="93">
        <v>0</v>
      </c>
      <c r="AR29" s="93">
        <v>0</v>
      </c>
      <c r="AS29" s="93">
        <v>0</v>
      </c>
      <c r="AT29" s="93">
        <v>0</v>
      </c>
      <c r="AU29" s="93">
        <v>0</v>
      </c>
      <c r="AV29" s="93">
        <v>0</v>
      </c>
      <c r="AW29" s="93">
        <v>0</v>
      </c>
      <c r="AX29" s="93">
        <v>0</v>
      </c>
      <c r="AY29" s="93">
        <v>0</v>
      </c>
      <c r="AZ29" s="93">
        <v>0</v>
      </c>
      <c r="BA29" s="93">
        <v>0</v>
      </c>
      <c r="BB29" s="93">
        <v>0</v>
      </c>
      <c r="BC29" s="93">
        <v>0</v>
      </c>
      <c r="BD29" s="93">
        <v>0</v>
      </c>
      <c r="BE29" s="93">
        <v>0</v>
      </c>
      <c r="BF29" s="93">
        <v>0</v>
      </c>
      <c r="BG29" s="93">
        <v>0</v>
      </c>
      <c r="BH29" s="93">
        <v>0</v>
      </c>
      <c r="BI29" s="93">
        <v>0</v>
      </c>
      <c r="BJ29" s="93">
        <v>0</v>
      </c>
      <c r="BK29" s="93">
        <v>0</v>
      </c>
      <c r="BL29" s="93">
        <v>1826.7855573243901</v>
      </c>
      <c r="BM29" s="93">
        <v>2957.8592234844709</v>
      </c>
      <c r="BN29" s="93">
        <v>3231.8387404281211</v>
      </c>
      <c r="BO29" s="93">
        <v>3515.3356406941098</v>
      </c>
      <c r="BP29" s="93">
        <v>3710.0163370237506</v>
      </c>
      <c r="BQ29" s="93">
        <v>3231.2329942831907</v>
      </c>
      <c r="BR29" s="93">
        <v>2350.8172416774219</v>
      </c>
      <c r="BS29" s="93">
        <v>1786.6879763233485</v>
      </c>
      <c r="BT29" s="93">
        <v>1695.6762708509962</v>
      </c>
      <c r="BU29" s="93">
        <v>1735.0457173385203</v>
      </c>
      <c r="BV29" s="93">
        <v>1761.5817630887718</v>
      </c>
      <c r="BW29" s="93">
        <v>1785.2067123015674</v>
      </c>
      <c r="BX29" s="29"/>
    </row>
    <row r="30" spans="1:76">
      <c r="A30" s="82"/>
      <c r="B30" s="38" t="s">
        <v>239</v>
      </c>
      <c r="C30" s="101"/>
      <c r="D30" s="93">
        <v>0</v>
      </c>
      <c r="E30" s="93">
        <v>0</v>
      </c>
      <c r="F30" s="93">
        <v>0</v>
      </c>
      <c r="G30" s="93">
        <v>0</v>
      </c>
      <c r="H30" s="93">
        <v>0</v>
      </c>
      <c r="I30" s="93">
        <v>0</v>
      </c>
      <c r="J30" s="93">
        <v>0</v>
      </c>
      <c r="K30" s="93">
        <v>0</v>
      </c>
      <c r="L30" s="93">
        <v>0</v>
      </c>
      <c r="M30" s="93">
        <v>0</v>
      </c>
      <c r="N30" s="93">
        <v>0</v>
      </c>
      <c r="O30" s="93">
        <v>0</v>
      </c>
      <c r="P30" s="93">
        <v>0</v>
      </c>
      <c r="Q30" s="93">
        <v>0</v>
      </c>
      <c r="R30" s="93">
        <v>0</v>
      </c>
      <c r="S30" s="93">
        <v>0</v>
      </c>
      <c r="T30" s="93">
        <v>0</v>
      </c>
      <c r="U30" s="93">
        <v>0</v>
      </c>
      <c r="V30" s="93">
        <v>0</v>
      </c>
      <c r="W30" s="93">
        <v>0</v>
      </c>
      <c r="X30" s="93">
        <v>0</v>
      </c>
      <c r="Y30" s="93">
        <v>0</v>
      </c>
      <c r="Z30" s="93">
        <v>0</v>
      </c>
      <c r="AA30" s="93">
        <v>0</v>
      </c>
      <c r="AB30" s="93">
        <v>0</v>
      </c>
      <c r="AC30" s="93">
        <v>0</v>
      </c>
      <c r="AD30" s="93">
        <v>0</v>
      </c>
      <c r="AE30" s="93">
        <v>0</v>
      </c>
      <c r="AF30" s="93">
        <v>0</v>
      </c>
      <c r="AG30" s="93">
        <v>0</v>
      </c>
      <c r="AH30" s="93">
        <v>0</v>
      </c>
      <c r="AI30" s="93">
        <v>0</v>
      </c>
      <c r="AJ30" s="93">
        <v>0</v>
      </c>
      <c r="AK30" s="93">
        <v>0</v>
      </c>
      <c r="AL30" s="93">
        <v>0</v>
      </c>
      <c r="AM30" s="93">
        <v>0</v>
      </c>
      <c r="AN30" s="93">
        <v>0</v>
      </c>
      <c r="AO30" s="93">
        <v>0</v>
      </c>
      <c r="AP30" s="93">
        <v>0</v>
      </c>
      <c r="AQ30" s="93">
        <v>0</v>
      </c>
      <c r="AR30" s="93">
        <v>0</v>
      </c>
      <c r="AS30" s="93">
        <v>0</v>
      </c>
      <c r="AT30" s="93">
        <v>0</v>
      </c>
      <c r="AU30" s="93">
        <v>0</v>
      </c>
      <c r="AV30" s="93">
        <v>0</v>
      </c>
      <c r="AW30" s="93">
        <v>0</v>
      </c>
      <c r="AX30" s="93">
        <v>0</v>
      </c>
      <c r="AY30" s="93">
        <v>0</v>
      </c>
      <c r="AZ30" s="93">
        <v>0</v>
      </c>
      <c r="BA30" s="93">
        <v>0</v>
      </c>
      <c r="BB30" s="93">
        <v>0</v>
      </c>
      <c r="BC30" s="93">
        <v>0</v>
      </c>
      <c r="BD30" s="93">
        <v>0</v>
      </c>
      <c r="BE30" s="93">
        <v>0</v>
      </c>
      <c r="BF30" s="93">
        <v>0</v>
      </c>
      <c r="BG30" s="93">
        <v>0</v>
      </c>
      <c r="BH30" s="93">
        <v>0</v>
      </c>
      <c r="BI30" s="93">
        <v>0</v>
      </c>
      <c r="BJ30" s="93">
        <v>0</v>
      </c>
      <c r="BK30" s="93">
        <v>0</v>
      </c>
      <c r="BL30" s="93">
        <v>394.29033657087763</v>
      </c>
      <c r="BM30" s="93">
        <v>426.06279825650654</v>
      </c>
      <c r="BN30" s="93">
        <v>429.05596011783041</v>
      </c>
      <c r="BO30" s="93">
        <v>457.07170449726624</v>
      </c>
      <c r="BP30" s="93">
        <v>455.80800211597148</v>
      </c>
      <c r="BQ30" s="93">
        <v>479.08511073305255</v>
      </c>
      <c r="BR30" s="93">
        <v>476.46228149189119</v>
      </c>
      <c r="BS30" s="93">
        <v>476.75795889937314</v>
      </c>
      <c r="BT30" s="93">
        <v>476.80308360071348</v>
      </c>
      <c r="BU30" s="93">
        <v>480.16467202510216</v>
      </c>
      <c r="BV30" s="93">
        <v>483.63072485093414</v>
      </c>
      <c r="BW30" s="93">
        <v>482.70067536558304</v>
      </c>
      <c r="BX30" s="29"/>
    </row>
    <row r="31" spans="1:76" ht="26.45" customHeight="1">
      <c r="A31" s="82"/>
      <c r="B31" s="30" t="s">
        <v>238</v>
      </c>
      <c r="C31" s="101" t="s">
        <v>207</v>
      </c>
      <c r="D31" s="93">
        <v>0</v>
      </c>
      <c r="E31" s="93">
        <v>0</v>
      </c>
      <c r="F31" s="93">
        <v>0</v>
      </c>
      <c r="G31" s="93">
        <v>0</v>
      </c>
      <c r="H31" s="93">
        <v>0</v>
      </c>
      <c r="I31" s="93">
        <v>0</v>
      </c>
      <c r="J31" s="93">
        <v>0</v>
      </c>
      <c r="K31" s="93">
        <v>0</v>
      </c>
      <c r="L31" s="93">
        <v>0</v>
      </c>
      <c r="M31" s="93">
        <v>0</v>
      </c>
      <c r="N31" s="93">
        <v>0</v>
      </c>
      <c r="O31" s="93">
        <v>0</v>
      </c>
      <c r="P31" s="93">
        <v>0</v>
      </c>
      <c r="Q31" s="93">
        <v>0</v>
      </c>
      <c r="R31" s="93">
        <v>0</v>
      </c>
      <c r="S31" s="93">
        <v>0</v>
      </c>
      <c r="T31" s="93">
        <v>0</v>
      </c>
      <c r="U31" s="93">
        <v>0</v>
      </c>
      <c r="V31" s="93">
        <v>0</v>
      </c>
      <c r="W31" s="93">
        <v>0</v>
      </c>
      <c r="X31" s="93">
        <v>0</v>
      </c>
      <c r="Y31" s="93">
        <v>0</v>
      </c>
      <c r="Z31" s="93">
        <v>0</v>
      </c>
      <c r="AA31" s="93">
        <v>0</v>
      </c>
      <c r="AB31" s="93">
        <v>0</v>
      </c>
      <c r="AC31" s="93">
        <v>0</v>
      </c>
      <c r="AD31" s="93">
        <v>0</v>
      </c>
      <c r="AE31" s="93">
        <v>0</v>
      </c>
      <c r="AF31" s="93">
        <v>0</v>
      </c>
      <c r="AG31" s="93">
        <v>0</v>
      </c>
      <c r="AH31" s="93">
        <v>0</v>
      </c>
      <c r="AI31" s="93">
        <v>0</v>
      </c>
      <c r="AJ31" s="93">
        <v>0</v>
      </c>
      <c r="AK31" s="93">
        <v>0</v>
      </c>
      <c r="AL31" s="93">
        <v>0</v>
      </c>
      <c r="AM31" s="93">
        <v>0</v>
      </c>
      <c r="AN31" s="93">
        <v>0</v>
      </c>
      <c r="AO31" s="93">
        <v>0</v>
      </c>
      <c r="AP31" s="93">
        <v>0</v>
      </c>
      <c r="AQ31" s="93">
        <v>0</v>
      </c>
      <c r="AR31" s="93">
        <v>0</v>
      </c>
      <c r="AS31" s="93">
        <v>0</v>
      </c>
      <c r="AT31" s="93">
        <v>0</v>
      </c>
      <c r="AU31" s="93">
        <v>0</v>
      </c>
      <c r="AV31" s="93">
        <v>0</v>
      </c>
      <c r="AW31" s="93">
        <v>0</v>
      </c>
      <c r="AX31" s="93">
        <v>0</v>
      </c>
      <c r="AY31" s="93">
        <v>11745.351405791338</v>
      </c>
      <c r="AZ31" s="93">
        <v>11325.432121033631</v>
      </c>
      <c r="BA31" s="93">
        <v>10765.116581594595</v>
      </c>
      <c r="BB31" s="93">
        <v>10365.798605254004</v>
      </c>
      <c r="BC31" s="93">
        <v>9607.27407373602</v>
      </c>
      <c r="BD31" s="93">
        <v>9358.6321527951677</v>
      </c>
      <c r="BE31" s="93">
        <v>9195.448876381819</v>
      </c>
      <c r="BF31" s="93">
        <v>8971.4765309715494</v>
      </c>
      <c r="BG31" s="93">
        <v>8748.4855251908029</v>
      </c>
      <c r="BH31" s="93">
        <v>8402.7560016902626</v>
      </c>
      <c r="BI31" s="93">
        <v>8159.5513565895526</v>
      </c>
      <c r="BJ31" s="93">
        <v>7844.0697154722666</v>
      </c>
      <c r="BK31" s="93">
        <v>7726.5312499478341</v>
      </c>
      <c r="BL31" s="93">
        <v>7377.5026697849662</v>
      </c>
      <c r="BM31" s="93">
        <v>6741.7877021397953</v>
      </c>
      <c r="BN31" s="93">
        <v>5967.0987660764004</v>
      </c>
      <c r="BO31" s="93">
        <v>5207.1849226473187</v>
      </c>
      <c r="BP31" s="93">
        <v>3401.4385082548215</v>
      </c>
      <c r="BQ31" s="93">
        <v>1206.4409985287423</v>
      </c>
      <c r="BR31" s="93">
        <v>254.03824711518718</v>
      </c>
      <c r="BS31" s="93">
        <v>18.2473884130704</v>
      </c>
      <c r="BT31" s="93">
        <v>6.771244611556769</v>
      </c>
      <c r="BU31" s="93">
        <v>5.4900766756327295</v>
      </c>
      <c r="BV31" s="93">
        <v>5.9951216819724182</v>
      </c>
      <c r="BW31" s="93">
        <v>6.4602169703318877</v>
      </c>
      <c r="BX31" s="29"/>
    </row>
    <row r="32" spans="1:76">
      <c r="A32" s="82"/>
      <c r="B32" s="30" t="s">
        <v>6</v>
      </c>
      <c r="C32" s="101" t="s">
        <v>200</v>
      </c>
      <c r="D32" s="93">
        <v>1857.2849240240223</v>
      </c>
      <c r="E32" s="93">
        <v>2178.8180900710609</v>
      </c>
      <c r="F32" s="93">
        <v>2388.5590115594791</v>
      </c>
      <c r="G32" s="93">
        <v>2491.7334540706274</v>
      </c>
      <c r="H32" s="93">
        <v>2863.5618958602367</v>
      </c>
      <c r="I32" s="93">
        <v>2845.3301805856327</v>
      </c>
      <c r="J32" s="93">
        <v>2906.636047818201</v>
      </c>
      <c r="K32" s="93">
        <v>2542.9945179736897</v>
      </c>
      <c r="L32" s="93">
        <v>2546.0781323983324</v>
      </c>
      <c r="M32" s="93">
        <v>2400.3858316897381</v>
      </c>
      <c r="N32" s="93">
        <v>2584.5307878660792</v>
      </c>
      <c r="O32" s="93">
        <v>3097.3515533542582</v>
      </c>
      <c r="P32" s="93">
        <v>3440.2826495001691</v>
      </c>
      <c r="Q32" s="93">
        <v>3179.2082832967685</v>
      </c>
      <c r="R32" s="93">
        <v>3601.8982508826334</v>
      </c>
      <c r="S32" s="93">
        <v>3854.2615097610496</v>
      </c>
      <c r="T32" s="93">
        <v>3791.5954364021659</v>
      </c>
      <c r="U32" s="93">
        <v>3973.6066633950404</v>
      </c>
      <c r="V32" s="93">
        <v>4590.0415401410291</v>
      </c>
      <c r="W32" s="93">
        <v>5800.3441662791574</v>
      </c>
      <c r="X32" s="93">
        <v>6156.7832560020734</v>
      </c>
      <c r="Y32" s="93">
        <v>6352.3386525191027</v>
      </c>
      <c r="Z32" s="93">
        <v>6454.6688692701318</v>
      </c>
      <c r="AA32" s="93">
        <v>7360.5504573280514</v>
      </c>
      <c r="AB32" s="93">
        <v>7469.560081153134</v>
      </c>
      <c r="AC32" s="93">
        <v>6902.2614680974893</v>
      </c>
      <c r="AD32" s="93">
        <v>7887.062784768088</v>
      </c>
      <c r="AE32" s="93">
        <v>8652.2802532508067</v>
      </c>
      <c r="AF32" s="93">
        <v>10008.2337109656</v>
      </c>
      <c r="AG32" s="93">
        <v>7349.457979258641</v>
      </c>
      <c r="AH32" s="93">
        <v>7232.7285991561957</v>
      </c>
      <c r="AI32" s="93">
        <v>6652.0572553039392</v>
      </c>
      <c r="AJ32" s="93">
        <v>7240.7756564543688</v>
      </c>
      <c r="AK32" s="93">
        <v>9891.5075801473795</v>
      </c>
      <c r="AL32" s="93">
        <v>13169.49053618996</v>
      </c>
      <c r="AM32" s="93">
        <v>15283.668484322237</v>
      </c>
      <c r="AN32" s="93">
        <v>16717.201139706449</v>
      </c>
      <c r="AO32" s="93">
        <v>18138.277941211363</v>
      </c>
      <c r="AP32" s="93">
        <v>18665.998590336538</v>
      </c>
      <c r="AQ32" s="93">
        <v>17667.968504693989</v>
      </c>
      <c r="AR32" s="93">
        <v>15790.964019301307</v>
      </c>
      <c r="AS32" s="93">
        <v>14829.59793046366</v>
      </c>
      <c r="AT32" s="93">
        <v>15874.254330441014</v>
      </c>
      <c r="AU32" s="93">
        <v>19631.151165490053</v>
      </c>
      <c r="AV32" s="93">
        <v>24311.686792675217</v>
      </c>
      <c r="AW32" s="93">
        <v>25846.984191295767</v>
      </c>
      <c r="AX32" s="93">
        <v>25984.567913446092</v>
      </c>
      <c r="AY32" s="93">
        <v>25719.691606882421</v>
      </c>
      <c r="AZ32" s="93">
        <v>21352.184958637215</v>
      </c>
      <c r="BA32" s="93">
        <v>17377.672114668174</v>
      </c>
      <c r="BB32" s="93">
        <v>16856.547943957987</v>
      </c>
      <c r="BC32" s="93">
        <v>17095.360101137896</v>
      </c>
      <c r="BD32" s="93">
        <v>18148.598240148705</v>
      </c>
      <c r="BE32" s="93">
        <v>19212.229607663146</v>
      </c>
      <c r="BF32" s="93">
        <v>18900.650281704104</v>
      </c>
      <c r="BG32" s="93">
        <v>16730.349186663621</v>
      </c>
      <c r="BH32" s="93">
        <v>12649.379670958926</v>
      </c>
      <c r="BI32" s="93">
        <v>11227.16411923689</v>
      </c>
      <c r="BJ32" s="93">
        <v>10558.962364393339</v>
      </c>
      <c r="BK32" s="93">
        <v>10478.445702053363</v>
      </c>
      <c r="BL32" s="93">
        <v>9833.207766362344</v>
      </c>
      <c r="BM32" s="93">
        <v>9242.1329296043186</v>
      </c>
      <c r="BN32" s="93">
        <v>8437.6491364068024</v>
      </c>
      <c r="BO32" s="93">
        <v>7382.7212989864711</v>
      </c>
      <c r="BP32" s="93">
        <v>5512.4582064392489</v>
      </c>
      <c r="BQ32" s="93">
        <v>3642.8457315239452</v>
      </c>
      <c r="BR32" s="93">
        <v>2933.5229683327998</v>
      </c>
      <c r="BS32" s="93">
        <v>2773.3595250203366</v>
      </c>
      <c r="BT32" s="93">
        <v>2566.7711994596934</v>
      </c>
      <c r="BU32" s="93">
        <v>2528.3871847622272</v>
      </c>
      <c r="BV32" s="93">
        <v>2582.9002021737256</v>
      </c>
      <c r="BW32" s="93">
        <v>2593.432874502505</v>
      </c>
      <c r="BX32" s="29"/>
    </row>
    <row r="33" spans="1:76">
      <c r="A33" s="82"/>
      <c r="B33" s="30" t="s">
        <v>237</v>
      </c>
      <c r="C33" s="101" t="s">
        <v>200</v>
      </c>
      <c r="D33" s="93">
        <v>0</v>
      </c>
      <c r="E33" s="93">
        <v>0</v>
      </c>
      <c r="F33" s="93">
        <v>0</v>
      </c>
      <c r="G33" s="93">
        <v>0</v>
      </c>
      <c r="H33" s="93">
        <v>0</v>
      </c>
      <c r="I33" s="93">
        <v>0</v>
      </c>
      <c r="J33" s="93">
        <v>0</v>
      </c>
      <c r="K33" s="93">
        <v>0</v>
      </c>
      <c r="L33" s="93">
        <v>0</v>
      </c>
      <c r="M33" s="93">
        <v>0</v>
      </c>
      <c r="N33" s="93">
        <v>0</v>
      </c>
      <c r="O33" s="93">
        <v>0</v>
      </c>
      <c r="P33" s="93">
        <v>0</v>
      </c>
      <c r="Q33" s="93">
        <v>0</v>
      </c>
      <c r="R33" s="93">
        <v>0</v>
      </c>
      <c r="S33" s="93">
        <v>0</v>
      </c>
      <c r="T33" s="93">
        <v>0</v>
      </c>
      <c r="U33" s="93">
        <v>0</v>
      </c>
      <c r="V33" s="93">
        <v>0</v>
      </c>
      <c r="W33" s="93">
        <v>0</v>
      </c>
      <c r="X33" s="93">
        <v>0</v>
      </c>
      <c r="Y33" s="93">
        <v>0</v>
      </c>
      <c r="Z33" s="93">
        <v>0</v>
      </c>
      <c r="AA33" s="93">
        <v>0</v>
      </c>
      <c r="AB33" s="93">
        <v>0</v>
      </c>
      <c r="AC33" s="93">
        <v>0</v>
      </c>
      <c r="AD33" s="93">
        <v>0</v>
      </c>
      <c r="AE33" s="93">
        <v>0</v>
      </c>
      <c r="AF33" s="93">
        <v>0</v>
      </c>
      <c r="AG33" s="93">
        <v>0</v>
      </c>
      <c r="AH33" s="93">
        <v>0</v>
      </c>
      <c r="AI33" s="93">
        <v>0</v>
      </c>
      <c r="AJ33" s="93">
        <v>0</v>
      </c>
      <c r="AK33" s="93">
        <v>0</v>
      </c>
      <c r="AL33" s="93">
        <v>0</v>
      </c>
      <c r="AM33" s="93">
        <v>0</v>
      </c>
      <c r="AN33" s="93">
        <v>0</v>
      </c>
      <c r="AO33" s="93">
        <v>0</v>
      </c>
      <c r="AP33" s="93">
        <v>0</v>
      </c>
      <c r="AQ33" s="93">
        <v>0</v>
      </c>
      <c r="AR33" s="93">
        <v>2.6554392244409559</v>
      </c>
      <c r="AS33" s="93">
        <v>20.73422968162658</v>
      </c>
      <c r="AT33" s="93">
        <v>43.574323410516833</v>
      </c>
      <c r="AU33" s="93">
        <v>77.371463740962724</v>
      </c>
      <c r="AV33" s="93">
        <v>142.12403362203483</v>
      </c>
      <c r="AW33" s="93">
        <v>181.05185230483539</v>
      </c>
      <c r="AX33" s="93">
        <v>160.64971122406942</v>
      </c>
      <c r="AY33" s="93">
        <v>161.04801624931167</v>
      </c>
      <c r="AZ33" s="93">
        <v>161.74048822901474</v>
      </c>
      <c r="BA33" s="93">
        <v>156.11315214446859</v>
      </c>
      <c r="BB33" s="93">
        <v>160.19788691860003</v>
      </c>
      <c r="BC33" s="93">
        <v>177.26660407420536</v>
      </c>
      <c r="BD33" s="93">
        <v>183.06793020752724</v>
      </c>
      <c r="BE33" s="93">
        <v>202.65145858744708</v>
      </c>
      <c r="BF33" s="93">
        <v>223.47994925086991</v>
      </c>
      <c r="BG33" s="93">
        <v>246.00565085660622</v>
      </c>
      <c r="BH33" s="93">
        <v>264.1332957812939</v>
      </c>
      <c r="BI33" s="93">
        <v>283.57917735652308</v>
      </c>
      <c r="BJ33" s="93">
        <v>309.78356146529154</v>
      </c>
      <c r="BK33" s="93">
        <v>343.83237222985861</v>
      </c>
      <c r="BL33" s="93">
        <v>367.9340376193901</v>
      </c>
      <c r="BM33" s="93">
        <v>376.47264199573391</v>
      </c>
      <c r="BN33" s="93">
        <v>375.71851279172512</v>
      </c>
      <c r="BO33" s="93">
        <v>343.93749105080605</v>
      </c>
      <c r="BP33" s="93">
        <v>315.67170873508729</v>
      </c>
      <c r="BQ33" s="93">
        <v>290.36405295430586</v>
      </c>
      <c r="BR33" s="93">
        <v>0</v>
      </c>
      <c r="BS33" s="93">
        <v>0</v>
      </c>
      <c r="BT33" s="93">
        <v>0</v>
      </c>
      <c r="BU33" s="93">
        <v>0</v>
      </c>
      <c r="BV33" s="93">
        <v>0</v>
      </c>
      <c r="BW33" s="93">
        <v>0</v>
      </c>
      <c r="BX33" s="29"/>
    </row>
    <row r="34" spans="1:76">
      <c r="A34" s="82"/>
      <c r="B34" s="30" t="s">
        <v>5</v>
      </c>
      <c r="C34" s="101" t="s">
        <v>198</v>
      </c>
      <c r="D34" s="93">
        <v>0</v>
      </c>
      <c r="E34" s="93">
        <v>0</v>
      </c>
      <c r="F34" s="93">
        <v>0</v>
      </c>
      <c r="G34" s="93">
        <v>0</v>
      </c>
      <c r="H34" s="93">
        <v>0</v>
      </c>
      <c r="I34" s="93">
        <v>0</v>
      </c>
      <c r="J34" s="93">
        <v>0</v>
      </c>
      <c r="K34" s="93">
        <v>0</v>
      </c>
      <c r="L34" s="93">
        <v>0</v>
      </c>
      <c r="M34" s="93">
        <v>0</v>
      </c>
      <c r="N34" s="93">
        <v>0</v>
      </c>
      <c r="O34" s="93">
        <v>0</v>
      </c>
      <c r="P34" s="93">
        <v>0</v>
      </c>
      <c r="Q34" s="93">
        <v>0</v>
      </c>
      <c r="R34" s="93">
        <v>0</v>
      </c>
      <c r="S34" s="93">
        <v>0</v>
      </c>
      <c r="T34" s="93">
        <v>0</v>
      </c>
      <c r="U34" s="93">
        <v>0</v>
      </c>
      <c r="V34" s="93">
        <v>0</v>
      </c>
      <c r="W34" s="93">
        <v>0</v>
      </c>
      <c r="X34" s="93">
        <v>0</v>
      </c>
      <c r="Y34" s="93">
        <v>0</v>
      </c>
      <c r="Z34" s="93">
        <v>945.15674355291912</v>
      </c>
      <c r="AA34" s="93">
        <v>961.66842582489994</v>
      </c>
      <c r="AB34" s="93">
        <v>984.26186143979464</v>
      </c>
      <c r="AC34" s="93">
        <v>1017.144399945587</v>
      </c>
      <c r="AD34" s="93">
        <v>1075.2843571478693</v>
      </c>
      <c r="AE34" s="93">
        <v>1131.6351867690055</v>
      </c>
      <c r="AF34" s="93">
        <v>1147.6823709828795</v>
      </c>
      <c r="AG34" s="93">
        <v>1153.5207981422018</v>
      </c>
      <c r="AH34" s="93">
        <v>1172.2487735980253</v>
      </c>
      <c r="AI34" s="93">
        <v>1131.842577768133</v>
      </c>
      <c r="AJ34" s="93">
        <v>1100.3303422510335</v>
      </c>
      <c r="AK34" s="93">
        <v>1118.6833120950641</v>
      </c>
      <c r="AL34" s="93">
        <v>1139.3379713659572</v>
      </c>
      <c r="AM34" s="93">
        <v>1169.7800628200853</v>
      </c>
      <c r="AN34" s="93">
        <v>1139.4568319336236</v>
      </c>
      <c r="AO34" s="93">
        <v>1144.908760726476</v>
      </c>
      <c r="AP34" s="93">
        <v>1183.4688371776463</v>
      </c>
      <c r="AQ34" s="93">
        <v>1141.6714359225978</v>
      </c>
      <c r="AR34" s="93">
        <v>1069.6379946714192</v>
      </c>
      <c r="AS34" s="93">
        <v>1030.1188839812721</v>
      </c>
      <c r="AT34" s="93">
        <v>1042.8623887343708</v>
      </c>
      <c r="AU34" s="93">
        <v>1103.5210270482976</v>
      </c>
      <c r="AV34" s="93">
        <v>1097.2387659041965</v>
      </c>
      <c r="AW34" s="93">
        <v>1101.1040853494351</v>
      </c>
      <c r="AX34" s="93">
        <v>1120.3839903174774</v>
      </c>
      <c r="AY34" s="93">
        <v>1126.0819105054454</v>
      </c>
      <c r="AZ34" s="93">
        <v>1098.2143230428178</v>
      </c>
      <c r="BA34" s="93">
        <v>1084.8652098847626</v>
      </c>
      <c r="BB34" s="93">
        <v>1087.8384950906948</v>
      </c>
      <c r="BC34" s="93">
        <v>1065.6724629731382</v>
      </c>
      <c r="BD34" s="93">
        <v>1049.8092948375077</v>
      </c>
      <c r="BE34" s="93">
        <v>1060.6348732935778</v>
      </c>
      <c r="BF34" s="93">
        <v>1038.8126175482025</v>
      </c>
      <c r="BG34" s="93">
        <v>1019.3632302801336</v>
      </c>
      <c r="BH34" s="93">
        <v>1002.1614422539867</v>
      </c>
      <c r="BI34" s="93">
        <v>966.38236719058659</v>
      </c>
      <c r="BJ34" s="93">
        <v>944.29890098989301</v>
      </c>
      <c r="BK34" s="93">
        <v>922.50095124978952</v>
      </c>
      <c r="BL34" s="93">
        <v>924.16126177440185</v>
      </c>
      <c r="BM34" s="93">
        <v>931.33325726699468</v>
      </c>
      <c r="BN34" s="93">
        <v>954.17783484199651</v>
      </c>
      <c r="BO34" s="93">
        <v>936.54184368205347</v>
      </c>
      <c r="BP34" s="93">
        <v>939.95436095103423</v>
      </c>
      <c r="BQ34" s="93">
        <v>918.4136168902653</v>
      </c>
      <c r="BR34" s="93">
        <v>907.59401771623368</v>
      </c>
      <c r="BS34" s="93">
        <v>892.7284276805068</v>
      </c>
      <c r="BT34" s="93">
        <v>866.82769672738277</v>
      </c>
      <c r="BU34" s="93">
        <v>845.09188586770892</v>
      </c>
      <c r="BV34" s="93">
        <v>823.42022408795742</v>
      </c>
      <c r="BW34" s="93">
        <v>800.94939524877509</v>
      </c>
      <c r="BX34" s="29"/>
    </row>
    <row r="35" spans="1:76">
      <c r="A35" s="82"/>
      <c r="B35" s="30" t="s">
        <v>236</v>
      </c>
      <c r="C35" s="101" t="s">
        <v>207</v>
      </c>
      <c r="D35" s="93">
        <v>0</v>
      </c>
      <c r="E35" s="93">
        <v>0</v>
      </c>
      <c r="F35" s="93">
        <v>0</v>
      </c>
      <c r="G35" s="93">
        <v>0</v>
      </c>
      <c r="H35" s="93">
        <v>0</v>
      </c>
      <c r="I35" s="93">
        <v>0</v>
      </c>
      <c r="J35" s="93">
        <v>0</v>
      </c>
      <c r="K35" s="93">
        <v>0</v>
      </c>
      <c r="L35" s="93">
        <v>0</v>
      </c>
      <c r="M35" s="93">
        <v>0</v>
      </c>
      <c r="N35" s="93">
        <v>0</v>
      </c>
      <c r="O35" s="93">
        <v>0</v>
      </c>
      <c r="P35" s="93">
        <v>0</v>
      </c>
      <c r="Q35" s="93">
        <v>0</v>
      </c>
      <c r="R35" s="93">
        <v>0</v>
      </c>
      <c r="S35" s="93">
        <v>0</v>
      </c>
      <c r="T35" s="93">
        <v>0</v>
      </c>
      <c r="U35" s="93">
        <v>0</v>
      </c>
      <c r="V35" s="93">
        <v>0</v>
      </c>
      <c r="W35" s="93">
        <v>0</v>
      </c>
      <c r="X35" s="93">
        <v>0</v>
      </c>
      <c r="Y35" s="93">
        <v>0</v>
      </c>
      <c r="Z35" s="93">
        <v>0</v>
      </c>
      <c r="AA35" s="93">
        <v>1044.2938752991156</v>
      </c>
      <c r="AB35" s="93">
        <v>2081.071465395898</v>
      </c>
      <c r="AC35" s="93">
        <v>2369.1617695974642</v>
      </c>
      <c r="AD35" s="93">
        <v>2627.2534501460386</v>
      </c>
      <c r="AE35" s="93">
        <v>2964.5931785328198</v>
      </c>
      <c r="AF35" s="93">
        <v>3283.8069133102822</v>
      </c>
      <c r="AG35" s="93">
        <v>3601.3833506343572</v>
      </c>
      <c r="AH35" s="93">
        <v>3892.0512641199261</v>
      </c>
      <c r="AI35" s="93">
        <v>3951.5205785238322</v>
      </c>
      <c r="AJ35" s="93">
        <v>3846.1394941905423</v>
      </c>
      <c r="AK35" s="93">
        <v>4176.0112740333452</v>
      </c>
      <c r="AL35" s="93">
        <v>4548.7854345513024</v>
      </c>
      <c r="AM35" s="93">
        <v>5116.4212093439246</v>
      </c>
      <c r="AN35" s="93">
        <v>5534.5046122490285</v>
      </c>
      <c r="AO35" s="93">
        <v>5722.1078275457285</v>
      </c>
      <c r="AP35" s="93">
        <v>6266.1464329928767</v>
      </c>
      <c r="AQ35" s="93">
        <v>6591.9665722946411</v>
      </c>
      <c r="AR35" s="93">
        <v>6996.5262761878594</v>
      </c>
      <c r="AS35" s="93">
        <v>7413.0735279840728</v>
      </c>
      <c r="AT35" s="93">
        <v>7907.5502700636807</v>
      </c>
      <c r="AU35" s="93">
        <v>9246.5102372772162</v>
      </c>
      <c r="AV35" s="93">
        <v>10207.303679432978</v>
      </c>
      <c r="AW35" s="93">
        <v>11339.932572152531</v>
      </c>
      <c r="AX35" s="93">
        <v>12217.855083185364</v>
      </c>
      <c r="AY35" s="93">
        <v>417.55414983844196</v>
      </c>
      <c r="AZ35" s="93">
        <v>0</v>
      </c>
      <c r="BA35" s="93">
        <v>0</v>
      </c>
      <c r="BB35" s="93">
        <v>0</v>
      </c>
      <c r="BC35" s="93">
        <v>0</v>
      </c>
      <c r="BD35" s="93">
        <v>0</v>
      </c>
      <c r="BE35" s="93">
        <v>0</v>
      </c>
      <c r="BF35" s="93">
        <v>0</v>
      </c>
      <c r="BG35" s="93">
        <v>0</v>
      </c>
      <c r="BH35" s="93">
        <v>0</v>
      </c>
      <c r="BI35" s="93">
        <v>0</v>
      </c>
      <c r="BJ35" s="93">
        <v>0</v>
      </c>
      <c r="BK35" s="93">
        <v>0</v>
      </c>
      <c r="BL35" s="93">
        <v>0</v>
      </c>
      <c r="BM35" s="93">
        <v>0</v>
      </c>
      <c r="BN35" s="93">
        <v>0</v>
      </c>
      <c r="BO35" s="93">
        <v>0</v>
      </c>
      <c r="BP35" s="93">
        <v>0</v>
      </c>
      <c r="BQ35" s="93">
        <v>0</v>
      </c>
      <c r="BR35" s="93">
        <v>0</v>
      </c>
      <c r="BS35" s="93">
        <v>0</v>
      </c>
      <c r="BT35" s="93">
        <v>0</v>
      </c>
      <c r="BU35" s="93">
        <v>0</v>
      </c>
      <c r="BV35" s="93">
        <v>0</v>
      </c>
      <c r="BW35" s="93">
        <v>0</v>
      </c>
      <c r="BX35" s="29"/>
    </row>
    <row r="36" spans="1:76" ht="26.45" customHeight="1">
      <c r="A36" s="82"/>
      <c r="B36" s="30" t="s">
        <v>235</v>
      </c>
      <c r="C36" s="101" t="s">
        <v>200</v>
      </c>
      <c r="D36" s="93">
        <v>0</v>
      </c>
      <c r="E36" s="93">
        <v>0</v>
      </c>
      <c r="F36" s="93">
        <v>0</v>
      </c>
      <c r="G36" s="93">
        <v>0</v>
      </c>
      <c r="H36" s="93">
        <v>0</v>
      </c>
      <c r="I36" s="93">
        <v>0</v>
      </c>
      <c r="J36" s="93">
        <v>0</v>
      </c>
      <c r="K36" s="93">
        <v>0</v>
      </c>
      <c r="L36" s="93">
        <v>0</v>
      </c>
      <c r="M36" s="93">
        <v>0</v>
      </c>
      <c r="N36" s="93">
        <v>0</v>
      </c>
      <c r="O36" s="93">
        <v>0</v>
      </c>
      <c r="P36" s="93">
        <v>0</v>
      </c>
      <c r="Q36" s="93">
        <v>0</v>
      </c>
      <c r="R36" s="93">
        <v>0</v>
      </c>
      <c r="S36" s="93">
        <v>0</v>
      </c>
      <c r="T36" s="93">
        <v>0</v>
      </c>
      <c r="U36" s="93">
        <v>0</v>
      </c>
      <c r="V36" s="93">
        <v>0</v>
      </c>
      <c r="W36" s="93">
        <v>0</v>
      </c>
      <c r="X36" s="93">
        <v>0</v>
      </c>
      <c r="Y36" s="93">
        <v>0</v>
      </c>
      <c r="Z36" s="93">
        <v>0</v>
      </c>
      <c r="AA36" s="93">
        <v>0</v>
      </c>
      <c r="AB36" s="93">
        <v>0</v>
      </c>
      <c r="AC36" s="93">
        <v>0</v>
      </c>
      <c r="AD36" s="93">
        <v>0</v>
      </c>
      <c r="AE36" s="93">
        <v>0</v>
      </c>
      <c r="AF36" s="93">
        <v>0</v>
      </c>
      <c r="AG36" s="93">
        <v>0</v>
      </c>
      <c r="AH36" s="93">
        <v>0</v>
      </c>
      <c r="AI36" s="93">
        <v>0</v>
      </c>
      <c r="AJ36" s="93">
        <v>0</v>
      </c>
      <c r="AK36" s="93">
        <v>0</v>
      </c>
      <c r="AL36" s="93">
        <v>0</v>
      </c>
      <c r="AM36" s="93">
        <v>0</v>
      </c>
      <c r="AN36" s="93">
        <v>0</v>
      </c>
      <c r="AO36" s="93">
        <v>0</v>
      </c>
      <c r="AP36" s="93">
        <v>0</v>
      </c>
      <c r="AQ36" s="93">
        <v>0</v>
      </c>
      <c r="AR36" s="93">
        <v>0</v>
      </c>
      <c r="AS36" s="93">
        <v>0</v>
      </c>
      <c r="AT36" s="93">
        <v>0</v>
      </c>
      <c r="AU36" s="93">
        <v>0</v>
      </c>
      <c r="AV36" s="93">
        <v>0</v>
      </c>
      <c r="AW36" s="93">
        <v>0</v>
      </c>
      <c r="AX36" s="93">
        <v>0</v>
      </c>
      <c r="AY36" s="93">
        <v>0</v>
      </c>
      <c r="AZ36" s="93">
        <v>0</v>
      </c>
      <c r="BA36" s="93">
        <v>0</v>
      </c>
      <c r="BB36" s="93">
        <v>0</v>
      </c>
      <c r="BC36" s="93">
        <v>0</v>
      </c>
      <c r="BD36" s="93">
        <v>0</v>
      </c>
      <c r="BE36" s="93">
        <v>0</v>
      </c>
      <c r="BF36" s="93">
        <v>0</v>
      </c>
      <c r="BG36" s="93">
        <v>0</v>
      </c>
      <c r="BH36" s="93">
        <v>0</v>
      </c>
      <c r="BI36" s="93">
        <v>0</v>
      </c>
      <c r="BJ36" s="93">
        <v>0</v>
      </c>
      <c r="BK36" s="93">
        <v>0</v>
      </c>
      <c r="BL36" s="93">
        <v>102.86374221936843</v>
      </c>
      <c r="BM36" s="93">
        <v>118.06164395966785</v>
      </c>
      <c r="BN36" s="93">
        <v>118.05273264695771</v>
      </c>
      <c r="BO36" s="93">
        <v>122.34895275796836</v>
      </c>
      <c r="BP36" s="93">
        <v>114.24588599301707</v>
      </c>
      <c r="BQ36" s="93">
        <v>103.08147276573212</v>
      </c>
      <c r="BR36" s="93">
        <v>15.670043300000001</v>
      </c>
      <c r="BS36" s="93">
        <v>0</v>
      </c>
      <c r="BT36" s="93">
        <v>0</v>
      </c>
      <c r="BU36" s="93">
        <v>0</v>
      </c>
      <c r="BV36" s="93">
        <v>0</v>
      </c>
      <c r="BW36" s="93">
        <v>0</v>
      </c>
      <c r="BX36" s="29"/>
    </row>
    <row r="37" spans="1:76">
      <c r="A37" s="82"/>
      <c r="B37" s="30" t="s">
        <v>234</v>
      </c>
      <c r="C37" s="101" t="s">
        <v>198</v>
      </c>
      <c r="D37" s="93">
        <v>0</v>
      </c>
      <c r="E37" s="93">
        <v>0</v>
      </c>
      <c r="F37" s="93">
        <v>0</v>
      </c>
      <c r="G37" s="93">
        <v>0</v>
      </c>
      <c r="H37" s="93">
        <v>0</v>
      </c>
      <c r="I37" s="93">
        <v>0</v>
      </c>
      <c r="J37" s="93">
        <v>0</v>
      </c>
      <c r="K37" s="93">
        <v>0</v>
      </c>
      <c r="L37" s="93">
        <v>0</v>
      </c>
      <c r="M37" s="93">
        <v>0</v>
      </c>
      <c r="N37" s="93">
        <v>0</v>
      </c>
      <c r="O37" s="93">
        <v>0</v>
      </c>
      <c r="P37" s="93">
        <v>0</v>
      </c>
      <c r="Q37" s="93">
        <v>0</v>
      </c>
      <c r="R37" s="93">
        <v>0</v>
      </c>
      <c r="S37" s="93">
        <v>0</v>
      </c>
      <c r="T37" s="93">
        <v>0</v>
      </c>
      <c r="U37" s="93">
        <v>0</v>
      </c>
      <c r="V37" s="93">
        <v>0</v>
      </c>
      <c r="W37" s="93">
        <v>0</v>
      </c>
      <c r="X37" s="93">
        <v>0</v>
      </c>
      <c r="Y37" s="93">
        <v>0</v>
      </c>
      <c r="Z37" s="93">
        <v>0</v>
      </c>
      <c r="AA37" s="93">
        <v>0</v>
      </c>
      <c r="AB37" s="93">
        <v>0</v>
      </c>
      <c r="AC37" s="93">
        <v>0</v>
      </c>
      <c r="AD37" s="93">
        <v>0</v>
      </c>
      <c r="AE37" s="93">
        <v>0</v>
      </c>
      <c r="AF37" s="93">
        <v>0</v>
      </c>
      <c r="AG37" s="93">
        <v>0</v>
      </c>
      <c r="AH37" s="93">
        <v>0</v>
      </c>
      <c r="AI37" s="93">
        <v>0</v>
      </c>
      <c r="AJ37" s="93">
        <v>0</v>
      </c>
      <c r="AK37" s="93">
        <v>0</v>
      </c>
      <c r="AL37" s="93">
        <v>0</v>
      </c>
      <c r="AM37" s="93">
        <v>0</v>
      </c>
      <c r="AN37" s="93">
        <v>0</v>
      </c>
      <c r="AO37" s="93">
        <v>0</v>
      </c>
      <c r="AP37" s="93">
        <v>0</v>
      </c>
      <c r="AQ37" s="93">
        <v>0</v>
      </c>
      <c r="AR37" s="93">
        <v>0</v>
      </c>
      <c r="AS37" s="93">
        <v>0</v>
      </c>
      <c r="AT37" s="93">
        <v>0</v>
      </c>
      <c r="AU37" s="93">
        <v>0</v>
      </c>
      <c r="AV37" s="93">
        <v>0</v>
      </c>
      <c r="AW37" s="93">
        <v>0</v>
      </c>
      <c r="AX37" s="93">
        <v>0</v>
      </c>
      <c r="AY37" s="93">
        <v>0</v>
      </c>
      <c r="AZ37" s="93">
        <v>0</v>
      </c>
      <c r="BA37" s="93">
        <v>0</v>
      </c>
      <c r="BB37" s="93">
        <v>0</v>
      </c>
      <c r="BC37" s="93">
        <v>0</v>
      </c>
      <c r="BD37" s="93">
        <v>0</v>
      </c>
      <c r="BE37" s="93">
        <v>7.1625669321971621</v>
      </c>
      <c r="BF37" s="93">
        <v>7.5178771220776657</v>
      </c>
      <c r="BG37" s="93">
        <v>6.4968967364990711</v>
      </c>
      <c r="BH37" s="93">
        <v>23.062709516323849</v>
      </c>
      <c r="BI37" s="93">
        <v>46.791094583258293</v>
      </c>
      <c r="BJ37" s="93">
        <v>48.116152357136571</v>
      </c>
      <c r="BK37" s="93">
        <v>54.471151043333982</v>
      </c>
      <c r="BL37" s="93">
        <v>43.738528721249814</v>
      </c>
      <c r="BM37" s="93">
        <v>53.490287959038774</v>
      </c>
      <c r="BN37" s="93">
        <v>65.213502775962752</v>
      </c>
      <c r="BO37" s="93">
        <v>55.246291345420858</v>
      </c>
      <c r="BP37" s="93">
        <v>59.008792294328252</v>
      </c>
      <c r="BQ37" s="93">
        <v>0.6333749784675633</v>
      </c>
      <c r="BR37" s="93">
        <v>0.15163775999999998</v>
      </c>
      <c r="BS37" s="93">
        <v>-8.9523923351554558E-6</v>
      </c>
      <c r="BT37" s="93">
        <v>-8.8494358277562623E-6</v>
      </c>
      <c r="BU37" s="93">
        <v>-8.7108686941958713E-6</v>
      </c>
      <c r="BV37" s="93">
        <v>-8.5355080045775931E-6</v>
      </c>
      <c r="BW37" s="93">
        <v>-8.3177881542497911E-6</v>
      </c>
      <c r="BX37" s="29"/>
    </row>
    <row r="38" spans="1:76">
      <c r="A38" s="82"/>
      <c r="B38" s="30" t="s">
        <v>233</v>
      </c>
      <c r="C38" s="82"/>
      <c r="D38" s="93">
        <f t="shared" ref="D38:AI38" si="7">SUM(D39:D40)</f>
        <v>0</v>
      </c>
      <c r="E38" s="93">
        <f t="shared" si="7"/>
        <v>0</v>
      </c>
      <c r="F38" s="93">
        <f t="shared" si="7"/>
        <v>0</v>
      </c>
      <c r="G38" s="93">
        <f t="shared" si="7"/>
        <v>0</v>
      </c>
      <c r="H38" s="93">
        <f t="shared" si="7"/>
        <v>0</v>
      </c>
      <c r="I38" s="93">
        <f t="shared" si="7"/>
        <v>0</v>
      </c>
      <c r="J38" s="93">
        <f t="shared" si="7"/>
        <v>0</v>
      </c>
      <c r="K38" s="93">
        <f t="shared" si="7"/>
        <v>0</v>
      </c>
      <c r="L38" s="93">
        <f t="shared" si="7"/>
        <v>0</v>
      </c>
      <c r="M38" s="93">
        <f t="shared" si="7"/>
        <v>0</v>
      </c>
      <c r="N38" s="93">
        <f t="shared" si="7"/>
        <v>0</v>
      </c>
      <c r="O38" s="93">
        <f t="shared" si="7"/>
        <v>0</v>
      </c>
      <c r="P38" s="93">
        <f t="shared" si="7"/>
        <v>0</v>
      </c>
      <c r="Q38" s="93">
        <f t="shared" si="7"/>
        <v>0</v>
      </c>
      <c r="R38" s="93">
        <f t="shared" si="7"/>
        <v>0</v>
      </c>
      <c r="S38" s="93">
        <f t="shared" si="7"/>
        <v>0</v>
      </c>
      <c r="T38" s="93">
        <f t="shared" si="7"/>
        <v>0</v>
      </c>
      <c r="U38" s="93">
        <f t="shared" si="7"/>
        <v>0</v>
      </c>
      <c r="V38" s="93">
        <f t="shared" si="7"/>
        <v>0</v>
      </c>
      <c r="W38" s="93">
        <f t="shared" si="7"/>
        <v>0</v>
      </c>
      <c r="X38" s="93">
        <f t="shared" si="7"/>
        <v>0</v>
      </c>
      <c r="Y38" s="93">
        <f t="shared" si="7"/>
        <v>0</v>
      </c>
      <c r="Z38" s="93">
        <f t="shared" si="7"/>
        <v>0</v>
      </c>
      <c r="AA38" s="93">
        <f t="shared" si="7"/>
        <v>0</v>
      </c>
      <c r="AB38" s="93">
        <f t="shared" si="7"/>
        <v>0</v>
      </c>
      <c r="AC38" s="93">
        <f t="shared" si="7"/>
        <v>0</v>
      </c>
      <c r="AD38" s="93">
        <f t="shared" si="7"/>
        <v>0</v>
      </c>
      <c r="AE38" s="93">
        <f t="shared" si="7"/>
        <v>0</v>
      </c>
      <c r="AF38" s="93">
        <f t="shared" si="7"/>
        <v>0</v>
      </c>
      <c r="AG38" s="93">
        <f t="shared" si="7"/>
        <v>0</v>
      </c>
      <c r="AH38" s="93">
        <f t="shared" si="7"/>
        <v>0</v>
      </c>
      <c r="AI38" s="93">
        <f t="shared" si="7"/>
        <v>0</v>
      </c>
      <c r="AJ38" s="93">
        <f t="shared" ref="AJ38:BO38" si="8">SUM(AJ39:AJ40)</f>
        <v>0</v>
      </c>
      <c r="AK38" s="93">
        <f t="shared" si="8"/>
        <v>0</v>
      </c>
      <c r="AL38" s="93">
        <f t="shared" si="8"/>
        <v>0</v>
      </c>
      <c r="AM38" s="93">
        <f t="shared" si="8"/>
        <v>0</v>
      </c>
      <c r="AN38" s="93">
        <f t="shared" si="8"/>
        <v>0</v>
      </c>
      <c r="AO38" s="93">
        <f t="shared" si="8"/>
        <v>0</v>
      </c>
      <c r="AP38" s="93">
        <f t="shared" si="8"/>
        <v>0</v>
      </c>
      <c r="AQ38" s="93">
        <f t="shared" si="8"/>
        <v>0</v>
      </c>
      <c r="AR38" s="93">
        <f t="shared" si="8"/>
        <v>0</v>
      </c>
      <c r="AS38" s="93">
        <f t="shared" si="8"/>
        <v>0</v>
      </c>
      <c r="AT38" s="93">
        <f t="shared" si="8"/>
        <v>0</v>
      </c>
      <c r="AU38" s="93">
        <f t="shared" si="8"/>
        <v>0</v>
      </c>
      <c r="AV38" s="93">
        <f t="shared" si="8"/>
        <v>0</v>
      </c>
      <c r="AW38" s="93">
        <f t="shared" si="8"/>
        <v>0</v>
      </c>
      <c r="AX38" s="93">
        <f t="shared" si="8"/>
        <v>0</v>
      </c>
      <c r="AY38" s="93">
        <f t="shared" si="8"/>
        <v>0</v>
      </c>
      <c r="AZ38" s="93">
        <f t="shared" si="8"/>
        <v>3201.6728980547109</v>
      </c>
      <c r="BA38" s="93">
        <f t="shared" si="8"/>
        <v>5654.6245734742033</v>
      </c>
      <c r="BB38" s="93">
        <f t="shared" si="8"/>
        <v>5086.2521722124593</v>
      </c>
      <c r="BC38" s="93">
        <f t="shared" si="8"/>
        <v>4605.643462421589</v>
      </c>
      <c r="BD38" s="93">
        <f t="shared" si="8"/>
        <v>3986.5366874394749</v>
      </c>
      <c r="BE38" s="93">
        <f t="shared" si="8"/>
        <v>3550.0429860976228</v>
      </c>
      <c r="BF38" s="93">
        <f t="shared" si="8"/>
        <v>3483.6271684452608</v>
      </c>
      <c r="BG38" s="93">
        <f t="shared" si="8"/>
        <v>3329.6566463163663</v>
      </c>
      <c r="BH38" s="93">
        <f t="shared" si="8"/>
        <v>2780.4949993259033</v>
      </c>
      <c r="BI38" s="93">
        <f t="shared" si="8"/>
        <v>2835.8777543666847</v>
      </c>
      <c r="BJ38" s="93">
        <f t="shared" si="8"/>
        <v>2914.6291465452432</v>
      </c>
      <c r="BK38" s="93">
        <f t="shared" si="8"/>
        <v>2601.6114889924884</v>
      </c>
      <c r="BL38" s="93">
        <f t="shared" si="8"/>
        <v>3234.6163272963204</v>
      </c>
      <c r="BM38" s="93">
        <f t="shared" si="8"/>
        <v>5169.7580463886261</v>
      </c>
      <c r="BN38" s="93">
        <f t="shared" si="8"/>
        <v>4804.4547046107591</v>
      </c>
      <c r="BO38" s="93">
        <f t="shared" si="8"/>
        <v>5205.8188584688005</v>
      </c>
      <c r="BP38" s="93">
        <f t="shared" ref="BP38:BW38" si="9">SUM(BP39:BP40)</f>
        <v>5368.0129094952763</v>
      </c>
      <c r="BQ38" s="93">
        <f t="shared" si="9"/>
        <v>4410.7004746326857</v>
      </c>
      <c r="BR38" s="93">
        <f t="shared" si="9"/>
        <v>3059.0965128213134</v>
      </c>
      <c r="BS38" s="93">
        <f t="shared" si="9"/>
        <v>2352.8743303007268</v>
      </c>
      <c r="BT38" s="93">
        <f t="shared" si="9"/>
        <v>2324.774518442985</v>
      </c>
      <c r="BU38" s="93">
        <f t="shared" si="9"/>
        <v>2384.2854770007484</v>
      </c>
      <c r="BV38" s="93">
        <f t="shared" si="9"/>
        <v>2396.7573715371195</v>
      </c>
      <c r="BW38" s="93">
        <f t="shared" si="9"/>
        <v>2394.0348797242937</v>
      </c>
      <c r="BX38" s="29"/>
    </row>
    <row r="39" spans="1:76">
      <c r="A39" s="82"/>
      <c r="B39" s="38" t="s">
        <v>214</v>
      </c>
      <c r="C39" s="101" t="s">
        <v>207</v>
      </c>
      <c r="D39" s="93">
        <v>0</v>
      </c>
      <c r="E39" s="93">
        <v>0</v>
      </c>
      <c r="F39" s="93">
        <v>0</v>
      </c>
      <c r="G39" s="93">
        <v>0</v>
      </c>
      <c r="H39" s="93">
        <v>0</v>
      </c>
      <c r="I39" s="93">
        <v>0</v>
      </c>
      <c r="J39" s="93">
        <v>0</v>
      </c>
      <c r="K39" s="93">
        <v>0</v>
      </c>
      <c r="L39" s="93">
        <v>0</v>
      </c>
      <c r="M39" s="93">
        <v>0</v>
      </c>
      <c r="N39" s="93">
        <v>0</v>
      </c>
      <c r="O39" s="93">
        <v>0</v>
      </c>
      <c r="P39" s="93">
        <v>0</v>
      </c>
      <c r="Q39" s="93">
        <v>0</v>
      </c>
      <c r="R39" s="93">
        <v>0</v>
      </c>
      <c r="S39" s="93">
        <v>0</v>
      </c>
      <c r="T39" s="93">
        <v>0</v>
      </c>
      <c r="U39" s="93">
        <v>0</v>
      </c>
      <c r="V39" s="93">
        <v>0</v>
      </c>
      <c r="W39" s="93">
        <v>0</v>
      </c>
      <c r="X39" s="93">
        <v>0</v>
      </c>
      <c r="Y39" s="93">
        <v>0</v>
      </c>
      <c r="Z39" s="93">
        <v>0</v>
      </c>
      <c r="AA39" s="93">
        <v>0</v>
      </c>
      <c r="AB39" s="93">
        <v>0</v>
      </c>
      <c r="AC39" s="93">
        <v>0</v>
      </c>
      <c r="AD39" s="93">
        <v>0</v>
      </c>
      <c r="AE39" s="93">
        <v>0</v>
      </c>
      <c r="AF39" s="93">
        <v>0</v>
      </c>
      <c r="AG39" s="93">
        <v>0</v>
      </c>
      <c r="AH39" s="93">
        <v>0</v>
      </c>
      <c r="AI39" s="93">
        <v>0</v>
      </c>
      <c r="AJ39" s="93">
        <v>0</v>
      </c>
      <c r="AK39" s="93">
        <v>0</v>
      </c>
      <c r="AL39" s="93">
        <v>0</v>
      </c>
      <c r="AM39" s="93">
        <v>0</v>
      </c>
      <c r="AN39" s="93">
        <v>0</v>
      </c>
      <c r="AO39" s="93">
        <v>0</v>
      </c>
      <c r="AP39" s="93">
        <v>0</v>
      </c>
      <c r="AQ39" s="93">
        <v>0</v>
      </c>
      <c r="AR39" s="93">
        <v>0</v>
      </c>
      <c r="AS39" s="93">
        <v>0</v>
      </c>
      <c r="AT39" s="93">
        <v>0</v>
      </c>
      <c r="AU39" s="93">
        <v>0</v>
      </c>
      <c r="AV39" s="93">
        <v>0</v>
      </c>
      <c r="AW39" s="93">
        <v>0</v>
      </c>
      <c r="AX39" s="93">
        <v>0</v>
      </c>
      <c r="AY39" s="93">
        <v>0</v>
      </c>
      <c r="AZ39" s="93">
        <v>491.80981344488566</v>
      </c>
      <c r="BA39" s="93">
        <v>689.87167459452178</v>
      </c>
      <c r="BB39" s="93">
        <v>678.00245135224588</v>
      </c>
      <c r="BC39" s="93">
        <v>649.469125079121</v>
      </c>
      <c r="BD39" s="93">
        <v>618.20350930804148</v>
      </c>
      <c r="BE39" s="93">
        <v>640.04205079439089</v>
      </c>
      <c r="BF39" s="93">
        <v>688.52726636463376</v>
      </c>
      <c r="BG39" s="93">
        <v>659.90902842057471</v>
      </c>
      <c r="BH39" s="93">
        <v>561.57224688050121</v>
      </c>
      <c r="BI39" s="93">
        <v>596.6273504579799</v>
      </c>
      <c r="BJ39" s="93">
        <v>570.93879009997102</v>
      </c>
      <c r="BK39" s="93">
        <v>492.1562274902949</v>
      </c>
      <c r="BL39" s="93">
        <v>823.9317070662363</v>
      </c>
      <c r="BM39" s="93">
        <v>1201.5913146252778</v>
      </c>
      <c r="BN39" s="93">
        <v>860.4339814788633</v>
      </c>
      <c r="BO39" s="93">
        <v>791.19070433555055</v>
      </c>
      <c r="BP39" s="93">
        <v>687.72879669550275</v>
      </c>
      <c r="BQ39" s="93">
        <v>535.53276088764176</v>
      </c>
      <c r="BR39" s="93">
        <v>373.08433262780096</v>
      </c>
      <c r="BS39" s="93">
        <v>308.48121794105612</v>
      </c>
      <c r="BT39" s="93">
        <v>322.96233998574161</v>
      </c>
      <c r="BU39" s="93">
        <v>323.56599187298923</v>
      </c>
      <c r="BV39" s="93">
        <v>323.41559669518881</v>
      </c>
      <c r="BW39" s="93">
        <v>314.19511052455647</v>
      </c>
      <c r="BX39" s="29"/>
    </row>
    <row r="40" spans="1:76">
      <c r="A40" s="82"/>
      <c r="B40" s="38" t="s">
        <v>232</v>
      </c>
      <c r="C40" s="101" t="s">
        <v>200</v>
      </c>
      <c r="D40" s="93">
        <v>0</v>
      </c>
      <c r="E40" s="93">
        <v>0</v>
      </c>
      <c r="F40" s="93">
        <v>0</v>
      </c>
      <c r="G40" s="93">
        <v>0</v>
      </c>
      <c r="H40" s="93">
        <v>0</v>
      </c>
      <c r="I40" s="93">
        <v>0</v>
      </c>
      <c r="J40" s="93">
        <v>0</v>
      </c>
      <c r="K40" s="93">
        <v>0</v>
      </c>
      <c r="L40" s="93">
        <v>0</v>
      </c>
      <c r="M40" s="93">
        <v>0</v>
      </c>
      <c r="N40" s="93">
        <v>0</v>
      </c>
      <c r="O40" s="93">
        <v>0</v>
      </c>
      <c r="P40" s="93">
        <v>0</v>
      </c>
      <c r="Q40" s="93">
        <v>0</v>
      </c>
      <c r="R40" s="93">
        <v>0</v>
      </c>
      <c r="S40" s="93">
        <v>0</v>
      </c>
      <c r="T40" s="93">
        <v>0</v>
      </c>
      <c r="U40" s="93">
        <v>0</v>
      </c>
      <c r="V40" s="93">
        <v>0</v>
      </c>
      <c r="W40" s="93">
        <v>0</v>
      </c>
      <c r="X40" s="93">
        <v>0</v>
      </c>
      <c r="Y40" s="93">
        <v>0</v>
      </c>
      <c r="Z40" s="93">
        <v>0</v>
      </c>
      <c r="AA40" s="93">
        <v>0</v>
      </c>
      <c r="AB40" s="93">
        <v>0</v>
      </c>
      <c r="AC40" s="93">
        <v>0</v>
      </c>
      <c r="AD40" s="93">
        <v>0</v>
      </c>
      <c r="AE40" s="93">
        <v>0</v>
      </c>
      <c r="AF40" s="93">
        <v>0</v>
      </c>
      <c r="AG40" s="93">
        <v>0</v>
      </c>
      <c r="AH40" s="93">
        <v>0</v>
      </c>
      <c r="AI40" s="93">
        <v>0</v>
      </c>
      <c r="AJ40" s="93">
        <v>0</v>
      </c>
      <c r="AK40" s="93">
        <v>0</v>
      </c>
      <c r="AL40" s="93">
        <v>0</v>
      </c>
      <c r="AM40" s="93">
        <v>0</v>
      </c>
      <c r="AN40" s="93">
        <v>0</v>
      </c>
      <c r="AO40" s="93">
        <v>0</v>
      </c>
      <c r="AP40" s="93">
        <v>0</v>
      </c>
      <c r="AQ40" s="93">
        <v>0</v>
      </c>
      <c r="AR40" s="93">
        <v>0</v>
      </c>
      <c r="AS40" s="93">
        <v>0</v>
      </c>
      <c r="AT40" s="93">
        <v>0</v>
      </c>
      <c r="AU40" s="93">
        <v>0</v>
      </c>
      <c r="AV40" s="93">
        <v>0</v>
      </c>
      <c r="AW40" s="93">
        <v>0</v>
      </c>
      <c r="AX40" s="93">
        <v>0</v>
      </c>
      <c r="AY40" s="93">
        <v>0</v>
      </c>
      <c r="AZ40" s="93">
        <v>2709.8630846098254</v>
      </c>
      <c r="BA40" s="93">
        <v>4964.7528988796812</v>
      </c>
      <c r="BB40" s="93">
        <v>4408.2497208602135</v>
      </c>
      <c r="BC40" s="93">
        <v>3956.1743373424683</v>
      </c>
      <c r="BD40" s="93">
        <v>3368.3331781314337</v>
      </c>
      <c r="BE40" s="93">
        <v>2910.0009353032319</v>
      </c>
      <c r="BF40" s="93">
        <v>2795.0999020806271</v>
      </c>
      <c r="BG40" s="93">
        <v>2669.7476178957918</v>
      </c>
      <c r="BH40" s="93">
        <v>2218.9227524454022</v>
      </c>
      <c r="BI40" s="93">
        <v>2239.2504039087048</v>
      </c>
      <c r="BJ40" s="93">
        <v>2343.6903564452723</v>
      </c>
      <c r="BK40" s="93">
        <v>2109.4552615021935</v>
      </c>
      <c r="BL40" s="93">
        <v>2410.684620230084</v>
      </c>
      <c r="BM40" s="93">
        <v>3968.1667317633478</v>
      </c>
      <c r="BN40" s="93">
        <v>3944.0207231318959</v>
      </c>
      <c r="BO40" s="93">
        <v>4414.6281541332501</v>
      </c>
      <c r="BP40" s="93">
        <v>4680.2841127997735</v>
      </c>
      <c r="BQ40" s="93">
        <v>3875.1677137450438</v>
      </c>
      <c r="BR40" s="93">
        <v>2686.0121801935124</v>
      </c>
      <c r="BS40" s="93">
        <v>2044.3931123596706</v>
      </c>
      <c r="BT40" s="93">
        <v>2001.8121784572434</v>
      </c>
      <c r="BU40" s="93">
        <v>2060.7194851277591</v>
      </c>
      <c r="BV40" s="93">
        <v>2073.3417748419306</v>
      </c>
      <c r="BW40" s="93">
        <v>2079.839769199737</v>
      </c>
      <c r="BX40" s="29"/>
    </row>
    <row r="41" spans="1:76" ht="25.5" customHeight="1">
      <c r="A41" s="82"/>
      <c r="B41" s="30" t="s">
        <v>231</v>
      </c>
      <c r="C41" s="101" t="s">
        <v>207</v>
      </c>
      <c r="D41" s="93">
        <v>0</v>
      </c>
      <c r="E41" s="93">
        <v>0</v>
      </c>
      <c r="F41" s="93">
        <v>0</v>
      </c>
      <c r="G41" s="93">
        <v>0</v>
      </c>
      <c r="H41" s="93">
        <v>0</v>
      </c>
      <c r="I41" s="93">
        <v>0</v>
      </c>
      <c r="J41" s="93">
        <v>0</v>
      </c>
      <c r="K41" s="93">
        <v>0</v>
      </c>
      <c r="L41" s="93">
        <v>0</v>
      </c>
      <c r="M41" s="93">
        <v>0</v>
      </c>
      <c r="N41" s="93">
        <v>0</v>
      </c>
      <c r="O41" s="93">
        <v>0</v>
      </c>
      <c r="P41" s="93">
        <v>0</v>
      </c>
      <c r="Q41" s="93">
        <v>0</v>
      </c>
      <c r="R41" s="93">
        <v>0</v>
      </c>
      <c r="S41" s="93">
        <v>0</v>
      </c>
      <c r="T41" s="93">
        <v>0</v>
      </c>
      <c r="U41" s="93">
        <v>0</v>
      </c>
      <c r="V41" s="93">
        <v>0</v>
      </c>
      <c r="W41" s="93">
        <v>0</v>
      </c>
      <c r="X41" s="93">
        <v>0</v>
      </c>
      <c r="Y41" s="93">
        <v>0</v>
      </c>
      <c r="Z41" s="93">
        <v>492.91094839787189</v>
      </c>
      <c r="AA41" s="93">
        <v>481.98178859959177</v>
      </c>
      <c r="AB41" s="93">
        <v>445.94388544197813</v>
      </c>
      <c r="AC41" s="93">
        <v>411.9581947706331</v>
      </c>
      <c r="AD41" s="93">
        <v>386.37893567239956</v>
      </c>
      <c r="AE41" s="93">
        <v>363.76350246811984</v>
      </c>
      <c r="AF41" s="93">
        <v>472.60941560555796</v>
      </c>
      <c r="AG41" s="93">
        <v>472.50184073500697</v>
      </c>
      <c r="AH41" s="93">
        <v>486.50640801499077</v>
      </c>
      <c r="AI41" s="93">
        <v>496.42218323163723</v>
      </c>
      <c r="AJ41" s="93">
        <v>498.32589968207895</v>
      </c>
      <c r="AK41" s="93">
        <v>481.61297904910117</v>
      </c>
      <c r="AL41" s="93">
        <v>434.03351290131701</v>
      </c>
      <c r="AM41" s="93">
        <v>385.37146929353281</v>
      </c>
      <c r="AN41" s="93">
        <v>415.99217673767208</v>
      </c>
      <c r="AO41" s="93">
        <v>399.50007821094056</v>
      </c>
      <c r="AP41" s="93">
        <v>394.42790015615464</v>
      </c>
      <c r="AQ41" s="93">
        <v>112.69214803157381</v>
      </c>
      <c r="AR41" s="93">
        <v>55.962079969198818</v>
      </c>
      <c r="AS41" s="93">
        <v>58.562460853640857</v>
      </c>
      <c r="AT41" s="93">
        <v>60.078207708360942</v>
      </c>
      <c r="AU41" s="93">
        <v>52.172639961798204</v>
      </c>
      <c r="AV41" s="93">
        <v>51.779496641191955</v>
      </c>
      <c r="AW41" s="93">
        <v>52.946644270493501</v>
      </c>
      <c r="AX41" s="93">
        <v>42.813283616612615</v>
      </c>
      <c r="AY41" s="93">
        <v>44.000346335558618</v>
      </c>
      <c r="AZ41" s="93">
        <v>48.374178393618067</v>
      </c>
      <c r="BA41" s="93">
        <v>51.939926692863871</v>
      </c>
      <c r="BB41" s="93">
        <v>54.704088609539255</v>
      </c>
      <c r="BC41" s="93">
        <v>54.145655143965286</v>
      </c>
      <c r="BD41" s="93">
        <v>61.844694334742407</v>
      </c>
      <c r="BE41" s="93">
        <v>76.019273305791529</v>
      </c>
      <c r="BF41" s="93">
        <v>91.249871266331212</v>
      </c>
      <c r="BG41" s="93">
        <v>166.04101498158076</v>
      </c>
      <c r="BH41" s="93">
        <v>188.89727594816739</v>
      </c>
      <c r="BI41" s="93">
        <v>200.77047347476019</v>
      </c>
      <c r="BJ41" s="93">
        <v>209.52390523226757</v>
      </c>
      <c r="BK41" s="93">
        <v>286.31992890738303</v>
      </c>
      <c r="BL41" s="93">
        <v>363.33206950035265</v>
      </c>
      <c r="BM41" s="93">
        <v>380.24458387644097</v>
      </c>
      <c r="BN41" s="93">
        <v>368.65049672998163</v>
      </c>
      <c r="BO41" s="93">
        <v>385.67555972752007</v>
      </c>
      <c r="BP41" s="93">
        <v>410.94616100057578</v>
      </c>
      <c r="BQ41" s="93">
        <v>406.69272914977648</v>
      </c>
      <c r="BR41" s="93">
        <v>416.36225787871342</v>
      </c>
      <c r="BS41" s="93">
        <v>436.52184935265484</v>
      </c>
      <c r="BT41" s="93">
        <v>438.05466838203944</v>
      </c>
      <c r="BU41" s="93">
        <v>440.68254001930251</v>
      </c>
      <c r="BV41" s="93">
        <v>443.05518564756204</v>
      </c>
      <c r="BW41" s="93">
        <v>445.54045310970565</v>
      </c>
      <c r="BX41" s="29"/>
    </row>
    <row r="42" spans="1:76">
      <c r="A42" s="82"/>
      <c r="B42" s="30" t="s">
        <v>230</v>
      </c>
      <c r="C42" s="101" t="s">
        <v>207</v>
      </c>
      <c r="D42" s="93">
        <v>0</v>
      </c>
      <c r="E42" s="93">
        <v>0</v>
      </c>
      <c r="F42" s="93">
        <v>0</v>
      </c>
      <c r="G42" s="93">
        <v>0</v>
      </c>
      <c r="H42" s="93">
        <v>0</v>
      </c>
      <c r="I42" s="93">
        <v>0</v>
      </c>
      <c r="J42" s="93">
        <v>0</v>
      </c>
      <c r="K42" s="93">
        <v>0</v>
      </c>
      <c r="L42" s="93">
        <v>0</v>
      </c>
      <c r="M42" s="93">
        <v>0</v>
      </c>
      <c r="N42" s="93">
        <v>0</v>
      </c>
      <c r="O42" s="93">
        <v>0</v>
      </c>
      <c r="P42" s="93">
        <v>0</v>
      </c>
      <c r="Q42" s="93">
        <v>0</v>
      </c>
      <c r="R42" s="93">
        <v>0</v>
      </c>
      <c r="S42" s="93">
        <v>0</v>
      </c>
      <c r="T42" s="93">
        <v>0</v>
      </c>
      <c r="U42" s="93">
        <v>0</v>
      </c>
      <c r="V42" s="93">
        <v>0</v>
      </c>
      <c r="W42" s="93">
        <v>0</v>
      </c>
      <c r="X42" s="93">
        <v>0</v>
      </c>
      <c r="Y42" s="93">
        <v>0</v>
      </c>
      <c r="Z42" s="93">
        <v>0</v>
      </c>
      <c r="AA42" s="93">
        <v>0</v>
      </c>
      <c r="AB42" s="93">
        <v>0</v>
      </c>
      <c r="AC42" s="93">
        <v>0</v>
      </c>
      <c r="AD42" s="93">
        <v>0</v>
      </c>
      <c r="AE42" s="93">
        <v>0</v>
      </c>
      <c r="AF42" s="93">
        <v>0</v>
      </c>
      <c r="AG42" s="93">
        <v>0</v>
      </c>
      <c r="AH42" s="93">
        <v>74.13430979276049</v>
      </c>
      <c r="AI42" s="93">
        <v>63.542039453649565</v>
      </c>
      <c r="AJ42" s="93">
        <v>53.511506006129288</v>
      </c>
      <c r="AK42" s="93">
        <v>48.77093458725075</v>
      </c>
      <c r="AL42" s="93">
        <v>45.687738200138632</v>
      </c>
      <c r="AM42" s="93">
        <v>46.463226794255725</v>
      </c>
      <c r="AN42" s="93">
        <v>46.508442119739733</v>
      </c>
      <c r="AO42" s="93">
        <v>41.411593473085304</v>
      </c>
      <c r="AP42" s="93">
        <v>32.80903707027138</v>
      </c>
      <c r="AQ42" s="93">
        <v>0.96378812607305064</v>
      </c>
      <c r="AR42" s="93">
        <v>0</v>
      </c>
      <c r="AS42" s="93">
        <v>0</v>
      </c>
      <c r="AT42" s="93">
        <v>0</v>
      </c>
      <c r="AU42" s="93">
        <v>0</v>
      </c>
      <c r="AV42" s="93">
        <v>0</v>
      </c>
      <c r="AW42" s="93">
        <v>0</v>
      </c>
      <c r="AX42" s="93">
        <v>0</v>
      </c>
      <c r="AY42" s="93">
        <v>0</v>
      </c>
      <c r="AZ42" s="93">
        <v>0</v>
      </c>
      <c r="BA42" s="93">
        <v>0</v>
      </c>
      <c r="BB42" s="93">
        <v>0</v>
      </c>
      <c r="BC42" s="93">
        <v>0</v>
      </c>
      <c r="BD42" s="93">
        <v>0</v>
      </c>
      <c r="BE42" s="93">
        <v>0</v>
      </c>
      <c r="BF42" s="93">
        <v>0</v>
      </c>
      <c r="BG42" s="93">
        <v>0</v>
      </c>
      <c r="BH42" s="93">
        <v>0</v>
      </c>
      <c r="BI42" s="93">
        <v>0</v>
      </c>
      <c r="BJ42" s="93">
        <v>0</v>
      </c>
      <c r="BK42" s="93">
        <v>0</v>
      </c>
      <c r="BL42" s="93">
        <v>0</v>
      </c>
      <c r="BM42" s="93">
        <v>0</v>
      </c>
      <c r="BN42" s="93">
        <v>0</v>
      </c>
      <c r="BO42" s="93">
        <v>0</v>
      </c>
      <c r="BP42" s="93">
        <v>0</v>
      </c>
      <c r="BQ42" s="93">
        <v>0</v>
      </c>
      <c r="BR42" s="93">
        <v>0</v>
      </c>
      <c r="BS42" s="93">
        <v>0</v>
      </c>
      <c r="BT42" s="93">
        <v>0</v>
      </c>
      <c r="BU42" s="93">
        <v>0</v>
      </c>
      <c r="BV42" s="93">
        <v>0</v>
      </c>
      <c r="BW42" s="93">
        <v>0</v>
      </c>
      <c r="BX42" s="29"/>
    </row>
    <row r="43" spans="1:76">
      <c r="A43" s="82"/>
      <c r="B43" s="30" t="s">
        <v>229</v>
      </c>
      <c r="C43" s="101" t="s">
        <v>198</v>
      </c>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v>6.2397020865271156</v>
      </c>
      <c r="BM43" s="93">
        <v>7.7709482853320813</v>
      </c>
      <c r="BN43" s="93">
        <v>9.9324403722304506</v>
      </c>
      <c r="BO43" s="93">
        <v>10.037449632493436</v>
      </c>
      <c r="BP43" s="93">
        <v>9.7682110242660514</v>
      </c>
      <c r="BQ43" s="93">
        <v>9.3712092047107252</v>
      </c>
      <c r="BR43" s="93">
        <v>9.8752436864509239</v>
      </c>
      <c r="BS43" s="93">
        <v>8.8982189320117211</v>
      </c>
      <c r="BT43" s="93">
        <v>8.8366650586411382</v>
      </c>
      <c r="BU43" s="93">
        <v>8.8252982798025581</v>
      </c>
      <c r="BV43" s="93">
        <v>8.8613765128194562</v>
      </c>
      <c r="BW43" s="93">
        <v>9.01468957110324</v>
      </c>
      <c r="BX43" s="29"/>
    </row>
    <row r="44" spans="1:76">
      <c r="A44" s="82"/>
      <c r="B44" s="30" t="s">
        <v>228</v>
      </c>
      <c r="C44" s="101" t="s">
        <v>198</v>
      </c>
      <c r="D44" s="93">
        <v>0</v>
      </c>
      <c r="E44" s="93">
        <v>0</v>
      </c>
      <c r="F44" s="93">
        <v>0</v>
      </c>
      <c r="G44" s="93">
        <v>0</v>
      </c>
      <c r="H44" s="93">
        <v>0</v>
      </c>
      <c r="I44" s="93">
        <v>0</v>
      </c>
      <c r="J44" s="93">
        <v>0</v>
      </c>
      <c r="K44" s="93">
        <v>0</v>
      </c>
      <c r="L44" s="93">
        <v>0</v>
      </c>
      <c r="M44" s="93">
        <v>0</v>
      </c>
      <c r="N44" s="93">
        <v>0</v>
      </c>
      <c r="O44" s="93">
        <v>0</v>
      </c>
      <c r="P44" s="93">
        <v>0</v>
      </c>
      <c r="Q44" s="93">
        <v>0</v>
      </c>
      <c r="R44" s="93">
        <v>0</v>
      </c>
      <c r="S44" s="93">
        <v>0</v>
      </c>
      <c r="T44" s="93">
        <v>0</v>
      </c>
      <c r="U44" s="93">
        <v>0</v>
      </c>
      <c r="V44" s="93">
        <v>0</v>
      </c>
      <c r="W44" s="93">
        <v>0</v>
      </c>
      <c r="X44" s="93">
        <v>0</v>
      </c>
      <c r="Y44" s="93">
        <v>0</v>
      </c>
      <c r="Z44" s="93">
        <v>0</v>
      </c>
      <c r="AA44" s="93">
        <v>0</v>
      </c>
      <c r="AB44" s="93">
        <v>0</v>
      </c>
      <c r="AC44" s="93">
        <v>0</v>
      </c>
      <c r="AD44" s="93">
        <v>0</v>
      </c>
      <c r="AE44" s="93">
        <v>1.3227763726113448</v>
      </c>
      <c r="AF44" s="93">
        <v>47.844409974883639</v>
      </c>
      <c r="AG44" s="93">
        <v>101.69061354949064</v>
      </c>
      <c r="AH44" s="93">
        <v>217.76953501623396</v>
      </c>
      <c r="AI44" s="93">
        <v>313.73881980239474</v>
      </c>
      <c r="AJ44" s="93">
        <v>418.05864067288502</v>
      </c>
      <c r="AK44" s="93">
        <v>527.33573022464873</v>
      </c>
      <c r="AL44" s="93">
        <v>673.89413845204479</v>
      </c>
      <c r="AM44" s="93">
        <v>830.8718203208083</v>
      </c>
      <c r="AN44" s="93">
        <v>919.83363303485248</v>
      </c>
      <c r="AO44" s="93">
        <v>1027.9819085671763</v>
      </c>
      <c r="AP44" s="93">
        <v>1204.560361008535</v>
      </c>
      <c r="AQ44" s="93">
        <v>1324.0361384873879</v>
      </c>
      <c r="AR44" s="93">
        <v>1406.5288830070238</v>
      </c>
      <c r="AS44" s="93">
        <v>1486.8110153556959</v>
      </c>
      <c r="AT44" s="93">
        <v>1576.2530100719284</v>
      </c>
      <c r="AU44" s="93">
        <v>1789.9576290702835</v>
      </c>
      <c r="AV44" s="93">
        <v>112.2743866535458</v>
      </c>
      <c r="AW44" s="93">
        <v>0</v>
      </c>
      <c r="AX44" s="93">
        <v>0</v>
      </c>
      <c r="AY44" s="93">
        <v>0</v>
      </c>
      <c r="AZ44" s="93">
        <v>0</v>
      </c>
      <c r="BA44" s="93">
        <v>0</v>
      </c>
      <c r="BB44" s="93">
        <v>0</v>
      </c>
      <c r="BC44" s="93">
        <v>0</v>
      </c>
      <c r="BD44" s="93">
        <v>0</v>
      </c>
      <c r="BE44" s="93">
        <v>0</v>
      </c>
      <c r="BF44" s="93">
        <v>0</v>
      </c>
      <c r="BG44" s="93">
        <v>0</v>
      </c>
      <c r="BH44" s="93">
        <v>0</v>
      </c>
      <c r="BI44" s="93">
        <v>0</v>
      </c>
      <c r="BJ44" s="93">
        <v>0</v>
      </c>
      <c r="BK44" s="93">
        <v>0</v>
      </c>
      <c r="BL44" s="93">
        <v>0</v>
      </c>
      <c r="BM44" s="93">
        <v>0</v>
      </c>
      <c r="BN44" s="93">
        <v>0</v>
      </c>
      <c r="BO44" s="93">
        <v>0</v>
      </c>
      <c r="BP44" s="93">
        <v>0</v>
      </c>
      <c r="BQ44" s="93">
        <v>0</v>
      </c>
      <c r="BR44" s="93">
        <v>0</v>
      </c>
      <c r="BS44" s="93">
        <v>0</v>
      </c>
      <c r="BT44" s="93">
        <v>0</v>
      </c>
      <c r="BU44" s="93">
        <v>0</v>
      </c>
      <c r="BV44" s="93">
        <v>0</v>
      </c>
      <c r="BW44" s="93">
        <v>0</v>
      </c>
      <c r="BX44" s="29"/>
    </row>
    <row r="45" spans="1:76">
      <c r="A45" s="82"/>
      <c r="B45" s="30" t="s">
        <v>4</v>
      </c>
      <c r="C45" s="101" t="s">
        <v>198</v>
      </c>
      <c r="D45" s="93">
        <v>0</v>
      </c>
      <c r="E45" s="93">
        <v>0</v>
      </c>
      <c r="F45" s="93">
        <v>0</v>
      </c>
      <c r="G45" s="93">
        <v>0</v>
      </c>
      <c r="H45" s="93">
        <v>0</v>
      </c>
      <c r="I45" s="93">
        <v>0</v>
      </c>
      <c r="J45" s="93">
        <v>0</v>
      </c>
      <c r="K45" s="93">
        <v>0</v>
      </c>
      <c r="L45" s="93">
        <v>0</v>
      </c>
      <c r="M45" s="93">
        <v>0</v>
      </c>
      <c r="N45" s="93">
        <v>0</v>
      </c>
      <c r="O45" s="93">
        <v>0</v>
      </c>
      <c r="P45" s="93">
        <v>0</v>
      </c>
      <c r="Q45" s="93">
        <v>0</v>
      </c>
      <c r="R45" s="93">
        <v>0</v>
      </c>
      <c r="S45" s="93">
        <v>0</v>
      </c>
      <c r="T45" s="93">
        <v>0</v>
      </c>
      <c r="U45" s="93">
        <v>0</v>
      </c>
      <c r="V45" s="93">
        <v>0</v>
      </c>
      <c r="W45" s="93">
        <v>0</v>
      </c>
      <c r="X45" s="93">
        <v>0</v>
      </c>
      <c r="Y45" s="93">
        <v>0</v>
      </c>
      <c r="Z45" s="93">
        <v>0</v>
      </c>
      <c r="AA45" s="93">
        <v>0</v>
      </c>
      <c r="AB45" s="93">
        <v>0</v>
      </c>
      <c r="AC45" s="93">
        <v>0</v>
      </c>
      <c r="AD45" s="93">
        <v>0</v>
      </c>
      <c r="AE45" s="93">
        <v>0</v>
      </c>
      <c r="AF45" s="93">
        <v>0</v>
      </c>
      <c r="AG45" s="93">
        <v>0</v>
      </c>
      <c r="AH45" s="93">
        <v>0</v>
      </c>
      <c r="AI45" s="93">
        <v>0</v>
      </c>
      <c r="AJ45" s="93">
        <v>0</v>
      </c>
      <c r="AK45" s="93">
        <v>0</v>
      </c>
      <c r="AL45" s="93">
        <v>0</v>
      </c>
      <c r="AM45" s="93">
        <v>0</v>
      </c>
      <c r="AN45" s="93">
        <v>0</v>
      </c>
      <c r="AO45" s="93">
        <v>0</v>
      </c>
      <c r="AP45" s="93">
        <v>0</v>
      </c>
      <c r="AQ45" s="93">
        <v>0</v>
      </c>
      <c r="AR45" s="93">
        <v>0</v>
      </c>
      <c r="AS45" s="93">
        <v>0</v>
      </c>
      <c r="AT45" s="93">
        <v>0</v>
      </c>
      <c r="AU45" s="93">
        <v>0</v>
      </c>
      <c r="AV45" s="93">
        <v>0</v>
      </c>
      <c r="AW45" s="93">
        <v>0</v>
      </c>
      <c r="AX45" s="93">
        <v>0</v>
      </c>
      <c r="AY45" s="93">
        <v>0</v>
      </c>
      <c r="AZ45" s="93">
        <v>0</v>
      </c>
      <c r="BA45" s="93">
        <v>0</v>
      </c>
      <c r="BB45" s="93">
        <v>0</v>
      </c>
      <c r="BC45" s="93">
        <v>0.80225218110766994</v>
      </c>
      <c r="BD45" s="93">
        <v>59.130958054806705</v>
      </c>
      <c r="BE45" s="93">
        <v>111.72350930952393</v>
      </c>
      <c r="BF45" s="93">
        <v>239.13061237017124</v>
      </c>
      <c r="BG45" s="93">
        <v>181.29924876889135</v>
      </c>
      <c r="BH45" s="93">
        <v>110.10315365151621</v>
      </c>
      <c r="BI45" s="93">
        <v>88.036409762613857</v>
      </c>
      <c r="BJ45" s="93">
        <v>103.2339839691676</v>
      </c>
      <c r="BK45" s="93">
        <v>127.64201314921002</v>
      </c>
      <c r="BL45" s="93">
        <v>127.07600472542364</v>
      </c>
      <c r="BM45" s="93">
        <v>127.04043271134584</v>
      </c>
      <c r="BN45" s="93">
        <v>148.36003216749091</v>
      </c>
      <c r="BO45" s="93">
        <v>49.610208365747816</v>
      </c>
      <c r="BP45" s="93">
        <v>1.446996858669112</v>
      </c>
      <c r="BQ45" s="93">
        <v>0.88386256472154257</v>
      </c>
      <c r="BR45" s="93">
        <v>0.44763047935483868</v>
      </c>
      <c r="BS45" s="93">
        <v>0.57283939665474026</v>
      </c>
      <c r="BT45" s="93">
        <v>0.58550403851867683</v>
      </c>
      <c r="BU45" s="93">
        <v>0.59766047327544958</v>
      </c>
      <c r="BV45" s="93">
        <v>0.46148824175103298</v>
      </c>
      <c r="BW45" s="93">
        <v>0.47080743275105852</v>
      </c>
      <c r="BX45" s="29"/>
    </row>
    <row r="46" spans="1:76" ht="26.45" customHeight="1">
      <c r="A46" s="82"/>
      <c r="B46" s="30" t="s">
        <v>227</v>
      </c>
      <c r="C46" s="101" t="s">
        <v>198</v>
      </c>
      <c r="D46" s="93">
        <v>0</v>
      </c>
      <c r="E46" s="93">
        <v>0</v>
      </c>
      <c r="F46" s="93">
        <v>0</v>
      </c>
      <c r="G46" s="93">
        <v>0</v>
      </c>
      <c r="H46" s="93">
        <v>0</v>
      </c>
      <c r="I46" s="93">
        <v>0</v>
      </c>
      <c r="J46" s="93">
        <v>0</v>
      </c>
      <c r="K46" s="93">
        <v>0</v>
      </c>
      <c r="L46" s="93">
        <v>0</v>
      </c>
      <c r="M46" s="93">
        <v>0</v>
      </c>
      <c r="N46" s="93">
        <v>0</v>
      </c>
      <c r="O46" s="93">
        <v>0</v>
      </c>
      <c r="P46" s="93">
        <v>0</v>
      </c>
      <c r="Q46" s="93">
        <v>0</v>
      </c>
      <c r="R46" s="93">
        <v>0</v>
      </c>
      <c r="S46" s="93">
        <v>0</v>
      </c>
      <c r="T46" s="93">
        <v>0</v>
      </c>
      <c r="U46" s="93">
        <v>0</v>
      </c>
      <c r="V46" s="93">
        <v>0</v>
      </c>
      <c r="W46" s="93">
        <v>0</v>
      </c>
      <c r="X46" s="93">
        <v>0</v>
      </c>
      <c r="Y46" s="93">
        <v>0</v>
      </c>
      <c r="Z46" s="93">
        <v>0</v>
      </c>
      <c r="AA46" s="93">
        <v>0</v>
      </c>
      <c r="AB46" s="93">
        <v>0</v>
      </c>
      <c r="AC46" s="93">
        <v>0</v>
      </c>
      <c r="AD46" s="93">
        <v>0</v>
      </c>
      <c r="AE46" s="93">
        <v>0</v>
      </c>
      <c r="AF46" s="93">
        <v>0</v>
      </c>
      <c r="AG46" s="93">
        <v>0</v>
      </c>
      <c r="AH46" s="93">
        <v>0</v>
      </c>
      <c r="AI46" s="93">
        <v>0</v>
      </c>
      <c r="AJ46" s="93">
        <v>0</v>
      </c>
      <c r="AK46" s="93">
        <v>0</v>
      </c>
      <c r="AL46" s="93">
        <v>0</v>
      </c>
      <c r="AM46" s="93">
        <v>0</v>
      </c>
      <c r="AN46" s="93">
        <v>0</v>
      </c>
      <c r="AO46" s="93">
        <v>0</v>
      </c>
      <c r="AP46" s="93">
        <v>0</v>
      </c>
      <c r="AQ46" s="93">
        <v>0</v>
      </c>
      <c r="AR46" s="93">
        <v>0</v>
      </c>
      <c r="AS46" s="93">
        <v>0</v>
      </c>
      <c r="AT46" s="93">
        <v>0</v>
      </c>
      <c r="AU46" s="93">
        <v>0</v>
      </c>
      <c r="AV46" s="93">
        <v>0</v>
      </c>
      <c r="AW46" s="93">
        <v>0</v>
      </c>
      <c r="AX46" s="93">
        <v>0</v>
      </c>
      <c r="AY46" s="93">
        <v>0</v>
      </c>
      <c r="AZ46" s="93">
        <v>0</v>
      </c>
      <c r="BA46" s="93">
        <v>0</v>
      </c>
      <c r="BB46" s="93">
        <v>0</v>
      </c>
      <c r="BC46" s="93">
        <v>0</v>
      </c>
      <c r="BD46" s="93">
        <v>0</v>
      </c>
      <c r="BE46" s="93">
        <v>0</v>
      </c>
      <c r="BF46" s="93">
        <v>0</v>
      </c>
      <c r="BG46" s="93">
        <v>0</v>
      </c>
      <c r="BH46" s="93">
        <v>0</v>
      </c>
      <c r="BI46" s="93">
        <v>0</v>
      </c>
      <c r="BJ46" s="93">
        <v>0</v>
      </c>
      <c r="BK46" s="93">
        <v>0</v>
      </c>
      <c r="BL46" s="93">
        <v>0</v>
      </c>
      <c r="BM46" s="93">
        <v>0</v>
      </c>
      <c r="BN46" s="93">
        <v>0</v>
      </c>
      <c r="BO46" s="93">
        <v>5.387305266363339</v>
      </c>
      <c r="BP46" s="93">
        <v>18.982324420169984</v>
      </c>
      <c r="BQ46" s="93">
        <v>33.342597752099877</v>
      </c>
      <c r="BR46" s="93">
        <v>13.42471338</v>
      </c>
      <c r="BS46" s="93">
        <v>30.714198901405592</v>
      </c>
      <c r="BT46" s="93">
        <v>13.915445456905719</v>
      </c>
      <c r="BU46" s="93">
        <v>0</v>
      </c>
      <c r="BV46" s="93">
        <v>0</v>
      </c>
      <c r="BW46" s="93">
        <v>0</v>
      </c>
      <c r="BX46" s="29"/>
    </row>
    <row r="47" spans="1:76">
      <c r="A47" s="82"/>
      <c r="B47" s="30" t="s">
        <v>226</v>
      </c>
      <c r="C47" s="101" t="s">
        <v>198</v>
      </c>
      <c r="D47" s="93">
        <v>0</v>
      </c>
      <c r="E47" s="93">
        <v>0</v>
      </c>
      <c r="F47" s="93">
        <v>0</v>
      </c>
      <c r="G47" s="93">
        <v>0</v>
      </c>
      <c r="H47" s="93">
        <v>0</v>
      </c>
      <c r="I47" s="93">
        <v>0</v>
      </c>
      <c r="J47" s="93">
        <v>0</v>
      </c>
      <c r="K47" s="93">
        <v>0</v>
      </c>
      <c r="L47" s="93">
        <v>0</v>
      </c>
      <c r="M47" s="93">
        <v>0</v>
      </c>
      <c r="N47" s="93">
        <v>0</v>
      </c>
      <c r="O47" s="93">
        <v>0</v>
      </c>
      <c r="P47" s="93">
        <v>0</v>
      </c>
      <c r="Q47" s="93">
        <v>0</v>
      </c>
      <c r="R47" s="93">
        <v>0</v>
      </c>
      <c r="S47" s="93">
        <v>0</v>
      </c>
      <c r="T47" s="93">
        <v>0</v>
      </c>
      <c r="U47" s="93">
        <v>0</v>
      </c>
      <c r="V47" s="93">
        <v>0</v>
      </c>
      <c r="W47" s="93">
        <v>0</v>
      </c>
      <c r="X47" s="93">
        <v>0</v>
      </c>
      <c r="Y47" s="93">
        <v>0</v>
      </c>
      <c r="Z47" s="93">
        <v>0</v>
      </c>
      <c r="AA47" s="93">
        <v>0</v>
      </c>
      <c r="AB47" s="93">
        <v>0</v>
      </c>
      <c r="AC47" s="93">
        <v>0</v>
      </c>
      <c r="AD47" s="93">
        <v>0</v>
      </c>
      <c r="AE47" s="93">
        <v>0</v>
      </c>
      <c r="AF47" s="93">
        <v>103.85737775035719</v>
      </c>
      <c r="AG47" s="93">
        <v>30.815337439239585</v>
      </c>
      <c r="AH47" s="93">
        <v>101.93467596504568</v>
      </c>
      <c r="AI47" s="93">
        <v>170.7692310316832</v>
      </c>
      <c r="AJ47" s="93">
        <v>204.0126166483679</v>
      </c>
      <c r="AK47" s="93">
        <v>231.66193928944108</v>
      </c>
      <c r="AL47" s="93">
        <v>259.84901101328848</v>
      </c>
      <c r="AM47" s="93">
        <v>292.44501570502132</v>
      </c>
      <c r="AN47" s="93">
        <v>310.05628079826488</v>
      </c>
      <c r="AO47" s="93">
        <v>326.42079561137825</v>
      </c>
      <c r="AP47" s="93">
        <v>346.83839188572603</v>
      </c>
      <c r="AQ47" s="93">
        <v>361.29396680922315</v>
      </c>
      <c r="AR47" s="93">
        <v>373.10066586982447</v>
      </c>
      <c r="AS47" s="93">
        <v>385.40046493485823</v>
      </c>
      <c r="AT47" s="93">
        <v>408.41938327425447</v>
      </c>
      <c r="AU47" s="93">
        <v>419.09976881080792</v>
      </c>
      <c r="AV47" s="93">
        <v>0</v>
      </c>
      <c r="AW47" s="93">
        <v>0</v>
      </c>
      <c r="AX47" s="93">
        <v>0</v>
      </c>
      <c r="AY47" s="93">
        <v>0</v>
      </c>
      <c r="AZ47" s="93">
        <v>0</v>
      </c>
      <c r="BA47" s="93">
        <v>0</v>
      </c>
      <c r="BB47" s="93">
        <v>0</v>
      </c>
      <c r="BC47" s="93">
        <v>0</v>
      </c>
      <c r="BD47" s="93">
        <v>0</v>
      </c>
      <c r="BE47" s="93">
        <v>0</v>
      </c>
      <c r="BF47" s="93">
        <v>0</v>
      </c>
      <c r="BG47" s="93">
        <v>0</v>
      </c>
      <c r="BH47" s="93">
        <v>0</v>
      </c>
      <c r="BI47" s="93">
        <v>0</v>
      </c>
      <c r="BJ47" s="93">
        <v>0</v>
      </c>
      <c r="BK47" s="93">
        <v>0</v>
      </c>
      <c r="BL47" s="93">
        <v>0</v>
      </c>
      <c r="BM47" s="93">
        <v>0</v>
      </c>
      <c r="BN47" s="93">
        <v>0</v>
      </c>
      <c r="BO47" s="93">
        <v>0</v>
      </c>
      <c r="BP47" s="93">
        <v>0</v>
      </c>
      <c r="BQ47" s="93">
        <v>0</v>
      </c>
      <c r="BR47" s="93">
        <v>0</v>
      </c>
      <c r="BS47" s="93">
        <v>0</v>
      </c>
      <c r="BT47" s="93">
        <v>0</v>
      </c>
      <c r="BU47" s="93">
        <v>0</v>
      </c>
      <c r="BV47" s="93">
        <v>0</v>
      </c>
      <c r="BW47" s="93">
        <v>0</v>
      </c>
      <c r="BX47" s="29"/>
    </row>
    <row r="48" spans="1:76">
      <c r="A48" s="82"/>
      <c r="B48" s="30" t="s">
        <v>225</v>
      </c>
      <c r="C48" s="101" t="s">
        <v>198</v>
      </c>
      <c r="D48" s="93">
        <v>0</v>
      </c>
      <c r="E48" s="93">
        <v>0</v>
      </c>
      <c r="F48" s="93">
        <v>0</v>
      </c>
      <c r="G48" s="93">
        <v>0</v>
      </c>
      <c r="H48" s="93">
        <v>0</v>
      </c>
      <c r="I48" s="93">
        <v>0</v>
      </c>
      <c r="J48" s="93">
        <v>0</v>
      </c>
      <c r="K48" s="93">
        <v>0</v>
      </c>
      <c r="L48" s="93">
        <v>0</v>
      </c>
      <c r="M48" s="93">
        <v>0</v>
      </c>
      <c r="N48" s="93">
        <v>0</v>
      </c>
      <c r="O48" s="93">
        <v>0</v>
      </c>
      <c r="P48" s="93">
        <v>0</v>
      </c>
      <c r="Q48" s="93">
        <v>0</v>
      </c>
      <c r="R48" s="93">
        <v>0</v>
      </c>
      <c r="S48" s="93">
        <v>0</v>
      </c>
      <c r="T48" s="93">
        <v>0</v>
      </c>
      <c r="U48" s="93">
        <v>0</v>
      </c>
      <c r="V48" s="93">
        <v>0</v>
      </c>
      <c r="W48" s="93">
        <v>0</v>
      </c>
      <c r="X48" s="93">
        <v>0</v>
      </c>
      <c r="Y48" s="93">
        <v>0</v>
      </c>
      <c r="Z48" s="93">
        <v>0</v>
      </c>
      <c r="AA48" s="93">
        <v>0</v>
      </c>
      <c r="AB48" s="93">
        <v>0</v>
      </c>
      <c r="AC48" s="93">
        <v>0</v>
      </c>
      <c r="AD48" s="93">
        <v>0</v>
      </c>
      <c r="AE48" s="93">
        <v>0</v>
      </c>
      <c r="AF48" s="93">
        <v>0</v>
      </c>
      <c r="AG48" s="93">
        <v>0</v>
      </c>
      <c r="AH48" s="93">
        <v>0</v>
      </c>
      <c r="AI48" s="93">
        <v>0</v>
      </c>
      <c r="AJ48" s="93">
        <v>0</v>
      </c>
      <c r="AK48" s="93">
        <v>0</v>
      </c>
      <c r="AL48" s="93">
        <v>0</v>
      </c>
      <c r="AM48" s="93">
        <v>0</v>
      </c>
      <c r="AN48" s="93">
        <v>0</v>
      </c>
      <c r="AO48" s="93">
        <v>0</v>
      </c>
      <c r="AP48" s="93">
        <v>0</v>
      </c>
      <c r="AQ48" s="93">
        <v>0</v>
      </c>
      <c r="AR48" s="93">
        <v>0</v>
      </c>
      <c r="AS48" s="93">
        <v>0</v>
      </c>
      <c r="AT48" s="93">
        <v>0</v>
      </c>
      <c r="AU48" s="93">
        <v>0</v>
      </c>
      <c r="AV48" s="93">
        <v>0</v>
      </c>
      <c r="AW48" s="93">
        <v>0</v>
      </c>
      <c r="AX48" s="93">
        <v>0</v>
      </c>
      <c r="AY48" s="93">
        <v>0</v>
      </c>
      <c r="AZ48" s="93">
        <v>0</v>
      </c>
      <c r="BA48" s="93">
        <v>0</v>
      </c>
      <c r="BB48" s="93">
        <v>0</v>
      </c>
      <c r="BC48" s="93">
        <v>0</v>
      </c>
      <c r="BD48" s="93">
        <v>0</v>
      </c>
      <c r="BE48" s="93">
        <v>0</v>
      </c>
      <c r="BF48" s="93">
        <v>0</v>
      </c>
      <c r="BG48" s="93">
        <v>0</v>
      </c>
      <c r="BH48" s="93">
        <v>0</v>
      </c>
      <c r="BI48" s="93">
        <v>1077.3891445943652</v>
      </c>
      <c r="BJ48" s="93">
        <v>0</v>
      </c>
      <c r="BK48" s="93">
        <v>0</v>
      </c>
      <c r="BL48" s="93">
        <v>0</v>
      </c>
      <c r="BM48" s="93">
        <v>0</v>
      </c>
      <c r="BN48" s="93">
        <v>0</v>
      </c>
      <c r="BO48" s="93">
        <v>0</v>
      </c>
      <c r="BP48" s="93">
        <v>0</v>
      </c>
      <c r="BQ48" s="93">
        <v>0</v>
      </c>
      <c r="BR48" s="93">
        <v>0</v>
      </c>
      <c r="BS48" s="93">
        <v>0</v>
      </c>
      <c r="BT48" s="93">
        <v>0</v>
      </c>
      <c r="BU48" s="93">
        <v>0</v>
      </c>
      <c r="BV48" s="93">
        <v>0</v>
      </c>
      <c r="BW48" s="93">
        <v>0</v>
      </c>
      <c r="BX48" s="29"/>
    </row>
    <row r="49" spans="1:76">
      <c r="A49" s="82"/>
      <c r="B49" s="30" t="s">
        <v>224</v>
      </c>
      <c r="C49" s="101" t="s">
        <v>198</v>
      </c>
      <c r="D49" s="93">
        <v>0</v>
      </c>
      <c r="E49" s="93">
        <v>0</v>
      </c>
      <c r="F49" s="93">
        <v>0</v>
      </c>
      <c r="G49" s="93">
        <v>0</v>
      </c>
      <c r="H49" s="93">
        <v>0</v>
      </c>
      <c r="I49" s="93">
        <v>0</v>
      </c>
      <c r="J49" s="93">
        <v>0</v>
      </c>
      <c r="K49" s="93">
        <v>0</v>
      </c>
      <c r="L49" s="93">
        <v>0</v>
      </c>
      <c r="M49" s="93">
        <v>0</v>
      </c>
      <c r="N49" s="93">
        <v>0</v>
      </c>
      <c r="O49" s="93">
        <v>0</v>
      </c>
      <c r="P49" s="93">
        <v>0</v>
      </c>
      <c r="Q49" s="93">
        <v>0</v>
      </c>
      <c r="R49" s="93">
        <v>0</v>
      </c>
      <c r="S49" s="93">
        <v>0</v>
      </c>
      <c r="T49" s="93">
        <v>0</v>
      </c>
      <c r="U49" s="93">
        <v>0</v>
      </c>
      <c r="V49" s="93">
        <v>0</v>
      </c>
      <c r="W49" s="93">
        <v>0</v>
      </c>
      <c r="X49" s="93">
        <v>0</v>
      </c>
      <c r="Y49" s="93">
        <v>0</v>
      </c>
      <c r="Z49" s="93">
        <v>0</v>
      </c>
      <c r="AA49" s="93">
        <v>0</v>
      </c>
      <c r="AB49" s="93">
        <v>0</v>
      </c>
      <c r="AC49" s="93">
        <v>0</v>
      </c>
      <c r="AD49" s="93">
        <v>0</v>
      </c>
      <c r="AE49" s="93">
        <v>0</v>
      </c>
      <c r="AF49" s="93">
        <v>0</v>
      </c>
      <c r="AG49" s="93">
        <v>0</v>
      </c>
      <c r="AH49" s="93">
        <v>0</v>
      </c>
      <c r="AI49" s="93">
        <v>0</v>
      </c>
      <c r="AJ49" s="93">
        <v>0</v>
      </c>
      <c r="AK49" s="93">
        <v>0</v>
      </c>
      <c r="AL49" s="93">
        <v>0</v>
      </c>
      <c r="AM49" s="93">
        <v>0</v>
      </c>
      <c r="AN49" s="93">
        <v>0</v>
      </c>
      <c r="AO49" s="93">
        <v>0</v>
      </c>
      <c r="AP49" s="93">
        <v>0</v>
      </c>
      <c r="AQ49" s="93">
        <v>0</v>
      </c>
      <c r="AR49" s="93">
        <v>0</v>
      </c>
      <c r="AS49" s="93">
        <v>0</v>
      </c>
      <c r="AT49" s="93">
        <v>0</v>
      </c>
      <c r="AU49" s="93">
        <v>0</v>
      </c>
      <c r="AV49" s="93">
        <v>0</v>
      </c>
      <c r="AW49" s="93">
        <v>0</v>
      </c>
      <c r="AX49" s="93">
        <v>0</v>
      </c>
      <c r="AY49" s="93">
        <v>0</v>
      </c>
      <c r="AZ49" s="93">
        <v>0</v>
      </c>
      <c r="BA49" s="93">
        <v>0</v>
      </c>
      <c r="BB49" s="93">
        <v>0</v>
      </c>
      <c r="BC49" s="93">
        <v>0</v>
      </c>
      <c r="BD49" s="93">
        <v>0</v>
      </c>
      <c r="BE49" s="93">
        <v>0</v>
      </c>
      <c r="BF49" s="93">
        <v>0</v>
      </c>
      <c r="BG49" s="93">
        <v>0</v>
      </c>
      <c r="BH49" s="93">
        <v>646.47101856512108</v>
      </c>
      <c r="BI49" s="93">
        <v>311.61258762126141</v>
      </c>
      <c r="BJ49" s="93">
        <v>0</v>
      </c>
      <c r="BK49" s="93">
        <v>0</v>
      </c>
      <c r="BL49" s="93">
        <v>0</v>
      </c>
      <c r="BM49" s="93">
        <v>0</v>
      </c>
      <c r="BN49" s="93">
        <v>0</v>
      </c>
      <c r="BO49" s="93">
        <v>0</v>
      </c>
      <c r="BP49" s="93">
        <v>0</v>
      </c>
      <c r="BQ49" s="93">
        <v>0</v>
      </c>
      <c r="BR49" s="93">
        <v>0</v>
      </c>
      <c r="BS49" s="93">
        <v>0</v>
      </c>
      <c r="BT49" s="93">
        <v>0</v>
      </c>
      <c r="BU49" s="93">
        <v>0</v>
      </c>
      <c r="BV49" s="93">
        <v>0</v>
      </c>
      <c r="BW49" s="93">
        <v>0</v>
      </c>
      <c r="BX49" s="29"/>
    </row>
    <row r="50" spans="1:76">
      <c r="A50" s="82"/>
      <c r="B50" s="30" t="s">
        <v>223</v>
      </c>
      <c r="C50" s="101" t="s">
        <v>198</v>
      </c>
      <c r="D50" s="93">
        <v>0</v>
      </c>
      <c r="E50" s="93">
        <v>0</v>
      </c>
      <c r="F50" s="93">
        <v>0</v>
      </c>
      <c r="G50" s="93">
        <v>0</v>
      </c>
      <c r="H50" s="93">
        <v>0</v>
      </c>
      <c r="I50" s="93">
        <v>0</v>
      </c>
      <c r="J50" s="93">
        <v>0</v>
      </c>
      <c r="K50" s="93">
        <v>0</v>
      </c>
      <c r="L50" s="93">
        <v>0</v>
      </c>
      <c r="M50" s="93">
        <v>0</v>
      </c>
      <c r="N50" s="93">
        <v>0</v>
      </c>
      <c r="O50" s="93">
        <v>0</v>
      </c>
      <c r="P50" s="93">
        <v>0</v>
      </c>
      <c r="Q50" s="93">
        <v>0</v>
      </c>
      <c r="R50" s="93">
        <v>0</v>
      </c>
      <c r="S50" s="93">
        <v>0</v>
      </c>
      <c r="T50" s="93">
        <v>0</v>
      </c>
      <c r="U50" s="93">
        <v>0</v>
      </c>
      <c r="V50" s="93">
        <v>0</v>
      </c>
      <c r="W50" s="93">
        <v>0</v>
      </c>
      <c r="X50" s="93">
        <v>0</v>
      </c>
      <c r="Y50" s="93">
        <v>0</v>
      </c>
      <c r="Z50" s="93">
        <v>0</v>
      </c>
      <c r="AA50" s="93">
        <v>0</v>
      </c>
      <c r="AB50" s="93">
        <v>0</v>
      </c>
      <c r="AC50" s="93">
        <v>0</v>
      </c>
      <c r="AD50" s="93">
        <v>0</v>
      </c>
      <c r="AE50" s="93">
        <v>0</v>
      </c>
      <c r="AF50" s="93">
        <v>0</v>
      </c>
      <c r="AG50" s="93">
        <v>0</v>
      </c>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0</v>
      </c>
      <c r="BA50" s="93">
        <v>0</v>
      </c>
      <c r="BB50" s="93">
        <v>0</v>
      </c>
      <c r="BC50" s="93">
        <v>0</v>
      </c>
      <c r="BD50" s="93">
        <v>422.55584848582754</v>
      </c>
      <c r="BE50" s="93">
        <v>497.25614219789622</v>
      </c>
      <c r="BF50" s="93">
        <v>497.16227202257483</v>
      </c>
      <c r="BG50" s="93">
        <v>535.84790292809737</v>
      </c>
      <c r="BH50" s="93">
        <v>549.28348675922462</v>
      </c>
      <c r="BI50" s="93">
        <v>565.12906205498587</v>
      </c>
      <c r="BJ50" s="93">
        <v>582.78525440057206</v>
      </c>
      <c r="BK50" s="93">
        <v>591.63223104464453</v>
      </c>
      <c r="BL50" s="93">
        <v>597.4363946243999</v>
      </c>
      <c r="BM50" s="93">
        <v>605.7658538448336</v>
      </c>
      <c r="BN50" s="93">
        <v>620.90592778965549</v>
      </c>
      <c r="BO50" s="93">
        <v>619.53588681658493</v>
      </c>
      <c r="BP50" s="93">
        <v>618.84804438810625</v>
      </c>
      <c r="BQ50" s="93">
        <v>616.55369699560913</v>
      </c>
      <c r="BR50" s="93">
        <v>608.79993605407287</v>
      </c>
      <c r="BS50" s="93">
        <v>609.48223618554562</v>
      </c>
      <c r="BT50" s="93">
        <v>612.2882967888861</v>
      </c>
      <c r="BU50" s="93">
        <v>643.71907423000164</v>
      </c>
      <c r="BV50" s="93">
        <v>676.93632675727167</v>
      </c>
      <c r="BW50" s="93">
        <v>708.65737524938288</v>
      </c>
      <c r="BX50" s="29"/>
    </row>
    <row r="51" spans="1:76" ht="26.45" customHeight="1">
      <c r="A51" s="82"/>
      <c r="B51" s="30" t="s">
        <v>3</v>
      </c>
      <c r="C51" s="101" t="s">
        <v>200</v>
      </c>
      <c r="D51" s="93">
        <v>0</v>
      </c>
      <c r="E51" s="93">
        <v>0</v>
      </c>
      <c r="F51" s="93">
        <v>0</v>
      </c>
      <c r="G51" s="93">
        <v>0</v>
      </c>
      <c r="H51" s="93">
        <v>0</v>
      </c>
      <c r="I51" s="93">
        <v>0</v>
      </c>
      <c r="J51" s="93">
        <v>0</v>
      </c>
      <c r="K51" s="93">
        <v>0</v>
      </c>
      <c r="L51" s="93">
        <v>0</v>
      </c>
      <c r="M51" s="93">
        <v>0</v>
      </c>
      <c r="N51" s="93">
        <v>0</v>
      </c>
      <c r="O51" s="93">
        <v>0</v>
      </c>
      <c r="P51" s="93">
        <v>0</v>
      </c>
      <c r="Q51" s="93">
        <v>0</v>
      </c>
      <c r="R51" s="93">
        <v>0</v>
      </c>
      <c r="S51" s="93">
        <v>0</v>
      </c>
      <c r="T51" s="93">
        <v>0</v>
      </c>
      <c r="U51" s="93">
        <v>0</v>
      </c>
      <c r="V51" s="93">
        <v>0</v>
      </c>
      <c r="W51" s="93">
        <v>0</v>
      </c>
      <c r="X51" s="93">
        <v>0</v>
      </c>
      <c r="Y51" s="93">
        <v>0</v>
      </c>
      <c r="Z51" s="93">
        <v>0</v>
      </c>
      <c r="AA51" s="93">
        <v>0</v>
      </c>
      <c r="AB51" s="93">
        <v>0</v>
      </c>
      <c r="AC51" s="93">
        <v>0</v>
      </c>
      <c r="AD51" s="93">
        <v>0</v>
      </c>
      <c r="AE51" s="93">
        <v>0</v>
      </c>
      <c r="AF51" s="93">
        <v>0</v>
      </c>
      <c r="AG51" s="93">
        <v>0</v>
      </c>
      <c r="AH51" s="93">
        <v>0</v>
      </c>
      <c r="AI51" s="93">
        <v>0</v>
      </c>
      <c r="AJ51" s="93">
        <v>0</v>
      </c>
      <c r="AK51" s="93">
        <v>0</v>
      </c>
      <c r="AL51" s="93">
        <v>0</v>
      </c>
      <c r="AM51" s="93">
        <v>0</v>
      </c>
      <c r="AN51" s="93">
        <v>0</v>
      </c>
      <c r="AO51" s="93">
        <v>0</v>
      </c>
      <c r="AP51" s="93">
        <v>0</v>
      </c>
      <c r="AQ51" s="93">
        <v>0</v>
      </c>
      <c r="AR51" s="93">
        <v>0</v>
      </c>
      <c r="AS51" s="93">
        <v>0</v>
      </c>
      <c r="AT51" s="93">
        <v>0</v>
      </c>
      <c r="AU51" s="93">
        <v>0</v>
      </c>
      <c r="AV51" s="93">
        <v>0</v>
      </c>
      <c r="AW51" s="93">
        <v>0</v>
      </c>
      <c r="AX51" s="93">
        <v>0</v>
      </c>
      <c r="AY51" s="93">
        <v>0</v>
      </c>
      <c r="AZ51" s="93">
        <v>0</v>
      </c>
      <c r="BA51" s="93">
        <v>0</v>
      </c>
      <c r="BB51" s="93">
        <v>0</v>
      </c>
      <c r="BC51" s="93">
        <v>0</v>
      </c>
      <c r="BD51" s="93">
        <v>0</v>
      </c>
      <c r="BE51" s="93">
        <v>0</v>
      </c>
      <c r="BF51" s="93">
        <v>0</v>
      </c>
      <c r="BG51" s="93">
        <v>3039.4094031065679</v>
      </c>
      <c r="BH51" s="93">
        <v>7530.6853946686042</v>
      </c>
      <c r="BI51" s="93">
        <v>7885.1232863405921</v>
      </c>
      <c r="BJ51" s="93">
        <v>8205.2918035376642</v>
      </c>
      <c r="BK51" s="93">
        <v>8550.7463715646791</v>
      </c>
      <c r="BL51" s="93">
        <v>8722.009940456579</v>
      </c>
      <c r="BM51" s="93">
        <v>8971.8641696950217</v>
      </c>
      <c r="BN51" s="93">
        <v>8851.9503747705076</v>
      </c>
      <c r="BO51" s="93">
        <v>8495.7798930388817</v>
      </c>
      <c r="BP51" s="93">
        <v>7798.8355286056703</v>
      </c>
      <c r="BQ51" s="93">
        <v>7159.4834915691454</v>
      </c>
      <c r="BR51" s="93">
        <v>6596.9941829952277</v>
      </c>
      <c r="BS51" s="93">
        <v>6075.5743886848695</v>
      </c>
      <c r="BT51" s="93">
        <v>5689.2081332414955</v>
      </c>
      <c r="BU51" s="93">
        <v>5382.3561532245903</v>
      </c>
      <c r="BV51" s="93">
        <v>5048.2759762002979</v>
      </c>
      <c r="BW51" s="93">
        <v>4874.1723001053442</v>
      </c>
      <c r="BX51" s="29"/>
    </row>
    <row r="52" spans="1:76">
      <c r="A52" s="82"/>
      <c r="B52" s="9" t="s">
        <v>222</v>
      </c>
      <c r="C52" s="101" t="s">
        <v>198</v>
      </c>
      <c r="D52" s="93">
        <v>0</v>
      </c>
      <c r="E52" s="93">
        <v>0</v>
      </c>
      <c r="F52" s="93">
        <v>0</v>
      </c>
      <c r="G52" s="93">
        <v>0</v>
      </c>
      <c r="H52" s="93">
        <v>0</v>
      </c>
      <c r="I52" s="93">
        <v>0</v>
      </c>
      <c r="J52" s="93">
        <v>0</v>
      </c>
      <c r="K52" s="93">
        <v>0</v>
      </c>
      <c r="L52" s="93">
        <v>0</v>
      </c>
      <c r="M52" s="93">
        <v>0</v>
      </c>
      <c r="N52" s="93">
        <v>0</v>
      </c>
      <c r="O52" s="93">
        <v>0</v>
      </c>
      <c r="P52" s="93">
        <v>0</v>
      </c>
      <c r="Q52" s="93">
        <v>0</v>
      </c>
      <c r="R52" s="93">
        <v>0</v>
      </c>
      <c r="S52" s="93">
        <v>0</v>
      </c>
      <c r="T52" s="93">
        <v>0</v>
      </c>
      <c r="U52" s="93">
        <v>0</v>
      </c>
      <c r="V52" s="93">
        <v>0</v>
      </c>
      <c r="W52" s="93">
        <v>0</v>
      </c>
      <c r="X52" s="93">
        <v>0</v>
      </c>
      <c r="Y52" s="93">
        <v>0</v>
      </c>
      <c r="Z52" s="93">
        <v>0</v>
      </c>
      <c r="AA52" s="93">
        <v>0</v>
      </c>
      <c r="AB52" s="93">
        <v>0</v>
      </c>
      <c r="AC52" s="93">
        <v>0</v>
      </c>
      <c r="AD52" s="93">
        <v>0</v>
      </c>
      <c r="AE52" s="93">
        <v>0</v>
      </c>
      <c r="AF52" s="93">
        <v>0</v>
      </c>
      <c r="AG52" s="93">
        <v>0</v>
      </c>
      <c r="AH52" s="93">
        <v>0</v>
      </c>
      <c r="AI52" s="93">
        <v>0</v>
      </c>
      <c r="AJ52" s="93">
        <v>0</v>
      </c>
      <c r="AK52" s="93">
        <v>0</v>
      </c>
      <c r="AL52" s="93">
        <v>0</v>
      </c>
      <c r="AM52" s="93">
        <v>0</v>
      </c>
      <c r="AN52" s="93">
        <v>0</v>
      </c>
      <c r="AO52" s="93">
        <v>0</v>
      </c>
      <c r="AP52" s="93">
        <v>0</v>
      </c>
      <c r="AQ52" s="93">
        <v>0</v>
      </c>
      <c r="AR52" s="93">
        <v>0</v>
      </c>
      <c r="AS52" s="93">
        <v>0</v>
      </c>
      <c r="AT52" s="93">
        <v>0</v>
      </c>
      <c r="AU52" s="93">
        <v>0</v>
      </c>
      <c r="AV52" s="93">
        <v>0</v>
      </c>
      <c r="AW52" s="93">
        <v>0</v>
      </c>
      <c r="AX52" s="93">
        <v>0</v>
      </c>
      <c r="AY52" s="93">
        <v>0</v>
      </c>
      <c r="AZ52" s="93">
        <v>0</v>
      </c>
      <c r="BA52" s="93">
        <v>0</v>
      </c>
      <c r="BB52" s="93">
        <v>0</v>
      </c>
      <c r="BC52" s="93">
        <v>0</v>
      </c>
      <c r="BD52" s="93">
        <v>0</v>
      </c>
      <c r="BE52" s="93">
        <v>0</v>
      </c>
      <c r="BF52" s="93">
        <v>0</v>
      </c>
      <c r="BG52" s="93">
        <v>0</v>
      </c>
      <c r="BH52" s="93">
        <v>0</v>
      </c>
      <c r="BI52" s="93">
        <v>0</v>
      </c>
      <c r="BJ52" s="93">
        <v>0</v>
      </c>
      <c r="BK52" s="93">
        <v>0</v>
      </c>
      <c r="BL52" s="93">
        <v>0</v>
      </c>
      <c r="BM52" s="93">
        <v>0</v>
      </c>
      <c r="BN52" s="93">
        <v>0</v>
      </c>
      <c r="BO52" s="93">
        <v>0</v>
      </c>
      <c r="BP52" s="93">
        <v>0</v>
      </c>
      <c r="BQ52" s="93">
        <v>163.24350708333213</v>
      </c>
      <c r="BR52" s="93">
        <v>1585.749763584116</v>
      </c>
      <c r="BS52" s="93">
        <v>2316.4434815427521</v>
      </c>
      <c r="BT52" s="93">
        <v>4662.1112309291775</v>
      </c>
      <c r="BU52" s="93">
        <v>7672.5719626079654</v>
      </c>
      <c r="BV52" s="93">
        <v>8677.8877016665901</v>
      </c>
      <c r="BW52" s="93">
        <v>8867.6770940019705</v>
      </c>
      <c r="BX52" s="29"/>
    </row>
    <row r="53" spans="1:76">
      <c r="A53" s="82"/>
      <c r="B53" s="9" t="s">
        <v>221</v>
      </c>
      <c r="C53" s="101" t="s">
        <v>198</v>
      </c>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v>5.4816859800974003</v>
      </c>
      <c r="AY53" s="93">
        <v>6.3612988653378082</v>
      </c>
      <c r="AZ53" s="93">
        <v>8.0680295087048854</v>
      </c>
      <c r="BA53" s="93">
        <v>7.2137576792622218</v>
      </c>
      <c r="BB53" s="93">
        <v>11.861404496909655</v>
      </c>
      <c r="BC53" s="93">
        <v>14.945661003598445</v>
      </c>
      <c r="BD53" s="93">
        <v>16.421663844517134</v>
      </c>
      <c r="BE53" s="93">
        <v>19.618507899124854</v>
      </c>
      <c r="BF53" s="93">
        <v>26.165471503377812</v>
      </c>
      <c r="BG53" s="93">
        <v>25.163144301779102</v>
      </c>
      <c r="BH53" s="93">
        <v>26.036946411081221</v>
      </c>
      <c r="BI53" s="93">
        <v>57.102731358362142</v>
      </c>
      <c r="BJ53" s="93">
        <v>39.02819818971448</v>
      </c>
      <c r="BK53" s="93">
        <v>31.848582200755207</v>
      </c>
      <c r="BL53" s="93">
        <v>35.72566464443171</v>
      </c>
      <c r="BM53" s="93">
        <v>38.858652945403392</v>
      </c>
      <c r="BN53" s="93">
        <v>41.046525804775101</v>
      </c>
      <c r="BO53" s="93">
        <v>39.769559468519127</v>
      </c>
      <c r="BP53" s="93">
        <v>43.630916152169711</v>
      </c>
      <c r="BQ53" s="93">
        <v>46.220218311990891</v>
      </c>
      <c r="BR53" s="93">
        <v>45.665822393550357</v>
      </c>
      <c r="BS53" s="93">
        <v>47.974359019269087</v>
      </c>
      <c r="BT53" s="93">
        <v>49.291388020383671</v>
      </c>
      <c r="BU53" s="93">
        <v>50.214648874829862</v>
      </c>
      <c r="BV53" s="93">
        <v>50.683045130212214</v>
      </c>
      <c r="BW53" s="93">
        <v>50.573250336265787</v>
      </c>
      <c r="BX53" s="29"/>
    </row>
    <row r="54" spans="1:76">
      <c r="A54" s="82"/>
      <c r="B54" s="30" t="s">
        <v>220</v>
      </c>
      <c r="C54" s="101" t="s">
        <v>198</v>
      </c>
      <c r="D54" s="93">
        <v>0</v>
      </c>
      <c r="E54" s="93">
        <v>0</v>
      </c>
      <c r="F54" s="93">
        <v>0</v>
      </c>
      <c r="G54" s="93">
        <v>0</v>
      </c>
      <c r="H54" s="93">
        <v>0</v>
      </c>
      <c r="I54" s="93">
        <v>0</v>
      </c>
      <c r="J54" s="93">
        <v>0</v>
      </c>
      <c r="K54" s="93">
        <v>0</v>
      </c>
      <c r="L54" s="93">
        <v>0</v>
      </c>
      <c r="M54" s="93">
        <v>0</v>
      </c>
      <c r="N54" s="93">
        <v>0</v>
      </c>
      <c r="O54" s="93">
        <v>0</v>
      </c>
      <c r="P54" s="93">
        <v>0</v>
      </c>
      <c r="Q54" s="93">
        <v>0</v>
      </c>
      <c r="R54" s="93">
        <v>0</v>
      </c>
      <c r="S54" s="93">
        <v>0</v>
      </c>
      <c r="T54" s="93">
        <v>0</v>
      </c>
      <c r="U54" s="93">
        <v>0</v>
      </c>
      <c r="V54" s="93">
        <v>0</v>
      </c>
      <c r="W54" s="93">
        <v>0</v>
      </c>
      <c r="X54" s="93">
        <v>0</v>
      </c>
      <c r="Y54" s="93">
        <v>0</v>
      </c>
      <c r="Z54" s="93">
        <v>0</v>
      </c>
      <c r="AA54" s="93">
        <v>0</v>
      </c>
      <c r="AB54" s="93">
        <v>0</v>
      </c>
      <c r="AC54" s="93">
        <v>0</v>
      </c>
      <c r="AD54" s="93">
        <v>0</v>
      </c>
      <c r="AE54" s="93">
        <v>0</v>
      </c>
      <c r="AF54" s="93">
        <v>0</v>
      </c>
      <c r="AG54" s="93">
        <v>0</v>
      </c>
      <c r="AH54" s="93">
        <v>0</v>
      </c>
      <c r="AI54" s="93">
        <v>0</v>
      </c>
      <c r="AJ54" s="93">
        <v>0</v>
      </c>
      <c r="AK54" s="93">
        <v>0</v>
      </c>
      <c r="AL54" s="93">
        <v>0</v>
      </c>
      <c r="AM54" s="93">
        <v>0</v>
      </c>
      <c r="AN54" s="93">
        <v>0</v>
      </c>
      <c r="AO54" s="93">
        <v>0</v>
      </c>
      <c r="AP54" s="93">
        <v>0</v>
      </c>
      <c r="AQ54" s="93">
        <v>0</v>
      </c>
      <c r="AR54" s="93">
        <v>0</v>
      </c>
      <c r="AS54" s="93">
        <v>0</v>
      </c>
      <c r="AT54" s="93">
        <v>0</v>
      </c>
      <c r="AU54" s="93">
        <v>0</v>
      </c>
      <c r="AV54" s="93">
        <v>0</v>
      </c>
      <c r="AW54" s="93">
        <v>0</v>
      </c>
      <c r="AX54" s="93">
        <v>0</v>
      </c>
      <c r="AY54" s="93">
        <v>0</v>
      </c>
      <c r="AZ54" s="93">
        <v>0</v>
      </c>
      <c r="BA54" s="93">
        <v>0</v>
      </c>
      <c r="BB54" s="93">
        <v>0</v>
      </c>
      <c r="BC54" s="93">
        <v>0</v>
      </c>
      <c r="BD54" s="93">
        <v>0</v>
      </c>
      <c r="BE54" s="93">
        <v>0</v>
      </c>
      <c r="BF54" s="93">
        <v>0</v>
      </c>
      <c r="BG54" s="93">
        <v>0</v>
      </c>
      <c r="BH54" s="93">
        <v>0</v>
      </c>
      <c r="BI54" s="93">
        <v>0</v>
      </c>
      <c r="BJ54" s="93">
        <v>0</v>
      </c>
      <c r="BK54" s="93">
        <v>0</v>
      </c>
      <c r="BL54" s="93">
        <v>62.368585276656688</v>
      </c>
      <c r="BM54" s="93">
        <v>69.616972894490274</v>
      </c>
      <c r="BN54" s="93">
        <v>66.476289823472669</v>
      </c>
      <c r="BO54" s="93">
        <v>41.186144953842295</v>
      </c>
      <c r="BP54" s="93">
        <v>28.947961956576297</v>
      </c>
      <c r="BQ54" s="93">
        <v>25.637494162145675</v>
      </c>
      <c r="BR54" s="93">
        <v>4.096890000000001</v>
      </c>
      <c r="BS54" s="93">
        <v>0</v>
      </c>
      <c r="BT54" s="93">
        <v>0</v>
      </c>
      <c r="BU54" s="93">
        <v>0</v>
      </c>
      <c r="BV54" s="93">
        <v>0</v>
      </c>
      <c r="BW54" s="93">
        <v>0</v>
      </c>
      <c r="BX54" s="29"/>
    </row>
    <row r="55" spans="1:76">
      <c r="A55" s="82"/>
      <c r="B55" s="30" t="s">
        <v>219</v>
      </c>
      <c r="C55" s="101" t="s">
        <v>207</v>
      </c>
      <c r="D55" s="93">
        <v>0</v>
      </c>
      <c r="E55" s="93">
        <v>0</v>
      </c>
      <c r="F55" s="93">
        <v>0</v>
      </c>
      <c r="G55" s="93">
        <v>0</v>
      </c>
      <c r="H55" s="93">
        <v>0</v>
      </c>
      <c r="I55" s="93">
        <v>0</v>
      </c>
      <c r="J55" s="93">
        <v>0</v>
      </c>
      <c r="K55" s="93">
        <v>0</v>
      </c>
      <c r="L55" s="93">
        <v>0</v>
      </c>
      <c r="M55" s="93">
        <v>0</v>
      </c>
      <c r="N55" s="93">
        <v>0</v>
      </c>
      <c r="O55" s="93">
        <v>0</v>
      </c>
      <c r="P55" s="93">
        <v>0</v>
      </c>
      <c r="Q55" s="93">
        <v>0</v>
      </c>
      <c r="R55" s="93">
        <v>0</v>
      </c>
      <c r="S55" s="93">
        <v>0</v>
      </c>
      <c r="T55" s="93">
        <v>0</v>
      </c>
      <c r="U55" s="93">
        <v>0</v>
      </c>
      <c r="V55" s="93">
        <v>0</v>
      </c>
      <c r="W55" s="93">
        <v>0</v>
      </c>
      <c r="X55" s="93">
        <v>0</v>
      </c>
      <c r="Y55" s="93">
        <v>0</v>
      </c>
      <c r="Z55" s="93">
        <v>0</v>
      </c>
      <c r="AA55" s="93">
        <v>0</v>
      </c>
      <c r="AB55" s="93">
        <v>0</v>
      </c>
      <c r="AC55" s="93">
        <v>0</v>
      </c>
      <c r="AD55" s="93">
        <v>0</v>
      </c>
      <c r="AE55" s="93">
        <v>0</v>
      </c>
      <c r="AF55" s="93">
        <v>0</v>
      </c>
      <c r="AG55" s="93">
        <v>0</v>
      </c>
      <c r="AH55" s="93">
        <v>0</v>
      </c>
      <c r="AI55" s="93">
        <v>0</v>
      </c>
      <c r="AJ55" s="93">
        <v>0</v>
      </c>
      <c r="AK55" s="93">
        <v>0</v>
      </c>
      <c r="AL55" s="93">
        <v>0</v>
      </c>
      <c r="AM55" s="93">
        <v>0</v>
      </c>
      <c r="AN55" s="93">
        <v>0</v>
      </c>
      <c r="AO55" s="93">
        <v>0</v>
      </c>
      <c r="AP55" s="93">
        <v>0</v>
      </c>
      <c r="AQ55" s="93">
        <v>209.38852216429004</v>
      </c>
      <c r="AR55" s="93">
        <v>6.58965467147544</v>
      </c>
      <c r="AS55" s="93">
        <v>0</v>
      </c>
      <c r="AT55" s="93">
        <v>0</v>
      </c>
      <c r="AU55" s="93">
        <v>0</v>
      </c>
      <c r="AV55" s="93">
        <v>0</v>
      </c>
      <c r="AW55" s="93">
        <v>0</v>
      </c>
      <c r="AX55" s="93">
        <v>0</v>
      </c>
      <c r="AY55" s="93">
        <v>0</v>
      </c>
      <c r="AZ55" s="93">
        <v>0</v>
      </c>
      <c r="BA55" s="93">
        <v>0</v>
      </c>
      <c r="BB55" s="93">
        <v>0</v>
      </c>
      <c r="BC55" s="93">
        <v>0</v>
      </c>
      <c r="BD55" s="93">
        <v>0</v>
      </c>
      <c r="BE55" s="93">
        <v>0</v>
      </c>
      <c r="BF55" s="93">
        <v>0</v>
      </c>
      <c r="BG55" s="93">
        <v>0</v>
      </c>
      <c r="BH55" s="93">
        <v>0</v>
      </c>
      <c r="BI55" s="93">
        <v>0</v>
      </c>
      <c r="BJ55" s="93">
        <v>0</v>
      </c>
      <c r="BK55" s="93">
        <v>0</v>
      </c>
      <c r="BL55" s="93">
        <v>0</v>
      </c>
      <c r="BM55" s="93">
        <v>0</v>
      </c>
      <c r="BN55" s="93">
        <v>0</v>
      </c>
      <c r="BO55" s="93">
        <v>0</v>
      </c>
      <c r="BP55" s="93">
        <v>0</v>
      </c>
      <c r="BQ55" s="93">
        <v>0</v>
      </c>
      <c r="BR55" s="93">
        <v>0</v>
      </c>
      <c r="BS55" s="93">
        <v>0</v>
      </c>
      <c r="BT55" s="93">
        <v>0</v>
      </c>
      <c r="BU55" s="93">
        <v>0</v>
      </c>
      <c r="BV55" s="93">
        <v>0</v>
      </c>
      <c r="BW55" s="93">
        <v>0</v>
      </c>
      <c r="BX55" s="29"/>
    </row>
    <row r="56" spans="1:76" ht="26.45" customHeight="1">
      <c r="A56" s="82"/>
      <c r="B56" s="30" t="s">
        <v>218</v>
      </c>
      <c r="C56" s="101" t="s">
        <v>198</v>
      </c>
      <c r="D56" s="93">
        <v>0</v>
      </c>
      <c r="E56" s="93">
        <v>0</v>
      </c>
      <c r="F56" s="93">
        <v>0</v>
      </c>
      <c r="G56" s="93">
        <v>0</v>
      </c>
      <c r="H56" s="93">
        <v>0</v>
      </c>
      <c r="I56" s="93">
        <v>0</v>
      </c>
      <c r="J56" s="93">
        <v>0</v>
      </c>
      <c r="K56" s="93">
        <v>0</v>
      </c>
      <c r="L56" s="93">
        <v>0</v>
      </c>
      <c r="M56" s="93">
        <v>0</v>
      </c>
      <c r="N56" s="93">
        <v>0</v>
      </c>
      <c r="O56" s="93">
        <v>0</v>
      </c>
      <c r="P56" s="93">
        <v>0</v>
      </c>
      <c r="Q56" s="93">
        <v>0</v>
      </c>
      <c r="R56" s="93">
        <v>0</v>
      </c>
      <c r="S56" s="93">
        <v>0</v>
      </c>
      <c r="T56" s="93">
        <v>0</v>
      </c>
      <c r="U56" s="93">
        <v>0</v>
      </c>
      <c r="V56" s="93">
        <v>0</v>
      </c>
      <c r="W56" s="93">
        <v>0</v>
      </c>
      <c r="X56" s="93">
        <v>0</v>
      </c>
      <c r="Y56" s="93">
        <v>0</v>
      </c>
      <c r="Z56" s="93">
        <v>0</v>
      </c>
      <c r="AA56" s="93">
        <v>0</v>
      </c>
      <c r="AB56" s="93">
        <v>0</v>
      </c>
      <c r="AC56" s="93">
        <v>0</v>
      </c>
      <c r="AD56" s="93">
        <v>0</v>
      </c>
      <c r="AE56" s="93">
        <v>76.721029611457993</v>
      </c>
      <c r="AF56" s="93">
        <v>197.79579245714092</v>
      </c>
      <c r="AG56" s="93">
        <v>228.54708600769359</v>
      </c>
      <c r="AH56" s="93">
        <v>319.70421098127963</v>
      </c>
      <c r="AI56" s="93">
        <v>337.56708459751331</v>
      </c>
      <c r="AJ56" s="93">
        <v>361.20266554137265</v>
      </c>
      <c r="AK56" s="93">
        <v>396.26384352141235</v>
      </c>
      <c r="AL56" s="93">
        <v>439.74448017633432</v>
      </c>
      <c r="AM56" s="93">
        <v>497.42983979732605</v>
      </c>
      <c r="AN56" s="93">
        <v>609.7773522365876</v>
      </c>
      <c r="AO56" s="93">
        <v>647.96963904945244</v>
      </c>
      <c r="AP56" s="93">
        <v>667.89825464481021</v>
      </c>
      <c r="AQ56" s="93">
        <v>655.48696122806996</v>
      </c>
      <c r="AR56" s="93">
        <v>658.59891239969954</v>
      </c>
      <c r="AS56" s="93">
        <v>668.52288365154288</v>
      </c>
      <c r="AT56" s="93">
        <v>765.12136095253982</v>
      </c>
      <c r="AU56" s="93">
        <v>1005.0013731053515</v>
      </c>
      <c r="AV56" s="93">
        <v>1052.2169045230662</v>
      </c>
      <c r="AW56" s="93">
        <v>1128.3074293981085</v>
      </c>
      <c r="AX56" s="93">
        <v>1229.7719299579228</v>
      </c>
      <c r="AY56" s="93">
        <v>1264.0827866319403</v>
      </c>
      <c r="AZ56" s="93">
        <v>1338.9277824155772</v>
      </c>
      <c r="BA56" s="93">
        <v>1450.631916196249</v>
      </c>
      <c r="BB56" s="93">
        <v>1407.0919793920641</v>
      </c>
      <c r="BC56" s="93">
        <v>1423.7344487929468</v>
      </c>
      <c r="BD56" s="93">
        <v>1402.7997171259012</v>
      </c>
      <c r="BE56" s="93">
        <v>1416.5191933176072</v>
      </c>
      <c r="BF56" s="93">
        <v>1271.3143609586382</v>
      </c>
      <c r="BG56" s="93">
        <v>1217.8517910652188</v>
      </c>
      <c r="BH56" s="93">
        <v>1158.3748794438002</v>
      </c>
      <c r="BI56" s="93">
        <v>1104.5714362641277</v>
      </c>
      <c r="BJ56" s="93">
        <v>1079.33970978202</v>
      </c>
      <c r="BK56" s="93">
        <v>1042.660210659388</v>
      </c>
      <c r="BL56" s="93">
        <v>1004.7850316400232</v>
      </c>
      <c r="BM56" s="93">
        <v>1000.5599337663559</v>
      </c>
      <c r="BN56" s="93">
        <v>953.98229731993274</v>
      </c>
      <c r="BO56" s="93">
        <v>929.20697885158324</v>
      </c>
      <c r="BP56" s="93">
        <v>920.86654047580544</v>
      </c>
      <c r="BQ56" s="93">
        <v>874.14648392856714</v>
      </c>
      <c r="BR56" s="93">
        <v>741.12608053061274</v>
      </c>
      <c r="BS56" s="93">
        <v>499.59272888438466</v>
      </c>
      <c r="BT56" s="93">
        <v>199.2849502458217</v>
      </c>
      <c r="BU56" s="93">
        <v>109.01813949618132</v>
      </c>
      <c r="BV56" s="93">
        <v>104.41426757358926</v>
      </c>
      <c r="BW56" s="93">
        <v>99.790205609943328</v>
      </c>
      <c r="BX56" s="29"/>
    </row>
    <row r="57" spans="1:76">
      <c r="A57" s="82"/>
      <c r="B57" s="30" t="s">
        <v>217</v>
      </c>
      <c r="C57" s="101" t="s">
        <v>207</v>
      </c>
      <c r="D57" s="93">
        <v>1292.6703071207196</v>
      </c>
      <c r="E57" s="93">
        <v>1897.773735367746</v>
      </c>
      <c r="F57" s="93">
        <v>1939.1141797985829</v>
      </c>
      <c r="G57" s="93">
        <v>1667.3015607047644</v>
      </c>
      <c r="H57" s="93">
        <v>1912.2605577751331</v>
      </c>
      <c r="I57" s="93">
        <v>2008.0509753260203</v>
      </c>
      <c r="J57" s="93">
        <v>1958.6183894787719</v>
      </c>
      <c r="K57" s="93">
        <v>2219.8269411935098</v>
      </c>
      <c r="L57" s="93">
        <v>2029.7259307742684</v>
      </c>
      <c r="M57" s="93">
        <v>2235.8108833631845</v>
      </c>
      <c r="N57" s="93">
        <v>2617.8669209417417</v>
      </c>
      <c r="O57" s="93">
        <v>2552.1395133631931</v>
      </c>
      <c r="P57" s="93">
        <v>2587.3992071449738</v>
      </c>
      <c r="Q57" s="93">
        <v>2872.6218620554087</v>
      </c>
      <c r="R57" s="93">
        <v>2911.4442818695957</v>
      </c>
      <c r="S57" s="93">
        <v>3393.3102712431687</v>
      </c>
      <c r="T57" s="93">
        <v>3411.2473048508514</v>
      </c>
      <c r="U57" s="93">
        <v>4015.6212112796566</v>
      </c>
      <c r="V57" s="93">
        <v>4039.2365553241057</v>
      </c>
      <c r="W57" s="93">
        <v>4855.9272265790505</v>
      </c>
      <c r="X57" s="93">
        <v>5001.220066195202</v>
      </c>
      <c r="Y57" s="93">
        <v>5164.7333807500754</v>
      </c>
      <c r="Z57" s="93">
        <v>4605.0205354071177</v>
      </c>
      <c r="AA57" s="93">
        <v>3703.2267424068637</v>
      </c>
      <c r="AB57" s="93">
        <v>3085.5069787961634</v>
      </c>
      <c r="AC57" s="93">
        <v>3004.038390381244</v>
      </c>
      <c r="AD57" s="93">
        <v>2838.8164694977236</v>
      </c>
      <c r="AE57" s="93">
        <v>2811.9315573697445</v>
      </c>
      <c r="AF57" s="93">
        <v>2894.8318602144782</v>
      </c>
      <c r="AG57" s="93">
        <v>3006.4213589158121</v>
      </c>
      <c r="AH57" s="93">
        <v>3224.8424759850818</v>
      </c>
      <c r="AI57" s="93">
        <v>2601.2522401337792</v>
      </c>
      <c r="AJ57" s="93">
        <v>2187.2828080005347</v>
      </c>
      <c r="AK57" s="93">
        <v>2072.764719958157</v>
      </c>
      <c r="AL57" s="93">
        <v>1581.9379351798002</v>
      </c>
      <c r="AM57" s="93">
        <v>724.27971179280985</v>
      </c>
      <c r="AN57" s="93">
        <v>720.88085285596594</v>
      </c>
      <c r="AO57" s="93">
        <v>672.32939991597311</v>
      </c>
      <c r="AP57" s="93">
        <v>419.48697396989837</v>
      </c>
      <c r="AQ57" s="93">
        <v>428.5992445166471</v>
      </c>
      <c r="AR57" s="93">
        <v>399.79459884210667</v>
      </c>
      <c r="AS57" s="93">
        <v>393.56972437889118</v>
      </c>
      <c r="AT57" s="93">
        <v>385.9924462099155</v>
      </c>
      <c r="AU57" s="93">
        <v>461.04626995028752</v>
      </c>
      <c r="AV57" s="93">
        <v>598.34085007599583</v>
      </c>
      <c r="AW57" s="93">
        <v>585.62197450697352</v>
      </c>
      <c r="AX57" s="93">
        <v>542.04788412973539</v>
      </c>
      <c r="AY57" s="93">
        <v>18.489482649672706</v>
      </c>
      <c r="AZ57" s="93">
        <v>0</v>
      </c>
      <c r="BA57" s="93">
        <v>0</v>
      </c>
      <c r="BB57" s="93">
        <v>0</v>
      </c>
      <c r="BC57" s="93">
        <v>0</v>
      </c>
      <c r="BD57" s="93">
        <v>0</v>
      </c>
      <c r="BE57" s="93">
        <v>0</v>
      </c>
      <c r="BF57" s="93">
        <v>0</v>
      </c>
      <c r="BG57" s="93">
        <v>0</v>
      </c>
      <c r="BH57" s="93">
        <v>0</v>
      </c>
      <c r="BI57" s="93">
        <v>0</v>
      </c>
      <c r="BJ57" s="93">
        <v>0</v>
      </c>
      <c r="BK57" s="93">
        <v>0</v>
      </c>
      <c r="BL57" s="93">
        <v>0</v>
      </c>
      <c r="BM57" s="93">
        <v>0</v>
      </c>
      <c r="BN57" s="93">
        <v>0</v>
      </c>
      <c r="BO57" s="93">
        <v>0</v>
      </c>
      <c r="BP57" s="93">
        <v>0</v>
      </c>
      <c r="BQ57" s="93">
        <v>0</v>
      </c>
      <c r="BR57" s="93">
        <v>0</v>
      </c>
      <c r="BS57" s="93">
        <v>0</v>
      </c>
      <c r="BT57" s="93">
        <v>0</v>
      </c>
      <c r="BU57" s="93">
        <v>0</v>
      </c>
      <c r="BV57" s="93">
        <v>0</v>
      </c>
      <c r="BW57" s="93">
        <v>0</v>
      </c>
      <c r="BX57" s="29"/>
    </row>
    <row r="58" spans="1:76">
      <c r="A58" s="82"/>
      <c r="B58" s="30" t="s">
        <v>216</v>
      </c>
      <c r="C58" s="101" t="s">
        <v>200</v>
      </c>
      <c r="D58" s="93">
        <v>0</v>
      </c>
      <c r="E58" s="93">
        <v>0</v>
      </c>
      <c r="F58" s="93">
        <v>0</v>
      </c>
      <c r="G58" s="93">
        <v>0</v>
      </c>
      <c r="H58" s="93">
        <v>0</v>
      </c>
      <c r="I58" s="93">
        <v>0</v>
      </c>
      <c r="J58" s="93">
        <v>0</v>
      </c>
      <c r="K58" s="93">
        <v>0</v>
      </c>
      <c r="L58" s="93">
        <v>0</v>
      </c>
      <c r="M58" s="93">
        <v>0</v>
      </c>
      <c r="N58" s="93">
        <v>0</v>
      </c>
      <c r="O58" s="93">
        <v>0</v>
      </c>
      <c r="P58" s="93">
        <v>0</v>
      </c>
      <c r="Q58" s="93">
        <v>0</v>
      </c>
      <c r="R58" s="93">
        <v>0</v>
      </c>
      <c r="S58" s="93">
        <v>0</v>
      </c>
      <c r="T58" s="93">
        <v>0</v>
      </c>
      <c r="U58" s="93">
        <v>0</v>
      </c>
      <c r="V58" s="93">
        <v>0</v>
      </c>
      <c r="W58" s="93">
        <v>0</v>
      </c>
      <c r="X58" s="93">
        <v>0</v>
      </c>
      <c r="Y58" s="93">
        <v>0</v>
      </c>
      <c r="Z58" s="93">
        <v>0</v>
      </c>
      <c r="AA58" s="93">
        <v>0</v>
      </c>
      <c r="AB58" s="93">
        <v>0</v>
      </c>
      <c r="AC58" s="93">
        <v>0</v>
      </c>
      <c r="AD58" s="93">
        <v>0</v>
      </c>
      <c r="AE58" s="93">
        <v>0</v>
      </c>
      <c r="AF58" s="93">
        <v>0</v>
      </c>
      <c r="AG58" s="93">
        <v>0</v>
      </c>
      <c r="AH58" s="93">
        <v>0</v>
      </c>
      <c r="AI58" s="93">
        <v>0</v>
      </c>
      <c r="AJ58" s="93">
        <v>0</v>
      </c>
      <c r="AK58" s="93">
        <v>0</v>
      </c>
      <c r="AL58" s="93">
        <v>0</v>
      </c>
      <c r="AM58" s="93">
        <v>0</v>
      </c>
      <c r="AN58" s="93">
        <v>0</v>
      </c>
      <c r="AO58" s="93">
        <v>0</v>
      </c>
      <c r="AP58" s="93">
        <v>0</v>
      </c>
      <c r="AQ58" s="93">
        <v>0</v>
      </c>
      <c r="AR58" s="93">
        <v>245.75829685022183</v>
      </c>
      <c r="AS58" s="93">
        <v>179.6927928796265</v>
      </c>
      <c r="AT58" s="93">
        <v>175.60361320370464</v>
      </c>
      <c r="AU58" s="93">
        <v>213.51826948018009</v>
      </c>
      <c r="AV58" s="93">
        <v>209.46532374583518</v>
      </c>
      <c r="AW58" s="93">
        <v>224.14560740971982</v>
      </c>
      <c r="AX58" s="93">
        <v>213.20539537921786</v>
      </c>
      <c r="AY58" s="93">
        <v>211.9896225296016</v>
      </c>
      <c r="AZ58" s="93">
        <v>198.82563376114888</v>
      </c>
      <c r="BA58" s="93">
        <v>186.67758346318683</v>
      </c>
      <c r="BB58" s="93">
        <v>203.76929891297925</v>
      </c>
      <c r="BC58" s="93">
        <v>183.14837182881664</v>
      </c>
      <c r="BD58" s="93">
        <v>174.58231752791178</v>
      </c>
      <c r="BE58" s="93">
        <v>185.29752763530797</v>
      </c>
      <c r="BF58" s="93">
        <v>179.92325697197742</v>
      </c>
      <c r="BG58" s="93">
        <v>201.49249864799157</v>
      </c>
      <c r="BH58" s="93">
        <v>202.83075978884719</v>
      </c>
      <c r="BI58" s="93">
        <v>234.01837487922873</v>
      </c>
      <c r="BJ58" s="93">
        <v>325.5049687768792</v>
      </c>
      <c r="BK58" s="93">
        <v>272.24502336039143</v>
      </c>
      <c r="BL58" s="93">
        <v>246.32460373486791</v>
      </c>
      <c r="BM58" s="93">
        <v>298.00166017042551</v>
      </c>
      <c r="BN58" s="93">
        <v>293.50550441535114</v>
      </c>
      <c r="BO58" s="93">
        <v>133.6614410828283</v>
      </c>
      <c r="BP58" s="93">
        <v>100.59325650803419</v>
      </c>
      <c r="BQ58" s="93">
        <v>-129.18444958387244</v>
      </c>
      <c r="BR58" s="93">
        <v>-110.90513542708987</v>
      </c>
      <c r="BS58" s="93">
        <v>0</v>
      </c>
      <c r="BT58" s="93">
        <v>0</v>
      </c>
      <c r="BU58" s="93">
        <v>0</v>
      </c>
      <c r="BV58" s="93">
        <v>0</v>
      </c>
      <c r="BW58" s="93">
        <v>0</v>
      </c>
      <c r="BX58" s="29"/>
    </row>
    <row r="59" spans="1:76">
      <c r="A59" s="82"/>
      <c r="B59" s="30" t="s">
        <v>215</v>
      </c>
      <c r="C59" s="101" t="s">
        <v>198</v>
      </c>
      <c r="D59" s="93">
        <v>0</v>
      </c>
      <c r="E59" s="93">
        <v>0</v>
      </c>
      <c r="F59" s="93">
        <v>0</v>
      </c>
      <c r="G59" s="93">
        <v>0</v>
      </c>
      <c r="H59" s="93">
        <v>0</v>
      </c>
      <c r="I59" s="93">
        <v>0</v>
      </c>
      <c r="J59" s="93">
        <v>0</v>
      </c>
      <c r="K59" s="93">
        <v>0</v>
      </c>
      <c r="L59" s="93">
        <v>0</v>
      </c>
      <c r="M59" s="93">
        <v>0</v>
      </c>
      <c r="N59" s="93">
        <v>0</v>
      </c>
      <c r="O59" s="93">
        <v>0</v>
      </c>
      <c r="P59" s="93">
        <v>0</v>
      </c>
      <c r="Q59" s="93">
        <v>0</v>
      </c>
      <c r="R59" s="93">
        <v>0</v>
      </c>
      <c r="S59" s="93">
        <v>0</v>
      </c>
      <c r="T59" s="93">
        <v>0</v>
      </c>
      <c r="U59" s="93">
        <v>0</v>
      </c>
      <c r="V59" s="93">
        <v>0</v>
      </c>
      <c r="W59" s="93">
        <v>0</v>
      </c>
      <c r="X59" s="93">
        <v>0</v>
      </c>
      <c r="Y59" s="93">
        <v>0</v>
      </c>
      <c r="Z59" s="93">
        <v>0</v>
      </c>
      <c r="AA59" s="93">
        <v>0</v>
      </c>
      <c r="AB59" s="93">
        <v>0</v>
      </c>
      <c r="AC59" s="93">
        <v>0</v>
      </c>
      <c r="AD59" s="93">
        <v>0</v>
      </c>
      <c r="AE59" s="93">
        <v>0</v>
      </c>
      <c r="AF59" s="93">
        <v>0</v>
      </c>
      <c r="AG59" s="93">
        <v>0</v>
      </c>
      <c r="AH59" s="93">
        <v>0</v>
      </c>
      <c r="AI59" s="93">
        <v>0</v>
      </c>
      <c r="AJ59" s="93">
        <v>0</v>
      </c>
      <c r="AK59" s="93">
        <v>0</v>
      </c>
      <c r="AL59" s="93">
        <v>0</v>
      </c>
      <c r="AM59" s="93">
        <v>0</v>
      </c>
      <c r="AN59" s="93">
        <v>0</v>
      </c>
      <c r="AO59" s="93">
        <v>0</v>
      </c>
      <c r="AP59" s="93">
        <v>2.3435026478765271</v>
      </c>
      <c r="AQ59" s="93">
        <v>1.5145241981147939</v>
      </c>
      <c r="AR59" s="93">
        <v>1.4807978733941332</v>
      </c>
      <c r="AS59" s="93">
        <v>9.6609028429906721E-2</v>
      </c>
      <c r="AT59" s="93">
        <v>7.8521940863445161E-2</v>
      </c>
      <c r="AU59" s="93">
        <v>1.7749924034691449</v>
      </c>
      <c r="AV59" s="93">
        <v>1.7555715051680321</v>
      </c>
      <c r="AW59" s="93">
        <v>3.2441852943920559</v>
      </c>
      <c r="AX59" s="93">
        <v>3.0143723020437254</v>
      </c>
      <c r="AY59" s="93">
        <v>4.5869324873396371</v>
      </c>
      <c r="AZ59" s="93">
        <v>3.8344574103298776</v>
      </c>
      <c r="BA59" s="93">
        <v>4.6010034886053397</v>
      </c>
      <c r="BB59" s="93">
        <v>6.2532846429574711</v>
      </c>
      <c r="BC59" s="93">
        <v>9.4445031902887084</v>
      </c>
      <c r="BD59" s="93">
        <v>2.7192688717398421</v>
      </c>
      <c r="BE59" s="93">
        <v>11.848141914092928</v>
      </c>
      <c r="BF59" s="93">
        <v>9.510519460103195</v>
      </c>
      <c r="BG59" s="93">
        <v>7.6853590768505198</v>
      </c>
      <c r="BH59" s="93">
        <v>9.733384158461643</v>
      </c>
      <c r="BI59" s="93">
        <v>9.9756157536525922</v>
      </c>
      <c r="BJ59" s="93">
        <v>11.473119541292252</v>
      </c>
      <c r="BK59" s="93">
        <v>13.929692393672143</v>
      </c>
      <c r="BL59" s="93">
        <v>18.227964064350225</v>
      </c>
      <c r="BM59" s="93">
        <v>17.768515370689414</v>
      </c>
      <c r="BN59" s="93">
        <v>17.290101224014219</v>
      </c>
      <c r="BO59" s="93">
        <v>16.985892644564995</v>
      </c>
      <c r="BP59" s="93">
        <v>16.716221642696997</v>
      </c>
      <c r="BQ59" s="93">
        <v>17.321388073848151</v>
      </c>
      <c r="BR59" s="93">
        <v>17.036000000000001</v>
      </c>
      <c r="BS59" s="93">
        <v>16.796581037633079</v>
      </c>
      <c r="BT59" s="93">
        <v>16.603412859213183</v>
      </c>
      <c r="BU59" s="93">
        <v>16.343431616114636</v>
      </c>
      <c r="BV59" s="93">
        <v>16.014417881716287</v>
      </c>
      <c r="BW59" s="93">
        <v>15.60592940482373</v>
      </c>
      <c r="BX59" s="29"/>
    </row>
    <row r="60" spans="1:76">
      <c r="A60" s="82"/>
      <c r="B60" s="30" t="s">
        <v>1</v>
      </c>
      <c r="C60" s="82"/>
      <c r="D60" s="93">
        <f t="shared" ref="D60:AI60" si="10">SUM(D61:D62)</f>
        <v>5242.0009695654007</v>
      </c>
      <c r="E60" s="93">
        <f t="shared" si="10"/>
        <v>7211.5401943974348</v>
      </c>
      <c r="F60" s="93">
        <f t="shared" si="10"/>
        <v>7027.1688789785385</v>
      </c>
      <c r="G60" s="93">
        <f t="shared" si="10"/>
        <v>7248.6791391145525</v>
      </c>
      <c r="H60" s="93">
        <f t="shared" si="10"/>
        <v>7617.6541158845257</v>
      </c>
      <c r="I60" s="93">
        <f t="shared" si="10"/>
        <v>7902.1181490744802</v>
      </c>
      <c r="J60" s="93">
        <f t="shared" si="10"/>
        <v>8068.5806080184675</v>
      </c>
      <c r="K60" s="93">
        <f t="shared" si="10"/>
        <v>9639.3087556846694</v>
      </c>
      <c r="L60" s="93">
        <f t="shared" si="10"/>
        <v>9401.3882563991192</v>
      </c>
      <c r="M60" s="93">
        <f t="shared" si="10"/>
        <v>9675.802754662398</v>
      </c>
      <c r="N60" s="93">
        <f t="shared" si="10"/>
        <v>12106.899153478886</v>
      </c>
      <c r="O60" s="93">
        <f t="shared" si="10"/>
        <v>12838.86416753153</v>
      </c>
      <c r="P60" s="93">
        <f t="shared" si="10"/>
        <v>12973.411283825428</v>
      </c>
      <c r="Q60" s="93">
        <f t="shared" si="10"/>
        <v>14565.642158248609</v>
      </c>
      <c r="R60" s="93">
        <f t="shared" si="10"/>
        <v>14550.010401838705</v>
      </c>
      <c r="S60" s="93">
        <f t="shared" si="10"/>
        <v>16998.46336503631</v>
      </c>
      <c r="T60" s="93">
        <f t="shared" si="10"/>
        <v>17229.430762728516</v>
      </c>
      <c r="U60" s="93">
        <f t="shared" si="10"/>
        <v>20002.156681376091</v>
      </c>
      <c r="V60" s="93">
        <f t="shared" si="10"/>
        <v>19619.148983002797</v>
      </c>
      <c r="W60" s="93">
        <f t="shared" si="10"/>
        <v>20822.288132305213</v>
      </c>
      <c r="X60" s="93">
        <f t="shared" si="10"/>
        <v>22153.797153154581</v>
      </c>
      <c r="Y60" s="93">
        <f t="shared" si="10"/>
        <v>21955.852461829887</v>
      </c>
      <c r="Z60" s="93">
        <f t="shared" si="10"/>
        <v>21998.61562699702</v>
      </c>
      <c r="AA60" s="93">
        <f t="shared" si="10"/>
        <v>23734.160361468468</v>
      </c>
      <c r="AB60" s="93">
        <f t="shared" si="10"/>
        <v>25435.789808685782</v>
      </c>
      <c r="AC60" s="93">
        <f t="shared" si="10"/>
        <v>27265.74737674776</v>
      </c>
      <c r="AD60" s="93">
        <f t="shared" si="10"/>
        <v>29668.969762589149</v>
      </c>
      <c r="AE60" s="93">
        <f t="shared" si="10"/>
        <v>31911.31860106239</v>
      </c>
      <c r="AF60" s="93">
        <f t="shared" si="10"/>
        <v>33182.432191239117</v>
      </c>
      <c r="AG60" s="93">
        <f t="shared" si="10"/>
        <v>34038.108146426726</v>
      </c>
      <c r="AH60" s="93">
        <f t="shared" si="10"/>
        <v>35162.829813578712</v>
      </c>
      <c r="AI60" s="93">
        <f t="shared" si="10"/>
        <v>35154.633327731623</v>
      </c>
      <c r="AJ60" s="93">
        <f t="shared" ref="AJ60:BO60" si="11">SUM(AJ61:AJ62)</f>
        <v>35330.971840546859</v>
      </c>
      <c r="AK60" s="93">
        <f t="shared" si="11"/>
        <v>37081.151203369089</v>
      </c>
      <c r="AL60" s="93">
        <f t="shared" si="11"/>
        <v>38803.167150105241</v>
      </c>
      <c r="AM60" s="93">
        <f t="shared" si="11"/>
        <v>40051.301496648441</v>
      </c>
      <c r="AN60" s="93">
        <f t="shared" si="11"/>
        <v>39550.26241815868</v>
      </c>
      <c r="AO60" s="93">
        <f t="shared" si="11"/>
        <v>40498.102440590774</v>
      </c>
      <c r="AP60" s="93">
        <f t="shared" si="11"/>
        <v>41752.904781267694</v>
      </c>
      <c r="AQ60" s="93">
        <f t="shared" si="11"/>
        <v>41495.176037335623</v>
      </c>
      <c r="AR60" s="93">
        <f t="shared" si="11"/>
        <v>40141.327128542856</v>
      </c>
      <c r="AS60" s="93">
        <f t="shared" si="11"/>
        <v>40057.843888620133</v>
      </c>
      <c r="AT60" s="93">
        <f t="shared" si="11"/>
        <v>40572.399273284711</v>
      </c>
      <c r="AU60" s="93">
        <f t="shared" si="11"/>
        <v>43117.083845555921</v>
      </c>
      <c r="AV60" s="93">
        <f t="shared" si="11"/>
        <v>43957.486979554647</v>
      </c>
      <c r="AW60" s="93">
        <f t="shared" si="11"/>
        <v>45276.247870589446</v>
      </c>
      <c r="AX60" s="93">
        <f t="shared" si="11"/>
        <v>45635.005656444613</v>
      </c>
      <c r="AY60" s="93">
        <f t="shared" si="11"/>
        <v>46221.155075576113</v>
      </c>
      <c r="AZ60" s="93">
        <f t="shared" si="11"/>
        <v>47338.381173177855</v>
      </c>
      <c r="BA60" s="93">
        <f t="shared" si="11"/>
        <v>48778.189131407482</v>
      </c>
      <c r="BB60" s="93">
        <f t="shared" si="11"/>
        <v>50900.208698913113</v>
      </c>
      <c r="BC60" s="93">
        <f t="shared" si="11"/>
        <v>53486.928283399415</v>
      </c>
      <c r="BD60" s="93">
        <f t="shared" si="11"/>
        <v>53590.343992540453</v>
      </c>
      <c r="BE60" s="93">
        <f t="shared" si="11"/>
        <v>57117.422172848972</v>
      </c>
      <c r="BF60" s="93">
        <f t="shared" si="11"/>
        <v>58899.452258359408</v>
      </c>
      <c r="BG60" s="93">
        <f t="shared" si="11"/>
        <v>60507.53638327909</v>
      </c>
      <c r="BH60" s="93">
        <f t="shared" si="11"/>
        <v>61553.286988639906</v>
      </c>
      <c r="BI60" s="93">
        <f t="shared" si="11"/>
        <v>63096.030609985377</v>
      </c>
      <c r="BJ60" s="93">
        <f t="shared" si="11"/>
        <v>64107.377577715466</v>
      </c>
      <c r="BK60" s="93">
        <f t="shared" si="11"/>
        <v>66846.903700954354</v>
      </c>
      <c r="BL60" s="93">
        <f t="shared" si="11"/>
        <v>69728.301009305127</v>
      </c>
      <c r="BM60" s="93">
        <f t="shared" si="11"/>
        <v>73833.052983362431</v>
      </c>
      <c r="BN60" s="93">
        <f t="shared" si="11"/>
        <v>75001.873570075666</v>
      </c>
      <c r="BO60" s="93">
        <f t="shared" si="11"/>
        <v>78235.78208933417</v>
      </c>
      <c r="BP60" s="93">
        <f t="shared" ref="BP60:BW60" si="12">SUM(BP61:BP62)</f>
        <v>82868.814256449463</v>
      </c>
      <c r="BQ60" s="93">
        <f t="shared" si="12"/>
        <v>84502.609788199508</v>
      </c>
      <c r="BR60" s="93">
        <f t="shared" si="12"/>
        <v>86511.944942340837</v>
      </c>
      <c r="BS60" s="93">
        <f t="shared" si="12"/>
        <v>88486.424276160542</v>
      </c>
      <c r="BT60" s="93">
        <f t="shared" si="12"/>
        <v>89631.965737851569</v>
      </c>
      <c r="BU60" s="93">
        <f t="shared" si="12"/>
        <v>91109.171719131773</v>
      </c>
      <c r="BV60" s="93">
        <f t="shared" si="12"/>
        <v>92286.981069037938</v>
      </c>
      <c r="BW60" s="93">
        <f t="shared" si="12"/>
        <v>92774.343101450766</v>
      </c>
      <c r="BX60" s="29"/>
    </row>
    <row r="61" spans="1:76">
      <c r="A61" s="82"/>
      <c r="B61" s="38" t="s">
        <v>214</v>
      </c>
      <c r="C61" s="101" t="s">
        <v>207</v>
      </c>
      <c r="D61" s="93">
        <v>5242.0009695654007</v>
      </c>
      <c r="E61" s="93">
        <v>7211.5401943974348</v>
      </c>
      <c r="F61" s="93">
        <v>7027.1688789785385</v>
      </c>
      <c r="G61" s="93">
        <v>7248.6791391145525</v>
      </c>
      <c r="H61" s="93">
        <v>7617.6541158845257</v>
      </c>
      <c r="I61" s="93">
        <v>7902.1181490744802</v>
      </c>
      <c r="J61" s="93">
        <v>8068.5806080184675</v>
      </c>
      <c r="K61" s="93">
        <v>9639.3087556846694</v>
      </c>
      <c r="L61" s="93">
        <v>9401.3882563991192</v>
      </c>
      <c r="M61" s="93">
        <v>9675.802754662398</v>
      </c>
      <c r="N61" s="93">
        <v>12106.899153478886</v>
      </c>
      <c r="O61" s="93">
        <v>12838.86416753153</v>
      </c>
      <c r="P61" s="93">
        <v>12973.411283825428</v>
      </c>
      <c r="Q61" s="93">
        <v>14565.642158248609</v>
      </c>
      <c r="R61" s="93">
        <v>14550.010401838705</v>
      </c>
      <c r="S61" s="93">
        <v>16998.46336503631</v>
      </c>
      <c r="T61" s="93">
        <v>17229.430762728516</v>
      </c>
      <c r="U61" s="93">
        <v>20002.156681376091</v>
      </c>
      <c r="V61" s="93">
        <v>19619.148983002797</v>
      </c>
      <c r="W61" s="93">
        <v>20822.288132305213</v>
      </c>
      <c r="X61" s="93">
        <v>22153.797153154581</v>
      </c>
      <c r="Y61" s="93">
        <v>21955.852461829887</v>
      </c>
      <c r="Z61" s="93">
        <v>21907.427101543413</v>
      </c>
      <c r="AA61" s="93">
        <v>23471.365529112976</v>
      </c>
      <c r="AB61" s="93">
        <v>25149.111596615938</v>
      </c>
      <c r="AC61" s="93">
        <v>26993.07028592339</v>
      </c>
      <c r="AD61" s="93">
        <v>29417.412412981161</v>
      </c>
      <c r="AE61" s="93">
        <v>31687.108005904767</v>
      </c>
      <c r="AF61" s="93">
        <v>32973.550498909746</v>
      </c>
      <c r="AG61" s="93">
        <v>33853.729710748608</v>
      </c>
      <c r="AH61" s="93">
        <v>34991.394222182957</v>
      </c>
      <c r="AI61" s="93">
        <v>35011.66373896091</v>
      </c>
      <c r="AJ61" s="93">
        <v>35203.882013782306</v>
      </c>
      <c r="AK61" s="93">
        <v>36962.272050312662</v>
      </c>
      <c r="AL61" s="93">
        <v>38688.947804604897</v>
      </c>
      <c r="AM61" s="93">
        <v>39939.243126144647</v>
      </c>
      <c r="AN61" s="93">
        <v>39449.494126899241</v>
      </c>
      <c r="AO61" s="93">
        <v>40398.227421038042</v>
      </c>
      <c r="AP61" s="93">
        <v>41666.195183296266</v>
      </c>
      <c r="AQ61" s="93">
        <v>41412.667779187883</v>
      </c>
      <c r="AR61" s="93">
        <v>40066.085518455504</v>
      </c>
      <c r="AS61" s="93">
        <v>39991.04260982199</v>
      </c>
      <c r="AT61" s="93">
        <v>40508.459213757524</v>
      </c>
      <c r="AU61" s="93">
        <v>43056.670049031389</v>
      </c>
      <c r="AV61" s="93">
        <v>43899.030393537061</v>
      </c>
      <c r="AW61" s="93">
        <v>45218.221557356519</v>
      </c>
      <c r="AX61" s="93">
        <v>45579.989001320093</v>
      </c>
      <c r="AY61" s="93">
        <v>46166.033305426776</v>
      </c>
      <c r="AZ61" s="93">
        <v>47294.441602429186</v>
      </c>
      <c r="BA61" s="93">
        <v>48735.718441692428</v>
      </c>
      <c r="BB61" s="93">
        <v>50859.063401239517</v>
      </c>
      <c r="BC61" s="93">
        <v>53447.767906650704</v>
      </c>
      <c r="BD61" s="93">
        <v>53552.247948525022</v>
      </c>
      <c r="BE61" s="93">
        <v>57078.453446547901</v>
      </c>
      <c r="BF61" s="93">
        <v>58861.142556067891</v>
      </c>
      <c r="BG61" s="93">
        <v>60468.897745571128</v>
      </c>
      <c r="BH61" s="93">
        <v>61515.086262190853</v>
      </c>
      <c r="BI61" s="93">
        <v>63058.578788381477</v>
      </c>
      <c r="BJ61" s="93">
        <v>64066.653977369984</v>
      </c>
      <c r="BK61" s="93">
        <v>66800.948182651147</v>
      </c>
      <c r="BL61" s="93">
        <v>69677.333440089438</v>
      </c>
      <c r="BM61" s="93">
        <v>73780.426778634108</v>
      </c>
      <c r="BN61" s="93">
        <v>74939.476577460737</v>
      </c>
      <c r="BO61" s="93">
        <v>78169.76867894124</v>
      </c>
      <c r="BP61" s="93">
        <v>82790.913543728064</v>
      </c>
      <c r="BQ61" s="93">
        <v>84405.354378912976</v>
      </c>
      <c r="BR61" s="93">
        <v>86425.462496267632</v>
      </c>
      <c r="BS61" s="93">
        <v>88396.192960147557</v>
      </c>
      <c r="BT61" s="93">
        <v>89539.483520690803</v>
      </c>
      <c r="BU61" s="93">
        <v>91016.064816962957</v>
      </c>
      <c r="BV61" s="93">
        <v>92190.216755298447</v>
      </c>
      <c r="BW61" s="93">
        <v>92671.469475264486</v>
      </c>
      <c r="BX61" s="29"/>
    </row>
    <row r="62" spans="1:76">
      <c r="A62" s="82"/>
      <c r="B62" s="38" t="s">
        <v>213</v>
      </c>
      <c r="C62" s="101" t="s">
        <v>198</v>
      </c>
      <c r="D62" s="93">
        <v>0</v>
      </c>
      <c r="E62" s="93">
        <v>0</v>
      </c>
      <c r="F62" s="93">
        <v>0</v>
      </c>
      <c r="G62" s="93">
        <v>0</v>
      </c>
      <c r="H62" s="93">
        <v>0</v>
      </c>
      <c r="I62" s="93">
        <v>0</v>
      </c>
      <c r="J62" s="93">
        <v>0</v>
      </c>
      <c r="K62" s="93">
        <v>0</v>
      </c>
      <c r="L62" s="93">
        <v>0</v>
      </c>
      <c r="M62" s="93">
        <v>0</v>
      </c>
      <c r="N62" s="93">
        <v>0</v>
      </c>
      <c r="O62" s="93">
        <v>0</v>
      </c>
      <c r="P62" s="93">
        <v>0</v>
      </c>
      <c r="Q62" s="93">
        <v>0</v>
      </c>
      <c r="R62" s="93">
        <v>0</v>
      </c>
      <c r="S62" s="93">
        <v>0</v>
      </c>
      <c r="T62" s="93">
        <v>0</v>
      </c>
      <c r="U62" s="93">
        <v>0</v>
      </c>
      <c r="V62" s="93">
        <v>0</v>
      </c>
      <c r="W62" s="93">
        <v>0</v>
      </c>
      <c r="X62" s="93">
        <v>0</v>
      </c>
      <c r="Y62" s="93">
        <v>0</v>
      </c>
      <c r="Z62" s="93">
        <v>91.188525453606303</v>
      </c>
      <c r="AA62" s="93">
        <v>262.79483235549168</v>
      </c>
      <c r="AB62" s="93">
        <v>286.67821206984308</v>
      </c>
      <c r="AC62" s="93">
        <v>272.67709082437148</v>
      </c>
      <c r="AD62" s="93">
        <v>251.55734960798782</v>
      </c>
      <c r="AE62" s="93">
        <v>224.21059515762295</v>
      </c>
      <c r="AF62" s="93">
        <v>208.88169232937005</v>
      </c>
      <c r="AG62" s="93">
        <v>184.37843567811683</v>
      </c>
      <c r="AH62" s="93">
        <v>171.43559139575865</v>
      </c>
      <c r="AI62" s="93">
        <v>142.96958877071151</v>
      </c>
      <c r="AJ62" s="93">
        <v>127.08982676455705</v>
      </c>
      <c r="AK62" s="93">
        <v>118.8791530564237</v>
      </c>
      <c r="AL62" s="93">
        <v>114.21934550034658</v>
      </c>
      <c r="AM62" s="93">
        <v>112.05837050379323</v>
      </c>
      <c r="AN62" s="93">
        <v>100.7682912594361</v>
      </c>
      <c r="AO62" s="93">
        <v>99.875019552735139</v>
      </c>
      <c r="AP62" s="93">
        <v>86.709597971431506</v>
      </c>
      <c r="AQ62" s="93">
        <v>82.508258147737621</v>
      </c>
      <c r="AR62" s="93">
        <v>75.241610087355625</v>
      </c>
      <c r="AS62" s="93">
        <v>66.801278798143301</v>
      </c>
      <c r="AT62" s="93">
        <v>63.940059527190385</v>
      </c>
      <c r="AU62" s="93">
        <v>60.413796524533865</v>
      </c>
      <c r="AV62" s="93">
        <v>58.456586017589458</v>
      </c>
      <c r="AW62" s="93">
        <v>58.026313232929326</v>
      </c>
      <c r="AX62" s="93">
        <v>55.016655124518195</v>
      </c>
      <c r="AY62" s="93">
        <v>55.121770149336754</v>
      </c>
      <c r="AZ62" s="93">
        <v>43.939570748672175</v>
      </c>
      <c r="BA62" s="93">
        <v>42.470689715052373</v>
      </c>
      <c r="BB62" s="93">
        <v>41.145297673597632</v>
      </c>
      <c r="BC62" s="93">
        <v>39.160376748707201</v>
      </c>
      <c r="BD62" s="93">
        <v>38.096044015427502</v>
      </c>
      <c r="BE62" s="93">
        <v>38.968726301074284</v>
      </c>
      <c r="BF62" s="93">
        <v>38.309702291519109</v>
      </c>
      <c r="BG62" s="93">
        <v>38.638637707960285</v>
      </c>
      <c r="BH62" s="93">
        <v>38.200726449051153</v>
      </c>
      <c r="BI62" s="93">
        <v>37.451821603902594</v>
      </c>
      <c r="BJ62" s="93">
        <v>40.72360034547966</v>
      </c>
      <c r="BK62" s="93">
        <v>45.955518303199071</v>
      </c>
      <c r="BL62" s="93">
        <v>50.967569215690567</v>
      </c>
      <c r="BM62" s="93">
        <v>52.626204728321277</v>
      </c>
      <c r="BN62" s="93">
        <v>62.396992614928756</v>
      </c>
      <c r="BO62" s="93">
        <v>66.013410392931618</v>
      </c>
      <c r="BP62" s="93">
        <v>77.900712721399614</v>
      </c>
      <c r="BQ62" s="93">
        <v>97.255409286533791</v>
      </c>
      <c r="BR62" s="93">
        <v>86.482446073201515</v>
      </c>
      <c r="BS62" s="93">
        <v>90.231316012978638</v>
      </c>
      <c r="BT62" s="93">
        <v>92.482217160767647</v>
      </c>
      <c r="BU62" s="93">
        <v>93.10690216882017</v>
      </c>
      <c r="BV62" s="93">
        <v>96.764313739493829</v>
      </c>
      <c r="BW62" s="93">
        <v>102.87362618627435</v>
      </c>
      <c r="BX62" s="29"/>
    </row>
    <row r="63" spans="1:76" ht="25.5" customHeight="1">
      <c r="A63" s="82"/>
      <c r="B63" s="30" t="s">
        <v>212</v>
      </c>
      <c r="C63" s="101" t="s">
        <v>207</v>
      </c>
      <c r="D63" s="93">
        <v>0</v>
      </c>
      <c r="E63" s="93">
        <v>0</v>
      </c>
      <c r="F63" s="93">
        <v>0</v>
      </c>
      <c r="G63" s="93">
        <v>0</v>
      </c>
      <c r="H63" s="93">
        <v>0</v>
      </c>
      <c r="I63" s="93">
        <v>0</v>
      </c>
      <c r="J63" s="93">
        <v>0</v>
      </c>
      <c r="K63" s="93">
        <v>0</v>
      </c>
      <c r="L63" s="93">
        <v>0</v>
      </c>
      <c r="M63" s="93">
        <v>0</v>
      </c>
      <c r="N63" s="93">
        <v>0</v>
      </c>
      <c r="O63" s="93">
        <v>0</v>
      </c>
      <c r="P63" s="93">
        <v>0</v>
      </c>
      <c r="Q63" s="93">
        <v>0</v>
      </c>
      <c r="R63" s="93">
        <v>0</v>
      </c>
      <c r="S63" s="93">
        <v>0</v>
      </c>
      <c r="T63" s="93">
        <v>0</v>
      </c>
      <c r="U63" s="93">
        <v>0</v>
      </c>
      <c r="V63" s="93">
        <v>0</v>
      </c>
      <c r="W63" s="93">
        <v>0</v>
      </c>
      <c r="X63" s="93">
        <v>0</v>
      </c>
      <c r="Y63" s="93">
        <v>0</v>
      </c>
      <c r="Z63" s="93">
        <v>0</v>
      </c>
      <c r="AA63" s="93">
        <v>0</v>
      </c>
      <c r="AB63" s="93">
        <v>0</v>
      </c>
      <c r="AC63" s="93">
        <v>0</v>
      </c>
      <c r="AD63" s="93">
        <v>0</v>
      </c>
      <c r="AE63" s="93">
        <v>0</v>
      </c>
      <c r="AF63" s="93">
        <v>0</v>
      </c>
      <c r="AG63" s="93">
        <v>0</v>
      </c>
      <c r="AH63" s="93">
        <v>0</v>
      </c>
      <c r="AI63" s="93">
        <v>0</v>
      </c>
      <c r="AJ63" s="93">
        <v>0</v>
      </c>
      <c r="AK63" s="93">
        <v>0</v>
      </c>
      <c r="AL63" s="93">
        <v>0</v>
      </c>
      <c r="AM63" s="93">
        <v>0</v>
      </c>
      <c r="AN63" s="93">
        <v>0</v>
      </c>
      <c r="AO63" s="93">
        <v>0</v>
      </c>
      <c r="AP63" s="93">
        <v>0</v>
      </c>
      <c r="AQ63" s="93">
        <v>0</v>
      </c>
      <c r="AR63" s="93">
        <v>0</v>
      </c>
      <c r="AS63" s="93">
        <v>0</v>
      </c>
      <c r="AT63" s="93">
        <v>0</v>
      </c>
      <c r="AU63" s="93">
        <v>0</v>
      </c>
      <c r="AV63" s="93">
        <v>0</v>
      </c>
      <c r="AW63" s="93">
        <v>0</v>
      </c>
      <c r="AX63" s="93">
        <v>0</v>
      </c>
      <c r="AY63" s="93">
        <v>0</v>
      </c>
      <c r="AZ63" s="93">
        <v>0</v>
      </c>
      <c r="BA63" s="93">
        <v>0</v>
      </c>
      <c r="BB63" s="93">
        <v>0</v>
      </c>
      <c r="BC63" s="93">
        <v>0</v>
      </c>
      <c r="BD63" s="93">
        <v>0</v>
      </c>
      <c r="BE63" s="93">
        <v>0</v>
      </c>
      <c r="BF63" s="93">
        <v>0</v>
      </c>
      <c r="BG63" s="93">
        <v>0</v>
      </c>
      <c r="BH63" s="93">
        <v>0</v>
      </c>
      <c r="BI63" s="93">
        <v>0</v>
      </c>
      <c r="BJ63" s="93">
        <v>0</v>
      </c>
      <c r="BK63" s="93">
        <v>0</v>
      </c>
      <c r="BL63" s="93">
        <v>11.141591433489143</v>
      </c>
      <c r="BM63" s="93">
        <v>0.27751333690538132</v>
      </c>
      <c r="BN63" s="93">
        <v>-1.9044173531264981</v>
      </c>
      <c r="BO63" s="93">
        <v>5.446972984160336</v>
      </c>
      <c r="BP63" s="93">
        <v>2.1195164969001747</v>
      </c>
      <c r="BQ63" s="93">
        <v>2.5882811523510529</v>
      </c>
      <c r="BR63" s="93">
        <v>2.3543535914204217</v>
      </c>
      <c r="BS63" s="93">
        <v>3.204141308455958</v>
      </c>
      <c r="BT63" s="93">
        <v>3.1672922533674472</v>
      </c>
      <c r="BU63" s="93">
        <v>3.1176978365888544</v>
      </c>
      <c r="BV63" s="93">
        <v>3.0549346769271866</v>
      </c>
      <c r="BW63" s="93">
        <v>2.9770107946854862</v>
      </c>
      <c r="BX63" s="29"/>
    </row>
    <row r="64" spans="1:76">
      <c r="A64" s="82"/>
      <c r="B64" s="30" t="s">
        <v>211</v>
      </c>
      <c r="C64" s="101" t="s">
        <v>207</v>
      </c>
      <c r="D64" s="93">
        <v>0</v>
      </c>
      <c r="E64" s="93">
        <v>0</v>
      </c>
      <c r="F64" s="93">
        <v>0</v>
      </c>
      <c r="G64" s="93">
        <v>0</v>
      </c>
      <c r="H64" s="93">
        <v>0</v>
      </c>
      <c r="I64" s="93">
        <v>0</v>
      </c>
      <c r="J64" s="93">
        <v>0</v>
      </c>
      <c r="K64" s="93">
        <v>0</v>
      </c>
      <c r="L64" s="93">
        <v>0</v>
      </c>
      <c r="M64" s="93">
        <v>0</v>
      </c>
      <c r="N64" s="93">
        <v>0</v>
      </c>
      <c r="O64" s="93">
        <v>0</v>
      </c>
      <c r="P64" s="93">
        <v>0</v>
      </c>
      <c r="Q64" s="93">
        <v>0</v>
      </c>
      <c r="R64" s="93">
        <v>0</v>
      </c>
      <c r="S64" s="93">
        <v>0</v>
      </c>
      <c r="T64" s="93">
        <v>0</v>
      </c>
      <c r="U64" s="93">
        <v>0</v>
      </c>
      <c r="V64" s="93">
        <v>0</v>
      </c>
      <c r="W64" s="93">
        <v>0</v>
      </c>
      <c r="X64" s="93">
        <v>0</v>
      </c>
      <c r="Y64" s="93">
        <v>0</v>
      </c>
      <c r="Z64" s="93">
        <v>0</v>
      </c>
      <c r="AA64" s="93">
        <v>0</v>
      </c>
      <c r="AB64" s="93">
        <v>0</v>
      </c>
      <c r="AC64" s="93">
        <v>0</v>
      </c>
      <c r="AD64" s="93">
        <v>0</v>
      </c>
      <c r="AE64" s="93">
        <v>0</v>
      </c>
      <c r="AF64" s="93">
        <v>0</v>
      </c>
      <c r="AG64" s="93">
        <v>0</v>
      </c>
      <c r="AH64" s="93">
        <v>0</v>
      </c>
      <c r="AI64" s="93">
        <v>0</v>
      </c>
      <c r="AJ64" s="93">
        <v>0</v>
      </c>
      <c r="AK64" s="93">
        <v>0</v>
      </c>
      <c r="AL64" s="93">
        <v>0</v>
      </c>
      <c r="AM64" s="93">
        <v>0</v>
      </c>
      <c r="AN64" s="93">
        <v>0</v>
      </c>
      <c r="AO64" s="93">
        <v>0</v>
      </c>
      <c r="AP64" s="93">
        <v>0</v>
      </c>
      <c r="AQ64" s="93">
        <v>428.5970238066792</v>
      </c>
      <c r="AR64" s="93">
        <v>520.67435773352076</v>
      </c>
      <c r="AS64" s="93">
        <v>552.60364261906636</v>
      </c>
      <c r="AT64" s="93">
        <v>560.36112343458592</v>
      </c>
      <c r="AU64" s="93">
        <v>687.74634436411316</v>
      </c>
      <c r="AV64" s="93">
        <v>713.40639816753355</v>
      </c>
      <c r="AW64" s="93">
        <v>667.44860656137257</v>
      </c>
      <c r="AX64" s="93">
        <v>761.12504207311315</v>
      </c>
      <c r="AY64" s="93">
        <v>807.83631276861661</v>
      </c>
      <c r="AZ64" s="93">
        <v>503.77142846585292</v>
      </c>
      <c r="BA64" s="93">
        <v>729.07315381309354</v>
      </c>
      <c r="BB64" s="93">
        <v>790.59588650102467</v>
      </c>
      <c r="BC64" s="93">
        <v>898.4658465667909</v>
      </c>
      <c r="BD64" s="93">
        <v>896.27987227233859</v>
      </c>
      <c r="BE64" s="93">
        <v>866.45815856819945</v>
      </c>
      <c r="BF64" s="93">
        <v>960.81764527197095</v>
      </c>
      <c r="BG64" s="93">
        <v>1346.5966894430824</v>
      </c>
      <c r="BH64" s="93">
        <v>1628.5413533602332</v>
      </c>
      <c r="BI64" s="93">
        <v>1452.360013440901</v>
      </c>
      <c r="BJ64" s="93">
        <v>1568.4798653126932</v>
      </c>
      <c r="BK64" s="93">
        <v>1883.9739553069176</v>
      </c>
      <c r="BL64" s="93">
        <v>2207.2146401257419</v>
      </c>
      <c r="BM64" s="93">
        <v>2236.3229521327848</v>
      </c>
      <c r="BN64" s="93">
        <v>2292.3931616633449</v>
      </c>
      <c r="BO64" s="93">
        <v>2315.7919381669899</v>
      </c>
      <c r="BP64" s="93">
        <v>2323.4036995351789</v>
      </c>
      <c r="BQ64" s="93">
        <v>2254.7963010819976</v>
      </c>
      <c r="BR64" s="93">
        <v>2237.7753693858722</v>
      </c>
      <c r="BS64" s="93">
        <v>2240.2829214563526</v>
      </c>
      <c r="BT64" s="93">
        <v>2238.2940926335796</v>
      </c>
      <c r="BU64" s="93">
        <v>2262.7176845960466</v>
      </c>
      <c r="BV64" s="93">
        <v>2288.9967248152007</v>
      </c>
      <c r="BW64" s="93">
        <v>2318.6559943968473</v>
      </c>
      <c r="BX64" s="29"/>
    </row>
    <row r="65" spans="1:76">
      <c r="A65" s="82"/>
      <c r="B65" s="30" t="s">
        <v>210</v>
      </c>
      <c r="C65" s="101" t="s">
        <v>207</v>
      </c>
      <c r="D65" s="93">
        <v>0</v>
      </c>
      <c r="E65" s="93">
        <v>0</v>
      </c>
      <c r="F65" s="93">
        <v>0</v>
      </c>
      <c r="G65" s="93">
        <v>0</v>
      </c>
      <c r="H65" s="93">
        <v>0</v>
      </c>
      <c r="I65" s="93">
        <v>0</v>
      </c>
      <c r="J65" s="93">
        <v>0</v>
      </c>
      <c r="K65" s="93">
        <v>0</v>
      </c>
      <c r="L65" s="93">
        <v>0</v>
      </c>
      <c r="M65" s="93">
        <v>0</v>
      </c>
      <c r="N65" s="93">
        <v>0</v>
      </c>
      <c r="O65" s="93">
        <v>0</v>
      </c>
      <c r="P65" s="93">
        <v>0</v>
      </c>
      <c r="Q65" s="93">
        <v>0</v>
      </c>
      <c r="R65" s="93">
        <v>0</v>
      </c>
      <c r="S65" s="93">
        <v>0</v>
      </c>
      <c r="T65" s="93">
        <v>0</v>
      </c>
      <c r="U65" s="93">
        <v>0</v>
      </c>
      <c r="V65" s="93">
        <v>0</v>
      </c>
      <c r="W65" s="93">
        <v>0</v>
      </c>
      <c r="X65" s="93">
        <v>0</v>
      </c>
      <c r="Y65" s="93">
        <v>0</v>
      </c>
      <c r="Z65" s="93">
        <v>0</v>
      </c>
      <c r="AA65" s="93">
        <v>0</v>
      </c>
      <c r="AB65" s="93">
        <v>0</v>
      </c>
      <c r="AC65" s="93">
        <v>0</v>
      </c>
      <c r="AD65" s="93">
        <v>0</v>
      </c>
      <c r="AE65" s="93">
        <v>0</v>
      </c>
      <c r="AF65" s="93">
        <v>0</v>
      </c>
      <c r="AG65" s="93">
        <v>0</v>
      </c>
      <c r="AH65" s="93">
        <v>0</v>
      </c>
      <c r="AI65" s="93">
        <v>0</v>
      </c>
      <c r="AJ65" s="93">
        <v>0</v>
      </c>
      <c r="AK65" s="93">
        <v>0</v>
      </c>
      <c r="AL65" s="93">
        <v>0</v>
      </c>
      <c r="AM65" s="93">
        <v>1366.5654939486978</v>
      </c>
      <c r="AN65" s="93">
        <v>1312.5715887126548</v>
      </c>
      <c r="AO65" s="93">
        <v>1327.6069672253818</v>
      </c>
      <c r="AP65" s="93">
        <v>1774.0315044425311</v>
      </c>
      <c r="AQ65" s="93">
        <v>1865.3963730446142</v>
      </c>
      <c r="AR65" s="93">
        <v>1870.2622929788067</v>
      </c>
      <c r="AS65" s="93">
        <v>1833.6393595996294</v>
      </c>
      <c r="AT65" s="93">
        <v>1679.2987807386796</v>
      </c>
      <c r="AU65" s="93">
        <v>1316.4948405597361</v>
      </c>
      <c r="AV65" s="93">
        <v>1130.9299583853988</v>
      </c>
      <c r="AW65" s="93">
        <v>1057.3284416440974</v>
      </c>
      <c r="AX65" s="93">
        <v>126.85417367885219</v>
      </c>
      <c r="AY65" s="93">
        <v>55.930685015259932</v>
      </c>
      <c r="AZ65" s="93">
        <v>144.27256871557287</v>
      </c>
      <c r="BA65" s="93">
        <v>37.760760954463009</v>
      </c>
      <c r="BB65" s="93">
        <v>38.6005224873918</v>
      </c>
      <c r="BC65" s="93">
        <v>93.383851769146773</v>
      </c>
      <c r="BD65" s="93">
        <v>92.670912719516494</v>
      </c>
      <c r="BE65" s="93">
        <v>94.011245638501848</v>
      </c>
      <c r="BF65" s="93">
        <v>92.928023758685597</v>
      </c>
      <c r="BG65" s="93">
        <v>103.73166863472153</v>
      </c>
      <c r="BH65" s="93">
        <v>54.235521422035845</v>
      </c>
      <c r="BI65" s="93">
        <v>50.307533321003227</v>
      </c>
      <c r="BJ65" s="93">
        <v>53.757848746163198</v>
      </c>
      <c r="BK65" s="93">
        <v>50.458920199460714</v>
      </c>
      <c r="BL65" s="93">
        <v>52.313322841147546</v>
      </c>
      <c r="BM65" s="93">
        <v>51.67466912773844</v>
      </c>
      <c r="BN65" s="93">
        <v>47.701355099449906</v>
      </c>
      <c r="BO65" s="93">
        <v>49.989780393948898</v>
      </c>
      <c r="BP65" s="93">
        <v>53.611299335427042</v>
      </c>
      <c r="BQ65" s="93">
        <v>53.366197270227673</v>
      </c>
      <c r="BR65" s="93">
        <v>8</v>
      </c>
      <c r="BS65" s="93">
        <v>0</v>
      </c>
      <c r="BT65" s="93">
        <v>0</v>
      </c>
      <c r="BU65" s="93">
        <v>0</v>
      </c>
      <c r="BV65" s="93">
        <v>0</v>
      </c>
      <c r="BW65" s="93">
        <v>0</v>
      </c>
      <c r="BX65" s="29"/>
    </row>
    <row r="66" spans="1:76">
      <c r="A66" s="82"/>
      <c r="B66" s="30" t="s">
        <v>209</v>
      </c>
      <c r="C66" s="101" t="s">
        <v>200</v>
      </c>
      <c r="D66" s="93">
        <v>0</v>
      </c>
      <c r="E66" s="93">
        <v>0</v>
      </c>
      <c r="F66" s="93">
        <v>0</v>
      </c>
      <c r="G66" s="93">
        <v>0</v>
      </c>
      <c r="H66" s="93">
        <v>0</v>
      </c>
      <c r="I66" s="93">
        <v>0</v>
      </c>
      <c r="J66" s="93">
        <v>0</v>
      </c>
      <c r="K66" s="93">
        <v>0</v>
      </c>
      <c r="L66" s="93">
        <v>0</v>
      </c>
      <c r="M66" s="93">
        <v>0</v>
      </c>
      <c r="N66" s="93">
        <v>0</v>
      </c>
      <c r="O66" s="93">
        <v>0</v>
      </c>
      <c r="P66" s="93">
        <v>0</v>
      </c>
      <c r="Q66" s="93">
        <v>0</v>
      </c>
      <c r="R66" s="93">
        <v>0</v>
      </c>
      <c r="S66" s="93">
        <v>0</v>
      </c>
      <c r="T66" s="93">
        <v>0</v>
      </c>
      <c r="U66" s="93">
        <v>0</v>
      </c>
      <c r="V66" s="93">
        <v>0</v>
      </c>
      <c r="W66" s="93">
        <v>0</v>
      </c>
      <c r="X66" s="93">
        <v>0</v>
      </c>
      <c r="Y66" s="93">
        <v>0</v>
      </c>
      <c r="Z66" s="93">
        <v>0</v>
      </c>
      <c r="AA66" s="93">
        <v>0</v>
      </c>
      <c r="AB66" s="93">
        <v>0</v>
      </c>
      <c r="AC66" s="93">
        <v>0</v>
      </c>
      <c r="AD66" s="93">
        <v>0</v>
      </c>
      <c r="AE66" s="93">
        <v>0</v>
      </c>
      <c r="AF66" s="93">
        <v>0</v>
      </c>
      <c r="AG66" s="93">
        <v>0</v>
      </c>
      <c r="AH66" s="93">
        <v>0</v>
      </c>
      <c r="AI66" s="93">
        <v>0</v>
      </c>
      <c r="AJ66" s="93">
        <v>0</v>
      </c>
      <c r="AK66" s="93">
        <v>0</v>
      </c>
      <c r="AL66" s="93">
        <v>0</v>
      </c>
      <c r="AM66" s="93">
        <v>0</v>
      </c>
      <c r="AN66" s="93">
        <v>0</v>
      </c>
      <c r="AO66" s="93">
        <v>0</v>
      </c>
      <c r="AP66" s="93">
        <v>0</v>
      </c>
      <c r="AQ66" s="93">
        <v>31.089939550743569</v>
      </c>
      <c r="AR66" s="93">
        <v>31.240461464011251</v>
      </c>
      <c r="AS66" s="93">
        <v>28.982708528972015</v>
      </c>
      <c r="AT66" s="93">
        <v>33.907201736487686</v>
      </c>
      <c r="AU66" s="93">
        <v>38.260947363668237</v>
      </c>
      <c r="AV66" s="93">
        <v>37.110283053065061</v>
      </c>
      <c r="AW66" s="93">
        <v>37.612975201005433</v>
      </c>
      <c r="AX66" s="93">
        <v>35.573081653892132</v>
      </c>
      <c r="AY66" s="93">
        <v>33.741765045431883</v>
      </c>
      <c r="AZ66" s="93">
        <v>32.529325278226402</v>
      </c>
      <c r="BA66" s="93">
        <v>29.038025173982053</v>
      </c>
      <c r="BB66" s="93">
        <v>26.272659324103671</v>
      </c>
      <c r="BC66" s="93">
        <v>24.663241214969659</v>
      </c>
      <c r="BD66" s="93">
        <v>61.386872362948971</v>
      </c>
      <c r="BE66" s="93">
        <v>83.111391071719027</v>
      </c>
      <c r="BF66" s="93">
        <v>146.87672418019227</v>
      </c>
      <c r="BG66" s="93">
        <v>156.83753094261431</v>
      </c>
      <c r="BH66" s="93">
        <v>150.73312694379624</v>
      </c>
      <c r="BI66" s="93">
        <v>147.95077445804702</v>
      </c>
      <c r="BJ66" s="93">
        <v>143.48686601667572</v>
      </c>
      <c r="BK66" s="93">
        <v>142.84390889319036</v>
      </c>
      <c r="BL66" s="93">
        <v>150.91748181574442</v>
      </c>
      <c r="BM66" s="93">
        <v>153.20924457928993</v>
      </c>
      <c r="BN66" s="93">
        <v>140.58319787822651</v>
      </c>
      <c r="BO66" s="93">
        <v>48.576536109734739</v>
      </c>
      <c r="BP66" s="93">
        <v>40.534682929846902</v>
      </c>
      <c r="BQ66" s="93">
        <v>37.738786166765777</v>
      </c>
      <c r="BR66" s="93">
        <v>33.640999999999998</v>
      </c>
      <c r="BS66" s="93">
        <v>33.22540410819424</v>
      </c>
      <c r="BT66" s="93">
        <v>32.97584374803229</v>
      </c>
      <c r="BU66" s="93">
        <v>32.555432724398344</v>
      </c>
      <c r="BV66" s="93">
        <v>31.960213287184317</v>
      </c>
      <c r="BW66" s="93">
        <v>31.161475731620616</v>
      </c>
      <c r="BX66" s="29"/>
    </row>
    <row r="67" spans="1:76">
      <c r="A67" s="82"/>
      <c r="B67" s="30" t="s">
        <v>208</v>
      </c>
      <c r="C67" s="101" t="s">
        <v>207</v>
      </c>
      <c r="D67" s="93">
        <v>451.6916935226422</v>
      </c>
      <c r="E67" s="93">
        <v>556.29398044367508</v>
      </c>
      <c r="F67" s="93">
        <v>480.53849936699578</v>
      </c>
      <c r="G67" s="93">
        <v>389.82722114424195</v>
      </c>
      <c r="H67" s="93">
        <v>647.07806752996919</v>
      </c>
      <c r="I67" s="93">
        <v>525.07339990857065</v>
      </c>
      <c r="J67" s="93">
        <v>363.90897887357062</v>
      </c>
      <c r="K67" s="93">
        <v>349.91247968612555</v>
      </c>
      <c r="L67" s="93">
        <v>438.68947211150163</v>
      </c>
      <c r="M67" s="93">
        <v>509.78093749932566</v>
      </c>
      <c r="N67" s="93">
        <v>968.70880819866693</v>
      </c>
      <c r="O67" s="93">
        <v>818.795142495542</v>
      </c>
      <c r="P67" s="93">
        <v>578.81078559835714</v>
      </c>
      <c r="Q67" s="93">
        <v>674.49012673099185</v>
      </c>
      <c r="R67" s="93">
        <v>1162.7749608705196</v>
      </c>
      <c r="S67" s="93">
        <v>1145.2865387790421</v>
      </c>
      <c r="T67" s="93">
        <v>762.39424583276855</v>
      </c>
      <c r="U67" s="93">
        <v>795.04452150888972</v>
      </c>
      <c r="V67" s="93">
        <v>1208.0680759430002</v>
      </c>
      <c r="W67" s="93">
        <v>1830.1837828264804</v>
      </c>
      <c r="X67" s="93">
        <v>1769.9495814060517</v>
      </c>
      <c r="Y67" s="93">
        <v>1715.2798868391287</v>
      </c>
      <c r="Z67" s="93">
        <v>1853.3451659759983</v>
      </c>
      <c r="AA67" s="93">
        <v>2747.2961950176732</v>
      </c>
      <c r="AB67" s="93">
        <v>2220.1634868075625</v>
      </c>
      <c r="AC67" s="93">
        <v>1707.5667173242744</v>
      </c>
      <c r="AD67" s="93">
        <v>1760.2602226392669</v>
      </c>
      <c r="AE67" s="93">
        <v>3005.2487103450294</v>
      </c>
      <c r="AF67" s="93">
        <v>3260.6898947346126</v>
      </c>
      <c r="AG67" s="93">
        <v>3229.580896761212</v>
      </c>
      <c r="AH67" s="93">
        <v>2928.3052368140397</v>
      </c>
      <c r="AI67" s="93">
        <v>2593.3094852020727</v>
      </c>
      <c r="AJ67" s="93">
        <v>4280.9204804903429</v>
      </c>
      <c r="AK67" s="93">
        <v>5188.0081667187987</v>
      </c>
      <c r="AL67" s="93">
        <v>4283.2254562629969</v>
      </c>
      <c r="AM67" s="93">
        <v>4091.4970888824014</v>
      </c>
      <c r="AN67" s="93">
        <v>4077.2400924971835</v>
      </c>
      <c r="AO67" s="93">
        <v>3870.76600169015</v>
      </c>
      <c r="AP67" s="93">
        <v>4063.6335914178981</v>
      </c>
      <c r="AQ67" s="93">
        <v>3259.8423417745648</v>
      </c>
      <c r="AR67" s="93">
        <v>2305.0149681991415</v>
      </c>
      <c r="AS67" s="93">
        <v>1417.0805508155577</v>
      </c>
      <c r="AT67" s="93">
        <v>1552.3073872877078</v>
      </c>
      <c r="AU67" s="93">
        <v>2703.4752531527702</v>
      </c>
      <c r="AV67" s="93">
        <v>2893.3363571100676</v>
      </c>
      <c r="AW67" s="93">
        <v>2650.1624523274977</v>
      </c>
      <c r="AX67" s="93">
        <v>2060.5605271839486</v>
      </c>
      <c r="AY67" s="93">
        <v>1697.6842666200773</v>
      </c>
      <c r="AZ67" s="93">
        <v>868.14540022047674</v>
      </c>
      <c r="BA67" s="93">
        <v>0</v>
      </c>
      <c r="BB67" s="93">
        <v>0</v>
      </c>
      <c r="BC67" s="93">
        <v>0</v>
      </c>
      <c r="BD67" s="93">
        <v>0</v>
      </c>
      <c r="BE67" s="93">
        <v>0</v>
      </c>
      <c r="BF67" s="93">
        <v>0</v>
      </c>
      <c r="BG67" s="93">
        <v>0</v>
      </c>
      <c r="BH67" s="93">
        <v>0</v>
      </c>
      <c r="BI67" s="93">
        <v>0</v>
      </c>
      <c r="BJ67" s="93">
        <v>0</v>
      </c>
      <c r="BK67" s="93">
        <v>0</v>
      </c>
      <c r="BL67" s="93">
        <v>0</v>
      </c>
      <c r="BM67" s="93">
        <v>0</v>
      </c>
      <c r="BN67" s="93">
        <v>0</v>
      </c>
      <c r="BO67" s="93">
        <v>0</v>
      </c>
      <c r="BP67" s="93">
        <v>0</v>
      </c>
      <c r="BQ67" s="93">
        <v>0</v>
      </c>
      <c r="BR67" s="93">
        <v>0</v>
      </c>
      <c r="BS67" s="93">
        <v>0</v>
      </c>
      <c r="BT67" s="93">
        <v>0</v>
      </c>
      <c r="BU67" s="93">
        <v>0</v>
      </c>
      <c r="BV67" s="93">
        <v>0</v>
      </c>
      <c r="BW67" s="93">
        <v>0</v>
      </c>
      <c r="BX67" s="29"/>
    </row>
    <row r="68" spans="1:76" ht="26.45" customHeight="1">
      <c r="A68" s="82"/>
      <c r="B68" s="9" t="s">
        <v>206</v>
      </c>
      <c r="C68" s="101"/>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f t="shared" ref="BQ68:BW68" si="13">SUM(BQ69:BQ70)</f>
        <v>5.9555943362087014</v>
      </c>
      <c r="BR68" s="93">
        <f t="shared" si="13"/>
        <v>62.8402850031149</v>
      </c>
      <c r="BS68" s="93">
        <f t="shared" si="13"/>
        <v>0</v>
      </c>
      <c r="BT68" s="93">
        <f t="shared" si="13"/>
        <v>0</v>
      </c>
      <c r="BU68" s="93">
        <f t="shared" si="13"/>
        <v>0</v>
      </c>
      <c r="BV68" s="93">
        <f t="shared" si="13"/>
        <v>0</v>
      </c>
      <c r="BW68" s="93">
        <f t="shared" si="13"/>
        <v>0</v>
      </c>
      <c r="BX68" s="29"/>
    </row>
    <row r="69" spans="1:76">
      <c r="A69" s="82"/>
      <c r="B69" s="103" t="s">
        <v>179</v>
      </c>
      <c r="C69" s="101" t="s">
        <v>200</v>
      </c>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v>0.79685206081366322</v>
      </c>
      <c r="BR69" s="93">
        <v>6.4986892317276777</v>
      </c>
      <c r="BS69" s="93">
        <v>0</v>
      </c>
      <c r="BT69" s="93">
        <v>0</v>
      </c>
      <c r="BU69" s="93">
        <v>0</v>
      </c>
      <c r="BV69" s="93">
        <v>0</v>
      </c>
      <c r="BW69" s="93">
        <v>0</v>
      </c>
      <c r="BX69" s="29"/>
    </row>
    <row r="70" spans="1:76">
      <c r="A70" s="82"/>
      <c r="B70" s="103" t="s">
        <v>178</v>
      </c>
      <c r="C70" s="101" t="s">
        <v>200</v>
      </c>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v>5.1587422753950385</v>
      </c>
      <c r="BR70" s="93">
        <v>56.341595771387219</v>
      </c>
      <c r="BS70" s="93">
        <v>0</v>
      </c>
      <c r="BT70" s="93">
        <v>0</v>
      </c>
      <c r="BU70" s="93">
        <v>0</v>
      </c>
      <c r="BV70" s="93">
        <v>0</v>
      </c>
      <c r="BW70" s="93">
        <v>0</v>
      </c>
      <c r="BX70" s="29"/>
    </row>
    <row r="71" spans="1:76">
      <c r="A71" s="82"/>
      <c r="B71" s="9" t="s">
        <v>205</v>
      </c>
      <c r="C71" s="101"/>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f t="shared" ref="BQ71:BW71" si="14">SUM(BQ72:BQ73)</f>
        <v>0</v>
      </c>
      <c r="BR71" s="93">
        <f t="shared" si="14"/>
        <v>0</v>
      </c>
      <c r="BS71" s="93">
        <f t="shared" si="14"/>
        <v>-0.27814519545207972</v>
      </c>
      <c r="BT71" s="93">
        <f t="shared" si="14"/>
        <v>-58.626676863683315</v>
      </c>
      <c r="BU71" s="93">
        <f t="shared" si="14"/>
        <v>42.396959772362621</v>
      </c>
      <c r="BV71" s="93">
        <f t="shared" si="14"/>
        <v>219.05648222614988</v>
      </c>
      <c r="BW71" s="93">
        <f t="shared" si="14"/>
        <v>223.10737684617621</v>
      </c>
      <c r="BX71" s="29"/>
    </row>
    <row r="72" spans="1:76">
      <c r="A72" s="82"/>
      <c r="B72" s="103" t="s">
        <v>179</v>
      </c>
      <c r="C72" s="101" t="s">
        <v>200</v>
      </c>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v>0</v>
      </c>
      <c r="BR72" s="93">
        <v>0</v>
      </c>
      <c r="BS72" s="93">
        <v>-0.27814519545207972</v>
      </c>
      <c r="BT72" s="93">
        <v>-58.626676863683315</v>
      </c>
      <c r="BU72" s="93">
        <v>42.396959772362621</v>
      </c>
      <c r="BV72" s="93">
        <v>219.05648222614988</v>
      </c>
      <c r="BW72" s="93">
        <v>223.10737684617621</v>
      </c>
      <c r="BX72" s="29"/>
    </row>
    <row r="73" spans="1:76">
      <c r="A73" s="82"/>
      <c r="B73" s="103" t="s">
        <v>178</v>
      </c>
      <c r="C73" s="101" t="s">
        <v>200</v>
      </c>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v>0</v>
      </c>
      <c r="BR73" s="93">
        <v>0</v>
      </c>
      <c r="BS73" s="93">
        <v>0</v>
      </c>
      <c r="BT73" s="93">
        <v>0</v>
      </c>
      <c r="BU73" s="93">
        <v>0</v>
      </c>
      <c r="BV73" s="93">
        <v>0</v>
      </c>
      <c r="BW73" s="93">
        <v>0</v>
      </c>
      <c r="BX73" s="29"/>
    </row>
    <row r="74" spans="1:76" ht="25.5" customHeight="1">
      <c r="A74" s="82"/>
      <c r="B74" s="30" t="s">
        <v>204</v>
      </c>
      <c r="C74" s="101" t="s">
        <v>198</v>
      </c>
      <c r="D74" s="93">
        <v>0</v>
      </c>
      <c r="E74" s="93">
        <v>0</v>
      </c>
      <c r="F74" s="93">
        <v>0</v>
      </c>
      <c r="G74" s="93">
        <v>0</v>
      </c>
      <c r="H74" s="93">
        <v>0</v>
      </c>
      <c r="I74" s="93">
        <v>0</v>
      </c>
      <c r="J74" s="93">
        <v>0</v>
      </c>
      <c r="K74" s="93">
        <v>0</v>
      </c>
      <c r="L74" s="93">
        <v>0</v>
      </c>
      <c r="M74" s="93">
        <v>0</v>
      </c>
      <c r="N74" s="93">
        <v>0</v>
      </c>
      <c r="O74" s="93">
        <v>0</v>
      </c>
      <c r="P74" s="93">
        <v>0</v>
      </c>
      <c r="Q74" s="93">
        <v>0</v>
      </c>
      <c r="R74" s="93">
        <v>0</v>
      </c>
      <c r="S74" s="93">
        <v>0</v>
      </c>
      <c r="T74" s="93">
        <v>0</v>
      </c>
      <c r="U74" s="93">
        <v>0</v>
      </c>
      <c r="V74" s="93">
        <v>0</v>
      </c>
      <c r="W74" s="93">
        <v>0</v>
      </c>
      <c r="X74" s="93">
        <v>0</v>
      </c>
      <c r="Y74" s="93">
        <v>0</v>
      </c>
      <c r="Z74" s="93">
        <v>0</v>
      </c>
      <c r="AA74" s="93">
        <v>0</v>
      </c>
      <c r="AB74" s="93">
        <v>0</v>
      </c>
      <c r="AC74" s="93">
        <v>0</v>
      </c>
      <c r="AD74" s="93">
        <v>0</v>
      </c>
      <c r="AE74" s="93">
        <v>0</v>
      </c>
      <c r="AF74" s="93">
        <v>0</v>
      </c>
      <c r="AG74" s="93">
        <v>0</v>
      </c>
      <c r="AH74" s="93">
        <v>0</v>
      </c>
      <c r="AI74" s="93">
        <v>0</v>
      </c>
      <c r="AJ74" s="93">
        <v>0</v>
      </c>
      <c r="AK74" s="93">
        <v>0</v>
      </c>
      <c r="AL74" s="93">
        <v>0</v>
      </c>
      <c r="AM74" s="93">
        <v>0</v>
      </c>
      <c r="AN74" s="93">
        <v>0</v>
      </c>
      <c r="AO74" s="93">
        <v>0</v>
      </c>
      <c r="AP74" s="93">
        <v>0</v>
      </c>
      <c r="AQ74" s="93">
        <v>0</v>
      </c>
      <c r="AR74" s="93">
        <v>0</v>
      </c>
      <c r="AS74" s="93">
        <v>0</v>
      </c>
      <c r="AT74" s="93">
        <v>0</v>
      </c>
      <c r="AU74" s="93">
        <v>0</v>
      </c>
      <c r="AV74" s="93">
        <v>0</v>
      </c>
      <c r="AW74" s="93">
        <v>4.1715537910085788E-2</v>
      </c>
      <c r="AX74" s="93">
        <v>2.6956511906756093E-2</v>
      </c>
      <c r="AY74" s="93">
        <v>0</v>
      </c>
      <c r="AZ74" s="93">
        <v>1.3303822934837664E-2</v>
      </c>
      <c r="BA74" s="93">
        <v>1.7428043517444466E-2</v>
      </c>
      <c r="BB74" s="93">
        <v>0</v>
      </c>
      <c r="BC74" s="93">
        <v>8.4894410699224335E-2</v>
      </c>
      <c r="BD74" s="93">
        <v>84.004107658315149</v>
      </c>
      <c r="BE74" s="93">
        <v>8.889512640121815</v>
      </c>
      <c r="BF74" s="93">
        <v>0.75404453564190599</v>
      </c>
      <c r="BG74" s="93">
        <v>0.62190649039013846</v>
      </c>
      <c r="BH74" s="93">
        <v>0.54109392302449721</v>
      </c>
      <c r="BI74" s="93">
        <v>0.61350650391467354</v>
      </c>
      <c r="BJ74" s="93">
        <v>0.46470673693905518</v>
      </c>
      <c r="BK74" s="93">
        <v>0.23213252332911957</v>
      </c>
      <c r="BL74" s="93">
        <v>0</v>
      </c>
      <c r="BM74" s="93">
        <v>0.32172903882074588</v>
      </c>
      <c r="BN74" s="93">
        <v>9.8269600385445882E-2</v>
      </c>
      <c r="BO74" s="93">
        <v>0</v>
      </c>
      <c r="BP74" s="93">
        <v>0</v>
      </c>
      <c r="BQ74" s="93">
        <v>2.1463635961432756E-4</v>
      </c>
      <c r="BR74" s="93">
        <v>0.72</v>
      </c>
      <c r="BS74" s="93">
        <v>0.70988133054096125</v>
      </c>
      <c r="BT74" s="93">
        <v>0.7017173784123909</v>
      </c>
      <c r="BU74" s="93">
        <v>0.69072967619174319</v>
      </c>
      <c r="BV74" s="93">
        <v>0.67682442327046988</v>
      </c>
      <c r="BW74" s="93">
        <v>0.65956029416958695</v>
      </c>
      <c r="BX74" s="29"/>
    </row>
    <row r="75" spans="1:76">
      <c r="A75" s="82"/>
      <c r="B75" s="30" t="s">
        <v>203</v>
      </c>
      <c r="C75" s="101" t="s">
        <v>198</v>
      </c>
      <c r="D75" s="93">
        <v>2555.6240554570545</v>
      </c>
      <c r="E75" s="93">
        <v>2427.9914354781235</v>
      </c>
      <c r="F75" s="93">
        <v>2298.1047057962796</v>
      </c>
      <c r="G75" s="93">
        <v>2091.3703620846495</v>
      </c>
      <c r="H75" s="93">
        <v>2095.760308268706</v>
      </c>
      <c r="I75" s="93">
        <v>1956.0166744341798</v>
      </c>
      <c r="J75" s="93">
        <v>2009.6120043527753</v>
      </c>
      <c r="K75" s="93">
        <v>1970.2078474046818</v>
      </c>
      <c r="L75" s="93">
        <v>1868.1034936805572</v>
      </c>
      <c r="M75" s="93">
        <v>1822.3665009818415</v>
      </c>
      <c r="N75" s="93">
        <v>1970.7537494729966</v>
      </c>
      <c r="O75" s="93">
        <v>1938.5316977460088</v>
      </c>
      <c r="P75" s="93">
        <v>1836.0951410702853</v>
      </c>
      <c r="Q75" s="93">
        <v>1924.9911054912052</v>
      </c>
      <c r="R75" s="93">
        <v>1837.0041629876894</v>
      </c>
      <c r="S75" s="93">
        <v>1948.4054274275038</v>
      </c>
      <c r="T75" s="93">
        <v>1874.5729340743353</v>
      </c>
      <c r="U75" s="93">
        <v>1953.6764766346498</v>
      </c>
      <c r="V75" s="93">
        <v>1826.759389420833</v>
      </c>
      <c r="W75" s="93">
        <v>1816.649145155619</v>
      </c>
      <c r="X75" s="93">
        <v>1790.046332533128</v>
      </c>
      <c r="Y75" s="93">
        <v>1681.5411007093269</v>
      </c>
      <c r="Z75" s="93">
        <v>1577.3150348731899</v>
      </c>
      <c r="AA75" s="93">
        <v>1568.735964322957</v>
      </c>
      <c r="AB75" s="93">
        <v>1589.4714202539076</v>
      </c>
      <c r="AC75" s="93">
        <v>1608.5986652948532</v>
      </c>
      <c r="AD75" s="93">
        <v>1676.2269145447292</v>
      </c>
      <c r="AE75" s="93">
        <v>1707.0429088549406</v>
      </c>
      <c r="AF75" s="93">
        <v>1650.6321441334856</v>
      </c>
      <c r="AG75" s="93">
        <v>1590.0714118647627</v>
      </c>
      <c r="AH75" s="93">
        <v>1575.3540830961606</v>
      </c>
      <c r="AI75" s="93">
        <v>1489.2665496949116</v>
      </c>
      <c r="AJ75" s="93">
        <v>1418.0549091624262</v>
      </c>
      <c r="AK75" s="93">
        <v>1460.0798542058194</v>
      </c>
      <c r="AL75" s="93">
        <v>1439.163753304367</v>
      </c>
      <c r="AM75" s="93">
        <v>1432.1606376582354</v>
      </c>
      <c r="AN75" s="93">
        <v>1405.5884729521342</v>
      </c>
      <c r="AO75" s="93">
        <v>1415.3021063448566</v>
      </c>
      <c r="AP75" s="93">
        <v>1382.666562247151</v>
      </c>
      <c r="AQ75" s="93">
        <v>1330.2052707782427</v>
      </c>
      <c r="AR75" s="93">
        <v>1271.1618807860323</v>
      </c>
      <c r="AS75" s="93">
        <v>1238.2417817472515</v>
      </c>
      <c r="AT75" s="93">
        <v>1466.1558186480422</v>
      </c>
      <c r="AU75" s="93">
        <v>1629.4025707173596</v>
      </c>
      <c r="AV75" s="93">
        <v>1903.2186850984604</v>
      </c>
      <c r="AW75" s="93">
        <v>2063.8088514633318</v>
      </c>
      <c r="AX75" s="93">
        <v>1818.5291065133824</v>
      </c>
      <c r="AY75" s="93">
        <v>1938.1954569270199</v>
      </c>
      <c r="AZ75" s="93">
        <v>1997.6976172875786</v>
      </c>
      <c r="BA75" s="93">
        <v>1870.8714248584679</v>
      </c>
      <c r="BB75" s="93">
        <v>1806.4415478547717</v>
      </c>
      <c r="BC75" s="93">
        <v>1776.448086738704</v>
      </c>
      <c r="BD75" s="93">
        <v>1930.7030293025045</v>
      </c>
      <c r="BE75" s="93">
        <v>1686.7524942096418</v>
      </c>
      <c r="BF75" s="93">
        <v>0</v>
      </c>
      <c r="BG75" s="93">
        <v>0</v>
      </c>
      <c r="BH75" s="93">
        <v>0</v>
      </c>
      <c r="BI75" s="93">
        <v>0</v>
      </c>
      <c r="BJ75" s="93">
        <v>0</v>
      </c>
      <c r="BK75" s="93">
        <v>0</v>
      </c>
      <c r="BL75" s="93">
        <v>0</v>
      </c>
      <c r="BM75" s="93">
        <v>0</v>
      </c>
      <c r="BN75" s="93">
        <v>0</v>
      </c>
      <c r="BO75" s="93">
        <v>0</v>
      </c>
      <c r="BP75" s="93">
        <v>0</v>
      </c>
      <c r="BQ75" s="93">
        <v>0</v>
      </c>
      <c r="BR75" s="93">
        <v>0</v>
      </c>
      <c r="BS75" s="93">
        <v>0</v>
      </c>
      <c r="BT75" s="93">
        <v>0</v>
      </c>
      <c r="BU75" s="93">
        <v>0</v>
      </c>
      <c r="BV75" s="93">
        <v>0</v>
      </c>
      <c r="BW75" s="93">
        <v>0</v>
      </c>
      <c r="BX75" s="29"/>
    </row>
    <row r="76" spans="1:76">
      <c r="A76" s="82"/>
      <c r="B76" s="30" t="s">
        <v>202</v>
      </c>
      <c r="C76" s="101" t="s">
        <v>198</v>
      </c>
      <c r="D76" s="93">
        <v>0</v>
      </c>
      <c r="E76" s="93">
        <v>0</v>
      </c>
      <c r="F76" s="93">
        <v>0</v>
      </c>
      <c r="G76" s="93">
        <v>0</v>
      </c>
      <c r="H76" s="93">
        <v>0</v>
      </c>
      <c r="I76" s="93">
        <v>0</v>
      </c>
      <c r="J76" s="93">
        <v>0</v>
      </c>
      <c r="K76" s="93">
        <v>0</v>
      </c>
      <c r="L76" s="93">
        <v>0</v>
      </c>
      <c r="M76" s="93">
        <v>0</v>
      </c>
      <c r="N76" s="93">
        <v>0</v>
      </c>
      <c r="O76" s="93">
        <v>0</v>
      </c>
      <c r="P76" s="93">
        <v>0</v>
      </c>
      <c r="Q76" s="93">
        <v>0</v>
      </c>
      <c r="R76" s="93">
        <v>0</v>
      </c>
      <c r="S76" s="93">
        <v>0</v>
      </c>
      <c r="T76" s="93">
        <v>0</v>
      </c>
      <c r="U76" s="93">
        <v>0</v>
      </c>
      <c r="V76" s="93">
        <v>0</v>
      </c>
      <c r="W76" s="93">
        <v>0</v>
      </c>
      <c r="X76" s="93">
        <v>0</v>
      </c>
      <c r="Y76" s="93">
        <v>0</v>
      </c>
      <c r="Z76" s="93">
        <v>0</v>
      </c>
      <c r="AA76" s="93">
        <v>0</v>
      </c>
      <c r="AB76" s="93">
        <v>0</v>
      </c>
      <c r="AC76" s="93">
        <v>0</v>
      </c>
      <c r="AD76" s="93">
        <v>0</v>
      </c>
      <c r="AE76" s="93">
        <v>0</v>
      </c>
      <c r="AF76" s="93">
        <v>0</v>
      </c>
      <c r="AG76" s="93">
        <v>0</v>
      </c>
      <c r="AH76" s="93">
        <v>0</v>
      </c>
      <c r="AI76" s="93">
        <v>0</v>
      </c>
      <c r="AJ76" s="93">
        <v>0</v>
      </c>
      <c r="AK76" s="93">
        <v>0</v>
      </c>
      <c r="AL76" s="93">
        <v>0</v>
      </c>
      <c r="AM76" s="93">
        <v>0</v>
      </c>
      <c r="AN76" s="93">
        <v>0</v>
      </c>
      <c r="AO76" s="93">
        <v>0</v>
      </c>
      <c r="AP76" s="93">
        <v>0</v>
      </c>
      <c r="AQ76" s="93">
        <v>0</v>
      </c>
      <c r="AR76" s="93">
        <v>0</v>
      </c>
      <c r="AS76" s="93">
        <v>0</v>
      </c>
      <c r="AT76" s="93">
        <v>0</v>
      </c>
      <c r="AU76" s="93">
        <v>0</v>
      </c>
      <c r="AV76" s="93">
        <v>0</v>
      </c>
      <c r="AW76" s="93">
        <v>0</v>
      </c>
      <c r="AX76" s="93">
        <v>0</v>
      </c>
      <c r="AY76" s="93">
        <v>0</v>
      </c>
      <c r="AZ76" s="93">
        <v>0</v>
      </c>
      <c r="BA76" s="93">
        <v>276.87351801380106</v>
      </c>
      <c r="BB76" s="93">
        <v>277.95521418680329</v>
      </c>
      <c r="BC76" s="93">
        <v>1074.5877910034017</v>
      </c>
      <c r="BD76" s="93">
        <v>2419.4964500155697</v>
      </c>
      <c r="BE76" s="93">
        <v>2289.7365362895302</v>
      </c>
      <c r="BF76" s="93">
        <v>2264.0399589559674</v>
      </c>
      <c r="BG76" s="93">
        <v>2492.3045718941166</v>
      </c>
      <c r="BH76" s="93">
        <v>2475.0821652864611</v>
      </c>
      <c r="BI76" s="93">
        <v>2431.6293472267848</v>
      </c>
      <c r="BJ76" s="93">
        <v>2407.184481200889</v>
      </c>
      <c r="BK76" s="93">
        <v>2402.8644960531251</v>
      </c>
      <c r="BL76" s="93">
        <v>3057.8363103821457</v>
      </c>
      <c r="BM76" s="93">
        <v>3018.4179719067247</v>
      </c>
      <c r="BN76" s="93">
        <v>2963.6413538009142</v>
      </c>
      <c r="BO76" s="93">
        <v>2267.6495898260887</v>
      </c>
      <c r="BP76" s="93">
        <v>2226.2925437536614</v>
      </c>
      <c r="BQ76" s="93">
        <v>2175.9317627652636</v>
      </c>
      <c r="BR76" s="93">
        <v>2119.6976209660065</v>
      </c>
      <c r="BS76" s="93">
        <v>2062.9227376001895</v>
      </c>
      <c r="BT76" s="93">
        <v>2020.3613867478509</v>
      </c>
      <c r="BU76" s="93">
        <v>1956.3712068816908</v>
      </c>
      <c r="BV76" s="93">
        <v>1887.5999501415286</v>
      </c>
      <c r="BW76" s="93">
        <v>1826.0599312290854</v>
      </c>
      <c r="BX76" s="29"/>
    </row>
    <row r="77" spans="1:76">
      <c r="A77" s="82"/>
      <c r="B77" s="30" t="s">
        <v>201</v>
      </c>
      <c r="C77" s="101" t="s">
        <v>200</v>
      </c>
      <c r="D77" s="93">
        <v>0</v>
      </c>
      <c r="E77" s="93">
        <v>0</v>
      </c>
      <c r="F77" s="93">
        <v>0</v>
      </c>
      <c r="G77" s="93">
        <v>0</v>
      </c>
      <c r="H77" s="93">
        <v>0</v>
      </c>
      <c r="I77" s="93">
        <v>0</v>
      </c>
      <c r="J77" s="93">
        <v>0</v>
      </c>
      <c r="K77" s="93">
        <v>0</v>
      </c>
      <c r="L77" s="93">
        <v>0</v>
      </c>
      <c r="M77" s="93">
        <v>0</v>
      </c>
      <c r="N77" s="93">
        <v>0</v>
      </c>
      <c r="O77" s="93">
        <v>0</v>
      </c>
      <c r="P77" s="93">
        <v>0</v>
      </c>
      <c r="Q77" s="93">
        <v>0</v>
      </c>
      <c r="R77" s="93">
        <v>0</v>
      </c>
      <c r="S77" s="93">
        <v>0</v>
      </c>
      <c r="T77" s="93">
        <v>0</v>
      </c>
      <c r="U77" s="93">
        <v>0</v>
      </c>
      <c r="V77" s="93">
        <v>0</v>
      </c>
      <c r="W77" s="93">
        <v>0</v>
      </c>
      <c r="X77" s="93">
        <v>0</v>
      </c>
      <c r="Y77" s="93">
        <v>0</v>
      </c>
      <c r="Z77" s="93">
        <v>0</v>
      </c>
      <c r="AA77" s="93">
        <v>0</v>
      </c>
      <c r="AB77" s="93">
        <v>0</v>
      </c>
      <c r="AC77" s="93">
        <v>0</v>
      </c>
      <c r="AD77" s="93">
        <v>0</v>
      </c>
      <c r="AE77" s="93">
        <v>0</v>
      </c>
      <c r="AF77" s="93">
        <v>0</v>
      </c>
      <c r="AG77" s="93">
        <v>0</v>
      </c>
      <c r="AH77" s="93">
        <v>0</v>
      </c>
      <c r="AI77" s="93">
        <v>0</v>
      </c>
      <c r="AJ77" s="93">
        <v>0</v>
      </c>
      <c r="AK77" s="93">
        <v>0</v>
      </c>
      <c r="AL77" s="93">
        <v>0</v>
      </c>
      <c r="AM77" s="93">
        <v>0</v>
      </c>
      <c r="AN77" s="93">
        <v>0</v>
      </c>
      <c r="AO77" s="93">
        <v>0</v>
      </c>
      <c r="AP77" s="93">
        <v>0</v>
      </c>
      <c r="AQ77" s="93">
        <v>0</v>
      </c>
      <c r="AR77" s="93">
        <v>70.540961985737397</v>
      </c>
      <c r="AS77" s="93">
        <v>49.488940903504016</v>
      </c>
      <c r="AT77" s="93">
        <v>19.150430622855229</v>
      </c>
      <c r="AU77" s="93">
        <v>7.182566601312466</v>
      </c>
      <c r="AV77" s="93">
        <v>3.6508654615900737</v>
      </c>
      <c r="AW77" s="93">
        <v>2.087381339270062</v>
      </c>
      <c r="AX77" s="93">
        <v>1.3351401779699192</v>
      </c>
      <c r="AY77" s="93">
        <v>2.4436932901984094</v>
      </c>
      <c r="AZ77" s="93">
        <v>0</v>
      </c>
      <c r="BA77" s="93">
        <v>0.32677581595208377</v>
      </c>
      <c r="BB77" s="93">
        <v>0.76629185382377796</v>
      </c>
      <c r="BC77" s="93">
        <v>0.30703478536219475</v>
      </c>
      <c r="BD77" s="93">
        <v>6.0858509845652622E-2</v>
      </c>
      <c r="BE77" s="93">
        <v>0.46596878272996561</v>
      </c>
      <c r="BF77" s="93">
        <v>0.45401977322100673</v>
      </c>
      <c r="BG77" s="93">
        <v>0.16523456962248451</v>
      </c>
      <c r="BH77" s="93">
        <v>0.10973233403993299</v>
      </c>
      <c r="BI77" s="93">
        <v>0</v>
      </c>
      <c r="BJ77" s="93">
        <v>0</v>
      </c>
      <c r="BK77" s="93">
        <v>0</v>
      </c>
      <c r="BL77" s="93">
        <v>0</v>
      </c>
      <c r="BM77" s="93">
        <v>0</v>
      </c>
      <c r="BN77" s="93">
        <v>0</v>
      </c>
      <c r="BO77" s="93">
        <v>0</v>
      </c>
      <c r="BP77" s="93">
        <v>0</v>
      </c>
      <c r="BQ77" s="93">
        <v>0</v>
      </c>
      <c r="BR77" s="93">
        <v>0</v>
      </c>
      <c r="BS77" s="93">
        <v>0</v>
      </c>
      <c r="BT77" s="93">
        <v>0</v>
      </c>
      <c r="BU77" s="93">
        <v>0</v>
      </c>
      <c r="BV77" s="93">
        <v>0</v>
      </c>
      <c r="BW77" s="93">
        <v>0</v>
      </c>
      <c r="BX77" s="29"/>
    </row>
    <row r="78" spans="1:76">
      <c r="A78" s="82"/>
      <c r="B78" s="30" t="s">
        <v>199</v>
      </c>
      <c r="C78" s="101" t="s">
        <v>198</v>
      </c>
      <c r="D78" s="93">
        <v>359.57036129105069</v>
      </c>
      <c r="E78" s="93">
        <v>666.39383073981924</v>
      </c>
      <c r="F78" s="93">
        <v>760.38150782189325</v>
      </c>
      <c r="G78" s="93">
        <v>729.60905579023654</v>
      </c>
      <c r="H78" s="93">
        <v>799.18970280753661</v>
      </c>
      <c r="I78" s="93">
        <v>910.60026560720587</v>
      </c>
      <c r="J78" s="93">
        <v>968.87868260606695</v>
      </c>
      <c r="K78" s="93">
        <v>1107.6847286879263</v>
      </c>
      <c r="L78" s="93">
        <v>1112.4661254502196</v>
      </c>
      <c r="M78" s="93">
        <v>1119.9124532465501</v>
      </c>
      <c r="N78" s="93">
        <v>1392.2737931600275</v>
      </c>
      <c r="O78" s="93">
        <v>1451.9446082916174</v>
      </c>
      <c r="P78" s="93">
        <v>1454.6933320170633</v>
      </c>
      <c r="Q78" s="93">
        <v>1664.8571723167181</v>
      </c>
      <c r="R78" s="93">
        <v>1653.1234715011885</v>
      </c>
      <c r="S78" s="93">
        <v>1944.859648669674</v>
      </c>
      <c r="T78" s="93">
        <v>1983.2438288032822</v>
      </c>
      <c r="U78" s="93">
        <v>2226.7710378846546</v>
      </c>
      <c r="V78" s="93">
        <v>2139.9622239245737</v>
      </c>
      <c r="W78" s="93">
        <v>2191.107454049451</v>
      </c>
      <c r="X78" s="93">
        <v>2189.1103906279232</v>
      </c>
      <c r="Y78" s="93">
        <v>2144.4372464102089</v>
      </c>
      <c r="Z78" s="93">
        <v>0</v>
      </c>
      <c r="AA78" s="93">
        <v>0</v>
      </c>
      <c r="AB78" s="93">
        <v>0</v>
      </c>
      <c r="AC78" s="93">
        <v>0</v>
      </c>
      <c r="AD78" s="93">
        <v>0</v>
      </c>
      <c r="AE78" s="93">
        <v>0</v>
      </c>
      <c r="AF78" s="93">
        <v>0</v>
      </c>
      <c r="AG78" s="93">
        <v>0</v>
      </c>
      <c r="AH78" s="93">
        <v>0</v>
      </c>
      <c r="AI78" s="93">
        <v>0.23828264795118587</v>
      </c>
      <c r="AJ78" s="93">
        <v>0.20066814752298481</v>
      </c>
      <c r="AK78" s="93">
        <v>0.1828910047021903</v>
      </c>
      <c r="AL78" s="93">
        <v>0.17132901825051985</v>
      </c>
      <c r="AM78" s="93">
        <v>0.16398785927384374</v>
      </c>
      <c r="AN78" s="93">
        <v>0.15502814039913243</v>
      </c>
      <c r="AO78" s="93">
        <v>0.1461585651991246</v>
      </c>
      <c r="AP78" s="93">
        <v>0.14061015887259162</v>
      </c>
      <c r="AQ78" s="93">
        <v>0.1332425980746153</v>
      </c>
      <c r="AR78" s="93">
        <v>0.12496184585604499</v>
      </c>
      <c r="AS78" s="93">
        <v>0.11593083411588806</v>
      </c>
      <c r="AT78" s="93">
        <v>1.7845895650782994E-2</v>
      </c>
      <c r="AU78" s="93">
        <v>0</v>
      </c>
      <c r="AV78" s="93">
        <v>4.1078400668713391</v>
      </c>
      <c r="AW78" s="93">
        <v>0</v>
      </c>
      <c r="AX78" s="93">
        <v>0</v>
      </c>
      <c r="AY78" s="93">
        <v>-1.0477374788366031E-4</v>
      </c>
      <c r="AZ78" s="93">
        <v>0</v>
      </c>
      <c r="BA78" s="93">
        <v>0.93677041010519801</v>
      </c>
      <c r="BB78" s="93">
        <v>0.12294981241085341</v>
      </c>
      <c r="BC78" s="93">
        <v>1.3244942976155905</v>
      </c>
      <c r="BD78" s="93">
        <v>0.33009922291082311</v>
      </c>
      <c r="BE78" s="93">
        <v>0.24120015674469572</v>
      </c>
      <c r="BF78" s="93">
        <v>0.26285355291742507</v>
      </c>
      <c r="BG78" s="93">
        <v>0.19742538632799253</v>
      </c>
      <c r="BH78" s="93">
        <v>0</v>
      </c>
      <c r="BI78" s="93">
        <v>0</v>
      </c>
      <c r="BJ78" s="93">
        <v>-0.17755488723352481</v>
      </c>
      <c r="BK78" s="93">
        <v>0</v>
      </c>
      <c r="BL78" s="93">
        <v>0</v>
      </c>
      <c r="BM78" s="93">
        <v>0</v>
      </c>
      <c r="BN78" s="93">
        <v>0</v>
      </c>
      <c r="BO78" s="93">
        <v>0</v>
      </c>
      <c r="BP78" s="93">
        <v>0</v>
      </c>
      <c r="BQ78" s="93">
        <v>0</v>
      </c>
      <c r="BR78" s="93">
        <v>0</v>
      </c>
      <c r="BS78" s="93">
        <v>0</v>
      </c>
      <c r="BT78" s="93">
        <v>0</v>
      </c>
      <c r="BU78" s="93">
        <v>0</v>
      </c>
      <c r="BV78" s="93">
        <v>0</v>
      </c>
      <c r="BW78" s="93">
        <v>0</v>
      </c>
      <c r="BX78" s="29"/>
    </row>
    <row r="79" spans="1:76" s="34" customFormat="1" ht="25.5" customHeight="1">
      <c r="A79" s="85"/>
      <c r="B79" s="35" t="s">
        <v>197</v>
      </c>
      <c r="C79" s="85"/>
      <c r="D79" s="100">
        <v>14005.414155080347</v>
      </c>
      <c r="E79" s="100">
        <v>17320.444870272342</v>
      </c>
      <c r="F79" s="100">
        <v>17256.985521385344</v>
      </c>
      <c r="G79" s="100">
        <v>16912.706668697145</v>
      </c>
      <c r="H79" s="100">
        <v>18716.974550344483</v>
      </c>
      <c r="I79" s="100">
        <v>19316.551608348185</v>
      </c>
      <c r="J79" s="100">
        <v>19451.746182847164</v>
      </c>
      <c r="K79" s="100">
        <v>21001.435006894022</v>
      </c>
      <c r="L79" s="100">
        <v>20586.920298897647</v>
      </c>
      <c r="M79" s="100">
        <v>21095.698559273274</v>
      </c>
      <c r="N79" s="100">
        <v>25237.413687281063</v>
      </c>
      <c r="O79" s="100">
        <v>26389.044401574702</v>
      </c>
      <c r="P79" s="100">
        <v>26636.795689556187</v>
      </c>
      <c r="Q79" s="100">
        <v>28858.143686664</v>
      </c>
      <c r="R79" s="100">
        <v>29669.6903969101</v>
      </c>
      <c r="S79" s="100">
        <v>33518.246597765596</v>
      </c>
      <c r="T79" s="100">
        <v>33316.119148072947</v>
      </c>
      <c r="U79" s="100">
        <v>37528.686925858652</v>
      </c>
      <c r="V79" s="100">
        <v>37900.628717164494</v>
      </c>
      <c r="W79" s="100">
        <v>41951.361385149947</v>
      </c>
      <c r="X79" s="100">
        <v>45536.367089507519</v>
      </c>
      <c r="Y79" s="100">
        <v>45778.134572360417</v>
      </c>
      <c r="Z79" s="100">
        <v>44811.766596221532</v>
      </c>
      <c r="AA79" s="100">
        <v>48540.156414727462</v>
      </c>
      <c r="AB79" s="100">
        <v>52002.365898313721</v>
      </c>
      <c r="AC79" s="100">
        <v>53995.939291765251</v>
      </c>
      <c r="AD79" s="100">
        <v>56737.913458754534</v>
      </c>
      <c r="AE79" s="100">
        <v>61757.644392959344</v>
      </c>
      <c r="AF79" s="100">
        <v>64847.823166489259</v>
      </c>
      <c r="AG79" s="100">
        <v>68652.052231801383</v>
      </c>
      <c r="AH79" s="100">
        <v>73545.868708780457</v>
      </c>
      <c r="AI79" s="100">
        <v>74570.792958971579</v>
      </c>
      <c r="AJ79" s="100">
        <v>75779.18211107736</v>
      </c>
      <c r="AK79" s="100">
        <v>84429.529074212085</v>
      </c>
      <c r="AL79" s="100">
        <v>90313.407816142295</v>
      </c>
      <c r="AM79" s="100">
        <v>96567.14805225005</v>
      </c>
      <c r="AN79" s="100">
        <v>98833.178334927317</v>
      </c>
      <c r="AO79" s="100">
        <v>101745.99534584914</v>
      </c>
      <c r="AP79" s="100">
        <v>105264.65045941227</v>
      </c>
      <c r="AQ79" s="100">
        <v>103708.80770962501</v>
      </c>
      <c r="AR79" s="100">
        <v>98548.557424756902</v>
      </c>
      <c r="AS79" s="100">
        <v>97216.215170786949</v>
      </c>
      <c r="AT79" s="100">
        <v>100791.47662075875</v>
      </c>
      <c r="AU79" s="100">
        <v>111763.64991410148</v>
      </c>
      <c r="AV79" s="100">
        <v>123707.7137478941</v>
      </c>
      <c r="AW79" s="100">
        <v>132266.43883416153</v>
      </c>
      <c r="AX79" s="100">
        <v>134564.79407019238</v>
      </c>
      <c r="AY79" s="100">
        <v>136684.76263070089</v>
      </c>
      <c r="AZ79" s="100">
        <v>136316.80833120932</v>
      </c>
      <c r="BA79" s="100">
        <v>135571.870053085</v>
      </c>
      <c r="BB79" s="100">
        <v>136624.85887003707</v>
      </c>
      <c r="BC79" s="100">
        <v>140144.5212458531</v>
      </c>
      <c r="BD79" s="100">
        <v>140215.02017073944</v>
      </c>
      <c r="BE79" s="100">
        <v>145385.02999103619</v>
      </c>
      <c r="BF79" s="100">
        <v>146430.0843209555</v>
      </c>
      <c r="BG79" s="100">
        <v>137639.90610667138</v>
      </c>
      <c r="BH79" s="100">
        <v>140120.02262061287</v>
      </c>
      <c r="BI79" s="100">
        <v>142088.1057505238</v>
      </c>
      <c r="BJ79" s="100">
        <v>142406.80698709711</v>
      </c>
      <c r="BK79" s="100">
        <v>146524.60898789627</v>
      </c>
      <c r="BL79" s="100">
        <v>153709.77443564826</v>
      </c>
      <c r="BM79" s="100">
        <v>163352.2736855851</v>
      </c>
      <c r="BN79" s="100">
        <v>164707.96438280988</v>
      </c>
      <c r="BO79" s="100">
        <v>167718.24256755909</v>
      </c>
      <c r="BP79" s="100">
        <v>172918.18559618149</v>
      </c>
      <c r="BQ79" s="100">
        <v>166739.69668439255</v>
      </c>
      <c r="BR79" s="100">
        <v>167785.35475331082</v>
      </c>
      <c r="BS79" s="100">
        <v>168663.47767423824</v>
      </c>
      <c r="BT79" s="100">
        <v>168429.72578443959</v>
      </c>
      <c r="BU79" s="100">
        <v>168734.14496854294</v>
      </c>
      <c r="BV79" s="100">
        <v>169381.85133711027</v>
      </c>
      <c r="BW79" s="100">
        <v>169445.52411502504</v>
      </c>
      <c r="BX79" s="84"/>
    </row>
    <row r="80" spans="1:76" ht="26.1" customHeight="1">
      <c r="A80" s="82"/>
      <c r="B80" s="9" t="s">
        <v>196</v>
      </c>
      <c r="C80" s="82"/>
      <c r="D80" s="41">
        <v>7452.912943123597</v>
      </c>
      <c r="E80" s="41">
        <v>10282.746544763557</v>
      </c>
      <c r="F80" s="41">
        <v>10060.214819100811</v>
      </c>
      <c r="G80" s="41">
        <v>9937.9601714677356</v>
      </c>
      <c r="H80" s="41">
        <v>10853.044453534372</v>
      </c>
      <c r="I80" s="41">
        <v>11156.627150309583</v>
      </c>
      <c r="J80" s="41">
        <v>11132.833283629043</v>
      </c>
      <c r="K80" s="41">
        <v>13004.709038016195</v>
      </c>
      <c r="L80" s="41">
        <v>12671.618866684857</v>
      </c>
      <c r="M80" s="41">
        <v>13300.465640976499</v>
      </c>
      <c r="N80" s="41">
        <v>16821.020560178473</v>
      </c>
      <c r="O80" s="41">
        <v>17411.610309392076</v>
      </c>
      <c r="P80" s="41">
        <v>17394.989040035398</v>
      </c>
      <c r="Q80" s="41">
        <v>19599.233765174937</v>
      </c>
      <c r="R80" s="41">
        <v>20138.541221526473</v>
      </c>
      <c r="S80" s="41">
        <v>23292.220660184295</v>
      </c>
      <c r="T80" s="41">
        <v>23236.893661963113</v>
      </c>
      <c r="U80" s="41">
        <v>27010.506457359941</v>
      </c>
      <c r="V80" s="41">
        <v>27041.901873630857</v>
      </c>
      <c r="W80" s="41">
        <v>29734.095114252399</v>
      </c>
      <c r="X80" s="41">
        <v>31135.609424734197</v>
      </c>
      <c r="Y80" s="41">
        <v>31022.139070630259</v>
      </c>
      <c r="Z80" s="41">
        <v>31073.106187001842</v>
      </c>
      <c r="AA80" s="41">
        <v>33860.368224808466</v>
      </c>
      <c r="AB80" s="41">
        <v>35466.341917662845</v>
      </c>
      <c r="AC80" s="41">
        <v>37788.326886074916</v>
      </c>
      <c r="AD80" s="41">
        <v>40432.722373379278</v>
      </c>
      <c r="AE80" s="41">
        <v>43545.659294846351</v>
      </c>
      <c r="AF80" s="41">
        <v>45518.098068221938</v>
      </c>
      <c r="AG80" s="41">
        <v>46645.792588525743</v>
      </c>
      <c r="AH80" s="41">
        <v>48465.305027017173</v>
      </c>
      <c r="AI80" s="41">
        <v>47406.33280988843</v>
      </c>
      <c r="AJ80" s="41">
        <v>48591.791922690776</v>
      </c>
      <c r="AK80" s="41">
        <v>51401.516871550586</v>
      </c>
      <c r="AL80" s="41">
        <v>51998.35703903278</v>
      </c>
      <c r="AM80" s="41">
        <v>54110.527298392641</v>
      </c>
      <c r="AN80" s="41">
        <v>53905.86821911834</v>
      </c>
      <c r="AO80" s="41">
        <v>54682.791193165816</v>
      </c>
      <c r="AP80" s="41">
        <v>56847.745144124354</v>
      </c>
      <c r="AQ80" s="41">
        <v>56420.436709772344</v>
      </c>
      <c r="AR80" s="41">
        <v>54221.373952608694</v>
      </c>
      <c r="AS80" s="41">
        <v>53525.397499584185</v>
      </c>
      <c r="AT80" s="41">
        <v>54444.519001485256</v>
      </c>
      <c r="AU80" s="41">
        <v>59422.824839722976</v>
      </c>
      <c r="AV80" s="41">
        <v>61346.863274913841</v>
      </c>
      <c r="AW80" s="41">
        <v>63437.773143908104</v>
      </c>
      <c r="AX80" s="41">
        <v>63148.914664674427</v>
      </c>
      <c r="AY80" s="41">
        <v>62712.901511819196</v>
      </c>
      <c r="AZ80" s="41">
        <v>62319.048992975979</v>
      </c>
      <c r="BA80" s="41">
        <v>62624.345623624853</v>
      </c>
      <c r="BB80" s="41">
        <v>64360.236623948294</v>
      </c>
      <c r="BC80" s="41">
        <v>66336.942460750608</v>
      </c>
      <c r="BD80" s="41">
        <v>66110.005874861454</v>
      </c>
      <c r="BE80" s="41">
        <v>69614.095710285808</v>
      </c>
      <c r="BF80" s="41">
        <v>71271.185934977591</v>
      </c>
      <c r="BG80" s="41">
        <v>72962.560655180554</v>
      </c>
      <c r="BH80" s="41">
        <v>73670.176003821311</v>
      </c>
      <c r="BI80" s="41">
        <v>74743.261408344813</v>
      </c>
      <c r="BJ80" s="41">
        <v>75415.352170154161</v>
      </c>
      <c r="BK80" s="41">
        <v>78242.563200013261</v>
      </c>
      <c r="BL80" s="41">
        <v>82281.265900409708</v>
      </c>
      <c r="BM80" s="41">
        <v>85884.347718348203</v>
      </c>
      <c r="BN80" s="41">
        <v>86289.695697476272</v>
      </c>
      <c r="BO80" s="41">
        <v>89157.445920167782</v>
      </c>
      <c r="BP80" s="41">
        <v>92806.734156810868</v>
      </c>
      <c r="BQ80" s="41">
        <v>93179.319649868849</v>
      </c>
      <c r="BR80" s="41">
        <v>94468.834080453118</v>
      </c>
      <c r="BS80" s="41">
        <v>96535.598158708439</v>
      </c>
      <c r="BT80" s="41">
        <v>97988.154039027504</v>
      </c>
      <c r="BU80" s="41">
        <v>99449.636687505656</v>
      </c>
      <c r="BV80" s="41">
        <v>100444.77499706298</v>
      </c>
      <c r="BW80" s="41">
        <v>100820.58089068826</v>
      </c>
      <c r="BX80" s="29"/>
    </row>
    <row r="81" spans="1:76" s="97" customFormat="1">
      <c r="A81" s="89"/>
      <c r="B81" s="99" t="s">
        <v>195</v>
      </c>
      <c r="C81" s="89"/>
      <c r="D81" s="41">
        <v>1857.2849240240223</v>
      </c>
      <c r="E81" s="41">
        <v>2178.8180900710609</v>
      </c>
      <c r="F81" s="41">
        <v>2388.5590115594791</v>
      </c>
      <c r="G81" s="41">
        <v>2491.7334540706274</v>
      </c>
      <c r="H81" s="41">
        <v>2863.5618958602367</v>
      </c>
      <c r="I81" s="41">
        <v>2845.3301805856327</v>
      </c>
      <c r="J81" s="41">
        <v>2906.636047818201</v>
      </c>
      <c r="K81" s="41">
        <v>2542.9945179736897</v>
      </c>
      <c r="L81" s="41">
        <v>2546.0781323983324</v>
      </c>
      <c r="M81" s="41">
        <v>2400.3858316897381</v>
      </c>
      <c r="N81" s="41">
        <v>2584.5307878660792</v>
      </c>
      <c r="O81" s="41">
        <v>3097.3515533542582</v>
      </c>
      <c r="P81" s="41">
        <v>3440.2826495001691</v>
      </c>
      <c r="Q81" s="41">
        <v>3179.2082832967685</v>
      </c>
      <c r="R81" s="41">
        <v>3601.8982508826334</v>
      </c>
      <c r="S81" s="41">
        <v>3854.2615097610496</v>
      </c>
      <c r="T81" s="41">
        <v>3791.5954364021659</v>
      </c>
      <c r="U81" s="41">
        <v>3973.6066633950404</v>
      </c>
      <c r="V81" s="41">
        <v>4590.0415401410291</v>
      </c>
      <c r="W81" s="41">
        <v>5800.3441662791574</v>
      </c>
      <c r="X81" s="41">
        <v>6156.7832560020734</v>
      </c>
      <c r="Y81" s="41">
        <v>6352.3386525191027</v>
      </c>
      <c r="Z81" s="41">
        <v>6947.5798176680037</v>
      </c>
      <c r="AA81" s="41">
        <v>7873.5167894804745</v>
      </c>
      <c r="AB81" s="41">
        <v>8975.1515800977159</v>
      </c>
      <c r="AC81" s="41">
        <v>9556.4492658339968</v>
      </c>
      <c r="AD81" s="41">
        <v>9932.4048953062374</v>
      </c>
      <c r="AE81" s="41">
        <v>10920.180344092956</v>
      </c>
      <c r="AF81" s="41">
        <v>12147.228917891496</v>
      </c>
      <c r="AG81" s="41">
        <v>12887.487706047315</v>
      </c>
      <c r="AH81" s="41">
        <v>12473.097622631954</v>
      </c>
      <c r="AI81" s="41">
        <v>11675.849749608107</v>
      </c>
      <c r="AJ81" s="41">
        <v>12809.316750217198</v>
      </c>
      <c r="AK81" s="41">
        <v>17853.972288198405</v>
      </c>
      <c r="AL81" s="41">
        <v>22606.863958156096</v>
      </c>
      <c r="AM81" s="41">
        <v>25825.354704642494</v>
      </c>
      <c r="AN81" s="41">
        <v>27861.140632064085</v>
      </c>
      <c r="AO81" s="41">
        <v>29796.8594919282</v>
      </c>
      <c r="AP81" s="41">
        <v>30877.990888421122</v>
      </c>
      <c r="AQ81" s="41">
        <v>29761.266569843185</v>
      </c>
      <c r="AR81" s="41">
        <v>27599.892838032145</v>
      </c>
      <c r="AS81" s="41">
        <v>27437.490556587014</v>
      </c>
      <c r="AT81" s="41">
        <v>29977.244626086169</v>
      </c>
      <c r="AU81" s="41">
        <v>34211.044963712324</v>
      </c>
      <c r="AV81" s="41">
        <v>41960.256454078321</v>
      </c>
      <c r="AW81" s="41">
        <v>46256.030336146228</v>
      </c>
      <c r="AX81" s="41">
        <v>48108.185093688669</v>
      </c>
      <c r="AY81" s="41">
        <v>49130.705712779694</v>
      </c>
      <c r="AZ81" s="41">
        <v>47949.07211096269</v>
      </c>
      <c r="BA81" s="41">
        <v>45952.542309174343</v>
      </c>
      <c r="BB81" s="41">
        <v>44623.581941150544</v>
      </c>
      <c r="BC81" s="41">
        <v>43475.254226248762</v>
      </c>
      <c r="BD81" s="41">
        <v>41033.257520657957</v>
      </c>
      <c r="BE81" s="41">
        <v>42124.215144953399</v>
      </c>
      <c r="BF81" s="41">
        <v>42872.494843155349</v>
      </c>
      <c r="BG81" s="41">
        <v>43394.304515041549</v>
      </c>
      <c r="BH81" s="41">
        <v>44180.500502030314</v>
      </c>
      <c r="BI81" s="41">
        <v>43824.955534669709</v>
      </c>
      <c r="BJ81" s="41">
        <v>44406.654868663252</v>
      </c>
      <c r="BK81" s="41">
        <v>44913.095685430424</v>
      </c>
      <c r="BL81" s="41">
        <v>46384.32244666254</v>
      </c>
      <c r="BM81" s="41">
        <v>51538.257952169159</v>
      </c>
      <c r="BN81" s="41">
        <v>52372.716989688583</v>
      </c>
      <c r="BO81" s="41">
        <v>52691.423927598451</v>
      </c>
      <c r="BP81" s="41">
        <v>53368.564472443148</v>
      </c>
      <c r="BQ81" s="41">
        <v>46814.458273908051</v>
      </c>
      <c r="BR81" s="41">
        <v>45445.268634574859</v>
      </c>
      <c r="BS81" s="41">
        <v>44662.340569458443</v>
      </c>
      <c r="BT81" s="41">
        <v>43856.081889449779</v>
      </c>
      <c r="BU81" s="41">
        <v>43453.816976556358</v>
      </c>
      <c r="BV81" s="41">
        <v>43293.005007201886</v>
      </c>
      <c r="BW81" s="41">
        <v>43043.613457112478</v>
      </c>
      <c r="BX81" s="98"/>
    </row>
    <row r="82" spans="1:76">
      <c r="A82" s="82"/>
      <c r="B82" s="9" t="s">
        <v>194</v>
      </c>
      <c r="C82" s="82"/>
      <c r="D82" s="41">
        <v>4695.2162879327288</v>
      </c>
      <c r="E82" s="41">
        <v>4858.8802354377249</v>
      </c>
      <c r="F82" s="41">
        <v>4808.2116907250575</v>
      </c>
      <c r="G82" s="41">
        <v>4483.0130431587822</v>
      </c>
      <c r="H82" s="41">
        <v>5000.3682009498743</v>
      </c>
      <c r="I82" s="41">
        <v>5314.5942774529649</v>
      </c>
      <c r="J82" s="41">
        <v>5412.2768513999199</v>
      </c>
      <c r="K82" s="41">
        <v>5453.7314509041353</v>
      </c>
      <c r="L82" s="41">
        <v>5369.2232998144555</v>
      </c>
      <c r="M82" s="41">
        <v>5394.8470866070375</v>
      </c>
      <c r="N82" s="41">
        <v>5831.8623392365089</v>
      </c>
      <c r="O82" s="41">
        <v>5880.0825388283683</v>
      </c>
      <c r="P82" s="41">
        <v>5801.5240000206204</v>
      </c>
      <c r="Q82" s="41">
        <v>6079.7016381923013</v>
      </c>
      <c r="R82" s="41">
        <v>5929.2509245009915</v>
      </c>
      <c r="S82" s="41">
        <v>6371.7644278202451</v>
      </c>
      <c r="T82" s="41">
        <v>6287.6300497076663</v>
      </c>
      <c r="U82" s="41">
        <v>6544.573805103666</v>
      </c>
      <c r="V82" s="41">
        <v>6268.6853033926054</v>
      </c>
      <c r="W82" s="41">
        <v>6416.9221046183984</v>
      </c>
      <c r="X82" s="41">
        <v>8243.9744087712534</v>
      </c>
      <c r="Y82" s="41">
        <v>8403.6568492110582</v>
      </c>
      <c r="Z82" s="41">
        <v>6791.0805915516785</v>
      </c>
      <c r="AA82" s="41">
        <v>6806.2714004385198</v>
      </c>
      <c r="AB82" s="41">
        <v>7560.8724005531567</v>
      </c>
      <c r="AC82" s="41">
        <v>6651.1631398563413</v>
      </c>
      <c r="AD82" s="41">
        <v>6372.7861900690241</v>
      </c>
      <c r="AE82" s="41">
        <v>7291.8047540200387</v>
      </c>
      <c r="AF82" s="41">
        <v>7182.4961803758251</v>
      </c>
      <c r="AG82" s="41">
        <v>9118.7719372283136</v>
      </c>
      <c r="AH82" s="41">
        <v>12607.466059131331</v>
      </c>
      <c r="AI82" s="41">
        <v>15488.610399475032</v>
      </c>
      <c r="AJ82" s="41">
        <v>14378.073438169387</v>
      </c>
      <c r="AK82" s="41">
        <v>15174.039914463094</v>
      </c>
      <c r="AL82" s="41">
        <v>15708.186818953414</v>
      </c>
      <c r="AM82" s="41">
        <v>16631.26604921493</v>
      </c>
      <c r="AN82" s="41">
        <v>17066.169483744896</v>
      </c>
      <c r="AO82" s="41">
        <v>17266.34466075512</v>
      </c>
      <c r="AP82" s="41">
        <v>17538.914426866802</v>
      </c>
      <c r="AQ82" s="41">
        <v>17527.104430009505</v>
      </c>
      <c r="AR82" s="41">
        <v>16727.290634116071</v>
      </c>
      <c r="AS82" s="41">
        <v>16253.327114615762</v>
      </c>
      <c r="AT82" s="41">
        <v>16369.712993187321</v>
      </c>
      <c r="AU82" s="41">
        <v>18129.780110666172</v>
      </c>
      <c r="AV82" s="41">
        <v>20400.594018901957</v>
      </c>
      <c r="AW82" s="41">
        <v>22572.635354107188</v>
      </c>
      <c r="AX82" s="41">
        <v>23307.694311829295</v>
      </c>
      <c r="AY82" s="41">
        <v>24841.155406102007</v>
      </c>
      <c r="AZ82" s="41">
        <v>26048.687227270675</v>
      </c>
      <c r="BA82" s="41">
        <v>26994.982120285793</v>
      </c>
      <c r="BB82" s="41">
        <v>27641.04030493828</v>
      </c>
      <c r="BC82" s="41">
        <v>30332.324558853703</v>
      </c>
      <c r="BD82" s="41">
        <v>33071.756775220085</v>
      </c>
      <c r="BE82" s="41">
        <v>33646.719135796971</v>
      </c>
      <c r="BF82" s="41">
        <v>32286.403542822529</v>
      </c>
      <c r="BG82" s="41">
        <v>21283.04093644927</v>
      </c>
      <c r="BH82" s="41">
        <v>22269.346114761243</v>
      </c>
      <c r="BI82" s="41">
        <v>23519.888807509276</v>
      </c>
      <c r="BJ82" s="41">
        <v>22584.799948279706</v>
      </c>
      <c r="BK82" s="41">
        <v>23368.950102452622</v>
      </c>
      <c r="BL82" s="41">
        <v>25044.186088575996</v>
      </c>
      <c r="BM82" s="41">
        <v>25929.668015067709</v>
      </c>
      <c r="BN82" s="41">
        <v>26045.551695645052</v>
      </c>
      <c r="BO82" s="41">
        <v>25869.372719792791</v>
      </c>
      <c r="BP82" s="41">
        <v>26742.886966927439</v>
      </c>
      <c r="BQ82" s="41">
        <v>26745.918760615652</v>
      </c>
      <c r="BR82" s="41">
        <v>27871.252038282852</v>
      </c>
      <c r="BS82" s="41">
        <v>27465.53894607132</v>
      </c>
      <c r="BT82" s="41">
        <v>26585.489855962343</v>
      </c>
      <c r="BU82" s="41">
        <v>25830.691304480955</v>
      </c>
      <c r="BV82" s="41">
        <v>25644.071332845389</v>
      </c>
      <c r="BW82" s="41">
        <v>25581.329767224357</v>
      </c>
      <c r="BX82" s="29"/>
    </row>
    <row r="83" spans="1:76" ht="15.75" thickBot="1">
      <c r="A83" s="82"/>
      <c r="B83" s="30"/>
      <c r="C83" s="82"/>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O83" s="41"/>
      <c r="BP83" s="41"/>
      <c r="BQ83" s="41"/>
      <c r="BR83" s="41"/>
      <c r="BS83" s="41"/>
      <c r="BT83" s="41"/>
      <c r="BU83" s="41"/>
      <c r="BV83" s="41"/>
      <c r="BW83" s="41"/>
      <c r="BX83" s="29"/>
    </row>
    <row r="84" spans="1:76" s="34" customFormat="1" ht="26.1" customHeight="1">
      <c r="A84" s="95"/>
      <c r="B84" s="120" t="s">
        <v>187</v>
      </c>
      <c r="C84" s="119"/>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7">
        <v>105054.48373214577</v>
      </c>
      <c r="AV84" s="117">
        <v>116306.65166842715</v>
      </c>
      <c r="AW84" s="117">
        <v>124338.60140982043</v>
      </c>
      <c r="AX84" s="117">
        <v>126358.19734646165</v>
      </c>
      <c r="AY84" s="117">
        <v>128340.88916403022</v>
      </c>
      <c r="AZ84" s="117">
        <v>128116.72683671155</v>
      </c>
      <c r="BA84" s="117">
        <v>127692.23518925179</v>
      </c>
      <c r="BB84" s="117">
        <v>129011.89146499777</v>
      </c>
      <c r="BC84" s="117">
        <v>132627.54586800357</v>
      </c>
      <c r="BD84" s="117">
        <v>132925.79238586</v>
      </c>
      <c r="BE84" s="117">
        <v>138185.55627644993</v>
      </c>
      <c r="BF84" s="117">
        <v>139403.5314061458</v>
      </c>
      <c r="BG84" s="117">
        <v>131027.09783088132</v>
      </c>
      <c r="BH84" s="117">
        <v>139511.00586739479</v>
      </c>
      <c r="BI84" s="117">
        <v>141412.01260270161</v>
      </c>
      <c r="BJ84" s="117">
        <v>141801.79233899692</v>
      </c>
      <c r="BK84" s="117">
        <v>145967.53990124876</v>
      </c>
      <c r="BL84" s="117">
        <v>152739.17226487337</v>
      </c>
      <c r="BM84" s="117">
        <v>162335.00312351249</v>
      </c>
      <c r="BN84" s="117">
        <v>163664.98302149208</v>
      </c>
      <c r="BO84" s="117">
        <v>166688.5654604396</v>
      </c>
      <c r="BP84" s="117">
        <v>171877.38797712469</v>
      </c>
      <c r="BQ84" s="117">
        <v>165735.15524398675</v>
      </c>
      <c r="BR84" s="117">
        <v>166978.06304256129</v>
      </c>
      <c r="BS84" s="117">
        <v>167881.03864057863</v>
      </c>
      <c r="BT84" s="117">
        <v>167703.12143713419</v>
      </c>
      <c r="BU84" s="117">
        <v>168014.11310485736</v>
      </c>
      <c r="BV84" s="117">
        <v>168660.64483442475</v>
      </c>
      <c r="BW84" s="117">
        <v>168728.76503514548</v>
      </c>
      <c r="BX84" s="84"/>
    </row>
    <row r="85" spans="1:76" ht="15.75">
      <c r="A85" s="89"/>
      <c r="B85" s="92" t="s">
        <v>179</v>
      </c>
      <c r="C85" s="95"/>
      <c r="D85" s="116"/>
      <c r="E85" s="116"/>
      <c r="F85" s="116"/>
      <c r="G85" s="116"/>
      <c r="H85" s="116"/>
      <c r="I85" s="116"/>
      <c r="J85" s="116"/>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90">
        <v>0</v>
      </c>
      <c r="AV85" s="90">
        <v>0</v>
      </c>
      <c r="AW85" s="90">
        <v>0</v>
      </c>
      <c r="AX85" s="90">
        <v>0</v>
      </c>
      <c r="AY85" s="90">
        <v>0</v>
      </c>
      <c r="AZ85" s="90">
        <v>0</v>
      </c>
      <c r="BA85" s="90">
        <v>0</v>
      </c>
      <c r="BB85" s="90">
        <v>0</v>
      </c>
      <c r="BC85" s="90">
        <v>0</v>
      </c>
      <c r="BD85" s="90">
        <v>0</v>
      </c>
      <c r="BE85" s="90">
        <v>0</v>
      </c>
      <c r="BF85" s="90">
        <v>0</v>
      </c>
      <c r="BG85" s="90">
        <v>0</v>
      </c>
      <c r="BH85" s="90">
        <v>0</v>
      </c>
      <c r="BI85" s="90">
        <v>0</v>
      </c>
      <c r="BJ85" s="90">
        <v>0</v>
      </c>
      <c r="BK85" s="90">
        <v>0</v>
      </c>
      <c r="BL85" s="90">
        <v>72398.95840513047</v>
      </c>
      <c r="BM85" s="90">
        <v>74391.802426217851</v>
      </c>
      <c r="BN85" s="90">
        <v>74540.307768431609</v>
      </c>
      <c r="BO85" s="90">
        <v>73860.700542008795</v>
      </c>
      <c r="BP85" s="90">
        <v>74150.727826134607</v>
      </c>
      <c r="BQ85" s="90">
        <v>72933.219162250505</v>
      </c>
      <c r="BR85" s="90">
        <v>74334.61359573192</v>
      </c>
      <c r="BS85" s="90">
        <v>74519.122393747763</v>
      </c>
      <c r="BT85" s="90">
        <v>73352.407685994927</v>
      </c>
      <c r="BU85" s="90">
        <v>72052.432209795763</v>
      </c>
      <c r="BV85" s="90">
        <v>71450.730316417903</v>
      </c>
      <c r="BW85" s="90">
        <v>70981.100918853597</v>
      </c>
      <c r="BX85" s="29"/>
    </row>
    <row r="86" spans="1:76" ht="15.75">
      <c r="A86" s="89"/>
      <c r="B86" s="92" t="s">
        <v>178</v>
      </c>
      <c r="C86" s="95"/>
      <c r="D86" s="116"/>
      <c r="E86" s="116"/>
      <c r="F86" s="116"/>
      <c r="G86" s="116"/>
      <c r="H86" s="116"/>
      <c r="I86" s="116"/>
      <c r="J86" s="116"/>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90">
        <v>0</v>
      </c>
      <c r="AV86" s="90">
        <v>0</v>
      </c>
      <c r="AW86" s="90">
        <v>0</v>
      </c>
      <c r="AX86" s="90">
        <v>0</v>
      </c>
      <c r="AY86" s="90">
        <v>0</v>
      </c>
      <c r="AZ86" s="90">
        <v>0</v>
      </c>
      <c r="BA86" s="90">
        <v>0</v>
      </c>
      <c r="BB86" s="90">
        <v>0</v>
      </c>
      <c r="BC86" s="90">
        <v>0</v>
      </c>
      <c r="BD86" s="90">
        <v>0</v>
      </c>
      <c r="BE86" s="90">
        <v>0</v>
      </c>
      <c r="BF86" s="90">
        <v>0</v>
      </c>
      <c r="BG86" s="90">
        <v>0</v>
      </c>
      <c r="BH86" s="90">
        <v>0</v>
      </c>
      <c r="BI86" s="90">
        <v>0</v>
      </c>
      <c r="BJ86" s="90">
        <v>0</v>
      </c>
      <c r="BK86" s="90">
        <v>0</v>
      </c>
      <c r="BL86" s="90">
        <v>80340.2138597429</v>
      </c>
      <c r="BM86" s="90">
        <v>87943.200697294655</v>
      </c>
      <c r="BN86" s="90">
        <v>89124.675253060457</v>
      </c>
      <c r="BO86" s="90">
        <v>92827.864918430816</v>
      </c>
      <c r="BP86" s="90">
        <v>97726.660150990079</v>
      </c>
      <c r="BQ86" s="90">
        <v>92801.936081736247</v>
      </c>
      <c r="BR86" s="90">
        <v>92643.449446829371</v>
      </c>
      <c r="BS86" s="90">
        <v>93361.916246830879</v>
      </c>
      <c r="BT86" s="90">
        <v>94350.713751139265</v>
      </c>
      <c r="BU86" s="90">
        <v>95961.680895061596</v>
      </c>
      <c r="BV86" s="90">
        <v>97209.91451800683</v>
      </c>
      <c r="BW86" s="90">
        <v>97747.664116291882</v>
      </c>
      <c r="BX86" s="29"/>
    </row>
    <row r="87" spans="1:76" ht="25.5" customHeight="1">
      <c r="A87" s="89"/>
      <c r="B87" s="33" t="s">
        <v>193</v>
      </c>
      <c r="C87" s="95"/>
      <c r="D87" s="116"/>
      <c r="E87" s="116"/>
      <c r="F87" s="116"/>
      <c r="G87" s="116"/>
      <c r="H87" s="116"/>
      <c r="I87" s="116"/>
      <c r="J87" s="116"/>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90">
        <v>0</v>
      </c>
      <c r="AV87" s="90">
        <v>0</v>
      </c>
      <c r="AW87" s="90">
        <v>0</v>
      </c>
      <c r="AX87" s="90">
        <v>5.4816859800974003</v>
      </c>
      <c r="AY87" s="90">
        <v>6.3612988653378082</v>
      </c>
      <c r="AZ87" s="90">
        <v>8.0680295087048854</v>
      </c>
      <c r="BA87" s="90">
        <v>7.2137576792622218</v>
      </c>
      <c r="BB87" s="90">
        <v>11.861404496909655</v>
      </c>
      <c r="BC87" s="90">
        <v>14.945661003598445</v>
      </c>
      <c r="BD87" s="90">
        <v>16.421663844517134</v>
      </c>
      <c r="BE87" s="90">
        <v>19.618507899124854</v>
      </c>
      <c r="BF87" s="90">
        <v>26.165471503377812</v>
      </c>
      <c r="BG87" s="90">
        <v>25.163144301779102</v>
      </c>
      <c r="BH87" s="90">
        <v>26.036946411081221</v>
      </c>
      <c r="BI87" s="90">
        <v>57.102731358362142</v>
      </c>
      <c r="BJ87" s="90">
        <v>39.02819818971448</v>
      </c>
      <c r="BK87" s="90">
        <v>47.514074728285642</v>
      </c>
      <c r="BL87" s="90">
        <v>453.52977835846877</v>
      </c>
      <c r="BM87" s="90">
        <v>460.79860416032813</v>
      </c>
      <c r="BN87" s="90">
        <v>475.85222972684574</v>
      </c>
      <c r="BO87" s="90">
        <v>471.96593627512851</v>
      </c>
      <c r="BP87" s="90">
        <v>484.23602944948266</v>
      </c>
      <c r="BQ87" s="90">
        <v>508.38403365226026</v>
      </c>
      <c r="BR87" s="90">
        <v>330.82942925763308</v>
      </c>
      <c r="BS87" s="90">
        <v>305.68107476019856</v>
      </c>
      <c r="BT87" s="90">
        <v>249.80126370467136</v>
      </c>
      <c r="BU87" s="90">
        <v>239.86719166048405</v>
      </c>
      <c r="BV87" s="90">
        <v>237.57577783457552</v>
      </c>
      <c r="BW87" s="90">
        <v>234.05840451400937</v>
      </c>
      <c r="BX87" s="29"/>
    </row>
    <row r="88" spans="1:76" ht="26.1" customHeight="1">
      <c r="A88" s="82"/>
      <c r="B88" s="30" t="s">
        <v>192</v>
      </c>
      <c r="C88" s="82"/>
      <c r="D88" s="93">
        <v>0</v>
      </c>
      <c r="E88" s="93">
        <v>0</v>
      </c>
      <c r="F88" s="93">
        <v>0</v>
      </c>
      <c r="G88" s="93">
        <v>0</v>
      </c>
      <c r="H88" s="93">
        <v>0</v>
      </c>
      <c r="I88" s="93">
        <v>0</v>
      </c>
      <c r="J88" s="93">
        <v>0</v>
      </c>
      <c r="K88" s="93">
        <v>0</v>
      </c>
      <c r="L88" s="93">
        <v>0</v>
      </c>
      <c r="M88" s="93">
        <v>0</v>
      </c>
      <c r="N88" s="93">
        <v>0</v>
      </c>
      <c r="O88" s="93">
        <v>0</v>
      </c>
      <c r="P88" s="93">
        <v>0</v>
      </c>
      <c r="Q88" s="93">
        <v>0</v>
      </c>
      <c r="R88" s="93">
        <v>0</v>
      </c>
      <c r="S88" s="93">
        <v>0</v>
      </c>
      <c r="T88" s="93">
        <v>0</v>
      </c>
      <c r="U88" s="93">
        <v>0</v>
      </c>
      <c r="V88" s="93">
        <v>0</v>
      </c>
      <c r="W88" s="93">
        <v>0</v>
      </c>
      <c r="X88" s="93">
        <v>0</v>
      </c>
      <c r="Y88" s="93">
        <v>0</v>
      </c>
      <c r="Z88" s="93">
        <v>0</v>
      </c>
      <c r="AA88" s="93">
        <v>0</v>
      </c>
      <c r="AB88" s="93">
        <v>0</v>
      </c>
      <c r="AC88" s="93">
        <v>0</v>
      </c>
      <c r="AD88" s="93">
        <v>0</v>
      </c>
      <c r="AE88" s="93">
        <v>0</v>
      </c>
      <c r="AF88" s="93">
        <v>0</v>
      </c>
      <c r="AG88" s="93">
        <v>0</v>
      </c>
      <c r="AH88" s="93">
        <v>0</v>
      </c>
      <c r="AI88" s="93">
        <v>0</v>
      </c>
      <c r="AJ88" s="93">
        <v>0</v>
      </c>
      <c r="AK88" s="93">
        <v>0</v>
      </c>
      <c r="AL88" s="93">
        <v>0</v>
      </c>
      <c r="AM88" s="93">
        <v>0</v>
      </c>
      <c r="AN88" s="93">
        <v>0</v>
      </c>
      <c r="AO88" s="93">
        <v>0</v>
      </c>
      <c r="AP88" s="93">
        <v>0</v>
      </c>
      <c r="AQ88" s="93">
        <v>0</v>
      </c>
      <c r="AR88" s="93">
        <v>0</v>
      </c>
      <c r="AS88" s="93">
        <v>0</v>
      </c>
      <c r="AT88" s="93">
        <v>0</v>
      </c>
      <c r="AU88" s="93">
        <v>6709.1661819556957</v>
      </c>
      <c r="AV88" s="93">
        <v>7401.0620794669376</v>
      </c>
      <c r="AW88" s="93">
        <v>7927.8374243410854</v>
      </c>
      <c r="AX88" s="93">
        <v>8201.1150377506456</v>
      </c>
      <c r="AY88" s="93">
        <v>8337.5121678053256</v>
      </c>
      <c r="AZ88" s="93">
        <v>8192.0134649890751</v>
      </c>
      <c r="BA88" s="93">
        <v>7872.42110615396</v>
      </c>
      <c r="BB88" s="93">
        <v>7601.1060005424251</v>
      </c>
      <c r="BC88" s="93">
        <v>7502.0297168459547</v>
      </c>
      <c r="BD88" s="93">
        <v>7272.8061210349269</v>
      </c>
      <c r="BE88" s="93">
        <v>7179.8552066871434</v>
      </c>
      <c r="BF88" s="93">
        <v>7000.3874433063274</v>
      </c>
      <c r="BG88" s="93">
        <v>6587.6451314882661</v>
      </c>
      <c r="BH88" s="93">
        <v>582.97980680698504</v>
      </c>
      <c r="BI88" s="93">
        <v>618.99041646381113</v>
      </c>
      <c r="BJ88" s="93">
        <v>565.98644991046206</v>
      </c>
      <c r="BK88" s="93">
        <v>509.55501191923673</v>
      </c>
      <c r="BL88" s="93">
        <v>517.07239241640661</v>
      </c>
      <c r="BM88" s="93">
        <v>556.47195791226329</v>
      </c>
      <c r="BN88" s="93">
        <v>567.1291315909582</v>
      </c>
      <c r="BO88" s="93">
        <v>557.71117084434252</v>
      </c>
      <c r="BP88" s="93">
        <v>556.56158960730045</v>
      </c>
      <c r="BQ88" s="93">
        <v>496.15740675351753</v>
      </c>
      <c r="BR88" s="93">
        <v>476.46228149189119</v>
      </c>
      <c r="BS88" s="93">
        <v>476.75795889937314</v>
      </c>
      <c r="BT88" s="93">
        <v>476.80308360071348</v>
      </c>
      <c r="BU88" s="93">
        <v>480.16467202510216</v>
      </c>
      <c r="BV88" s="93">
        <v>483.63072485093414</v>
      </c>
      <c r="BW88" s="93">
        <v>482.70067536558304</v>
      </c>
      <c r="BX88" s="29"/>
    </row>
    <row r="89" spans="1:76">
      <c r="A89" s="82"/>
      <c r="B89" s="38" t="s">
        <v>191</v>
      </c>
      <c r="C89" s="82"/>
      <c r="D89" s="93">
        <v>0</v>
      </c>
      <c r="E89" s="93">
        <v>0</v>
      </c>
      <c r="F89" s="93">
        <v>0</v>
      </c>
      <c r="G89" s="93">
        <v>0</v>
      </c>
      <c r="H89" s="93">
        <v>0</v>
      </c>
      <c r="I89" s="93">
        <v>0</v>
      </c>
      <c r="J89" s="93">
        <v>0</v>
      </c>
      <c r="K89" s="93">
        <v>0</v>
      </c>
      <c r="L89" s="93">
        <v>0</v>
      </c>
      <c r="M89" s="93">
        <v>0</v>
      </c>
      <c r="N89" s="93">
        <v>0</v>
      </c>
      <c r="O89" s="93">
        <v>0</v>
      </c>
      <c r="P89" s="93">
        <v>0</v>
      </c>
      <c r="Q89" s="93">
        <v>0</v>
      </c>
      <c r="R89" s="93">
        <v>0</v>
      </c>
      <c r="S89" s="93">
        <v>0</v>
      </c>
      <c r="T89" s="93">
        <v>0</v>
      </c>
      <c r="U89" s="93">
        <v>0</v>
      </c>
      <c r="V89" s="93">
        <v>0</v>
      </c>
      <c r="W89" s="93">
        <v>0</v>
      </c>
      <c r="X89" s="93">
        <v>0</v>
      </c>
      <c r="Y89" s="93">
        <v>0</v>
      </c>
      <c r="Z89" s="93">
        <v>0</v>
      </c>
      <c r="AA89" s="93">
        <v>0</v>
      </c>
      <c r="AB89" s="93">
        <v>0</v>
      </c>
      <c r="AC89" s="93">
        <v>0</v>
      </c>
      <c r="AD89" s="93">
        <v>0</v>
      </c>
      <c r="AE89" s="93">
        <v>0</v>
      </c>
      <c r="AF89" s="93">
        <v>0</v>
      </c>
      <c r="AG89" s="93">
        <v>0</v>
      </c>
      <c r="AH89" s="93">
        <v>0</v>
      </c>
      <c r="AI89" s="93">
        <v>0</v>
      </c>
      <c r="AJ89" s="93">
        <v>0</v>
      </c>
      <c r="AK89" s="93">
        <v>0</v>
      </c>
      <c r="AL89" s="93">
        <v>0</v>
      </c>
      <c r="AM89" s="93">
        <v>0</v>
      </c>
      <c r="AN89" s="93">
        <v>0</v>
      </c>
      <c r="AO89" s="93">
        <v>0</v>
      </c>
      <c r="AP89" s="93">
        <v>0</v>
      </c>
      <c r="AQ89" s="93">
        <v>0</v>
      </c>
      <c r="AR89" s="93">
        <v>0</v>
      </c>
      <c r="AS89" s="93">
        <v>0</v>
      </c>
      <c r="AT89" s="93">
        <v>0</v>
      </c>
      <c r="AU89" s="93">
        <v>6152.6192523486716</v>
      </c>
      <c r="AV89" s="93">
        <v>7030.2617069484131</v>
      </c>
      <c r="AW89" s="93">
        <v>7641.3704077374632</v>
      </c>
      <c r="AX89" s="93">
        <v>7912.3407728353914</v>
      </c>
      <c r="AY89" s="93">
        <v>8047.8905393031891</v>
      </c>
      <c r="AZ89" s="93">
        <v>7909.6756075244357</v>
      </c>
      <c r="BA89" s="93">
        <v>7585.1058300256491</v>
      </c>
      <c r="BB89" s="93">
        <v>7299.9681488943488</v>
      </c>
      <c r="BC89" s="93">
        <v>7155.207823162973</v>
      </c>
      <c r="BD89" s="93">
        <v>6889.9154162262612</v>
      </c>
      <c r="BE89" s="93">
        <v>6760.2240682640486</v>
      </c>
      <c r="BF89" s="93">
        <v>6685.9088991431609</v>
      </c>
      <c r="BG89" s="93">
        <v>6234.0886912670985</v>
      </c>
      <c r="BH89" s="93">
        <v>444.98185549748547</v>
      </c>
      <c r="BI89" s="93">
        <v>455.05474967847567</v>
      </c>
      <c r="BJ89" s="93">
        <v>409.40343127552723</v>
      </c>
      <c r="BK89" s="93">
        <v>373.33194391192274</v>
      </c>
      <c r="BL89" s="93">
        <v>394.29033657087763</v>
      </c>
      <c r="BM89" s="93">
        <v>426.06279825650654</v>
      </c>
      <c r="BN89" s="93">
        <v>429.05596011783041</v>
      </c>
      <c r="BO89" s="93">
        <v>457.07170449726624</v>
      </c>
      <c r="BP89" s="93">
        <v>455.80800211597148</v>
      </c>
      <c r="BQ89" s="93">
        <v>479.08511073305255</v>
      </c>
      <c r="BR89" s="93">
        <v>476.46228149189119</v>
      </c>
      <c r="BS89" s="93">
        <v>476.75795889937314</v>
      </c>
      <c r="BT89" s="93">
        <v>476.80308360071348</v>
      </c>
      <c r="BU89" s="93">
        <v>480.16467202510216</v>
      </c>
      <c r="BV89" s="93">
        <v>483.63072485093414</v>
      </c>
      <c r="BW89" s="93">
        <v>482.70067536558304</v>
      </c>
      <c r="BX89" s="29"/>
    </row>
    <row r="90" spans="1:76">
      <c r="A90" s="89"/>
      <c r="B90" s="92" t="s">
        <v>190</v>
      </c>
      <c r="C90" s="89"/>
      <c r="D90" s="90">
        <v>0</v>
      </c>
      <c r="E90" s="90">
        <v>0</v>
      </c>
      <c r="F90" s="90">
        <v>0</v>
      </c>
      <c r="G90" s="90">
        <v>0</v>
      </c>
      <c r="H90" s="90">
        <v>0</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0">
        <v>0</v>
      </c>
      <c r="AI90" s="90">
        <v>0</v>
      </c>
      <c r="AJ90" s="90">
        <v>0</v>
      </c>
      <c r="AK90" s="90">
        <v>0</v>
      </c>
      <c r="AL90" s="90">
        <v>0</v>
      </c>
      <c r="AM90" s="90">
        <v>0</v>
      </c>
      <c r="AN90" s="90">
        <v>0</v>
      </c>
      <c r="AO90" s="90">
        <v>0</v>
      </c>
      <c r="AP90" s="90">
        <v>0</v>
      </c>
      <c r="AQ90" s="90">
        <v>0</v>
      </c>
      <c r="AR90" s="90">
        <v>0</v>
      </c>
      <c r="AS90" s="90">
        <v>0</v>
      </c>
      <c r="AT90" s="90">
        <v>0</v>
      </c>
      <c r="AU90" s="90">
        <v>556.54692960702471</v>
      </c>
      <c r="AV90" s="90">
        <v>370.80037251852434</v>
      </c>
      <c r="AW90" s="90">
        <v>286.46701660362226</v>
      </c>
      <c r="AX90" s="90">
        <v>288.77426491525404</v>
      </c>
      <c r="AY90" s="90">
        <v>289.62162850213724</v>
      </c>
      <c r="AZ90" s="90">
        <v>282.33785746463991</v>
      </c>
      <c r="BA90" s="90">
        <v>287.3152761283099</v>
      </c>
      <c r="BB90" s="90">
        <v>301.13785164807689</v>
      </c>
      <c r="BC90" s="90">
        <v>346.82189368298168</v>
      </c>
      <c r="BD90" s="90">
        <v>382.89070480866599</v>
      </c>
      <c r="BE90" s="90">
        <v>419.63113842309457</v>
      </c>
      <c r="BF90" s="90">
        <v>313.19409846170043</v>
      </c>
      <c r="BG90" s="90">
        <v>351.97285728140957</v>
      </c>
      <c r="BH90" s="90">
        <v>136.30179760652032</v>
      </c>
      <c r="BI90" s="90">
        <v>162.29363257877685</v>
      </c>
      <c r="BJ90" s="90">
        <v>154.70190965618269</v>
      </c>
      <c r="BK90" s="90">
        <v>133.80376892122655</v>
      </c>
      <c r="BL90" s="90">
        <v>119.98287515439836</v>
      </c>
      <c r="BM90" s="90">
        <v>127.25695234803358</v>
      </c>
      <c r="BN90" s="90">
        <v>135.54615420042256</v>
      </c>
      <c r="BO90" s="90">
        <v>99.722632762337327</v>
      </c>
      <c r="BP90" s="90">
        <v>99.591554136566103</v>
      </c>
      <c r="BQ90" s="90">
        <v>0</v>
      </c>
      <c r="BR90" s="90">
        <v>0</v>
      </c>
      <c r="BS90" s="90">
        <v>0</v>
      </c>
      <c r="BT90" s="90">
        <v>0</v>
      </c>
      <c r="BU90" s="90">
        <v>0</v>
      </c>
      <c r="BV90" s="90">
        <v>0</v>
      </c>
      <c r="BW90" s="90">
        <v>0</v>
      </c>
      <c r="BX90" s="29"/>
    </row>
    <row r="91" spans="1:76">
      <c r="A91" s="89"/>
      <c r="B91" s="92" t="s">
        <v>259</v>
      </c>
      <c r="C91" s="89"/>
      <c r="D91" s="90">
        <v>0</v>
      </c>
      <c r="E91" s="90">
        <v>0</v>
      </c>
      <c r="F91" s="90">
        <v>0</v>
      </c>
      <c r="G91" s="90">
        <v>0</v>
      </c>
      <c r="H91" s="90">
        <v>0</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0">
        <v>0</v>
      </c>
      <c r="AI91" s="90">
        <v>0</v>
      </c>
      <c r="AJ91" s="90">
        <v>0</v>
      </c>
      <c r="AK91" s="90">
        <v>0</v>
      </c>
      <c r="AL91" s="90">
        <v>0</v>
      </c>
      <c r="AM91" s="90">
        <v>0</v>
      </c>
      <c r="AN91" s="90">
        <v>0</v>
      </c>
      <c r="AO91" s="90">
        <v>0</v>
      </c>
      <c r="AP91" s="90">
        <v>0</v>
      </c>
      <c r="AQ91" s="90">
        <v>0</v>
      </c>
      <c r="AR91" s="90">
        <v>0</v>
      </c>
      <c r="AS91" s="90">
        <v>0</v>
      </c>
      <c r="AT91" s="90">
        <v>0</v>
      </c>
      <c r="AU91" s="90">
        <v>0</v>
      </c>
      <c r="AV91" s="90">
        <v>0</v>
      </c>
      <c r="AW91" s="90">
        <v>0</v>
      </c>
      <c r="AX91" s="90">
        <v>0</v>
      </c>
      <c r="AY91" s="90">
        <v>0</v>
      </c>
      <c r="AZ91" s="90">
        <v>0</v>
      </c>
      <c r="BA91" s="90">
        <v>0</v>
      </c>
      <c r="BB91" s="90">
        <v>0</v>
      </c>
      <c r="BC91" s="90">
        <v>0</v>
      </c>
      <c r="BD91" s="90">
        <v>0</v>
      </c>
      <c r="BE91" s="90">
        <v>0</v>
      </c>
      <c r="BF91" s="90">
        <v>1.2844457014654509</v>
      </c>
      <c r="BG91" s="90">
        <v>1.583582939758563</v>
      </c>
      <c r="BH91" s="90">
        <v>1.6961537029792426</v>
      </c>
      <c r="BI91" s="90">
        <v>1.6420342065585212</v>
      </c>
      <c r="BJ91" s="90">
        <v>1.8811089787520709</v>
      </c>
      <c r="BK91" s="90">
        <v>2.4192990860874843</v>
      </c>
      <c r="BL91" s="90">
        <v>2.7991806911306241</v>
      </c>
      <c r="BM91" s="90">
        <v>3.1522073077231334</v>
      </c>
      <c r="BN91" s="90">
        <v>2.52701727270524</v>
      </c>
      <c r="BO91" s="90">
        <v>0.9168335847388972</v>
      </c>
      <c r="BP91" s="90">
        <v>1.1620333547628139</v>
      </c>
      <c r="BQ91" s="90">
        <v>17.072296020464961</v>
      </c>
      <c r="BR91" s="90">
        <v>0</v>
      </c>
      <c r="BS91" s="90">
        <v>0</v>
      </c>
      <c r="BT91" s="90">
        <v>0</v>
      </c>
      <c r="BU91" s="90">
        <v>0</v>
      </c>
      <c r="BV91" s="90">
        <v>0</v>
      </c>
      <c r="BW91" s="90">
        <v>0</v>
      </c>
      <c r="BX91" s="29"/>
    </row>
    <row r="92" spans="1:76" ht="15.75" thickBot="1">
      <c r="A92" s="80"/>
      <c r="B92" s="114"/>
      <c r="C92" s="80"/>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29"/>
    </row>
    <row r="93" spans="1:76">
      <c r="A93" s="79"/>
      <c r="B93" s="29"/>
      <c r="C93" s="79"/>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29"/>
    </row>
  </sheetData>
  <mergeCells count="2">
    <mergeCell ref="A2:A4"/>
    <mergeCell ref="B2:C4"/>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0"/>
  <sheetViews>
    <sheetView zoomScale="85" zoomScaleNormal="85" workbookViewId="0">
      <pane xSplit="3" ySplit="4" topLeftCell="BN5" activePane="bottomRight" state="frozen"/>
      <selection pane="topRight"/>
      <selection pane="bottomLeft"/>
      <selection pane="bottomRight"/>
    </sheetView>
  </sheetViews>
  <sheetFormatPr defaultColWidth="11.7109375" defaultRowHeight="15"/>
  <cols>
    <col min="1" max="1" width="20.7109375" style="125" customWidth="1"/>
    <col min="2" max="2" width="75.7109375" style="123" customWidth="1"/>
    <col min="3" max="3" width="25.7109375" style="125" customWidth="1"/>
    <col min="4" max="75" width="12.7109375" style="124" customWidth="1"/>
    <col min="76" max="76" width="12.7109375" style="123" customWidth="1"/>
    <col min="77" max="16384" width="11.7109375" style="123"/>
  </cols>
  <sheetData>
    <row r="1" spans="1:76" s="149" customFormat="1" ht="24.95" customHeight="1" thickBot="1">
      <c r="A1" s="27" t="s">
        <v>79</v>
      </c>
      <c r="B1" s="153"/>
      <c r="C1" s="152"/>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0"/>
    </row>
    <row r="2" spans="1:76" ht="33" customHeight="1">
      <c r="A2" s="425" t="str">
        <f>'Benefit summary table'!A2</f>
        <v>Budget 2015</v>
      </c>
      <c r="B2" s="425" t="s">
        <v>272</v>
      </c>
      <c r="C2" s="428"/>
      <c r="D2" s="148" t="s">
        <v>162</v>
      </c>
      <c r="E2" s="148" t="s">
        <v>161</v>
      </c>
      <c r="F2" s="148" t="s">
        <v>160</v>
      </c>
      <c r="G2" s="148" t="s">
        <v>159</v>
      </c>
      <c r="H2" s="148" t="s">
        <v>158</v>
      </c>
      <c r="I2" s="148" t="s">
        <v>157</v>
      </c>
      <c r="J2" s="148" t="s">
        <v>156</v>
      </c>
      <c r="K2" s="148" t="s">
        <v>155</v>
      </c>
      <c r="L2" s="148" t="s">
        <v>154</v>
      </c>
      <c r="M2" s="148" t="s">
        <v>153</v>
      </c>
      <c r="N2" s="148" t="s">
        <v>152</v>
      </c>
      <c r="O2" s="148" t="s">
        <v>151</v>
      </c>
      <c r="P2" s="148" t="s">
        <v>150</v>
      </c>
      <c r="Q2" s="148" t="s">
        <v>149</v>
      </c>
      <c r="R2" s="148" t="s">
        <v>148</v>
      </c>
      <c r="S2" s="148" t="s">
        <v>147</v>
      </c>
      <c r="T2" s="148" t="s">
        <v>146</v>
      </c>
      <c r="U2" s="148" t="s">
        <v>145</v>
      </c>
      <c r="V2" s="148" t="s">
        <v>144</v>
      </c>
      <c r="W2" s="148" t="s">
        <v>143</v>
      </c>
      <c r="X2" s="148" t="s">
        <v>142</v>
      </c>
      <c r="Y2" s="148" t="s">
        <v>141</v>
      </c>
      <c r="Z2" s="148" t="s">
        <v>140</v>
      </c>
      <c r="AA2" s="148" t="s">
        <v>139</v>
      </c>
      <c r="AB2" s="148" t="s">
        <v>138</v>
      </c>
      <c r="AC2" s="148" t="s">
        <v>137</v>
      </c>
      <c r="AD2" s="148" t="s">
        <v>136</v>
      </c>
      <c r="AE2" s="148" t="s">
        <v>135</v>
      </c>
      <c r="AF2" s="148" t="s">
        <v>134</v>
      </c>
      <c r="AG2" s="148" t="s">
        <v>133</v>
      </c>
      <c r="AH2" s="148" t="s">
        <v>132</v>
      </c>
      <c r="AI2" s="148" t="s">
        <v>131</v>
      </c>
      <c r="AJ2" s="148" t="s">
        <v>130</v>
      </c>
      <c r="AK2" s="148" t="s">
        <v>129</v>
      </c>
      <c r="AL2" s="148" t="s">
        <v>128</v>
      </c>
      <c r="AM2" s="148" t="s">
        <v>127</v>
      </c>
      <c r="AN2" s="148" t="s">
        <v>126</v>
      </c>
      <c r="AO2" s="148" t="s">
        <v>125</v>
      </c>
      <c r="AP2" s="148" t="s">
        <v>124</v>
      </c>
      <c r="AQ2" s="148" t="s">
        <v>123</v>
      </c>
      <c r="AR2" s="148" t="s">
        <v>122</v>
      </c>
      <c r="AS2" s="148" t="s">
        <v>121</v>
      </c>
      <c r="AT2" s="148" t="s">
        <v>120</v>
      </c>
      <c r="AU2" s="148" t="s">
        <v>119</v>
      </c>
      <c r="AV2" s="148" t="s">
        <v>118</v>
      </c>
      <c r="AW2" s="148" t="s">
        <v>117</v>
      </c>
      <c r="AX2" s="148" t="s">
        <v>116</v>
      </c>
      <c r="AY2" s="148" t="s">
        <v>115</v>
      </c>
      <c r="AZ2" s="148" t="s">
        <v>114</v>
      </c>
      <c r="BA2" s="148" t="s">
        <v>113</v>
      </c>
      <c r="BB2" s="148" t="s">
        <v>112</v>
      </c>
      <c r="BC2" s="148" t="s">
        <v>111</v>
      </c>
      <c r="BD2" s="148" t="s">
        <v>110</v>
      </c>
      <c r="BE2" s="148" t="s">
        <v>109</v>
      </c>
      <c r="BF2" s="148" t="s">
        <v>108</v>
      </c>
      <c r="BG2" s="148" t="s">
        <v>107</v>
      </c>
      <c r="BH2" s="148" t="s">
        <v>106</v>
      </c>
      <c r="BI2" s="148" t="s">
        <v>105</v>
      </c>
      <c r="BJ2" s="148" t="s">
        <v>104</v>
      </c>
      <c r="BK2" s="148" t="s">
        <v>103</v>
      </c>
      <c r="BL2" s="148" t="s">
        <v>102</v>
      </c>
      <c r="BM2" s="148" t="s">
        <v>101</v>
      </c>
      <c r="BN2" s="148" t="s">
        <v>100</v>
      </c>
      <c r="BO2" s="148" t="s">
        <v>99</v>
      </c>
      <c r="BP2" s="148" t="s">
        <v>98</v>
      </c>
      <c r="BQ2" s="148" t="s">
        <v>97</v>
      </c>
      <c r="BR2" s="148" t="s">
        <v>96</v>
      </c>
      <c r="BS2" s="148" t="s">
        <v>95</v>
      </c>
      <c r="BT2" s="148" t="s">
        <v>94</v>
      </c>
      <c r="BU2" s="147" t="s">
        <v>93</v>
      </c>
      <c r="BV2" s="54" t="s">
        <v>92</v>
      </c>
      <c r="BW2" s="54" t="s">
        <v>91</v>
      </c>
      <c r="BX2" s="126"/>
    </row>
    <row r="3" spans="1:76" s="144" customFormat="1" ht="15.75">
      <c r="A3" s="426"/>
      <c r="B3" s="426"/>
      <c r="C3" s="429"/>
      <c r="D3" s="146" t="s">
        <v>90</v>
      </c>
      <c r="E3" s="146" t="s">
        <v>90</v>
      </c>
      <c r="F3" s="146" t="s">
        <v>90</v>
      </c>
      <c r="G3" s="146" t="s">
        <v>90</v>
      </c>
      <c r="H3" s="146" t="s">
        <v>90</v>
      </c>
      <c r="I3" s="146" t="s">
        <v>90</v>
      </c>
      <c r="J3" s="146" t="s">
        <v>90</v>
      </c>
      <c r="K3" s="146" t="s">
        <v>90</v>
      </c>
      <c r="L3" s="146" t="s">
        <v>90</v>
      </c>
      <c r="M3" s="146" t="s">
        <v>90</v>
      </c>
      <c r="N3" s="146" t="s">
        <v>90</v>
      </c>
      <c r="O3" s="146" t="s">
        <v>90</v>
      </c>
      <c r="P3" s="146" t="s">
        <v>90</v>
      </c>
      <c r="Q3" s="146" t="s">
        <v>90</v>
      </c>
      <c r="R3" s="146" t="s">
        <v>90</v>
      </c>
      <c r="S3" s="146" t="s">
        <v>90</v>
      </c>
      <c r="T3" s="146" t="s">
        <v>90</v>
      </c>
      <c r="U3" s="146" t="s">
        <v>90</v>
      </c>
      <c r="V3" s="146" t="s">
        <v>90</v>
      </c>
      <c r="W3" s="146" t="s">
        <v>90</v>
      </c>
      <c r="X3" s="146" t="s">
        <v>90</v>
      </c>
      <c r="Y3" s="146" t="s">
        <v>90</v>
      </c>
      <c r="Z3" s="146" t="s">
        <v>90</v>
      </c>
      <c r="AA3" s="146" t="s">
        <v>90</v>
      </c>
      <c r="AB3" s="146" t="s">
        <v>90</v>
      </c>
      <c r="AC3" s="146" t="s">
        <v>90</v>
      </c>
      <c r="AD3" s="146" t="s">
        <v>90</v>
      </c>
      <c r="AE3" s="146" t="s">
        <v>90</v>
      </c>
      <c r="AF3" s="146" t="s">
        <v>90</v>
      </c>
      <c r="AG3" s="146" t="s">
        <v>90</v>
      </c>
      <c r="AH3" s="146" t="s">
        <v>90</v>
      </c>
      <c r="AI3" s="146" t="s">
        <v>90</v>
      </c>
      <c r="AJ3" s="146" t="s">
        <v>90</v>
      </c>
      <c r="AK3" s="146" t="s">
        <v>90</v>
      </c>
      <c r="AL3" s="146" t="s">
        <v>90</v>
      </c>
      <c r="AM3" s="146" t="s">
        <v>90</v>
      </c>
      <c r="AN3" s="146" t="s">
        <v>90</v>
      </c>
      <c r="AO3" s="146" t="s">
        <v>90</v>
      </c>
      <c r="AP3" s="146" t="s">
        <v>90</v>
      </c>
      <c r="AQ3" s="146" t="s">
        <v>90</v>
      </c>
      <c r="AR3" s="146" t="s">
        <v>90</v>
      </c>
      <c r="AS3" s="146" t="s">
        <v>90</v>
      </c>
      <c r="AT3" s="146" t="s">
        <v>90</v>
      </c>
      <c r="AU3" s="146" t="s">
        <v>90</v>
      </c>
      <c r="AV3" s="146" t="s">
        <v>90</v>
      </c>
      <c r="AW3" s="146" t="s">
        <v>90</v>
      </c>
      <c r="AX3" s="146" t="s">
        <v>90</v>
      </c>
      <c r="AY3" s="146" t="s">
        <v>90</v>
      </c>
      <c r="AZ3" s="146" t="s">
        <v>90</v>
      </c>
      <c r="BA3" s="146" t="s">
        <v>90</v>
      </c>
      <c r="BB3" s="146" t="s">
        <v>90</v>
      </c>
      <c r="BC3" s="146" t="s">
        <v>90</v>
      </c>
      <c r="BD3" s="146" t="s">
        <v>90</v>
      </c>
      <c r="BE3" s="146" t="s">
        <v>90</v>
      </c>
      <c r="BF3" s="146" t="s">
        <v>90</v>
      </c>
      <c r="BG3" s="146" t="s">
        <v>90</v>
      </c>
      <c r="BH3" s="146" t="s">
        <v>90</v>
      </c>
      <c r="BI3" s="146" t="s">
        <v>90</v>
      </c>
      <c r="BJ3" s="146" t="s">
        <v>90</v>
      </c>
      <c r="BK3" s="146" t="s">
        <v>90</v>
      </c>
      <c r="BL3" s="146" t="s">
        <v>90</v>
      </c>
      <c r="BM3" s="146" t="s">
        <v>90</v>
      </c>
      <c r="BN3" s="146" t="s">
        <v>90</v>
      </c>
      <c r="BO3" s="146" t="s">
        <v>90</v>
      </c>
      <c r="BP3" s="53" t="s">
        <v>90</v>
      </c>
      <c r="BQ3" s="53" t="s">
        <v>90</v>
      </c>
      <c r="BR3" s="146" t="s">
        <v>89</v>
      </c>
      <c r="BS3" s="146" t="s">
        <v>89</v>
      </c>
      <c r="BT3" s="146" t="s">
        <v>89</v>
      </c>
      <c r="BU3" s="146" t="s">
        <v>89</v>
      </c>
      <c r="BV3" s="53" t="s">
        <v>89</v>
      </c>
      <c r="BW3" s="53" t="s">
        <v>89</v>
      </c>
      <c r="BX3" s="145"/>
    </row>
    <row r="4" spans="1:76">
      <c r="A4" s="427"/>
      <c r="B4" s="427"/>
      <c r="C4" s="430"/>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26"/>
    </row>
    <row r="5" spans="1:76">
      <c r="A5" s="142"/>
      <c r="B5" s="30" t="s">
        <v>257</v>
      </c>
      <c r="C5" s="142"/>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39">
        <v>1</v>
      </c>
      <c r="BR5" s="139">
        <v>1</v>
      </c>
      <c r="BS5" s="139">
        <v>1</v>
      </c>
      <c r="BT5" s="139">
        <v>1</v>
      </c>
      <c r="BU5" s="139">
        <v>1</v>
      </c>
      <c r="BV5" s="139">
        <v>1</v>
      </c>
      <c r="BW5" s="139">
        <v>1</v>
      </c>
      <c r="BX5" s="126"/>
    </row>
    <row r="6" spans="1:76">
      <c r="A6" s="136"/>
      <c r="B6" s="137" t="s">
        <v>256</v>
      </c>
      <c r="C6" s="136"/>
      <c r="D6" s="139">
        <v>0</v>
      </c>
      <c r="E6" s="139">
        <v>0</v>
      </c>
      <c r="F6" s="139">
        <v>0</v>
      </c>
      <c r="G6" s="139">
        <v>0</v>
      </c>
      <c r="H6" s="139">
        <v>0</v>
      </c>
      <c r="I6" s="139">
        <v>0</v>
      </c>
      <c r="J6" s="139">
        <v>0</v>
      </c>
      <c r="K6" s="139">
        <v>0</v>
      </c>
      <c r="L6" s="139">
        <v>0</v>
      </c>
      <c r="M6" s="139">
        <v>0</v>
      </c>
      <c r="N6" s="139">
        <v>0</v>
      </c>
      <c r="O6" s="139">
        <v>0</v>
      </c>
      <c r="P6" s="139">
        <v>0</v>
      </c>
      <c r="Q6" s="139">
        <v>0</v>
      </c>
      <c r="R6" s="139">
        <v>0</v>
      </c>
      <c r="S6" s="139">
        <v>0</v>
      </c>
      <c r="T6" s="139">
        <v>0</v>
      </c>
      <c r="U6" s="139">
        <v>0</v>
      </c>
      <c r="V6" s="139">
        <v>0</v>
      </c>
      <c r="W6" s="139">
        <v>0</v>
      </c>
      <c r="X6" s="139">
        <v>0</v>
      </c>
      <c r="Y6" s="139">
        <v>0</v>
      </c>
      <c r="Z6" s="139">
        <v>0</v>
      </c>
      <c r="AA6" s="139">
        <v>0</v>
      </c>
      <c r="AB6" s="139">
        <v>0</v>
      </c>
      <c r="AC6" s="139">
        <v>0</v>
      </c>
      <c r="AD6" s="139">
        <v>0</v>
      </c>
      <c r="AE6" s="139">
        <v>0</v>
      </c>
      <c r="AF6" s="139">
        <v>0</v>
      </c>
      <c r="AG6" s="139">
        <v>0</v>
      </c>
      <c r="AH6" s="139">
        <v>0</v>
      </c>
      <c r="AI6" s="139">
        <v>0</v>
      </c>
      <c r="AJ6" s="139">
        <v>0</v>
      </c>
      <c r="AK6" s="139">
        <v>0</v>
      </c>
      <c r="AL6" s="139">
        <v>0</v>
      </c>
      <c r="AM6" s="139">
        <v>0</v>
      </c>
      <c r="AN6" s="139">
        <v>0</v>
      </c>
      <c r="AO6" s="139">
        <v>0</v>
      </c>
      <c r="AP6" s="139">
        <v>0</v>
      </c>
      <c r="AQ6" s="139">
        <v>0</v>
      </c>
      <c r="AR6" s="139">
        <v>0</v>
      </c>
      <c r="AS6" s="139">
        <v>0</v>
      </c>
      <c r="AT6" s="139">
        <v>0</v>
      </c>
      <c r="AU6" s="139">
        <v>0</v>
      </c>
      <c r="AV6" s="139">
        <v>0</v>
      </c>
      <c r="AW6" s="139">
        <v>0</v>
      </c>
      <c r="AX6" s="139">
        <v>0</v>
      </c>
      <c r="AY6" s="139">
        <v>1268</v>
      </c>
      <c r="AZ6" s="139">
        <v>1298</v>
      </c>
      <c r="BA6" s="139">
        <v>1365</v>
      </c>
      <c r="BB6" s="139">
        <v>1404</v>
      </c>
      <c r="BC6" s="139">
        <v>1434</v>
      </c>
      <c r="BD6" s="139">
        <v>1464</v>
      </c>
      <c r="BE6" s="139">
        <v>1495</v>
      </c>
      <c r="BF6" s="139">
        <v>1510</v>
      </c>
      <c r="BG6" s="139">
        <v>1547</v>
      </c>
      <c r="BH6" s="139">
        <v>1589</v>
      </c>
      <c r="BI6" s="139">
        <v>1629</v>
      </c>
      <c r="BJ6" s="139">
        <v>1666</v>
      </c>
      <c r="BK6" s="139">
        <v>1700</v>
      </c>
      <c r="BL6" s="139">
        <v>1737</v>
      </c>
      <c r="BM6" s="139">
        <v>1776</v>
      </c>
      <c r="BN6" s="139">
        <v>1782</v>
      </c>
      <c r="BO6" s="139">
        <v>1756</v>
      </c>
      <c r="BP6" s="139">
        <v>1710</v>
      </c>
      <c r="BQ6" s="139">
        <v>1642</v>
      </c>
      <c r="BR6" s="139">
        <v>1623</v>
      </c>
      <c r="BS6" s="139">
        <v>1614</v>
      </c>
      <c r="BT6" s="139">
        <v>1653</v>
      </c>
      <c r="BU6" s="139">
        <v>1659</v>
      </c>
      <c r="BV6" s="139">
        <v>1665</v>
      </c>
      <c r="BW6" s="139">
        <v>1673</v>
      </c>
      <c r="BX6" s="126"/>
    </row>
    <row r="7" spans="1:76">
      <c r="A7" s="136"/>
      <c r="B7" s="140" t="s">
        <v>264</v>
      </c>
      <c r="C7" s="136"/>
      <c r="D7" s="135">
        <v>0</v>
      </c>
      <c r="E7" s="135">
        <v>0</v>
      </c>
      <c r="F7" s="135">
        <v>0</v>
      </c>
      <c r="G7" s="135">
        <v>0</v>
      </c>
      <c r="H7" s="135">
        <v>0</v>
      </c>
      <c r="I7" s="135">
        <v>0</v>
      </c>
      <c r="J7" s="135">
        <v>0</v>
      </c>
      <c r="K7" s="135">
        <v>0</v>
      </c>
      <c r="L7" s="135">
        <v>0</v>
      </c>
      <c r="M7" s="135">
        <v>0</v>
      </c>
      <c r="N7" s="135">
        <v>0</v>
      </c>
      <c r="O7" s="135">
        <v>0</v>
      </c>
      <c r="P7" s="135">
        <v>0</v>
      </c>
      <c r="Q7" s="135">
        <v>0</v>
      </c>
      <c r="R7" s="135">
        <v>0</v>
      </c>
      <c r="S7" s="135">
        <v>0</v>
      </c>
      <c r="T7" s="135">
        <v>0</v>
      </c>
      <c r="U7" s="135">
        <v>0</v>
      </c>
      <c r="V7" s="135">
        <v>0</v>
      </c>
      <c r="W7" s="135">
        <v>0</v>
      </c>
      <c r="X7" s="135">
        <v>0</v>
      </c>
      <c r="Y7" s="135">
        <v>0</v>
      </c>
      <c r="Z7" s="135">
        <v>0</v>
      </c>
      <c r="AA7" s="135">
        <v>0</v>
      </c>
      <c r="AB7" s="135">
        <v>0</v>
      </c>
      <c r="AC7" s="135">
        <v>143</v>
      </c>
      <c r="AD7" s="135">
        <v>170</v>
      </c>
      <c r="AE7" s="135">
        <v>193</v>
      </c>
      <c r="AF7" s="135">
        <v>217</v>
      </c>
      <c r="AG7" s="135">
        <v>243</v>
      </c>
      <c r="AH7" s="135">
        <v>264</v>
      </c>
      <c r="AI7" s="135">
        <v>278</v>
      </c>
      <c r="AJ7" s="135">
        <v>314</v>
      </c>
      <c r="AK7" s="135">
        <v>350</v>
      </c>
      <c r="AL7" s="135">
        <v>388</v>
      </c>
      <c r="AM7" s="135">
        <v>441</v>
      </c>
      <c r="AN7" s="135">
        <v>507</v>
      </c>
      <c r="AO7" s="135">
        <v>562</v>
      </c>
      <c r="AP7" s="135">
        <v>611</v>
      </c>
      <c r="AQ7" s="135">
        <v>677</v>
      </c>
      <c r="AR7" s="135">
        <v>737</v>
      </c>
      <c r="AS7" s="135">
        <v>798</v>
      </c>
      <c r="AT7" s="135">
        <v>875</v>
      </c>
      <c r="AU7" s="135">
        <v>988</v>
      </c>
      <c r="AV7" s="135">
        <v>890</v>
      </c>
      <c r="AW7" s="135">
        <v>962</v>
      </c>
      <c r="AX7" s="135">
        <v>1046</v>
      </c>
      <c r="AY7" s="135">
        <v>1115</v>
      </c>
      <c r="AZ7" s="135">
        <v>1152</v>
      </c>
      <c r="BA7" s="135">
        <v>1207</v>
      </c>
      <c r="BB7" s="135">
        <v>1238</v>
      </c>
      <c r="BC7" s="135">
        <v>1256</v>
      </c>
      <c r="BD7" s="135">
        <v>1276</v>
      </c>
      <c r="BE7" s="135">
        <v>1296</v>
      </c>
      <c r="BF7" s="135">
        <v>1304</v>
      </c>
      <c r="BG7" s="135">
        <v>1343</v>
      </c>
      <c r="BH7" s="135">
        <v>1400</v>
      </c>
      <c r="BI7" s="135">
        <v>1445</v>
      </c>
      <c r="BJ7" s="135">
        <v>1489</v>
      </c>
      <c r="BK7" s="135">
        <v>1528</v>
      </c>
      <c r="BL7" s="135">
        <v>1568</v>
      </c>
      <c r="BM7" s="135">
        <v>1607</v>
      </c>
      <c r="BN7" s="135">
        <v>1619</v>
      </c>
      <c r="BO7" s="135">
        <v>1597</v>
      </c>
      <c r="BP7" s="135">
        <v>1553</v>
      </c>
      <c r="BQ7" s="135">
        <v>1491</v>
      </c>
      <c r="BR7" s="135">
        <v>1468</v>
      </c>
      <c r="BS7" s="135">
        <v>1458</v>
      </c>
      <c r="BT7" s="135">
        <v>1492</v>
      </c>
      <c r="BU7" s="135">
        <v>1495</v>
      </c>
      <c r="BV7" s="135">
        <v>1501</v>
      </c>
      <c r="BW7" s="135">
        <v>1507</v>
      </c>
      <c r="BX7" s="126"/>
    </row>
    <row r="8" spans="1:76">
      <c r="A8" s="136"/>
      <c r="B8" s="140" t="s">
        <v>263</v>
      </c>
      <c r="C8" s="136"/>
      <c r="D8" s="135">
        <v>0</v>
      </c>
      <c r="E8" s="135">
        <v>0</v>
      </c>
      <c r="F8" s="135">
        <v>0</v>
      </c>
      <c r="G8" s="135">
        <v>0</v>
      </c>
      <c r="H8" s="135">
        <v>0</v>
      </c>
      <c r="I8" s="135">
        <v>0</v>
      </c>
      <c r="J8" s="135">
        <v>0</v>
      </c>
      <c r="K8" s="135">
        <v>0</v>
      </c>
      <c r="L8" s="135">
        <v>0</v>
      </c>
      <c r="M8" s="135">
        <v>0</v>
      </c>
      <c r="N8" s="135">
        <v>0</v>
      </c>
      <c r="O8" s="135">
        <v>0</v>
      </c>
      <c r="P8" s="135">
        <v>0</v>
      </c>
      <c r="Q8" s="135">
        <v>0</v>
      </c>
      <c r="R8" s="135">
        <v>0</v>
      </c>
      <c r="S8" s="135">
        <v>0</v>
      </c>
      <c r="T8" s="135">
        <v>0</v>
      </c>
      <c r="U8" s="135">
        <v>0</v>
      </c>
      <c r="V8" s="135">
        <v>0</v>
      </c>
      <c r="W8" s="135">
        <v>0</v>
      </c>
      <c r="X8" s="135">
        <v>0</v>
      </c>
      <c r="Y8" s="135">
        <v>0</v>
      </c>
      <c r="Z8" s="135">
        <v>0</v>
      </c>
      <c r="AA8" s="135">
        <v>0</v>
      </c>
      <c r="AB8" s="135">
        <v>0</v>
      </c>
      <c r="AC8" s="135">
        <v>0</v>
      </c>
      <c r="AD8" s="135">
        <v>0</v>
      </c>
      <c r="AE8" s="135">
        <v>0</v>
      </c>
      <c r="AF8" s="135">
        <v>0</v>
      </c>
      <c r="AG8" s="135">
        <v>0</v>
      </c>
      <c r="AH8" s="135">
        <v>0</v>
      </c>
      <c r="AI8" s="135">
        <v>0</v>
      </c>
      <c r="AJ8" s="135">
        <v>0</v>
      </c>
      <c r="AK8" s="135">
        <v>0</v>
      </c>
      <c r="AL8" s="135">
        <v>0</v>
      </c>
      <c r="AM8" s="135">
        <v>0</v>
      </c>
      <c r="AN8" s="135">
        <v>0</v>
      </c>
      <c r="AO8" s="135">
        <v>0</v>
      </c>
      <c r="AP8" s="135">
        <v>0</v>
      </c>
      <c r="AQ8" s="135">
        <v>0</v>
      </c>
      <c r="AR8" s="135">
        <v>0</v>
      </c>
      <c r="AS8" s="135">
        <v>0</v>
      </c>
      <c r="AT8" s="135">
        <v>0</v>
      </c>
      <c r="AU8" s="135">
        <v>0</v>
      </c>
      <c r="AV8" s="135">
        <v>0</v>
      </c>
      <c r="AW8" s="135">
        <v>0</v>
      </c>
      <c r="AX8" s="135">
        <v>0</v>
      </c>
      <c r="AY8" s="135">
        <v>153</v>
      </c>
      <c r="AZ8" s="135">
        <v>146</v>
      </c>
      <c r="BA8" s="135">
        <v>158</v>
      </c>
      <c r="BB8" s="135">
        <v>166</v>
      </c>
      <c r="BC8" s="135">
        <v>178</v>
      </c>
      <c r="BD8" s="135">
        <v>188</v>
      </c>
      <c r="BE8" s="135">
        <v>199</v>
      </c>
      <c r="BF8" s="135">
        <v>206</v>
      </c>
      <c r="BG8" s="135">
        <v>204</v>
      </c>
      <c r="BH8" s="135">
        <v>189</v>
      </c>
      <c r="BI8" s="135">
        <v>184</v>
      </c>
      <c r="BJ8" s="135">
        <v>177</v>
      </c>
      <c r="BK8" s="135">
        <v>172</v>
      </c>
      <c r="BL8" s="135">
        <v>169</v>
      </c>
      <c r="BM8" s="135">
        <v>169</v>
      </c>
      <c r="BN8" s="135">
        <v>163</v>
      </c>
      <c r="BO8" s="135">
        <v>160</v>
      </c>
      <c r="BP8" s="135">
        <v>158</v>
      </c>
      <c r="BQ8" s="135">
        <v>151</v>
      </c>
      <c r="BR8" s="135">
        <v>156</v>
      </c>
      <c r="BS8" s="135">
        <v>156</v>
      </c>
      <c r="BT8" s="135">
        <v>161</v>
      </c>
      <c r="BU8" s="135">
        <v>164</v>
      </c>
      <c r="BV8" s="135">
        <v>164</v>
      </c>
      <c r="BW8" s="135">
        <v>166</v>
      </c>
      <c r="BX8" s="126"/>
    </row>
    <row r="9" spans="1:76">
      <c r="A9" s="136"/>
      <c r="B9" s="137" t="s">
        <v>12</v>
      </c>
      <c r="C9" s="136"/>
      <c r="D9" s="139">
        <v>0</v>
      </c>
      <c r="E9" s="139">
        <v>0</v>
      </c>
      <c r="F9" s="139">
        <v>0</v>
      </c>
      <c r="G9" s="139">
        <v>0</v>
      </c>
      <c r="H9" s="139">
        <v>0</v>
      </c>
      <c r="I9" s="139">
        <v>0</v>
      </c>
      <c r="J9" s="139">
        <v>0</v>
      </c>
      <c r="K9" s="139">
        <v>0</v>
      </c>
      <c r="L9" s="139">
        <v>0</v>
      </c>
      <c r="M9" s="139">
        <v>0</v>
      </c>
      <c r="N9" s="139">
        <v>0</v>
      </c>
      <c r="O9" s="139">
        <v>0</v>
      </c>
      <c r="P9" s="139">
        <v>0</v>
      </c>
      <c r="Q9" s="139">
        <v>0</v>
      </c>
      <c r="R9" s="139">
        <v>0</v>
      </c>
      <c r="S9" s="139">
        <v>0</v>
      </c>
      <c r="T9" s="139">
        <v>0</v>
      </c>
      <c r="U9" s="139">
        <v>0</v>
      </c>
      <c r="V9" s="139">
        <v>0</v>
      </c>
      <c r="W9" s="139">
        <v>0</v>
      </c>
      <c r="X9" s="139">
        <v>0</v>
      </c>
      <c r="Y9" s="139">
        <v>0</v>
      </c>
      <c r="Z9" s="139">
        <v>0</v>
      </c>
      <c r="AA9" s="139">
        <v>0</v>
      </c>
      <c r="AB9" s="139">
        <v>0</v>
      </c>
      <c r="AC9" s="139">
        <v>0</v>
      </c>
      <c r="AD9" s="139">
        <v>0</v>
      </c>
      <c r="AE9" s="139">
        <v>0</v>
      </c>
      <c r="AF9" s="139">
        <v>0</v>
      </c>
      <c r="AG9" s="139">
        <v>0</v>
      </c>
      <c r="AH9" s="139">
        <v>469</v>
      </c>
      <c r="AI9" s="139">
        <v>463</v>
      </c>
      <c r="AJ9" s="139">
        <v>446</v>
      </c>
      <c r="AK9" s="139">
        <v>429</v>
      </c>
      <c r="AL9" s="139">
        <v>422</v>
      </c>
      <c r="AM9" s="139">
        <v>416</v>
      </c>
      <c r="AN9" s="139">
        <v>410</v>
      </c>
      <c r="AO9" s="139">
        <v>394</v>
      </c>
      <c r="AP9" s="139">
        <v>385</v>
      </c>
      <c r="AQ9" s="139">
        <v>376</v>
      </c>
      <c r="AR9" s="139">
        <v>384</v>
      </c>
      <c r="AS9" s="139">
        <v>381</v>
      </c>
      <c r="AT9" s="139">
        <v>362</v>
      </c>
      <c r="AU9" s="139">
        <v>354</v>
      </c>
      <c r="AV9" s="139">
        <v>349</v>
      </c>
      <c r="AW9" s="139">
        <v>343</v>
      </c>
      <c r="AX9" s="139">
        <v>332</v>
      </c>
      <c r="AY9" s="139">
        <v>322</v>
      </c>
      <c r="AZ9" s="139">
        <v>309</v>
      </c>
      <c r="BA9" s="139">
        <v>291</v>
      </c>
      <c r="BB9" s="139">
        <v>280</v>
      </c>
      <c r="BC9" s="139">
        <v>270</v>
      </c>
      <c r="BD9" s="139">
        <v>263</v>
      </c>
      <c r="BE9" s="139">
        <v>243</v>
      </c>
      <c r="BF9" s="139">
        <v>256</v>
      </c>
      <c r="BG9" s="139">
        <v>230</v>
      </c>
      <c r="BH9" s="139">
        <v>206</v>
      </c>
      <c r="BI9" s="139">
        <v>186</v>
      </c>
      <c r="BJ9" s="139">
        <v>168</v>
      </c>
      <c r="BK9" s="139">
        <v>148</v>
      </c>
      <c r="BL9" s="139">
        <v>131</v>
      </c>
      <c r="BM9" s="139">
        <v>119</v>
      </c>
      <c r="BN9" s="139">
        <v>112</v>
      </c>
      <c r="BO9" s="139">
        <v>106</v>
      </c>
      <c r="BP9" s="139">
        <v>102</v>
      </c>
      <c r="BQ9" s="139">
        <v>98</v>
      </c>
      <c r="BR9" s="139">
        <v>92</v>
      </c>
      <c r="BS9" s="139">
        <v>86</v>
      </c>
      <c r="BT9" s="139">
        <v>84</v>
      </c>
      <c r="BU9" s="139">
        <v>73</v>
      </c>
      <c r="BV9" s="139">
        <v>72</v>
      </c>
      <c r="BW9" s="139">
        <v>76</v>
      </c>
      <c r="BX9" s="126"/>
    </row>
    <row r="10" spans="1:76" ht="26.45" customHeight="1">
      <c r="A10" s="136"/>
      <c r="B10" s="137" t="s">
        <v>255</v>
      </c>
      <c r="C10" s="136"/>
      <c r="D10" s="139">
        <v>0</v>
      </c>
      <c r="E10" s="139">
        <v>0</v>
      </c>
      <c r="F10" s="139">
        <v>0</v>
      </c>
      <c r="G10" s="139">
        <v>0</v>
      </c>
      <c r="H10" s="139">
        <v>0</v>
      </c>
      <c r="I10" s="139">
        <v>0</v>
      </c>
      <c r="J10" s="139">
        <v>0</v>
      </c>
      <c r="K10" s="139">
        <v>0</v>
      </c>
      <c r="L10" s="139">
        <v>0</v>
      </c>
      <c r="M10" s="139">
        <v>0</v>
      </c>
      <c r="N10" s="139">
        <v>0</v>
      </c>
      <c r="O10" s="139">
        <v>0</v>
      </c>
      <c r="P10" s="139">
        <v>0</v>
      </c>
      <c r="Q10" s="139">
        <v>0</v>
      </c>
      <c r="R10" s="139">
        <v>0</v>
      </c>
      <c r="S10" s="139">
        <v>0</v>
      </c>
      <c r="T10" s="139">
        <v>0</v>
      </c>
      <c r="U10" s="139">
        <v>0</v>
      </c>
      <c r="V10" s="139">
        <v>0</v>
      </c>
      <c r="W10" s="139">
        <v>0</v>
      </c>
      <c r="X10" s="139">
        <v>0</v>
      </c>
      <c r="Y10" s="139">
        <v>0</v>
      </c>
      <c r="Z10" s="139">
        <v>0</v>
      </c>
      <c r="AA10" s="139">
        <v>0</v>
      </c>
      <c r="AB10" s="139">
        <v>0</v>
      </c>
      <c r="AC10" s="139">
        <v>0</v>
      </c>
      <c r="AD10" s="139">
        <v>0</v>
      </c>
      <c r="AE10" s="139">
        <v>0</v>
      </c>
      <c r="AF10" s="139">
        <v>0</v>
      </c>
      <c r="AG10" s="139">
        <v>0</v>
      </c>
      <c r="AH10" s="139">
        <v>0</v>
      </c>
      <c r="AI10" s="139">
        <v>0</v>
      </c>
      <c r="AJ10" s="139">
        <v>0</v>
      </c>
      <c r="AK10" s="139">
        <v>0</v>
      </c>
      <c r="AL10" s="139">
        <v>0</v>
      </c>
      <c r="AM10" s="139">
        <v>0</v>
      </c>
      <c r="AN10" s="139">
        <v>0</v>
      </c>
      <c r="AO10" s="139">
        <v>0</v>
      </c>
      <c r="AP10" s="139">
        <v>0</v>
      </c>
      <c r="AQ10" s="139">
        <v>0</v>
      </c>
      <c r="AR10" s="139">
        <v>0</v>
      </c>
      <c r="AS10" s="139">
        <v>0</v>
      </c>
      <c r="AT10" s="139">
        <v>0</v>
      </c>
      <c r="AU10" s="139">
        <v>0</v>
      </c>
      <c r="AV10" s="139">
        <v>0</v>
      </c>
      <c r="AW10" s="139">
        <v>0</v>
      </c>
      <c r="AX10" s="139">
        <v>0</v>
      </c>
      <c r="AY10" s="139">
        <v>0</v>
      </c>
      <c r="AZ10" s="139">
        <v>0</v>
      </c>
      <c r="BA10" s="139">
        <v>0</v>
      </c>
      <c r="BB10" s="139">
        <v>0</v>
      </c>
      <c r="BC10" s="139">
        <v>448</v>
      </c>
      <c r="BD10" s="139">
        <v>459</v>
      </c>
      <c r="BE10" s="139">
        <v>493</v>
      </c>
      <c r="BF10" s="139">
        <v>541</v>
      </c>
      <c r="BG10" s="139">
        <v>632</v>
      </c>
      <c r="BH10" s="139">
        <v>702</v>
      </c>
      <c r="BI10" s="139">
        <v>754</v>
      </c>
      <c r="BJ10" s="139">
        <v>803</v>
      </c>
      <c r="BK10" s="139">
        <v>852</v>
      </c>
      <c r="BL10" s="139">
        <v>907</v>
      </c>
      <c r="BM10" s="139">
        <v>961</v>
      </c>
      <c r="BN10" s="139">
        <v>1004</v>
      </c>
      <c r="BO10" s="139">
        <v>1032</v>
      </c>
      <c r="BP10" s="139">
        <v>1056</v>
      </c>
      <c r="BQ10" s="139">
        <v>1071</v>
      </c>
      <c r="BR10" s="139">
        <v>1151</v>
      </c>
      <c r="BS10" s="139">
        <v>1196</v>
      </c>
      <c r="BT10" s="139">
        <v>1235</v>
      </c>
      <c r="BU10" s="139">
        <v>1265</v>
      </c>
      <c r="BV10" s="139">
        <v>1291</v>
      </c>
      <c r="BW10" s="139">
        <v>1307</v>
      </c>
      <c r="BX10" s="126"/>
    </row>
    <row r="11" spans="1:76">
      <c r="A11" s="136"/>
      <c r="B11" s="140" t="s">
        <v>264</v>
      </c>
      <c r="C11" s="136"/>
      <c r="D11" s="135">
        <v>0</v>
      </c>
      <c r="E11" s="135">
        <v>0</v>
      </c>
      <c r="F11" s="135">
        <v>0</v>
      </c>
      <c r="G11" s="135">
        <v>0</v>
      </c>
      <c r="H11" s="135">
        <v>0</v>
      </c>
      <c r="I11" s="135">
        <v>0</v>
      </c>
      <c r="J11" s="135">
        <v>0</v>
      </c>
      <c r="K11" s="135">
        <v>0</v>
      </c>
      <c r="L11" s="135">
        <v>0</v>
      </c>
      <c r="M11" s="135">
        <v>0</v>
      </c>
      <c r="N11" s="135">
        <v>0</v>
      </c>
      <c r="O11" s="135">
        <v>0</v>
      </c>
      <c r="P11" s="135">
        <v>0</v>
      </c>
      <c r="Q11" s="135">
        <v>0</v>
      </c>
      <c r="R11" s="135">
        <v>0</v>
      </c>
      <c r="S11" s="135">
        <v>0</v>
      </c>
      <c r="T11" s="135">
        <v>0</v>
      </c>
      <c r="U11" s="135">
        <v>0</v>
      </c>
      <c r="V11" s="135">
        <v>0</v>
      </c>
      <c r="W11" s="135">
        <v>0</v>
      </c>
      <c r="X11" s="135">
        <v>0</v>
      </c>
      <c r="Y11" s="135">
        <v>0</v>
      </c>
      <c r="Z11" s="135">
        <v>0</v>
      </c>
      <c r="AA11" s="135">
        <v>0</v>
      </c>
      <c r="AB11" s="135">
        <v>0</v>
      </c>
      <c r="AC11" s="135">
        <v>0</v>
      </c>
      <c r="AD11" s="135">
        <v>0</v>
      </c>
      <c r="AE11" s="135">
        <v>0</v>
      </c>
      <c r="AF11" s="135">
        <v>0</v>
      </c>
      <c r="AG11" s="135">
        <v>0</v>
      </c>
      <c r="AH11" s="135">
        <v>6</v>
      </c>
      <c r="AI11" s="135">
        <v>6</v>
      </c>
      <c r="AJ11" s="135">
        <v>7</v>
      </c>
      <c r="AK11" s="135">
        <v>7</v>
      </c>
      <c r="AL11" s="135">
        <v>8</v>
      </c>
      <c r="AM11" s="135">
        <v>9</v>
      </c>
      <c r="AN11" s="135">
        <v>10</v>
      </c>
      <c r="AO11" s="135">
        <v>10</v>
      </c>
      <c r="AP11" s="135">
        <v>33</v>
      </c>
      <c r="AQ11" s="135">
        <v>76</v>
      </c>
      <c r="AR11" s="135">
        <v>104</v>
      </c>
      <c r="AS11" s="135">
        <v>118</v>
      </c>
      <c r="AT11" s="135">
        <v>130</v>
      </c>
      <c r="AU11" s="135">
        <v>152</v>
      </c>
      <c r="AV11" s="135">
        <v>182</v>
      </c>
      <c r="AW11" s="135">
        <v>220</v>
      </c>
      <c r="AX11" s="135">
        <v>263</v>
      </c>
      <c r="AY11" s="135">
        <v>326</v>
      </c>
      <c r="AZ11" s="135">
        <v>343</v>
      </c>
      <c r="BA11" s="135">
        <v>367</v>
      </c>
      <c r="BB11" s="135">
        <v>373</v>
      </c>
      <c r="BC11" s="135">
        <v>378</v>
      </c>
      <c r="BD11" s="135">
        <v>384</v>
      </c>
      <c r="BE11" s="135">
        <v>386</v>
      </c>
      <c r="BF11" s="135">
        <v>395</v>
      </c>
      <c r="BG11" s="135">
        <v>406</v>
      </c>
      <c r="BH11" s="135">
        <v>429</v>
      </c>
      <c r="BI11" s="135">
        <v>446</v>
      </c>
      <c r="BJ11" s="135">
        <v>458</v>
      </c>
      <c r="BK11" s="135">
        <v>471</v>
      </c>
      <c r="BL11" s="135">
        <v>492</v>
      </c>
      <c r="BM11" s="135">
        <v>521</v>
      </c>
      <c r="BN11" s="135">
        <v>553</v>
      </c>
      <c r="BO11" s="135">
        <v>584</v>
      </c>
      <c r="BP11" s="135">
        <v>618</v>
      </c>
      <c r="BQ11" s="135">
        <v>653</v>
      </c>
      <c r="BR11" s="135">
        <v>688</v>
      </c>
      <c r="BS11" s="135">
        <v>733</v>
      </c>
      <c r="BT11" s="135">
        <v>765</v>
      </c>
      <c r="BU11" s="135">
        <v>792</v>
      </c>
      <c r="BV11" s="135">
        <v>820</v>
      </c>
      <c r="BW11" s="135">
        <v>842</v>
      </c>
      <c r="BX11" s="126"/>
    </row>
    <row r="12" spans="1:76">
      <c r="A12" s="136"/>
      <c r="B12" s="140" t="s">
        <v>263</v>
      </c>
      <c r="C12" s="136"/>
      <c r="D12" s="135">
        <v>0</v>
      </c>
      <c r="E12" s="135">
        <v>0</v>
      </c>
      <c r="F12" s="135">
        <v>0</v>
      </c>
      <c r="G12" s="135">
        <v>0</v>
      </c>
      <c r="H12" s="135">
        <v>0</v>
      </c>
      <c r="I12" s="135">
        <v>0</v>
      </c>
      <c r="J12" s="135">
        <v>0</v>
      </c>
      <c r="K12" s="135">
        <v>0</v>
      </c>
      <c r="L12" s="135">
        <v>0</v>
      </c>
      <c r="M12" s="135">
        <v>0</v>
      </c>
      <c r="N12" s="135">
        <v>0</v>
      </c>
      <c r="O12" s="135">
        <v>0</v>
      </c>
      <c r="P12" s="135">
        <v>0</v>
      </c>
      <c r="Q12" s="135">
        <v>0</v>
      </c>
      <c r="R12" s="135">
        <v>0</v>
      </c>
      <c r="S12" s="135">
        <v>0</v>
      </c>
      <c r="T12" s="135">
        <v>0</v>
      </c>
      <c r="U12" s="135">
        <v>0</v>
      </c>
      <c r="V12" s="135">
        <v>0</v>
      </c>
      <c r="W12" s="135">
        <v>0</v>
      </c>
      <c r="X12" s="135">
        <v>0</v>
      </c>
      <c r="Y12" s="135">
        <v>0</v>
      </c>
      <c r="Z12" s="135">
        <v>0</v>
      </c>
      <c r="AA12" s="135">
        <v>0</v>
      </c>
      <c r="AB12" s="135">
        <v>0</v>
      </c>
      <c r="AC12" s="135">
        <v>0</v>
      </c>
      <c r="AD12" s="135">
        <v>0</v>
      </c>
      <c r="AE12" s="135">
        <v>0</v>
      </c>
      <c r="AF12" s="135">
        <v>0</v>
      </c>
      <c r="AG12" s="135">
        <v>0</v>
      </c>
      <c r="AH12" s="135">
        <v>0</v>
      </c>
      <c r="AI12" s="135">
        <v>0</v>
      </c>
      <c r="AJ12" s="135">
        <v>0</v>
      </c>
      <c r="AK12" s="135">
        <v>0</v>
      </c>
      <c r="AL12" s="135">
        <v>0</v>
      </c>
      <c r="AM12" s="135">
        <v>0</v>
      </c>
      <c r="AN12" s="135">
        <v>0</v>
      </c>
      <c r="AO12" s="135">
        <v>0</v>
      </c>
      <c r="AP12" s="135">
        <v>0</v>
      </c>
      <c r="AQ12" s="135">
        <v>0</v>
      </c>
      <c r="AR12" s="135">
        <v>0</v>
      </c>
      <c r="AS12" s="135">
        <v>0</v>
      </c>
      <c r="AT12" s="135">
        <v>0</v>
      </c>
      <c r="AU12" s="135">
        <v>0</v>
      </c>
      <c r="AV12" s="135">
        <v>0</v>
      </c>
      <c r="AW12" s="135">
        <v>0</v>
      </c>
      <c r="AX12" s="135">
        <v>0</v>
      </c>
      <c r="AY12" s="135">
        <v>0</v>
      </c>
      <c r="AZ12" s="135">
        <v>0</v>
      </c>
      <c r="BA12" s="135">
        <v>0</v>
      </c>
      <c r="BB12" s="135">
        <v>0</v>
      </c>
      <c r="BC12" s="135">
        <v>0</v>
      </c>
      <c r="BD12" s="135">
        <v>0</v>
      </c>
      <c r="BE12" s="135">
        <v>0</v>
      </c>
      <c r="BF12" s="135">
        <v>0</v>
      </c>
      <c r="BG12" s="135">
        <v>226</v>
      </c>
      <c r="BH12" s="135">
        <v>273</v>
      </c>
      <c r="BI12" s="135">
        <v>308</v>
      </c>
      <c r="BJ12" s="135">
        <v>345</v>
      </c>
      <c r="BK12" s="135">
        <v>381</v>
      </c>
      <c r="BL12" s="135">
        <v>414</v>
      </c>
      <c r="BM12" s="135">
        <v>439</v>
      </c>
      <c r="BN12" s="135">
        <v>451</v>
      </c>
      <c r="BO12" s="135">
        <v>448</v>
      </c>
      <c r="BP12" s="135">
        <v>438</v>
      </c>
      <c r="BQ12" s="135">
        <v>418</v>
      </c>
      <c r="BR12" s="135">
        <v>463</v>
      </c>
      <c r="BS12" s="135">
        <v>464</v>
      </c>
      <c r="BT12" s="135">
        <v>470</v>
      </c>
      <c r="BU12" s="135">
        <v>473</v>
      </c>
      <c r="BV12" s="135">
        <v>471</v>
      </c>
      <c r="BW12" s="135">
        <v>465</v>
      </c>
      <c r="BX12" s="126"/>
    </row>
    <row r="13" spans="1:76" ht="26.1" customHeight="1">
      <c r="A13" s="136"/>
      <c r="B13" s="137" t="s">
        <v>254</v>
      </c>
      <c r="C13" s="136"/>
      <c r="D13" s="135">
        <v>0</v>
      </c>
      <c r="E13" s="135">
        <v>0</v>
      </c>
      <c r="F13" s="135">
        <v>0</v>
      </c>
      <c r="G13" s="135">
        <v>0</v>
      </c>
      <c r="H13" s="135">
        <v>0</v>
      </c>
      <c r="I13" s="135">
        <v>0</v>
      </c>
      <c r="J13" s="135">
        <v>0</v>
      </c>
      <c r="K13" s="135">
        <v>0</v>
      </c>
      <c r="L13" s="135">
        <v>0</v>
      </c>
      <c r="M13" s="135">
        <v>0</v>
      </c>
      <c r="N13" s="135">
        <v>0</v>
      </c>
      <c r="O13" s="135">
        <v>0</v>
      </c>
      <c r="P13" s="135">
        <v>0</v>
      </c>
      <c r="Q13" s="135">
        <v>0</v>
      </c>
      <c r="R13" s="135">
        <v>0</v>
      </c>
      <c r="S13" s="135">
        <v>0</v>
      </c>
      <c r="T13" s="135">
        <v>0</v>
      </c>
      <c r="U13" s="135">
        <v>0</v>
      </c>
      <c r="V13" s="135">
        <v>0</v>
      </c>
      <c r="W13" s="135">
        <v>0</v>
      </c>
      <c r="X13" s="135">
        <v>0</v>
      </c>
      <c r="Y13" s="135">
        <v>0</v>
      </c>
      <c r="Z13" s="135">
        <v>0</v>
      </c>
      <c r="AA13" s="135">
        <v>0</v>
      </c>
      <c r="AB13" s="135">
        <v>0</v>
      </c>
      <c r="AC13" s="135">
        <v>0</v>
      </c>
      <c r="AD13" s="135">
        <v>0</v>
      </c>
      <c r="AE13" s="135">
        <v>0</v>
      </c>
      <c r="AF13" s="135">
        <v>0</v>
      </c>
      <c r="AG13" s="135">
        <v>0</v>
      </c>
      <c r="AH13" s="135">
        <v>7244</v>
      </c>
      <c r="AI13" s="135">
        <v>7250</v>
      </c>
      <c r="AJ13" s="135">
        <v>7230</v>
      </c>
      <c r="AK13" s="135">
        <v>7174</v>
      </c>
      <c r="AL13" s="135">
        <v>7091</v>
      </c>
      <c r="AM13" s="135">
        <v>6983</v>
      </c>
      <c r="AN13" s="135">
        <v>6924</v>
      </c>
      <c r="AO13" s="135">
        <v>6868</v>
      </c>
      <c r="AP13" s="135">
        <v>6816</v>
      </c>
      <c r="AQ13" s="135">
        <v>6768</v>
      </c>
      <c r="AR13" s="135">
        <v>6752</v>
      </c>
      <c r="AS13" s="135">
        <v>6745</v>
      </c>
      <c r="AT13" s="135">
        <v>6780</v>
      </c>
      <c r="AU13" s="135">
        <v>6854</v>
      </c>
      <c r="AV13" s="135">
        <v>6795</v>
      </c>
      <c r="AW13" s="135">
        <v>6849</v>
      </c>
      <c r="AX13" s="135">
        <v>6905</v>
      </c>
      <c r="AY13" s="135">
        <v>6943</v>
      </c>
      <c r="AZ13" s="135">
        <v>6970</v>
      </c>
      <c r="BA13" s="135">
        <v>7008</v>
      </c>
      <c r="BB13" s="135">
        <v>7021</v>
      </c>
      <c r="BC13" s="135">
        <v>7025</v>
      </c>
      <c r="BD13" s="135">
        <v>7012</v>
      </c>
      <c r="BE13" s="135">
        <v>6991</v>
      </c>
      <c r="BF13" s="135">
        <v>7042</v>
      </c>
      <c r="BG13" s="135"/>
      <c r="BH13" s="135"/>
      <c r="BI13" s="135"/>
      <c r="BJ13" s="135"/>
      <c r="BK13" s="135"/>
      <c r="BL13" s="135"/>
      <c r="BM13" s="135"/>
      <c r="BN13" s="135"/>
      <c r="BO13" s="135"/>
      <c r="BP13" s="135"/>
      <c r="BQ13" s="135"/>
      <c r="BR13" s="135"/>
      <c r="BS13" s="135"/>
      <c r="BT13" s="135"/>
      <c r="BU13" s="135"/>
      <c r="BV13" s="135"/>
      <c r="BW13" s="135"/>
      <c r="BX13" s="126"/>
    </row>
    <row r="14" spans="1:76">
      <c r="A14" s="136"/>
      <c r="B14" s="140" t="s">
        <v>271</v>
      </c>
      <c r="C14" s="136"/>
      <c r="D14" s="135">
        <v>0</v>
      </c>
      <c r="E14" s="135">
        <v>0</v>
      </c>
      <c r="F14" s="135">
        <v>0</v>
      </c>
      <c r="G14" s="135">
        <v>0</v>
      </c>
      <c r="H14" s="135">
        <v>0</v>
      </c>
      <c r="I14" s="135">
        <v>0</v>
      </c>
      <c r="J14" s="135">
        <v>0</v>
      </c>
      <c r="K14" s="135">
        <v>0</v>
      </c>
      <c r="L14" s="135">
        <v>0</v>
      </c>
      <c r="M14" s="135">
        <v>0</v>
      </c>
      <c r="N14" s="135">
        <v>0</v>
      </c>
      <c r="O14" s="135">
        <v>0</v>
      </c>
      <c r="P14" s="135">
        <v>0</v>
      </c>
      <c r="Q14" s="135">
        <v>0</v>
      </c>
      <c r="R14" s="135">
        <v>0</v>
      </c>
      <c r="S14" s="135">
        <v>0</v>
      </c>
      <c r="T14" s="135">
        <v>0</v>
      </c>
      <c r="U14" s="135">
        <v>0</v>
      </c>
      <c r="V14" s="135">
        <v>0</v>
      </c>
      <c r="W14" s="135">
        <v>0</v>
      </c>
      <c r="X14" s="135">
        <v>0</v>
      </c>
      <c r="Y14" s="135">
        <v>0</v>
      </c>
      <c r="Z14" s="135">
        <v>0</v>
      </c>
      <c r="AA14" s="135">
        <v>0</v>
      </c>
      <c r="AB14" s="135">
        <v>0</v>
      </c>
      <c r="AC14" s="135">
        <v>0</v>
      </c>
      <c r="AD14" s="135">
        <v>0</v>
      </c>
      <c r="AE14" s="135">
        <v>0</v>
      </c>
      <c r="AF14" s="135">
        <v>0</v>
      </c>
      <c r="AG14" s="135">
        <v>0</v>
      </c>
      <c r="AH14" s="135">
        <v>13589</v>
      </c>
      <c r="AI14" s="135">
        <v>13438</v>
      </c>
      <c r="AJ14" s="135">
        <v>13273</v>
      </c>
      <c r="AK14" s="135">
        <v>13079</v>
      </c>
      <c r="AL14" s="135">
        <v>12856</v>
      </c>
      <c r="AM14" s="135">
        <v>12584</v>
      </c>
      <c r="AN14" s="135">
        <v>12449</v>
      </c>
      <c r="AO14" s="135">
        <v>12325</v>
      </c>
      <c r="AP14" s="135">
        <v>12217</v>
      </c>
      <c r="AQ14" s="135">
        <v>12141</v>
      </c>
      <c r="AR14" s="135">
        <v>12124</v>
      </c>
      <c r="AS14" s="135">
        <v>12137</v>
      </c>
      <c r="AT14" s="135">
        <v>12227</v>
      </c>
      <c r="AU14" s="135">
        <v>12405</v>
      </c>
      <c r="AV14" s="135">
        <v>12285</v>
      </c>
      <c r="AW14" s="135">
        <v>12414</v>
      </c>
      <c r="AX14" s="135">
        <v>12543</v>
      </c>
      <c r="AY14" s="135">
        <v>12579</v>
      </c>
      <c r="AZ14" s="135">
        <v>12625</v>
      </c>
      <c r="BA14" s="135">
        <v>12729</v>
      </c>
      <c r="BB14" s="135">
        <v>12716</v>
      </c>
      <c r="BC14" s="135">
        <v>12689</v>
      </c>
      <c r="BD14" s="135">
        <v>12656</v>
      </c>
      <c r="BE14" s="135">
        <v>12600</v>
      </c>
      <c r="BF14" s="135">
        <v>12622</v>
      </c>
      <c r="BG14" s="135"/>
      <c r="BH14" s="135"/>
      <c r="BI14" s="135"/>
      <c r="BJ14" s="135"/>
      <c r="BK14" s="135"/>
      <c r="BL14" s="135"/>
      <c r="BM14" s="135"/>
      <c r="BN14" s="135"/>
      <c r="BO14" s="135"/>
      <c r="BP14" s="135"/>
      <c r="BQ14" s="135"/>
      <c r="BR14" s="135"/>
      <c r="BS14" s="135"/>
      <c r="BT14" s="135"/>
      <c r="BU14" s="135"/>
      <c r="BV14" s="135"/>
      <c r="BW14" s="135"/>
      <c r="BX14" s="126"/>
    </row>
    <row r="15" spans="1:76">
      <c r="A15" s="136"/>
      <c r="B15" s="137" t="s">
        <v>253</v>
      </c>
      <c r="C15" s="136"/>
      <c r="D15" s="139">
        <v>0</v>
      </c>
      <c r="E15" s="139">
        <v>0</v>
      </c>
      <c r="F15" s="139">
        <v>0</v>
      </c>
      <c r="G15" s="139">
        <v>0</v>
      </c>
      <c r="H15" s="139">
        <v>0</v>
      </c>
      <c r="I15" s="139">
        <v>0</v>
      </c>
      <c r="J15" s="139">
        <v>0</v>
      </c>
      <c r="K15" s="139">
        <v>0</v>
      </c>
      <c r="L15" s="139">
        <v>0</v>
      </c>
      <c r="M15" s="139">
        <v>0</v>
      </c>
      <c r="N15" s="139">
        <v>0</v>
      </c>
      <c r="O15" s="139">
        <v>0</v>
      </c>
      <c r="P15" s="139">
        <v>0</v>
      </c>
      <c r="Q15" s="139">
        <v>0</v>
      </c>
      <c r="R15" s="139">
        <v>0</v>
      </c>
      <c r="S15" s="139">
        <v>0</v>
      </c>
      <c r="T15" s="139">
        <v>0</v>
      </c>
      <c r="U15" s="139">
        <v>0</v>
      </c>
      <c r="V15" s="139">
        <v>0</v>
      </c>
      <c r="W15" s="139">
        <v>0</v>
      </c>
      <c r="X15" s="139">
        <v>0</v>
      </c>
      <c r="Y15" s="139">
        <v>0</v>
      </c>
      <c r="Z15" s="139">
        <v>0</v>
      </c>
      <c r="AA15" s="139">
        <v>0</v>
      </c>
      <c r="AB15" s="139">
        <v>8050</v>
      </c>
      <c r="AC15" s="139">
        <v>7980</v>
      </c>
      <c r="AD15" s="139">
        <v>9190</v>
      </c>
      <c r="AE15" s="139">
        <v>10</v>
      </c>
      <c r="AF15" s="139">
        <v>0</v>
      </c>
      <c r="AG15" s="139">
        <v>9800</v>
      </c>
      <c r="AH15" s="139">
        <v>10100</v>
      </c>
      <c r="AI15" s="139">
        <v>10100</v>
      </c>
      <c r="AJ15" s="139">
        <v>10300</v>
      </c>
      <c r="AK15" s="139">
        <v>10700</v>
      </c>
      <c r="AL15" s="139">
        <v>10800</v>
      </c>
      <c r="AM15" s="139">
        <v>10900</v>
      </c>
      <c r="AN15" s="139">
        <v>11100</v>
      </c>
      <c r="AO15" s="139">
        <v>11200</v>
      </c>
      <c r="AP15" s="139">
        <v>11500</v>
      </c>
      <c r="AQ15" s="139">
        <v>11587</v>
      </c>
      <c r="AR15" s="139">
        <v>11761</v>
      </c>
      <c r="AS15" s="139">
        <v>12077</v>
      </c>
      <c r="AT15" s="139">
        <v>12170</v>
      </c>
      <c r="AU15" s="139">
        <v>12500</v>
      </c>
      <c r="AV15" s="139">
        <v>12776</v>
      </c>
      <c r="AW15" s="139">
        <v>13601</v>
      </c>
      <c r="AX15" s="139">
        <v>13591</v>
      </c>
      <c r="AY15" s="139">
        <v>13894</v>
      </c>
      <c r="AZ15" s="139">
        <v>14405</v>
      </c>
      <c r="BA15" s="139">
        <v>13904</v>
      </c>
      <c r="BB15" s="139">
        <v>14048</v>
      </c>
      <c r="BC15" s="139">
        <v>13430</v>
      </c>
      <c r="BD15" s="139">
        <v>13518</v>
      </c>
      <c r="BE15" s="139">
        <v>13649</v>
      </c>
      <c r="BF15" s="139">
        <v>13721</v>
      </c>
      <c r="BG15" s="139">
        <v>14086</v>
      </c>
      <c r="BH15" s="139">
        <v>14223</v>
      </c>
      <c r="BI15" s="139">
        <v>14299</v>
      </c>
      <c r="BJ15" s="139">
        <v>14507</v>
      </c>
      <c r="BK15" s="139">
        <v>14731</v>
      </c>
      <c r="BL15" s="139">
        <v>14918</v>
      </c>
      <c r="BM15" s="139">
        <v>15370</v>
      </c>
      <c r="BN15" s="139">
        <v>15466</v>
      </c>
      <c r="BO15" s="139">
        <v>15547</v>
      </c>
      <c r="BP15" s="139">
        <v>15586</v>
      </c>
      <c r="BQ15" s="139">
        <v>15468</v>
      </c>
      <c r="BR15" s="139">
        <v>15771</v>
      </c>
      <c r="BS15" s="139">
        <v>15700</v>
      </c>
      <c r="BT15" s="139">
        <v>15575</v>
      </c>
      <c r="BU15" s="139">
        <v>15398</v>
      </c>
      <c r="BV15" s="139">
        <v>15216</v>
      </c>
      <c r="BW15" s="139">
        <v>15046</v>
      </c>
      <c r="BX15" s="126"/>
    </row>
    <row r="16" spans="1:76">
      <c r="A16" s="136"/>
      <c r="B16" s="140" t="s">
        <v>214</v>
      </c>
      <c r="C16" s="136"/>
      <c r="D16" s="139">
        <v>0</v>
      </c>
      <c r="E16" s="139">
        <v>0</v>
      </c>
      <c r="F16" s="139">
        <v>0</v>
      </c>
      <c r="G16" s="139">
        <v>0</v>
      </c>
      <c r="H16" s="139">
        <v>0</v>
      </c>
      <c r="I16" s="139">
        <v>0</v>
      </c>
      <c r="J16" s="139">
        <v>0</v>
      </c>
      <c r="K16" s="139">
        <v>0</v>
      </c>
      <c r="L16" s="139">
        <v>0</v>
      </c>
      <c r="M16" s="139">
        <v>0</v>
      </c>
      <c r="N16" s="139">
        <v>0</v>
      </c>
      <c r="O16" s="139">
        <v>0</v>
      </c>
      <c r="P16" s="139">
        <v>0</v>
      </c>
      <c r="Q16" s="139">
        <v>0</v>
      </c>
      <c r="R16" s="139">
        <v>0</v>
      </c>
      <c r="S16" s="139">
        <v>0</v>
      </c>
      <c r="T16" s="139">
        <v>0</v>
      </c>
      <c r="U16" s="139">
        <v>0</v>
      </c>
      <c r="V16" s="139">
        <v>0</v>
      </c>
      <c r="W16" s="139">
        <v>0</v>
      </c>
      <c r="X16" s="139">
        <v>0</v>
      </c>
      <c r="Y16" s="139">
        <v>0</v>
      </c>
      <c r="Z16" s="139">
        <v>0</v>
      </c>
      <c r="AA16" s="139">
        <v>0</v>
      </c>
      <c r="AB16" s="139">
        <v>0</v>
      </c>
      <c r="AC16" s="139">
        <v>7720</v>
      </c>
      <c r="AD16" s="139">
        <v>8850</v>
      </c>
      <c r="AE16" s="139">
        <v>10</v>
      </c>
      <c r="AF16" s="139">
        <v>0</v>
      </c>
      <c r="AG16" s="139">
        <v>0</v>
      </c>
      <c r="AH16" s="139">
        <v>9600</v>
      </c>
      <c r="AI16" s="139">
        <v>9600</v>
      </c>
      <c r="AJ16" s="139">
        <v>9800</v>
      </c>
      <c r="AK16" s="139">
        <v>10100</v>
      </c>
      <c r="AL16" s="139">
        <v>10200</v>
      </c>
      <c r="AM16" s="139">
        <v>10300</v>
      </c>
      <c r="AN16" s="139">
        <v>10500</v>
      </c>
      <c r="AO16" s="139">
        <v>10500</v>
      </c>
      <c r="AP16" s="139">
        <v>10700</v>
      </c>
      <c r="AQ16" s="139">
        <v>10700</v>
      </c>
      <c r="AR16" s="139">
        <v>10900</v>
      </c>
      <c r="AS16" s="139">
        <v>11200</v>
      </c>
      <c r="AT16" s="139">
        <v>11236</v>
      </c>
      <c r="AU16" s="139">
        <v>11432</v>
      </c>
      <c r="AV16" s="139">
        <v>11511</v>
      </c>
      <c r="AW16" s="139">
        <v>12209</v>
      </c>
      <c r="AX16" s="139">
        <v>12331</v>
      </c>
      <c r="AY16" s="139">
        <v>12418</v>
      </c>
      <c r="AZ16" s="139">
        <v>12861</v>
      </c>
      <c r="BA16" s="139">
        <v>12326</v>
      </c>
      <c r="BB16" s="139">
        <v>12442</v>
      </c>
      <c r="BC16" s="139">
        <v>11818</v>
      </c>
      <c r="BD16" s="139">
        <v>11896</v>
      </c>
      <c r="BE16" s="139">
        <v>12014</v>
      </c>
      <c r="BF16" s="139">
        <v>12002</v>
      </c>
      <c r="BG16" s="139">
        <v>12232</v>
      </c>
      <c r="BH16" s="139">
        <v>12302</v>
      </c>
      <c r="BI16" s="139">
        <v>12387</v>
      </c>
      <c r="BJ16" s="139">
        <v>12586</v>
      </c>
      <c r="BK16" s="139">
        <v>12728</v>
      </c>
      <c r="BL16" s="139">
        <v>11754</v>
      </c>
      <c r="BM16" s="139">
        <v>12123</v>
      </c>
      <c r="BN16" s="139">
        <v>12239</v>
      </c>
      <c r="BO16" s="139">
        <v>12335</v>
      </c>
      <c r="BP16" s="139">
        <v>12346</v>
      </c>
      <c r="BQ16" s="139">
        <v>12253</v>
      </c>
      <c r="BR16" s="139">
        <v>12461</v>
      </c>
      <c r="BS16" s="139">
        <v>12491</v>
      </c>
      <c r="BT16" s="139">
        <v>12483</v>
      </c>
      <c r="BU16" s="139">
        <v>12452</v>
      </c>
      <c r="BV16" s="139">
        <v>12399</v>
      </c>
      <c r="BW16" s="139">
        <v>12267</v>
      </c>
      <c r="BX16" s="126"/>
    </row>
    <row r="17" spans="1:76">
      <c r="A17" s="136"/>
      <c r="B17" s="140" t="s">
        <v>213</v>
      </c>
      <c r="C17" s="136"/>
      <c r="D17" s="139">
        <v>0</v>
      </c>
      <c r="E17" s="139">
        <v>0</v>
      </c>
      <c r="F17" s="139">
        <v>0</v>
      </c>
      <c r="G17" s="139">
        <v>0</v>
      </c>
      <c r="H17" s="139">
        <v>0</v>
      </c>
      <c r="I17" s="139">
        <v>0</v>
      </c>
      <c r="J17" s="139">
        <v>0</v>
      </c>
      <c r="K17" s="139">
        <v>0</v>
      </c>
      <c r="L17" s="139">
        <v>0</v>
      </c>
      <c r="M17" s="139">
        <v>0</v>
      </c>
      <c r="N17" s="139">
        <v>0</v>
      </c>
      <c r="O17" s="139">
        <v>0</v>
      </c>
      <c r="P17" s="139">
        <v>0</v>
      </c>
      <c r="Q17" s="139">
        <v>0</v>
      </c>
      <c r="R17" s="139">
        <v>0</v>
      </c>
      <c r="S17" s="139">
        <v>0</v>
      </c>
      <c r="T17" s="139">
        <v>0</v>
      </c>
      <c r="U17" s="139">
        <v>0</v>
      </c>
      <c r="V17" s="139">
        <v>0</v>
      </c>
      <c r="W17" s="139">
        <v>0</v>
      </c>
      <c r="X17" s="139">
        <v>0</v>
      </c>
      <c r="Y17" s="139">
        <v>0</v>
      </c>
      <c r="Z17" s="139">
        <v>0</v>
      </c>
      <c r="AA17" s="139">
        <v>0</v>
      </c>
      <c r="AB17" s="139">
        <v>8050</v>
      </c>
      <c r="AC17" s="139">
        <v>260</v>
      </c>
      <c r="AD17" s="139">
        <v>340</v>
      </c>
      <c r="AE17" s="139">
        <v>0</v>
      </c>
      <c r="AF17" s="139">
        <v>0</v>
      </c>
      <c r="AG17" s="139">
        <v>9800</v>
      </c>
      <c r="AH17" s="139">
        <v>500</v>
      </c>
      <c r="AI17" s="139">
        <v>500</v>
      </c>
      <c r="AJ17" s="139">
        <v>500</v>
      </c>
      <c r="AK17" s="139">
        <v>600</v>
      </c>
      <c r="AL17" s="139">
        <v>600</v>
      </c>
      <c r="AM17" s="139">
        <v>600</v>
      </c>
      <c r="AN17" s="139">
        <v>600</v>
      </c>
      <c r="AO17" s="139">
        <v>700</v>
      </c>
      <c r="AP17" s="139">
        <v>800</v>
      </c>
      <c r="AQ17" s="139">
        <v>887</v>
      </c>
      <c r="AR17" s="139">
        <v>861</v>
      </c>
      <c r="AS17" s="139">
        <v>877</v>
      </c>
      <c r="AT17" s="139">
        <v>934</v>
      </c>
      <c r="AU17" s="139">
        <v>1067</v>
      </c>
      <c r="AV17" s="139">
        <v>1265</v>
      </c>
      <c r="AW17" s="139">
        <v>1392</v>
      </c>
      <c r="AX17" s="139">
        <v>1260</v>
      </c>
      <c r="AY17" s="139">
        <v>1476</v>
      </c>
      <c r="AZ17" s="139">
        <v>1544</v>
      </c>
      <c r="BA17" s="139">
        <v>1578</v>
      </c>
      <c r="BB17" s="139">
        <v>1607</v>
      </c>
      <c r="BC17" s="139">
        <v>1612</v>
      </c>
      <c r="BD17" s="139">
        <v>1622</v>
      </c>
      <c r="BE17" s="139">
        <v>1635</v>
      </c>
      <c r="BF17" s="139">
        <v>1719</v>
      </c>
      <c r="BG17" s="139">
        <v>1854</v>
      </c>
      <c r="BH17" s="139">
        <v>1921</v>
      </c>
      <c r="BI17" s="139">
        <v>1912</v>
      </c>
      <c r="BJ17" s="139">
        <v>1920</v>
      </c>
      <c r="BK17" s="139">
        <v>2003</v>
      </c>
      <c r="BL17" s="139">
        <v>3164</v>
      </c>
      <c r="BM17" s="139">
        <v>3246</v>
      </c>
      <c r="BN17" s="139">
        <v>3227</v>
      </c>
      <c r="BO17" s="139">
        <v>3212</v>
      </c>
      <c r="BP17" s="139">
        <v>3240</v>
      </c>
      <c r="BQ17" s="139">
        <v>3215</v>
      </c>
      <c r="BR17" s="139">
        <v>3310</v>
      </c>
      <c r="BS17" s="139">
        <v>3208</v>
      </c>
      <c r="BT17" s="139">
        <v>3092</v>
      </c>
      <c r="BU17" s="139">
        <v>2946</v>
      </c>
      <c r="BV17" s="139">
        <v>2818</v>
      </c>
      <c r="BW17" s="139">
        <v>2780</v>
      </c>
      <c r="BX17" s="126"/>
    </row>
    <row r="18" spans="1:76" ht="26.1" customHeight="1">
      <c r="A18" s="136"/>
      <c r="B18" s="137" t="s">
        <v>10</v>
      </c>
      <c r="C18" s="136"/>
      <c r="D18" s="139">
        <v>0</v>
      </c>
      <c r="E18" s="139">
        <v>0</v>
      </c>
      <c r="F18" s="139">
        <v>0</v>
      </c>
      <c r="G18" s="139">
        <v>0</v>
      </c>
      <c r="H18" s="139">
        <v>0</v>
      </c>
      <c r="I18" s="139">
        <v>0</v>
      </c>
      <c r="J18" s="139">
        <v>0</v>
      </c>
      <c r="K18" s="139">
        <v>0</v>
      </c>
      <c r="L18" s="139">
        <v>0</v>
      </c>
      <c r="M18" s="139">
        <v>0</v>
      </c>
      <c r="N18" s="139">
        <v>0</v>
      </c>
      <c r="O18" s="139">
        <v>0</v>
      </c>
      <c r="P18" s="139">
        <v>0</v>
      </c>
      <c r="Q18" s="139">
        <v>0</v>
      </c>
      <c r="R18" s="139">
        <v>0</v>
      </c>
      <c r="S18" s="139">
        <v>0</v>
      </c>
      <c r="T18" s="139">
        <v>0</v>
      </c>
      <c r="U18" s="139">
        <v>0</v>
      </c>
      <c r="V18" s="139">
        <v>0</v>
      </c>
      <c r="W18" s="139">
        <v>0</v>
      </c>
      <c r="X18" s="139">
        <v>0</v>
      </c>
      <c r="Y18" s="139">
        <v>0</v>
      </c>
      <c r="Z18" s="139">
        <v>0</v>
      </c>
      <c r="AA18" s="139">
        <v>0</v>
      </c>
      <c r="AB18" s="139">
        <v>0</v>
      </c>
      <c r="AC18" s="139">
        <v>0</v>
      </c>
      <c r="AD18" s="139">
        <v>0</v>
      </c>
      <c r="AE18" s="139">
        <v>0</v>
      </c>
      <c r="AF18" s="139">
        <v>0</v>
      </c>
      <c r="AG18" s="139">
        <v>0</v>
      </c>
      <c r="AH18" s="139">
        <v>5460</v>
      </c>
      <c r="AI18" s="139">
        <v>5396</v>
      </c>
      <c r="AJ18" s="139">
        <v>5800</v>
      </c>
      <c r="AK18" s="139">
        <v>6555</v>
      </c>
      <c r="AL18" s="139">
        <v>6950</v>
      </c>
      <c r="AM18" s="139">
        <v>7020</v>
      </c>
      <c r="AN18" s="139">
        <v>7230</v>
      </c>
      <c r="AO18" s="139">
        <v>7020</v>
      </c>
      <c r="AP18" s="139">
        <v>7050</v>
      </c>
      <c r="AQ18" s="139">
        <v>6875</v>
      </c>
      <c r="AR18" s="139">
        <v>5143</v>
      </c>
      <c r="AS18" s="139">
        <v>5201</v>
      </c>
      <c r="AT18" s="139">
        <v>6726</v>
      </c>
      <c r="AU18" s="139">
        <v>6367</v>
      </c>
      <c r="AV18" s="139">
        <v>6704</v>
      </c>
      <c r="AW18" s="139">
        <v>5466</v>
      </c>
      <c r="AX18" s="139">
        <v>5615</v>
      </c>
      <c r="AY18" s="139">
        <v>5690</v>
      </c>
      <c r="AZ18" s="139">
        <v>5618</v>
      </c>
      <c r="BA18" s="139">
        <v>5479</v>
      </c>
      <c r="BB18" s="139">
        <v>5306</v>
      </c>
      <c r="BC18" s="139">
        <v>5051</v>
      </c>
      <c r="BD18" s="139">
        <v>4761</v>
      </c>
      <c r="BE18" s="139">
        <v>4664</v>
      </c>
      <c r="BF18" s="139">
        <v>4625</v>
      </c>
      <c r="BG18" s="139">
        <v>4693</v>
      </c>
      <c r="BH18" s="139">
        <v>4915</v>
      </c>
      <c r="BI18" s="139">
        <v>5029</v>
      </c>
      <c r="BJ18" s="139">
        <v>5080</v>
      </c>
      <c r="BK18" s="139">
        <v>5068</v>
      </c>
      <c r="BL18" s="139">
        <v>5158</v>
      </c>
      <c r="BM18" s="139">
        <v>5571</v>
      </c>
      <c r="BN18" s="139">
        <v>5805</v>
      </c>
      <c r="BO18" s="139">
        <v>5874</v>
      </c>
      <c r="BP18" s="139">
        <v>5911</v>
      </c>
      <c r="BQ18" s="139">
        <v>0</v>
      </c>
      <c r="BR18" s="139">
        <v>0</v>
      </c>
      <c r="BS18" s="139">
        <v>0</v>
      </c>
      <c r="BT18" s="139">
        <v>0</v>
      </c>
      <c r="BU18" s="139">
        <v>0</v>
      </c>
      <c r="BV18" s="139">
        <v>0</v>
      </c>
      <c r="BW18" s="139">
        <v>0</v>
      </c>
      <c r="BX18" s="126"/>
    </row>
    <row r="19" spans="1:76">
      <c r="A19" s="136"/>
      <c r="B19" s="137" t="s">
        <v>250</v>
      </c>
      <c r="C19" s="136"/>
      <c r="D19" s="139">
        <v>0</v>
      </c>
      <c r="E19" s="139">
        <v>0</v>
      </c>
      <c r="F19" s="139">
        <v>0</v>
      </c>
      <c r="G19" s="139">
        <v>0</v>
      </c>
      <c r="H19" s="139">
        <v>0</v>
      </c>
      <c r="I19" s="139">
        <v>0</v>
      </c>
      <c r="J19" s="139">
        <v>0</v>
      </c>
      <c r="K19" s="139">
        <v>0</v>
      </c>
      <c r="L19" s="139">
        <v>0</v>
      </c>
      <c r="M19" s="139">
        <v>0</v>
      </c>
      <c r="N19" s="139">
        <v>0</v>
      </c>
      <c r="O19" s="139">
        <v>0</v>
      </c>
      <c r="P19" s="139">
        <v>0</v>
      </c>
      <c r="Q19" s="139">
        <v>0</v>
      </c>
      <c r="R19" s="139">
        <v>0</v>
      </c>
      <c r="S19" s="139">
        <v>0</v>
      </c>
      <c r="T19" s="139">
        <v>0</v>
      </c>
      <c r="U19" s="139">
        <v>0</v>
      </c>
      <c r="V19" s="139">
        <v>0</v>
      </c>
      <c r="W19" s="139">
        <v>0</v>
      </c>
      <c r="X19" s="139">
        <v>0</v>
      </c>
      <c r="Y19" s="139">
        <v>0</v>
      </c>
      <c r="Z19" s="139">
        <v>0</v>
      </c>
      <c r="AA19" s="139">
        <v>0</v>
      </c>
      <c r="AB19" s="139">
        <v>0</v>
      </c>
      <c r="AC19" s="139">
        <v>0</v>
      </c>
      <c r="AD19" s="139">
        <v>0</v>
      </c>
      <c r="AE19" s="139">
        <v>0</v>
      </c>
      <c r="AF19" s="139">
        <v>0</v>
      </c>
      <c r="AG19" s="139">
        <v>0</v>
      </c>
      <c r="AH19" s="139">
        <v>0</v>
      </c>
      <c r="AI19" s="139">
        <v>0</v>
      </c>
      <c r="AJ19" s="139">
        <v>0</v>
      </c>
      <c r="AK19" s="139">
        <v>0</v>
      </c>
      <c r="AL19" s="139">
        <v>0</v>
      </c>
      <c r="AM19" s="139">
        <v>0</v>
      </c>
      <c r="AN19" s="139">
        <v>0</v>
      </c>
      <c r="AO19" s="139">
        <v>0</v>
      </c>
      <c r="AP19" s="139">
        <v>0</v>
      </c>
      <c r="AQ19" s="139">
        <v>0</v>
      </c>
      <c r="AR19" s="139">
        <v>0</v>
      </c>
      <c r="AS19" s="139">
        <v>0</v>
      </c>
      <c r="AT19" s="139">
        <v>0</v>
      </c>
      <c r="AU19" s="139">
        <v>0</v>
      </c>
      <c r="AV19" s="139">
        <v>1045</v>
      </c>
      <c r="AW19" s="139">
        <v>1286</v>
      </c>
      <c r="AX19" s="139">
        <v>1466</v>
      </c>
      <c r="AY19" s="139">
        <v>1669</v>
      </c>
      <c r="AZ19" s="139">
        <v>1846</v>
      </c>
      <c r="BA19" s="139">
        <v>2004</v>
      </c>
      <c r="BB19" s="139">
        <v>2092</v>
      </c>
      <c r="BC19" s="139">
        <v>2165</v>
      </c>
      <c r="BD19" s="139">
        <v>2255</v>
      </c>
      <c r="BE19" s="139">
        <v>2368</v>
      </c>
      <c r="BF19" s="139">
        <v>2490</v>
      </c>
      <c r="BG19" s="139">
        <v>2607</v>
      </c>
      <c r="BH19" s="139">
        <v>2701</v>
      </c>
      <c r="BI19" s="139">
        <v>2777</v>
      </c>
      <c r="BJ19" s="139">
        <v>2852</v>
      </c>
      <c r="BK19" s="139">
        <v>2941</v>
      </c>
      <c r="BL19" s="139">
        <v>3034</v>
      </c>
      <c r="BM19" s="139">
        <v>3133</v>
      </c>
      <c r="BN19" s="139">
        <v>3205</v>
      </c>
      <c r="BO19" s="139">
        <v>3253</v>
      </c>
      <c r="BP19" s="139">
        <v>3307</v>
      </c>
      <c r="BQ19" s="139">
        <v>3348</v>
      </c>
      <c r="BR19" s="139">
        <v>3220</v>
      </c>
      <c r="BS19" s="139">
        <v>2962</v>
      </c>
      <c r="BT19" s="139">
        <v>2284</v>
      </c>
      <c r="BU19" s="139">
        <v>1422</v>
      </c>
      <c r="BV19" s="139">
        <v>1133</v>
      </c>
      <c r="BW19" s="139">
        <v>1078</v>
      </c>
      <c r="BX19" s="126"/>
    </row>
    <row r="20" spans="1:76">
      <c r="A20" s="136"/>
      <c r="B20" s="140" t="s">
        <v>264</v>
      </c>
      <c r="C20" s="136"/>
      <c r="D20" s="135">
        <v>0</v>
      </c>
      <c r="E20" s="135">
        <v>0</v>
      </c>
      <c r="F20" s="135">
        <v>0</v>
      </c>
      <c r="G20" s="135">
        <v>0</v>
      </c>
      <c r="H20" s="135">
        <v>0</v>
      </c>
      <c r="I20" s="135">
        <v>0</v>
      </c>
      <c r="J20" s="135">
        <v>0</v>
      </c>
      <c r="K20" s="135">
        <v>0</v>
      </c>
      <c r="L20" s="135">
        <v>0</v>
      </c>
      <c r="M20" s="135">
        <v>0</v>
      </c>
      <c r="N20" s="135">
        <v>0</v>
      </c>
      <c r="O20" s="135">
        <v>0</v>
      </c>
      <c r="P20" s="135">
        <v>0</v>
      </c>
      <c r="Q20" s="135">
        <v>0</v>
      </c>
      <c r="R20" s="135">
        <v>0</v>
      </c>
      <c r="S20" s="135">
        <v>0</v>
      </c>
      <c r="T20" s="135">
        <v>0</v>
      </c>
      <c r="U20" s="135">
        <v>0</v>
      </c>
      <c r="V20" s="135">
        <v>0</v>
      </c>
      <c r="W20" s="135">
        <v>0</v>
      </c>
      <c r="X20" s="135">
        <v>0</v>
      </c>
      <c r="Y20" s="135">
        <v>0</v>
      </c>
      <c r="Z20" s="135">
        <v>0</v>
      </c>
      <c r="AA20" s="135">
        <v>0</v>
      </c>
      <c r="AB20" s="135">
        <v>0</v>
      </c>
      <c r="AC20" s="135">
        <v>0</v>
      </c>
      <c r="AD20" s="135">
        <v>0</v>
      </c>
      <c r="AE20" s="135">
        <v>0</v>
      </c>
      <c r="AF20" s="135">
        <v>0</v>
      </c>
      <c r="AG20" s="135">
        <v>0</v>
      </c>
      <c r="AH20" s="135">
        <v>0</v>
      </c>
      <c r="AI20" s="135">
        <v>0</v>
      </c>
      <c r="AJ20" s="135">
        <v>0</v>
      </c>
      <c r="AK20" s="135">
        <v>0</v>
      </c>
      <c r="AL20" s="135">
        <v>0</v>
      </c>
      <c r="AM20" s="135">
        <v>0</v>
      </c>
      <c r="AN20" s="135">
        <v>0</v>
      </c>
      <c r="AO20" s="135">
        <v>0</v>
      </c>
      <c r="AP20" s="135">
        <v>0</v>
      </c>
      <c r="AQ20" s="135">
        <v>0</v>
      </c>
      <c r="AR20" s="135">
        <v>0</v>
      </c>
      <c r="AS20" s="135">
        <v>0</v>
      </c>
      <c r="AT20" s="135">
        <v>0</v>
      </c>
      <c r="AU20" s="135">
        <v>0</v>
      </c>
      <c r="AV20" s="135">
        <v>983</v>
      </c>
      <c r="AW20" s="135">
        <v>1281</v>
      </c>
      <c r="AX20" s="135">
        <v>1455</v>
      </c>
      <c r="AY20" s="135">
        <v>1655</v>
      </c>
      <c r="AZ20" s="135">
        <v>1835</v>
      </c>
      <c r="BA20" s="135">
        <v>1995</v>
      </c>
      <c r="BB20" s="135">
        <v>2080</v>
      </c>
      <c r="BC20" s="135">
        <v>2150</v>
      </c>
      <c r="BD20" s="135">
        <v>2239</v>
      </c>
      <c r="BE20" s="135">
        <v>2350</v>
      </c>
      <c r="BF20" s="135">
        <v>2471</v>
      </c>
      <c r="BG20" s="135">
        <v>2588</v>
      </c>
      <c r="BH20" s="135">
        <v>2682</v>
      </c>
      <c r="BI20" s="135">
        <v>2757</v>
      </c>
      <c r="BJ20" s="135">
        <v>2830</v>
      </c>
      <c r="BK20" s="135">
        <v>2918</v>
      </c>
      <c r="BL20" s="135">
        <v>3009</v>
      </c>
      <c r="BM20" s="135">
        <v>3106</v>
      </c>
      <c r="BN20" s="135">
        <v>3177</v>
      </c>
      <c r="BO20" s="135">
        <v>3224</v>
      </c>
      <c r="BP20" s="135">
        <v>3278</v>
      </c>
      <c r="BQ20" s="135">
        <v>3315</v>
      </c>
      <c r="BR20" s="135">
        <v>3184</v>
      </c>
      <c r="BS20" s="135">
        <v>2925</v>
      </c>
      <c r="BT20" s="135">
        <v>2249</v>
      </c>
      <c r="BU20" s="135">
        <v>1393</v>
      </c>
      <c r="BV20" s="135">
        <v>1105</v>
      </c>
      <c r="BW20" s="135">
        <v>1049</v>
      </c>
      <c r="BX20" s="126"/>
    </row>
    <row r="21" spans="1:76">
      <c r="A21" s="136"/>
      <c r="B21" s="140" t="s">
        <v>263</v>
      </c>
      <c r="C21" s="136"/>
      <c r="D21" s="135">
        <v>0</v>
      </c>
      <c r="E21" s="135">
        <v>0</v>
      </c>
      <c r="F21" s="135">
        <v>0</v>
      </c>
      <c r="G21" s="135">
        <v>0</v>
      </c>
      <c r="H21" s="135">
        <v>0</v>
      </c>
      <c r="I21" s="135">
        <v>0</v>
      </c>
      <c r="J21" s="135">
        <v>0</v>
      </c>
      <c r="K21" s="135">
        <v>0</v>
      </c>
      <c r="L21" s="135">
        <v>0</v>
      </c>
      <c r="M21" s="135">
        <v>0</v>
      </c>
      <c r="N21" s="135">
        <v>0</v>
      </c>
      <c r="O21" s="135">
        <v>0</v>
      </c>
      <c r="P21" s="135">
        <v>0</v>
      </c>
      <c r="Q21" s="135">
        <v>0</v>
      </c>
      <c r="R21" s="135">
        <v>0</v>
      </c>
      <c r="S21" s="135">
        <v>0</v>
      </c>
      <c r="T21" s="135">
        <v>0</v>
      </c>
      <c r="U21" s="135">
        <v>0</v>
      </c>
      <c r="V21" s="135">
        <v>0</v>
      </c>
      <c r="W21" s="135">
        <v>0</v>
      </c>
      <c r="X21" s="135">
        <v>0</v>
      </c>
      <c r="Y21" s="135">
        <v>0</v>
      </c>
      <c r="Z21" s="135">
        <v>0</v>
      </c>
      <c r="AA21" s="135">
        <v>0</v>
      </c>
      <c r="AB21" s="135">
        <v>0</v>
      </c>
      <c r="AC21" s="135">
        <v>0</v>
      </c>
      <c r="AD21" s="135">
        <v>0</v>
      </c>
      <c r="AE21" s="135">
        <v>0</v>
      </c>
      <c r="AF21" s="135">
        <v>0</v>
      </c>
      <c r="AG21" s="135">
        <v>0</v>
      </c>
      <c r="AH21" s="135">
        <v>0</v>
      </c>
      <c r="AI21" s="135">
        <v>0</v>
      </c>
      <c r="AJ21" s="135">
        <v>0</v>
      </c>
      <c r="AK21" s="135">
        <v>0</v>
      </c>
      <c r="AL21" s="135">
        <v>0</v>
      </c>
      <c r="AM21" s="135">
        <v>0</v>
      </c>
      <c r="AN21" s="135">
        <v>0</v>
      </c>
      <c r="AO21" s="135">
        <v>0</v>
      </c>
      <c r="AP21" s="135">
        <v>0</v>
      </c>
      <c r="AQ21" s="135">
        <v>0</v>
      </c>
      <c r="AR21" s="135">
        <v>0</v>
      </c>
      <c r="AS21" s="135">
        <v>0</v>
      </c>
      <c r="AT21" s="135">
        <v>0</v>
      </c>
      <c r="AU21" s="135">
        <v>0</v>
      </c>
      <c r="AV21" s="135">
        <v>62</v>
      </c>
      <c r="AW21" s="135">
        <v>5</v>
      </c>
      <c r="AX21" s="135">
        <v>11</v>
      </c>
      <c r="AY21" s="135">
        <v>14</v>
      </c>
      <c r="AZ21" s="135">
        <v>11</v>
      </c>
      <c r="BA21" s="135">
        <v>9</v>
      </c>
      <c r="BB21" s="135">
        <v>12</v>
      </c>
      <c r="BC21" s="135">
        <v>15</v>
      </c>
      <c r="BD21" s="135">
        <v>16</v>
      </c>
      <c r="BE21" s="135">
        <v>18</v>
      </c>
      <c r="BF21" s="135">
        <v>19</v>
      </c>
      <c r="BG21" s="135">
        <v>19</v>
      </c>
      <c r="BH21" s="135">
        <v>19</v>
      </c>
      <c r="BI21" s="135">
        <v>20</v>
      </c>
      <c r="BJ21" s="135">
        <v>22</v>
      </c>
      <c r="BK21" s="135">
        <v>23</v>
      </c>
      <c r="BL21" s="135">
        <v>24</v>
      </c>
      <c r="BM21" s="135">
        <v>27</v>
      </c>
      <c r="BN21" s="135">
        <v>28</v>
      </c>
      <c r="BO21" s="135">
        <v>29</v>
      </c>
      <c r="BP21" s="135">
        <v>29</v>
      </c>
      <c r="BQ21" s="135">
        <v>33</v>
      </c>
      <c r="BR21" s="135">
        <v>36</v>
      </c>
      <c r="BS21" s="135">
        <v>37</v>
      </c>
      <c r="BT21" s="135">
        <v>35</v>
      </c>
      <c r="BU21" s="135">
        <v>29</v>
      </c>
      <c r="BV21" s="135">
        <v>28</v>
      </c>
      <c r="BW21" s="135">
        <v>29</v>
      </c>
      <c r="BX21" s="126"/>
    </row>
    <row r="22" spans="1:76">
      <c r="A22" s="136"/>
      <c r="B22" s="137" t="s">
        <v>249</v>
      </c>
      <c r="C22" s="136"/>
      <c r="D22" s="139">
        <v>0</v>
      </c>
      <c r="E22" s="139">
        <v>0</v>
      </c>
      <c r="F22" s="139">
        <v>0</v>
      </c>
      <c r="G22" s="139">
        <v>0</v>
      </c>
      <c r="H22" s="139">
        <v>0</v>
      </c>
      <c r="I22" s="139">
        <v>0</v>
      </c>
      <c r="J22" s="139">
        <v>0</v>
      </c>
      <c r="K22" s="139">
        <v>0</v>
      </c>
      <c r="L22" s="139">
        <v>0</v>
      </c>
      <c r="M22" s="139">
        <v>0</v>
      </c>
      <c r="N22" s="139">
        <v>0</v>
      </c>
      <c r="O22" s="139">
        <v>0</v>
      </c>
      <c r="P22" s="139">
        <v>0</v>
      </c>
      <c r="Q22" s="139">
        <v>0</v>
      </c>
      <c r="R22" s="139">
        <v>0</v>
      </c>
      <c r="S22" s="139">
        <v>0</v>
      </c>
      <c r="T22" s="139">
        <v>0</v>
      </c>
      <c r="U22" s="139">
        <v>0</v>
      </c>
      <c r="V22" s="139">
        <v>0</v>
      </c>
      <c r="W22" s="139">
        <v>0</v>
      </c>
      <c r="X22" s="139">
        <v>0</v>
      </c>
      <c r="Y22" s="139">
        <v>0</v>
      </c>
      <c r="Z22" s="139">
        <v>0</v>
      </c>
      <c r="AA22" s="139">
        <v>0</v>
      </c>
      <c r="AB22" s="139">
        <v>0</v>
      </c>
      <c r="AC22" s="139">
        <v>0</v>
      </c>
      <c r="AD22" s="139">
        <v>0</v>
      </c>
      <c r="AE22" s="139">
        <v>0</v>
      </c>
      <c r="AF22" s="139">
        <v>0</v>
      </c>
      <c r="AG22" s="139">
        <v>0</v>
      </c>
      <c r="AH22" s="139">
        <v>0</v>
      </c>
      <c r="AI22" s="139">
        <v>0</v>
      </c>
      <c r="AJ22" s="139">
        <v>0</v>
      </c>
      <c r="AK22" s="139">
        <v>0</v>
      </c>
      <c r="AL22" s="139">
        <v>0</v>
      </c>
      <c r="AM22" s="139">
        <v>0</v>
      </c>
      <c r="AN22" s="139">
        <v>0</v>
      </c>
      <c r="AO22" s="139">
        <v>0</v>
      </c>
      <c r="AP22" s="139">
        <v>0</v>
      </c>
      <c r="AQ22" s="139">
        <v>0</v>
      </c>
      <c r="AR22" s="139">
        <v>0</v>
      </c>
      <c r="AS22" s="139">
        <v>0</v>
      </c>
      <c r="AT22" s="139">
        <v>0</v>
      </c>
      <c r="AU22" s="139">
        <v>0</v>
      </c>
      <c r="AV22" s="139">
        <v>1</v>
      </c>
      <c r="AW22" s="139">
        <v>3</v>
      </c>
      <c r="AX22" s="139">
        <v>5</v>
      </c>
      <c r="AY22" s="139">
        <v>7</v>
      </c>
      <c r="AZ22" s="139">
        <v>11</v>
      </c>
      <c r="BA22" s="139">
        <v>14</v>
      </c>
      <c r="BB22" s="139">
        <v>16</v>
      </c>
      <c r="BC22" s="139">
        <v>13</v>
      </c>
      <c r="BD22" s="139">
        <v>0</v>
      </c>
      <c r="BE22" s="139">
        <v>0</v>
      </c>
      <c r="BF22" s="139">
        <v>0</v>
      </c>
      <c r="BG22" s="139">
        <v>0</v>
      </c>
      <c r="BH22" s="139">
        <v>0</v>
      </c>
      <c r="BI22" s="139">
        <v>0</v>
      </c>
      <c r="BJ22" s="139">
        <v>0</v>
      </c>
      <c r="BK22" s="139">
        <v>0</v>
      </c>
      <c r="BL22" s="139">
        <v>0</v>
      </c>
      <c r="BM22" s="139">
        <v>0</v>
      </c>
      <c r="BN22" s="139">
        <v>0</v>
      </c>
      <c r="BO22" s="139">
        <v>0</v>
      </c>
      <c r="BP22" s="139">
        <v>0</v>
      </c>
      <c r="BQ22" s="139">
        <v>0</v>
      </c>
      <c r="BR22" s="139">
        <v>0</v>
      </c>
      <c r="BS22" s="139">
        <v>0</v>
      </c>
      <c r="BT22" s="139">
        <v>0</v>
      </c>
      <c r="BU22" s="139">
        <v>0</v>
      </c>
      <c r="BV22" s="139">
        <v>0</v>
      </c>
      <c r="BW22" s="139">
        <v>0</v>
      </c>
      <c r="BX22" s="126"/>
    </row>
    <row r="23" spans="1:76" ht="26.1" customHeight="1">
      <c r="A23" s="136"/>
      <c r="B23" s="137" t="s">
        <v>246</v>
      </c>
      <c r="C23" s="136"/>
      <c r="D23" s="139">
        <v>0</v>
      </c>
      <c r="E23" s="139">
        <v>0</v>
      </c>
      <c r="F23" s="139">
        <v>0</v>
      </c>
      <c r="G23" s="139">
        <v>0</v>
      </c>
      <c r="H23" s="139">
        <v>0</v>
      </c>
      <c r="I23" s="139">
        <v>0</v>
      </c>
      <c r="J23" s="139">
        <v>0</v>
      </c>
      <c r="K23" s="139">
        <v>0</v>
      </c>
      <c r="L23" s="139">
        <v>0</v>
      </c>
      <c r="M23" s="139">
        <v>0</v>
      </c>
      <c r="N23" s="139">
        <v>0</v>
      </c>
      <c r="O23" s="139">
        <v>0</v>
      </c>
      <c r="P23" s="139">
        <v>0</v>
      </c>
      <c r="Q23" s="139">
        <v>0</v>
      </c>
      <c r="R23" s="139">
        <v>0</v>
      </c>
      <c r="S23" s="139">
        <v>0</v>
      </c>
      <c r="T23" s="139">
        <v>0</v>
      </c>
      <c r="U23" s="139">
        <v>0</v>
      </c>
      <c r="V23" s="139">
        <v>0</v>
      </c>
      <c r="W23" s="139">
        <v>0</v>
      </c>
      <c r="X23" s="139">
        <v>0</v>
      </c>
      <c r="Y23" s="139">
        <v>0</v>
      </c>
      <c r="Z23" s="139">
        <v>0</v>
      </c>
      <c r="AA23" s="139">
        <v>0</v>
      </c>
      <c r="AB23" s="139">
        <v>0</v>
      </c>
      <c r="AC23" s="139">
        <v>0</v>
      </c>
      <c r="AD23" s="139">
        <v>0</v>
      </c>
      <c r="AE23" s="139">
        <v>0</v>
      </c>
      <c r="AF23" s="139">
        <v>0</v>
      </c>
      <c r="AG23" s="139">
        <v>0</v>
      </c>
      <c r="AH23" s="139">
        <v>0</v>
      </c>
      <c r="AI23" s="139">
        <v>0</v>
      </c>
      <c r="AJ23" s="139">
        <v>0</v>
      </c>
      <c r="AK23" s="139">
        <v>0</v>
      </c>
      <c r="AL23" s="139">
        <v>0</v>
      </c>
      <c r="AM23" s="139">
        <v>0</v>
      </c>
      <c r="AN23" s="139">
        <v>0</v>
      </c>
      <c r="AO23" s="139">
        <v>0</v>
      </c>
      <c r="AP23" s="139">
        <v>0</v>
      </c>
      <c r="AQ23" s="139">
        <v>0</v>
      </c>
      <c r="AR23" s="139">
        <v>0</v>
      </c>
      <c r="AS23" s="139">
        <v>0</v>
      </c>
      <c r="AT23" s="139">
        <v>0</v>
      </c>
      <c r="AU23" s="139">
        <v>0</v>
      </c>
      <c r="AV23" s="139">
        <v>0</v>
      </c>
      <c r="AW23" s="139">
        <v>0</v>
      </c>
      <c r="AX23" s="139">
        <v>0</v>
      </c>
      <c r="AY23" s="139">
        <v>0</v>
      </c>
      <c r="AZ23" s="139">
        <v>0</v>
      </c>
      <c r="BA23" s="139">
        <v>0</v>
      </c>
      <c r="BB23" s="139">
        <v>0</v>
      </c>
      <c r="BC23" s="139">
        <v>0</v>
      </c>
      <c r="BD23" s="139">
        <v>0</v>
      </c>
      <c r="BE23" s="139">
        <v>0</v>
      </c>
      <c r="BF23" s="139">
        <v>0</v>
      </c>
      <c r="BG23" s="139">
        <v>0</v>
      </c>
      <c r="BH23" s="139">
        <v>0</v>
      </c>
      <c r="BI23" s="139">
        <v>0</v>
      </c>
      <c r="BJ23" s="139">
        <v>0</v>
      </c>
      <c r="BK23" s="139">
        <v>0</v>
      </c>
      <c r="BL23" s="139">
        <v>136</v>
      </c>
      <c r="BM23" s="139">
        <v>391</v>
      </c>
      <c r="BN23" s="139">
        <v>579</v>
      </c>
      <c r="BO23" s="139">
        <v>811</v>
      </c>
      <c r="BP23" s="139">
        <v>1365</v>
      </c>
      <c r="BQ23" s="139">
        <v>1921</v>
      </c>
      <c r="BR23" s="139">
        <v>2248</v>
      </c>
      <c r="BS23" s="139">
        <v>2370</v>
      </c>
      <c r="BT23" s="139">
        <v>2446</v>
      </c>
      <c r="BU23" s="139">
        <v>2441</v>
      </c>
      <c r="BV23" s="139">
        <v>2422</v>
      </c>
      <c r="BW23" s="139">
        <v>2441</v>
      </c>
      <c r="BX23" s="126"/>
    </row>
    <row r="24" spans="1:76">
      <c r="A24" s="136"/>
      <c r="B24" s="140" t="s">
        <v>268</v>
      </c>
      <c r="C24" s="136"/>
      <c r="D24" s="139">
        <v>0</v>
      </c>
      <c r="E24" s="139">
        <v>0</v>
      </c>
      <c r="F24" s="139">
        <v>0</v>
      </c>
      <c r="G24" s="139">
        <v>0</v>
      </c>
      <c r="H24" s="139">
        <v>0</v>
      </c>
      <c r="I24" s="139">
        <v>0</v>
      </c>
      <c r="J24" s="139">
        <v>0</v>
      </c>
      <c r="K24" s="139">
        <v>0</v>
      </c>
      <c r="L24" s="139">
        <v>0</v>
      </c>
      <c r="M24" s="139">
        <v>0</v>
      </c>
      <c r="N24" s="139">
        <v>0</v>
      </c>
      <c r="O24" s="139">
        <v>0</v>
      </c>
      <c r="P24" s="139">
        <v>0</v>
      </c>
      <c r="Q24" s="139">
        <v>0</v>
      </c>
      <c r="R24" s="139">
        <v>0</v>
      </c>
      <c r="S24" s="139">
        <v>0</v>
      </c>
      <c r="T24" s="139">
        <v>0</v>
      </c>
      <c r="U24" s="139">
        <v>0</v>
      </c>
      <c r="V24" s="139">
        <v>0</v>
      </c>
      <c r="W24" s="139">
        <v>0</v>
      </c>
      <c r="X24" s="139">
        <v>0</v>
      </c>
      <c r="Y24" s="139">
        <v>0</v>
      </c>
      <c r="Z24" s="139">
        <v>0</v>
      </c>
      <c r="AA24" s="139">
        <v>0</v>
      </c>
      <c r="AB24" s="139">
        <v>0</v>
      </c>
      <c r="AC24" s="139">
        <v>0</v>
      </c>
      <c r="AD24" s="139">
        <v>0</v>
      </c>
      <c r="AE24" s="139">
        <v>0</v>
      </c>
      <c r="AF24" s="139">
        <v>0</v>
      </c>
      <c r="AG24" s="139">
        <v>0</v>
      </c>
      <c r="AH24" s="139">
        <v>0</v>
      </c>
      <c r="AI24" s="139">
        <v>0</v>
      </c>
      <c r="AJ24" s="139">
        <v>0</v>
      </c>
      <c r="AK24" s="139">
        <v>0</v>
      </c>
      <c r="AL24" s="139">
        <v>0</v>
      </c>
      <c r="AM24" s="139">
        <v>0</v>
      </c>
      <c r="AN24" s="139">
        <v>0</v>
      </c>
      <c r="AO24" s="139">
        <v>0</v>
      </c>
      <c r="AP24" s="139">
        <v>0</v>
      </c>
      <c r="AQ24" s="139">
        <v>0</v>
      </c>
      <c r="AR24" s="139">
        <v>0</v>
      </c>
      <c r="AS24" s="139">
        <v>0</v>
      </c>
      <c r="AT24" s="139">
        <v>0</v>
      </c>
      <c r="AU24" s="139">
        <v>0</v>
      </c>
      <c r="AV24" s="139">
        <v>0</v>
      </c>
      <c r="AW24" s="139">
        <v>0</v>
      </c>
      <c r="AX24" s="139">
        <v>0</v>
      </c>
      <c r="AY24" s="139">
        <v>0</v>
      </c>
      <c r="AZ24" s="139">
        <v>0</v>
      </c>
      <c r="BA24" s="139">
        <v>0</v>
      </c>
      <c r="BB24" s="139">
        <v>0</v>
      </c>
      <c r="BC24" s="139">
        <v>0</v>
      </c>
      <c r="BD24" s="139">
        <v>0</v>
      </c>
      <c r="BE24" s="139">
        <v>0</v>
      </c>
      <c r="BF24" s="139">
        <v>0</v>
      </c>
      <c r="BG24" s="139">
        <v>0</v>
      </c>
      <c r="BH24" s="139">
        <v>0</v>
      </c>
      <c r="BI24" s="139">
        <v>0</v>
      </c>
      <c r="BJ24" s="139">
        <v>0</v>
      </c>
      <c r="BK24" s="139">
        <v>0</v>
      </c>
      <c r="BL24" s="139">
        <v>59</v>
      </c>
      <c r="BM24" s="139">
        <v>145</v>
      </c>
      <c r="BN24" s="139">
        <v>199</v>
      </c>
      <c r="BO24" s="139">
        <v>262</v>
      </c>
      <c r="BP24" s="139">
        <v>364</v>
      </c>
      <c r="BQ24" s="139">
        <v>493</v>
      </c>
      <c r="BR24" s="139">
        <v>508</v>
      </c>
      <c r="BS24" s="139">
        <v>511</v>
      </c>
      <c r="BT24" s="139">
        <v>523</v>
      </c>
      <c r="BU24" s="139">
        <v>522</v>
      </c>
      <c r="BV24" s="139">
        <v>510</v>
      </c>
      <c r="BW24" s="139">
        <v>502</v>
      </c>
      <c r="BX24" s="126"/>
    </row>
    <row r="25" spans="1:76">
      <c r="A25" s="136"/>
      <c r="B25" s="140" t="s">
        <v>267</v>
      </c>
      <c r="C25" s="136"/>
      <c r="D25" s="139">
        <v>0</v>
      </c>
      <c r="E25" s="139">
        <v>0</v>
      </c>
      <c r="F25" s="139">
        <v>0</v>
      </c>
      <c r="G25" s="139">
        <v>0</v>
      </c>
      <c r="H25" s="139">
        <v>0</v>
      </c>
      <c r="I25" s="139">
        <v>0</v>
      </c>
      <c r="J25" s="139">
        <v>0</v>
      </c>
      <c r="K25" s="139">
        <v>0</v>
      </c>
      <c r="L25" s="139">
        <v>0</v>
      </c>
      <c r="M25" s="139">
        <v>0</v>
      </c>
      <c r="N25" s="139">
        <v>0</v>
      </c>
      <c r="O25" s="139">
        <v>0</v>
      </c>
      <c r="P25" s="139">
        <v>0</v>
      </c>
      <c r="Q25" s="139">
        <v>0</v>
      </c>
      <c r="R25" s="139">
        <v>0</v>
      </c>
      <c r="S25" s="139">
        <v>0</v>
      </c>
      <c r="T25" s="139">
        <v>0</v>
      </c>
      <c r="U25" s="139">
        <v>0</v>
      </c>
      <c r="V25" s="139">
        <v>0</v>
      </c>
      <c r="W25" s="139">
        <v>0</v>
      </c>
      <c r="X25" s="139">
        <v>0</v>
      </c>
      <c r="Y25" s="139">
        <v>0</v>
      </c>
      <c r="Z25" s="139">
        <v>0</v>
      </c>
      <c r="AA25" s="139">
        <v>0</v>
      </c>
      <c r="AB25" s="139">
        <v>0</v>
      </c>
      <c r="AC25" s="139">
        <v>0</v>
      </c>
      <c r="AD25" s="139">
        <v>0</v>
      </c>
      <c r="AE25" s="139">
        <v>0</v>
      </c>
      <c r="AF25" s="139">
        <v>0</v>
      </c>
      <c r="AG25" s="139">
        <v>0</v>
      </c>
      <c r="AH25" s="139">
        <v>0</v>
      </c>
      <c r="AI25" s="139">
        <v>0</v>
      </c>
      <c r="AJ25" s="139">
        <v>0</v>
      </c>
      <c r="AK25" s="139">
        <v>0</v>
      </c>
      <c r="AL25" s="139">
        <v>0</v>
      </c>
      <c r="AM25" s="139">
        <v>0</v>
      </c>
      <c r="AN25" s="139">
        <v>0</v>
      </c>
      <c r="AO25" s="139">
        <v>0</v>
      </c>
      <c r="AP25" s="139">
        <v>0</v>
      </c>
      <c r="AQ25" s="139">
        <v>0</v>
      </c>
      <c r="AR25" s="139">
        <v>0</v>
      </c>
      <c r="AS25" s="139">
        <v>0</v>
      </c>
      <c r="AT25" s="139">
        <v>0</v>
      </c>
      <c r="AU25" s="139">
        <v>0</v>
      </c>
      <c r="AV25" s="139">
        <v>0</v>
      </c>
      <c r="AW25" s="139">
        <v>0</v>
      </c>
      <c r="AX25" s="139">
        <v>0</v>
      </c>
      <c r="AY25" s="139">
        <v>0</v>
      </c>
      <c r="AZ25" s="139">
        <v>0</v>
      </c>
      <c r="BA25" s="139">
        <v>0</v>
      </c>
      <c r="BB25" s="139">
        <v>0</v>
      </c>
      <c r="BC25" s="139">
        <v>0</v>
      </c>
      <c r="BD25" s="139">
        <v>0</v>
      </c>
      <c r="BE25" s="139">
        <v>0</v>
      </c>
      <c r="BF25" s="139">
        <v>0</v>
      </c>
      <c r="BG25" s="139">
        <v>0</v>
      </c>
      <c r="BH25" s="139">
        <v>0</v>
      </c>
      <c r="BI25" s="139">
        <v>0</v>
      </c>
      <c r="BJ25" s="139">
        <v>0</v>
      </c>
      <c r="BK25" s="139">
        <v>0</v>
      </c>
      <c r="BL25" s="139">
        <v>6</v>
      </c>
      <c r="BM25" s="139">
        <v>22</v>
      </c>
      <c r="BN25" s="139">
        <v>38</v>
      </c>
      <c r="BO25" s="139">
        <v>59</v>
      </c>
      <c r="BP25" s="139">
        <v>103</v>
      </c>
      <c r="BQ25" s="139">
        <v>180</v>
      </c>
      <c r="BR25" s="139">
        <v>246</v>
      </c>
      <c r="BS25" s="139">
        <v>313</v>
      </c>
      <c r="BT25" s="139">
        <v>368</v>
      </c>
      <c r="BU25" s="139">
        <v>375</v>
      </c>
      <c r="BV25" s="139">
        <v>369</v>
      </c>
      <c r="BW25" s="139">
        <v>364</v>
      </c>
      <c r="BX25" s="126"/>
    </row>
    <row r="26" spans="1:76">
      <c r="A26" s="136"/>
      <c r="B26" s="140" t="s">
        <v>266</v>
      </c>
      <c r="C26" s="136"/>
      <c r="D26" s="139">
        <v>0</v>
      </c>
      <c r="E26" s="139">
        <v>0</v>
      </c>
      <c r="F26" s="139">
        <v>0</v>
      </c>
      <c r="G26" s="139">
        <v>0</v>
      </c>
      <c r="H26" s="139">
        <v>0</v>
      </c>
      <c r="I26" s="139">
        <v>0</v>
      </c>
      <c r="J26" s="139">
        <v>0</v>
      </c>
      <c r="K26" s="139">
        <v>0</v>
      </c>
      <c r="L26" s="139">
        <v>0</v>
      </c>
      <c r="M26" s="139">
        <v>0</v>
      </c>
      <c r="N26" s="139">
        <v>0</v>
      </c>
      <c r="O26" s="139">
        <v>0</v>
      </c>
      <c r="P26" s="139">
        <v>0</v>
      </c>
      <c r="Q26" s="139">
        <v>0</v>
      </c>
      <c r="R26" s="139">
        <v>0</v>
      </c>
      <c r="S26" s="139">
        <v>0</v>
      </c>
      <c r="T26" s="139">
        <v>0</v>
      </c>
      <c r="U26" s="139">
        <v>0</v>
      </c>
      <c r="V26" s="139">
        <v>0</v>
      </c>
      <c r="W26" s="139">
        <v>0</v>
      </c>
      <c r="X26" s="139">
        <v>0</v>
      </c>
      <c r="Y26" s="139">
        <v>0</v>
      </c>
      <c r="Z26" s="139">
        <v>0</v>
      </c>
      <c r="AA26" s="139">
        <v>0</v>
      </c>
      <c r="AB26" s="139">
        <v>0</v>
      </c>
      <c r="AC26" s="139">
        <v>0</v>
      </c>
      <c r="AD26" s="139">
        <v>0</v>
      </c>
      <c r="AE26" s="139">
        <v>0</v>
      </c>
      <c r="AF26" s="139">
        <v>0</v>
      </c>
      <c r="AG26" s="139">
        <v>0</v>
      </c>
      <c r="AH26" s="139">
        <v>0</v>
      </c>
      <c r="AI26" s="139">
        <v>0</v>
      </c>
      <c r="AJ26" s="139">
        <v>0</v>
      </c>
      <c r="AK26" s="139">
        <v>0</v>
      </c>
      <c r="AL26" s="139">
        <v>0</v>
      </c>
      <c r="AM26" s="139">
        <v>0</v>
      </c>
      <c r="AN26" s="139">
        <v>0</v>
      </c>
      <c r="AO26" s="139">
        <v>0</v>
      </c>
      <c r="AP26" s="139">
        <v>0</v>
      </c>
      <c r="AQ26" s="139">
        <v>0</v>
      </c>
      <c r="AR26" s="139">
        <v>0</v>
      </c>
      <c r="AS26" s="139">
        <v>0</v>
      </c>
      <c r="AT26" s="139">
        <v>0</v>
      </c>
      <c r="AU26" s="139">
        <v>0</v>
      </c>
      <c r="AV26" s="139">
        <v>0</v>
      </c>
      <c r="AW26" s="139">
        <v>0</v>
      </c>
      <c r="AX26" s="139">
        <v>0</v>
      </c>
      <c r="AY26" s="139">
        <v>0</v>
      </c>
      <c r="AZ26" s="139">
        <v>0</v>
      </c>
      <c r="BA26" s="139">
        <v>0</v>
      </c>
      <c r="BB26" s="139">
        <v>0</v>
      </c>
      <c r="BC26" s="139">
        <v>0</v>
      </c>
      <c r="BD26" s="139">
        <v>0</v>
      </c>
      <c r="BE26" s="139">
        <v>0</v>
      </c>
      <c r="BF26" s="139">
        <v>0</v>
      </c>
      <c r="BG26" s="139">
        <v>0</v>
      </c>
      <c r="BH26" s="139">
        <v>0</v>
      </c>
      <c r="BI26" s="139">
        <v>0</v>
      </c>
      <c r="BJ26" s="139">
        <v>0</v>
      </c>
      <c r="BK26" s="139">
        <v>0</v>
      </c>
      <c r="BL26" s="139">
        <v>56</v>
      </c>
      <c r="BM26" s="139">
        <v>168</v>
      </c>
      <c r="BN26" s="139">
        <v>275</v>
      </c>
      <c r="BO26" s="139">
        <v>424</v>
      </c>
      <c r="BP26" s="139">
        <v>784</v>
      </c>
      <c r="BQ26" s="139">
        <v>1117</v>
      </c>
      <c r="BR26" s="139">
        <v>1343</v>
      </c>
      <c r="BS26" s="139">
        <v>1378</v>
      </c>
      <c r="BT26" s="139">
        <v>1375</v>
      </c>
      <c r="BU26" s="139">
        <v>1354</v>
      </c>
      <c r="BV26" s="139">
        <v>1346</v>
      </c>
      <c r="BW26" s="139">
        <v>1371</v>
      </c>
      <c r="BX26" s="126"/>
    </row>
    <row r="27" spans="1:76">
      <c r="A27" s="136"/>
      <c r="B27" s="140" t="s">
        <v>265</v>
      </c>
      <c r="C27" s="136"/>
      <c r="D27" s="139">
        <v>0</v>
      </c>
      <c r="E27" s="139">
        <v>0</v>
      </c>
      <c r="F27" s="139">
        <v>0</v>
      </c>
      <c r="G27" s="139">
        <v>0</v>
      </c>
      <c r="H27" s="139">
        <v>0</v>
      </c>
      <c r="I27" s="139">
        <v>0</v>
      </c>
      <c r="J27" s="139">
        <v>0</v>
      </c>
      <c r="K27" s="139">
        <v>0</v>
      </c>
      <c r="L27" s="139">
        <v>0</v>
      </c>
      <c r="M27" s="139">
        <v>0</v>
      </c>
      <c r="N27" s="139">
        <v>0</v>
      </c>
      <c r="O27" s="139">
        <v>0</v>
      </c>
      <c r="P27" s="139">
        <v>0</v>
      </c>
      <c r="Q27" s="139">
        <v>0</v>
      </c>
      <c r="R27" s="139">
        <v>0</v>
      </c>
      <c r="S27" s="139">
        <v>0</v>
      </c>
      <c r="T27" s="139">
        <v>0</v>
      </c>
      <c r="U27" s="139">
        <v>0</v>
      </c>
      <c r="V27" s="139">
        <v>0</v>
      </c>
      <c r="W27" s="139">
        <v>0</v>
      </c>
      <c r="X27" s="139">
        <v>0</v>
      </c>
      <c r="Y27" s="139">
        <v>0</v>
      </c>
      <c r="Z27" s="139">
        <v>0</v>
      </c>
      <c r="AA27" s="139">
        <v>0</v>
      </c>
      <c r="AB27" s="139">
        <v>0</v>
      </c>
      <c r="AC27" s="139">
        <v>0</v>
      </c>
      <c r="AD27" s="139">
        <v>0</v>
      </c>
      <c r="AE27" s="139">
        <v>0</v>
      </c>
      <c r="AF27" s="139">
        <v>0</v>
      </c>
      <c r="AG27" s="139">
        <v>0</v>
      </c>
      <c r="AH27" s="139">
        <v>0</v>
      </c>
      <c r="AI27" s="139">
        <v>0</v>
      </c>
      <c r="AJ27" s="139">
        <v>0</v>
      </c>
      <c r="AK27" s="139">
        <v>0</v>
      </c>
      <c r="AL27" s="139">
        <v>0</v>
      </c>
      <c r="AM27" s="139">
        <v>0</v>
      </c>
      <c r="AN27" s="139">
        <v>0</v>
      </c>
      <c r="AO27" s="139">
        <v>0</v>
      </c>
      <c r="AP27" s="139">
        <v>0</v>
      </c>
      <c r="AQ27" s="139">
        <v>0</v>
      </c>
      <c r="AR27" s="139">
        <v>0</v>
      </c>
      <c r="AS27" s="139">
        <v>0</v>
      </c>
      <c r="AT27" s="139">
        <v>0</v>
      </c>
      <c r="AU27" s="139">
        <v>0</v>
      </c>
      <c r="AV27" s="139">
        <v>0</v>
      </c>
      <c r="AW27" s="139">
        <v>0</v>
      </c>
      <c r="AX27" s="139">
        <v>0</v>
      </c>
      <c r="AY27" s="139">
        <v>0</v>
      </c>
      <c r="AZ27" s="139">
        <v>0</v>
      </c>
      <c r="BA27" s="139">
        <v>0</v>
      </c>
      <c r="BB27" s="139">
        <v>0</v>
      </c>
      <c r="BC27" s="139">
        <v>0</v>
      </c>
      <c r="BD27" s="139">
        <v>0</v>
      </c>
      <c r="BE27" s="139">
        <v>0</v>
      </c>
      <c r="BF27" s="139">
        <v>0</v>
      </c>
      <c r="BG27" s="139">
        <v>0</v>
      </c>
      <c r="BH27" s="139">
        <v>0</v>
      </c>
      <c r="BI27" s="139">
        <v>0</v>
      </c>
      <c r="BJ27" s="139">
        <v>0</v>
      </c>
      <c r="BK27" s="139">
        <v>0</v>
      </c>
      <c r="BL27" s="139">
        <v>16</v>
      </c>
      <c r="BM27" s="139">
        <v>56</v>
      </c>
      <c r="BN27" s="139">
        <v>67</v>
      </c>
      <c r="BO27" s="139">
        <v>65</v>
      </c>
      <c r="BP27" s="139">
        <v>114</v>
      </c>
      <c r="BQ27" s="139">
        <v>131</v>
      </c>
      <c r="BR27" s="139">
        <v>151</v>
      </c>
      <c r="BS27" s="139">
        <v>168</v>
      </c>
      <c r="BT27" s="139">
        <v>180</v>
      </c>
      <c r="BU27" s="139">
        <v>190</v>
      </c>
      <c r="BV27" s="139">
        <v>198</v>
      </c>
      <c r="BW27" s="139">
        <v>204</v>
      </c>
      <c r="BX27" s="126"/>
    </row>
    <row r="28" spans="1:76" ht="26.1" customHeight="1">
      <c r="A28" s="136"/>
      <c r="B28" s="137" t="s">
        <v>245</v>
      </c>
      <c r="C28" s="136"/>
      <c r="D28" s="139">
        <v>0</v>
      </c>
      <c r="E28" s="139">
        <v>0</v>
      </c>
      <c r="F28" s="139">
        <v>0</v>
      </c>
      <c r="G28" s="139">
        <v>0</v>
      </c>
      <c r="H28" s="139">
        <v>0</v>
      </c>
      <c r="I28" s="139">
        <v>0</v>
      </c>
      <c r="J28" s="139">
        <v>0</v>
      </c>
      <c r="K28" s="139">
        <v>0</v>
      </c>
      <c r="L28" s="139">
        <v>0</v>
      </c>
      <c r="M28" s="139">
        <v>0</v>
      </c>
      <c r="N28" s="139">
        <v>0</v>
      </c>
      <c r="O28" s="139">
        <v>0</v>
      </c>
      <c r="P28" s="139">
        <v>0</v>
      </c>
      <c r="Q28" s="139">
        <v>0</v>
      </c>
      <c r="R28" s="139">
        <v>0</v>
      </c>
      <c r="S28" s="139">
        <v>0</v>
      </c>
      <c r="T28" s="139">
        <v>0</v>
      </c>
      <c r="U28" s="139">
        <v>0</v>
      </c>
      <c r="V28" s="139">
        <v>0</v>
      </c>
      <c r="W28" s="139">
        <v>0</v>
      </c>
      <c r="X28" s="139">
        <v>0</v>
      </c>
      <c r="Y28" s="139">
        <v>0</v>
      </c>
      <c r="Z28" s="139">
        <v>0</v>
      </c>
      <c r="AA28" s="139">
        <v>0</v>
      </c>
      <c r="AB28" s="139">
        <v>0</v>
      </c>
      <c r="AC28" s="139">
        <v>0</v>
      </c>
      <c r="AD28" s="139">
        <v>0</v>
      </c>
      <c r="AE28" s="139">
        <v>0</v>
      </c>
      <c r="AF28" s="139">
        <v>0</v>
      </c>
      <c r="AG28" s="139">
        <v>0</v>
      </c>
      <c r="AH28" s="139">
        <v>0</v>
      </c>
      <c r="AI28" s="139">
        <v>0</v>
      </c>
      <c r="AJ28" s="139">
        <v>96</v>
      </c>
      <c r="AK28" s="139">
        <v>124</v>
      </c>
      <c r="AL28" s="139">
        <v>165</v>
      </c>
      <c r="AM28" s="139">
        <v>195</v>
      </c>
      <c r="AN28" s="139">
        <v>201</v>
      </c>
      <c r="AO28" s="139">
        <v>200</v>
      </c>
      <c r="AP28" s="139">
        <v>210</v>
      </c>
      <c r="AQ28" s="139">
        <v>217</v>
      </c>
      <c r="AR28" s="139">
        <v>277</v>
      </c>
      <c r="AS28" s="139">
        <v>308</v>
      </c>
      <c r="AT28" s="139">
        <v>327</v>
      </c>
      <c r="AU28" s="139">
        <v>365</v>
      </c>
      <c r="AV28" s="139">
        <v>431</v>
      </c>
      <c r="AW28" s="139">
        <v>512</v>
      </c>
      <c r="AX28" s="139">
        <v>575</v>
      </c>
      <c r="AY28" s="139">
        <v>638</v>
      </c>
      <c r="AZ28" s="139">
        <v>714</v>
      </c>
      <c r="BA28" s="139">
        <v>758</v>
      </c>
      <c r="BB28" s="139">
        <v>782</v>
      </c>
      <c r="BC28" s="139">
        <v>537</v>
      </c>
      <c r="BD28" s="139">
        <v>0</v>
      </c>
      <c r="BE28" s="139">
        <v>0</v>
      </c>
      <c r="BF28" s="139">
        <v>0</v>
      </c>
      <c r="BG28" s="139">
        <v>0</v>
      </c>
      <c r="BH28" s="139">
        <v>0</v>
      </c>
      <c r="BI28" s="139">
        <v>0</v>
      </c>
      <c r="BJ28" s="139">
        <v>0</v>
      </c>
      <c r="BK28" s="139">
        <v>0</v>
      </c>
      <c r="BL28" s="139">
        <v>0</v>
      </c>
      <c r="BM28" s="139">
        <v>0</v>
      </c>
      <c r="BN28" s="139">
        <v>0</v>
      </c>
      <c r="BO28" s="139">
        <v>0</v>
      </c>
      <c r="BP28" s="139">
        <v>0</v>
      </c>
      <c r="BQ28" s="139">
        <v>0</v>
      </c>
      <c r="BR28" s="139">
        <v>0</v>
      </c>
      <c r="BS28" s="139">
        <v>0</v>
      </c>
      <c r="BT28" s="139">
        <v>0</v>
      </c>
      <c r="BU28" s="139">
        <v>0</v>
      </c>
      <c r="BV28" s="139">
        <v>0</v>
      </c>
      <c r="BW28" s="139">
        <v>0</v>
      </c>
      <c r="BX28" s="126"/>
    </row>
    <row r="29" spans="1:76">
      <c r="A29" s="136"/>
      <c r="B29" s="137" t="s">
        <v>8</v>
      </c>
      <c r="C29" s="136"/>
      <c r="D29" s="139">
        <v>0</v>
      </c>
      <c r="E29" s="139">
        <v>0</v>
      </c>
      <c r="F29" s="139">
        <v>0</v>
      </c>
      <c r="G29" s="139">
        <v>0</v>
      </c>
      <c r="H29" s="139">
        <v>0</v>
      </c>
      <c r="I29" s="139">
        <v>0</v>
      </c>
      <c r="J29" s="139">
        <v>0</v>
      </c>
      <c r="K29" s="139">
        <v>0</v>
      </c>
      <c r="L29" s="139">
        <v>0</v>
      </c>
      <c r="M29" s="139">
        <v>0</v>
      </c>
      <c r="N29" s="139">
        <v>0</v>
      </c>
      <c r="O29" s="139">
        <v>0</v>
      </c>
      <c r="P29" s="139">
        <v>0</v>
      </c>
      <c r="Q29" s="139">
        <v>0</v>
      </c>
      <c r="R29" s="139">
        <v>0</v>
      </c>
      <c r="S29" s="139">
        <v>0</v>
      </c>
      <c r="T29" s="139">
        <v>0</v>
      </c>
      <c r="U29" s="139">
        <v>0</v>
      </c>
      <c r="V29" s="139">
        <v>0</v>
      </c>
      <c r="W29" s="139">
        <v>0</v>
      </c>
      <c r="X29" s="139">
        <v>0</v>
      </c>
      <c r="Y29" s="139">
        <v>0</v>
      </c>
      <c r="Z29" s="139">
        <v>0</v>
      </c>
      <c r="AA29" s="139">
        <v>0</v>
      </c>
      <c r="AB29" s="139">
        <v>0</v>
      </c>
      <c r="AC29" s="139">
        <v>0</v>
      </c>
      <c r="AD29" s="139">
        <v>0</v>
      </c>
      <c r="AE29" s="139">
        <v>0</v>
      </c>
      <c r="AF29" s="139">
        <v>0</v>
      </c>
      <c r="AG29" s="139">
        <v>0</v>
      </c>
      <c r="AH29" s="139">
        <v>3408</v>
      </c>
      <c r="AI29" s="139">
        <v>3314</v>
      </c>
      <c r="AJ29" s="139">
        <v>3556</v>
      </c>
      <c r="AK29" s="139">
        <v>4151</v>
      </c>
      <c r="AL29" s="139">
        <v>4431</v>
      </c>
      <c r="AM29" s="139">
        <v>4750</v>
      </c>
      <c r="AN29" s="139">
        <v>4825</v>
      </c>
      <c r="AO29" s="139">
        <v>4860</v>
      </c>
      <c r="AP29" s="139">
        <v>4900</v>
      </c>
      <c r="AQ29" s="139">
        <v>4860</v>
      </c>
      <c r="AR29" s="139">
        <v>3996</v>
      </c>
      <c r="AS29" s="139">
        <v>3886</v>
      </c>
      <c r="AT29" s="139">
        <v>3950</v>
      </c>
      <c r="AU29" s="139">
        <v>4120</v>
      </c>
      <c r="AV29" s="139">
        <v>4380</v>
      </c>
      <c r="AW29" s="139">
        <v>4601</v>
      </c>
      <c r="AX29" s="139">
        <v>4692</v>
      </c>
      <c r="AY29" s="139">
        <v>4757</v>
      </c>
      <c r="AZ29" s="139">
        <v>4740</v>
      </c>
      <c r="BA29" s="139">
        <v>4588</v>
      </c>
      <c r="BB29" s="139">
        <v>4423</v>
      </c>
      <c r="BC29" s="139">
        <v>4187</v>
      </c>
      <c r="BD29" s="139">
        <v>3946</v>
      </c>
      <c r="BE29" s="139">
        <v>3846</v>
      </c>
      <c r="BF29" s="139">
        <v>3807</v>
      </c>
      <c r="BG29" s="139">
        <v>3812</v>
      </c>
      <c r="BH29" s="139">
        <v>3940</v>
      </c>
      <c r="BI29" s="139">
        <v>3986</v>
      </c>
      <c r="BJ29" s="139">
        <v>4021</v>
      </c>
      <c r="BK29" s="139">
        <v>4036</v>
      </c>
      <c r="BL29" s="139">
        <v>4166</v>
      </c>
      <c r="BM29" s="139">
        <v>4547</v>
      </c>
      <c r="BN29" s="139">
        <v>4798</v>
      </c>
      <c r="BO29" s="139">
        <v>4932</v>
      </c>
      <c r="BP29" s="139">
        <v>5053</v>
      </c>
      <c r="BQ29" s="139">
        <v>5026</v>
      </c>
      <c r="BR29" s="139">
        <v>4939</v>
      </c>
      <c r="BS29" s="139">
        <v>4884</v>
      </c>
      <c r="BT29" s="139">
        <v>4903</v>
      </c>
      <c r="BU29" s="139">
        <v>4919</v>
      </c>
      <c r="BV29" s="139">
        <v>4935</v>
      </c>
      <c r="BW29" s="139">
        <v>4918</v>
      </c>
      <c r="BX29" s="126"/>
    </row>
    <row r="30" spans="1:76">
      <c r="A30" s="136"/>
      <c r="B30" s="38" t="s">
        <v>179</v>
      </c>
      <c r="C30" s="136"/>
      <c r="D30" s="139">
        <v>0</v>
      </c>
      <c r="E30" s="139">
        <v>0</v>
      </c>
      <c r="F30" s="139">
        <v>0</v>
      </c>
      <c r="G30" s="139">
        <v>0</v>
      </c>
      <c r="H30" s="139">
        <v>0</v>
      </c>
      <c r="I30" s="139">
        <v>0</v>
      </c>
      <c r="J30" s="139">
        <v>0</v>
      </c>
      <c r="K30" s="139">
        <v>0</v>
      </c>
      <c r="L30" s="139">
        <v>0</v>
      </c>
      <c r="M30" s="139">
        <v>0</v>
      </c>
      <c r="N30" s="139">
        <v>0</v>
      </c>
      <c r="O30" s="139">
        <v>0</v>
      </c>
      <c r="P30" s="139">
        <v>0</v>
      </c>
      <c r="Q30" s="139">
        <v>0</v>
      </c>
      <c r="R30" s="139">
        <v>0</v>
      </c>
      <c r="S30" s="139">
        <v>0</v>
      </c>
      <c r="T30" s="139">
        <v>0</v>
      </c>
      <c r="U30" s="139">
        <v>0</v>
      </c>
      <c r="V30" s="139">
        <v>0</v>
      </c>
      <c r="W30" s="139">
        <v>0</v>
      </c>
      <c r="X30" s="139">
        <v>0</v>
      </c>
      <c r="Y30" s="139">
        <v>0</v>
      </c>
      <c r="Z30" s="139">
        <v>0</v>
      </c>
      <c r="AA30" s="139">
        <v>0</v>
      </c>
      <c r="AB30" s="139">
        <v>0</v>
      </c>
      <c r="AC30" s="139">
        <v>0</v>
      </c>
      <c r="AD30" s="139">
        <v>0</v>
      </c>
      <c r="AE30" s="139">
        <v>0</v>
      </c>
      <c r="AF30" s="139">
        <v>0</v>
      </c>
      <c r="AG30" s="139">
        <v>0</v>
      </c>
      <c r="AH30" s="139">
        <v>0</v>
      </c>
      <c r="AI30" s="139">
        <v>0</v>
      </c>
      <c r="AJ30" s="139">
        <v>0</v>
      </c>
      <c r="AK30" s="139">
        <v>0</v>
      </c>
      <c r="AL30" s="139">
        <v>0</v>
      </c>
      <c r="AM30" s="139">
        <v>0</v>
      </c>
      <c r="AN30" s="139">
        <v>0</v>
      </c>
      <c r="AO30" s="139">
        <v>0</v>
      </c>
      <c r="AP30" s="139">
        <v>0</v>
      </c>
      <c r="AQ30" s="139">
        <v>0</v>
      </c>
      <c r="AR30" s="139">
        <v>3292</v>
      </c>
      <c r="AS30" s="139">
        <v>3247</v>
      </c>
      <c r="AT30" s="139">
        <v>3324</v>
      </c>
      <c r="AU30" s="139">
        <v>3342</v>
      </c>
      <c r="AV30" s="139">
        <v>3429</v>
      </c>
      <c r="AW30" s="139">
        <v>3622</v>
      </c>
      <c r="AX30" s="139">
        <v>3745</v>
      </c>
      <c r="AY30" s="139">
        <v>3881</v>
      </c>
      <c r="AZ30" s="139">
        <v>3949</v>
      </c>
      <c r="BA30" s="139">
        <v>3962</v>
      </c>
      <c r="BB30" s="139">
        <v>3910</v>
      </c>
      <c r="BC30" s="139">
        <v>3762</v>
      </c>
      <c r="BD30" s="139">
        <v>3593</v>
      </c>
      <c r="BE30" s="139">
        <v>3538</v>
      </c>
      <c r="BF30" s="139">
        <v>3521</v>
      </c>
      <c r="BG30" s="139">
        <v>3529</v>
      </c>
      <c r="BH30" s="139">
        <v>3650</v>
      </c>
      <c r="BI30" s="139">
        <v>3686</v>
      </c>
      <c r="BJ30" s="139">
        <v>3707</v>
      </c>
      <c r="BK30" s="139">
        <v>3733</v>
      </c>
      <c r="BL30" s="139">
        <v>3796</v>
      </c>
      <c r="BM30" s="139">
        <v>3966</v>
      </c>
      <c r="BN30" s="139">
        <v>4155</v>
      </c>
      <c r="BO30" s="139">
        <v>4237</v>
      </c>
      <c r="BP30" s="139">
        <v>4309</v>
      </c>
      <c r="BQ30" s="139">
        <v>4365</v>
      </c>
      <c r="BR30" s="139">
        <v>4455</v>
      </c>
      <c r="BS30" s="139">
        <v>4522</v>
      </c>
      <c r="BT30" s="139">
        <v>4560</v>
      </c>
      <c r="BU30" s="139">
        <v>4568</v>
      </c>
      <c r="BV30" s="139">
        <v>4580</v>
      </c>
      <c r="BW30" s="139">
        <v>4559</v>
      </c>
      <c r="BX30" s="126"/>
    </row>
    <row r="31" spans="1:76">
      <c r="A31" s="136"/>
      <c r="B31" s="38" t="s">
        <v>178</v>
      </c>
      <c r="C31" s="136"/>
      <c r="D31" s="139">
        <v>0</v>
      </c>
      <c r="E31" s="139">
        <v>0</v>
      </c>
      <c r="F31" s="139">
        <v>0</v>
      </c>
      <c r="G31" s="139">
        <v>0</v>
      </c>
      <c r="H31" s="139">
        <v>0</v>
      </c>
      <c r="I31" s="139">
        <v>0</v>
      </c>
      <c r="J31" s="139">
        <v>0</v>
      </c>
      <c r="K31" s="139">
        <v>0</v>
      </c>
      <c r="L31" s="139">
        <v>0</v>
      </c>
      <c r="M31" s="139">
        <v>0</v>
      </c>
      <c r="N31" s="139">
        <v>0</v>
      </c>
      <c r="O31" s="139">
        <v>0</v>
      </c>
      <c r="P31" s="139">
        <v>0</v>
      </c>
      <c r="Q31" s="139">
        <v>0</v>
      </c>
      <c r="R31" s="139">
        <v>0</v>
      </c>
      <c r="S31" s="139">
        <v>0</v>
      </c>
      <c r="T31" s="139">
        <v>0</v>
      </c>
      <c r="U31" s="139">
        <v>0</v>
      </c>
      <c r="V31" s="139">
        <v>0</v>
      </c>
      <c r="W31" s="139">
        <v>0</v>
      </c>
      <c r="X31" s="139">
        <v>0</v>
      </c>
      <c r="Y31" s="139">
        <v>0</v>
      </c>
      <c r="Z31" s="139">
        <v>0</v>
      </c>
      <c r="AA31" s="139">
        <v>0</v>
      </c>
      <c r="AB31" s="139">
        <v>0</v>
      </c>
      <c r="AC31" s="139">
        <v>0</v>
      </c>
      <c r="AD31" s="139">
        <v>0</v>
      </c>
      <c r="AE31" s="139">
        <v>0</v>
      </c>
      <c r="AF31" s="139">
        <v>0</v>
      </c>
      <c r="AG31" s="139">
        <v>0</v>
      </c>
      <c r="AH31" s="139">
        <v>0</v>
      </c>
      <c r="AI31" s="139">
        <v>0</v>
      </c>
      <c r="AJ31" s="139">
        <v>0</v>
      </c>
      <c r="AK31" s="139">
        <v>0</v>
      </c>
      <c r="AL31" s="139">
        <v>0</v>
      </c>
      <c r="AM31" s="139">
        <v>0</v>
      </c>
      <c r="AN31" s="139">
        <v>0</v>
      </c>
      <c r="AO31" s="139">
        <v>0</v>
      </c>
      <c r="AP31" s="139">
        <v>0</v>
      </c>
      <c r="AQ31" s="139">
        <v>0</v>
      </c>
      <c r="AR31" s="139">
        <v>704</v>
      </c>
      <c r="AS31" s="139">
        <v>639</v>
      </c>
      <c r="AT31" s="139">
        <v>626</v>
      </c>
      <c r="AU31" s="139">
        <v>778</v>
      </c>
      <c r="AV31" s="139">
        <v>951</v>
      </c>
      <c r="AW31" s="139">
        <v>979</v>
      </c>
      <c r="AX31" s="139">
        <v>947</v>
      </c>
      <c r="AY31" s="139">
        <v>875</v>
      </c>
      <c r="AZ31" s="139">
        <v>791</v>
      </c>
      <c r="BA31" s="139">
        <v>626</v>
      </c>
      <c r="BB31" s="139">
        <v>514</v>
      </c>
      <c r="BC31" s="139">
        <v>425</v>
      </c>
      <c r="BD31" s="139">
        <v>354</v>
      </c>
      <c r="BE31" s="139">
        <v>308</v>
      </c>
      <c r="BF31" s="139">
        <v>285</v>
      </c>
      <c r="BG31" s="139">
        <v>284</v>
      </c>
      <c r="BH31" s="139">
        <v>290</v>
      </c>
      <c r="BI31" s="139">
        <v>300</v>
      </c>
      <c r="BJ31" s="139">
        <v>314</v>
      </c>
      <c r="BK31" s="139">
        <v>303</v>
      </c>
      <c r="BL31" s="139">
        <v>370</v>
      </c>
      <c r="BM31" s="139">
        <v>580</v>
      </c>
      <c r="BN31" s="139">
        <v>643</v>
      </c>
      <c r="BO31" s="139">
        <v>696</v>
      </c>
      <c r="BP31" s="139">
        <v>744</v>
      </c>
      <c r="BQ31" s="139">
        <v>661</v>
      </c>
      <c r="BR31" s="139">
        <v>483</v>
      </c>
      <c r="BS31" s="139">
        <v>362</v>
      </c>
      <c r="BT31" s="139">
        <v>343</v>
      </c>
      <c r="BU31" s="139">
        <v>350</v>
      </c>
      <c r="BV31" s="139">
        <v>355</v>
      </c>
      <c r="BW31" s="139">
        <v>359</v>
      </c>
      <c r="BX31" s="126"/>
    </row>
    <row r="32" spans="1:76">
      <c r="A32" s="136"/>
      <c r="B32" s="137" t="s">
        <v>238</v>
      </c>
      <c r="C32" s="136"/>
      <c r="D32" s="135">
        <v>0</v>
      </c>
      <c r="E32" s="135">
        <v>0</v>
      </c>
      <c r="F32" s="135">
        <v>0</v>
      </c>
      <c r="G32" s="135">
        <v>0</v>
      </c>
      <c r="H32" s="135">
        <v>0</v>
      </c>
      <c r="I32" s="135">
        <v>0</v>
      </c>
      <c r="J32" s="135">
        <v>0</v>
      </c>
      <c r="K32" s="135">
        <v>0</v>
      </c>
      <c r="L32" s="135">
        <v>0</v>
      </c>
      <c r="M32" s="135">
        <v>0</v>
      </c>
      <c r="N32" s="135">
        <v>0</v>
      </c>
      <c r="O32" s="135">
        <v>0</v>
      </c>
      <c r="P32" s="135">
        <v>0</v>
      </c>
      <c r="Q32" s="135">
        <v>0</v>
      </c>
      <c r="R32" s="135">
        <v>0</v>
      </c>
      <c r="S32" s="135">
        <v>0</v>
      </c>
      <c r="T32" s="135">
        <v>0</v>
      </c>
      <c r="U32" s="135">
        <v>0</v>
      </c>
      <c r="V32" s="135">
        <v>0</v>
      </c>
      <c r="W32" s="135">
        <v>0</v>
      </c>
      <c r="X32" s="135">
        <v>0</v>
      </c>
      <c r="Y32" s="135">
        <v>0</v>
      </c>
      <c r="Z32" s="135">
        <v>0</v>
      </c>
      <c r="AA32" s="135">
        <v>0</v>
      </c>
      <c r="AB32" s="135">
        <v>0</v>
      </c>
      <c r="AC32" s="135">
        <v>0</v>
      </c>
      <c r="AD32" s="135">
        <v>0</v>
      </c>
      <c r="AE32" s="135">
        <v>0</v>
      </c>
      <c r="AF32" s="135">
        <v>0</v>
      </c>
      <c r="AG32" s="135">
        <v>0</v>
      </c>
      <c r="AH32" s="135">
        <v>0</v>
      </c>
      <c r="AI32" s="135">
        <v>0</v>
      </c>
      <c r="AJ32" s="135">
        <v>0</v>
      </c>
      <c r="AK32" s="135">
        <v>0</v>
      </c>
      <c r="AL32" s="135">
        <v>0</v>
      </c>
      <c r="AM32" s="135">
        <v>0</v>
      </c>
      <c r="AN32" s="135">
        <v>0</v>
      </c>
      <c r="AO32" s="135">
        <v>0</v>
      </c>
      <c r="AP32" s="135">
        <v>0</v>
      </c>
      <c r="AQ32" s="135">
        <v>0</v>
      </c>
      <c r="AR32" s="135">
        <v>0</v>
      </c>
      <c r="AS32" s="135">
        <v>0</v>
      </c>
      <c r="AT32" s="135">
        <v>0</v>
      </c>
      <c r="AU32" s="135">
        <v>0</v>
      </c>
      <c r="AV32" s="135">
        <v>0</v>
      </c>
      <c r="AW32" s="135">
        <v>0</v>
      </c>
      <c r="AX32" s="135">
        <v>0</v>
      </c>
      <c r="AY32" s="135">
        <v>2490</v>
      </c>
      <c r="AZ32" s="135">
        <v>2455</v>
      </c>
      <c r="BA32" s="135">
        <v>2437</v>
      </c>
      <c r="BB32" s="135">
        <v>2371</v>
      </c>
      <c r="BC32" s="135">
        <v>2354</v>
      </c>
      <c r="BD32" s="135">
        <v>2391</v>
      </c>
      <c r="BE32" s="135">
        <v>2430</v>
      </c>
      <c r="BF32" s="135">
        <v>2483</v>
      </c>
      <c r="BG32" s="135">
        <v>2504</v>
      </c>
      <c r="BH32" s="135">
        <v>2510</v>
      </c>
      <c r="BI32" s="135">
        <v>2475</v>
      </c>
      <c r="BJ32" s="135">
        <v>2443</v>
      </c>
      <c r="BK32" s="135">
        <v>2415</v>
      </c>
      <c r="BL32" s="135">
        <v>2332</v>
      </c>
      <c r="BM32" s="135">
        <v>2031</v>
      </c>
      <c r="BN32" s="135">
        <v>1827</v>
      </c>
      <c r="BO32" s="135">
        <v>1577</v>
      </c>
      <c r="BP32" s="135">
        <v>965</v>
      </c>
      <c r="BQ32" s="135">
        <v>366</v>
      </c>
      <c r="BR32" s="135">
        <v>137</v>
      </c>
      <c r="BS32" s="135">
        <v>69</v>
      </c>
      <c r="BT32" s="135">
        <v>41</v>
      </c>
      <c r="BU32" s="135">
        <v>29</v>
      </c>
      <c r="BV32" s="135">
        <v>23</v>
      </c>
      <c r="BW32" s="135">
        <v>18</v>
      </c>
      <c r="BX32" s="126"/>
    </row>
    <row r="33" spans="1:76">
      <c r="A33" s="136"/>
      <c r="B33" s="140" t="s">
        <v>264</v>
      </c>
      <c r="C33" s="136"/>
      <c r="D33" s="135">
        <v>0</v>
      </c>
      <c r="E33" s="135">
        <v>0</v>
      </c>
      <c r="F33" s="135">
        <v>0</v>
      </c>
      <c r="G33" s="135">
        <v>0</v>
      </c>
      <c r="H33" s="135">
        <v>0</v>
      </c>
      <c r="I33" s="135">
        <v>0</v>
      </c>
      <c r="J33" s="135">
        <v>0</v>
      </c>
      <c r="K33" s="135">
        <v>0</v>
      </c>
      <c r="L33" s="135">
        <v>0</v>
      </c>
      <c r="M33" s="135">
        <v>0</v>
      </c>
      <c r="N33" s="135">
        <v>0</v>
      </c>
      <c r="O33" s="135">
        <v>0</v>
      </c>
      <c r="P33" s="135">
        <v>0</v>
      </c>
      <c r="Q33" s="135">
        <v>0</v>
      </c>
      <c r="R33" s="135">
        <v>0</v>
      </c>
      <c r="S33" s="135">
        <v>0</v>
      </c>
      <c r="T33" s="135">
        <v>0</v>
      </c>
      <c r="U33" s="135">
        <v>0</v>
      </c>
      <c r="V33" s="135">
        <v>0</v>
      </c>
      <c r="W33" s="135">
        <v>0</v>
      </c>
      <c r="X33" s="135">
        <v>0</v>
      </c>
      <c r="Y33" s="135">
        <v>0</v>
      </c>
      <c r="Z33" s="135">
        <v>0</v>
      </c>
      <c r="AA33" s="135">
        <v>0</v>
      </c>
      <c r="AB33" s="135">
        <v>0</v>
      </c>
      <c r="AC33" s="135">
        <v>0</v>
      </c>
      <c r="AD33" s="135">
        <v>0</v>
      </c>
      <c r="AE33" s="135">
        <v>0</v>
      </c>
      <c r="AF33" s="135">
        <v>0</v>
      </c>
      <c r="AG33" s="135">
        <v>0</v>
      </c>
      <c r="AH33" s="135">
        <v>0</v>
      </c>
      <c r="AI33" s="135">
        <v>0</v>
      </c>
      <c r="AJ33" s="135">
        <v>0</v>
      </c>
      <c r="AK33" s="135">
        <v>0</v>
      </c>
      <c r="AL33" s="135">
        <v>0</v>
      </c>
      <c r="AM33" s="135">
        <v>0</v>
      </c>
      <c r="AN33" s="135">
        <v>0</v>
      </c>
      <c r="AO33" s="135">
        <v>0</v>
      </c>
      <c r="AP33" s="135">
        <v>0</v>
      </c>
      <c r="AQ33" s="135">
        <v>0</v>
      </c>
      <c r="AR33" s="135">
        <v>0</v>
      </c>
      <c r="AS33" s="135">
        <v>0</v>
      </c>
      <c r="AT33" s="135">
        <v>0</v>
      </c>
      <c r="AU33" s="135">
        <v>0</v>
      </c>
      <c r="AV33" s="135">
        <v>0</v>
      </c>
      <c r="AW33" s="135">
        <v>0</v>
      </c>
      <c r="AX33" s="135">
        <v>0</v>
      </c>
      <c r="AY33" s="135">
        <v>1899</v>
      </c>
      <c r="AZ33" s="135">
        <v>1832</v>
      </c>
      <c r="BA33" s="135">
        <v>1765</v>
      </c>
      <c r="BB33" s="135">
        <v>1660</v>
      </c>
      <c r="BC33" s="135">
        <v>1595</v>
      </c>
      <c r="BD33" s="135">
        <v>1580</v>
      </c>
      <c r="BE33" s="135">
        <v>1574</v>
      </c>
      <c r="BF33" s="135">
        <v>1586</v>
      </c>
      <c r="BG33" s="135">
        <v>1570</v>
      </c>
      <c r="BH33" s="135">
        <v>1543</v>
      </c>
      <c r="BI33" s="135">
        <v>1500</v>
      </c>
      <c r="BJ33" s="135">
        <v>1456</v>
      </c>
      <c r="BK33" s="135">
        <v>1413</v>
      </c>
      <c r="BL33" s="135">
        <v>1346</v>
      </c>
      <c r="BM33" s="135">
        <v>1177</v>
      </c>
      <c r="BN33" s="135">
        <v>1054</v>
      </c>
      <c r="BO33" s="135">
        <v>909</v>
      </c>
      <c r="BP33" s="135">
        <v>566</v>
      </c>
      <c r="BQ33" s="135">
        <v>192</v>
      </c>
      <c r="BR33" s="135">
        <v>39</v>
      </c>
      <c r="BS33" s="135">
        <v>1</v>
      </c>
      <c r="BT33" s="135">
        <v>0</v>
      </c>
      <c r="BU33" s="135">
        <v>0</v>
      </c>
      <c r="BV33" s="135">
        <v>0</v>
      </c>
      <c r="BW33" s="135">
        <v>0</v>
      </c>
      <c r="BX33" s="126"/>
    </row>
    <row r="34" spans="1:76">
      <c r="A34" s="136"/>
      <c r="B34" s="140" t="s">
        <v>265</v>
      </c>
      <c r="C34" s="136"/>
      <c r="D34" s="135">
        <v>0</v>
      </c>
      <c r="E34" s="135">
        <v>0</v>
      </c>
      <c r="F34" s="135">
        <v>0</v>
      </c>
      <c r="G34" s="135">
        <v>0</v>
      </c>
      <c r="H34" s="135">
        <v>0</v>
      </c>
      <c r="I34" s="135">
        <v>0</v>
      </c>
      <c r="J34" s="135">
        <v>0</v>
      </c>
      <c r="K34" s="135">
        <v>0</v>
      </c>
      <c r="L34" s="135">
        <v>0</v>
      </c>
      <c r="M34" s="135">
        <v>0</v>
      </c>
      <c r="N34" s="135">
        <v>0</v>
      </c>
      <c r="O34" s="135">
        <v>0</v>
      </c>
      <c r="P34" s="135">
        <v>0</v>
      </c>
      <c r="Q34" s="135">
        <v>0</v>
      </c>
      <c r="R34" s="135">
        <v>0</v>
      </c>
      <c r="S34" s="135">
        <v>0</v>
      </c>
      <c r="T34" s="135">
        <v>0</v>
      </c>
      <c r="U34" s="135">
        <v>0</v>
      </c>
      <c r="V34" s="135">
        <v>0</v>
      </c>
      <c r="W34" s="135">
        <v>0</v>
      </c>
      <c r="X34" s="135">
        <v>0</v>
      </c>
      <c r="Y34" s="135">
        <v>0</v>
      </c>
      <c r="Z34" s="135">
        <v>0</v>
      </c>
      <c r="AA34" s="135">
        <v>0</v>
      </c>
      <c r="AB34" s="135">
        <v>0</v>
      </c>
      <c r="AC34" s="135">
        <v>0</v>
      </c>
      <c r="AD34" s="135">
        <v>0</v>
      </c>
      <c r="AE34" s="135">
        <v>0</v>
      </c>
      <c r="AF34" s="135">
        <v>0</v>
      </c>
      <c r="AG34" s="135">
        <v>0</v>
      </c>
      <c r="AH34" s="135">
        <v>0</v>
      </c>
      <c r="AI34" s="135">
        <v>0</v>
      </c>
      <c r="AJ34" s="135">
        <v>0</v>
      </c>
      <c r="AK34" s="135">
        <v>0</v>
      </c>
      <c r="AL34" s="135">
        <v>0</v>
      </c>
      <c r="AM34" s="135">
        <v>0</v>
      </c>
      <c r="AN34" s="135">
        <v>0</v>
      </c>
      <c r="AO34" s="135">
        <v>0</v>
      </c>
      <c r="AP34" s="135">
        <v>0</v>
      </c>
      <c r="AQ34" s="135">
        <v>0</v>
      </c>
      <c r="AR34" s="135">
        <v>0</v>
      </c>
      <c r="AS34" s="135">
        <v>0</v>
      </c>
      <c r="AT34" s="135">
        <v>0</v>
      </c>
      <c r="AU34" s="135">
        <v>0</v>
      </c>
      <c r="AV34" s="135">
        <v>0</v>
      </c>
      <c r="AW34" s="135">
        <v>0</v>
      </c>
      <c r="AX34" s="135">
        <v>0</v>
      </c>
      <c r="AY34" s="135">
        <v>590</v>
      </c>
      <c r="AZ34" s="135">
        <v>623</v>
      </c>
      <c r="BA34" s="135">
        <v>671</v>
      </c>
      <c r="BB34" s="135">
        <v>712</v>
      </c>
      <c r="BC34" s="135">
        <v>759</v>
      </c>
      <c r="BD34" s="135">
        <v>811</v>
      </c>
      <c r="BE34" s="135">
        <v>856</v>
      </c>
      <c r="BF34" s="135">
        <v>898</v>
      </c>
      <c r="BG34" s="135">
        <v>934</v>
      </c>
      <c r="BH34" s="135">
        <v>967</v>
      </c>
      <c r="BI34" s="135">
        <v>975</v>
      </c>
      <c r="BJ34" s="135">
        <v>987</v>
      </c>
      <c r="BK34" s="135">
        <v>1002</v>
      </c>
      <c r="BL34" s="135">
        <v>986</v>
      </c>
      <c r="BM34" s="135">
        <v>854</v>
      </c>
      <c r="BN34" s="135">
        <v>773</v>
      </c>
      <c r="BO34" s="135">
        <v>668</v>
      </c>
      <c r="BP34" s="135">
        <v>399</v>
      </c>
      <c r="BQ34" s="135">
        <v>174</v>
      </c>
      <c r="BR34" s="135">
        <v>98</v>
      </c>
      <c r="BS34" s="135">
        <v>68</v>
      </c>
      <c r="BT34" s="135">
        <v>41</v>
      </c>
      <c r="BU34" s="135">
        <v>29</v>
      </c>
      <c r="BV34" s="135">
        <v>23</v>
      </c>
      <c r="BW34" s="135">
        <v>18</v>
      </c>
      <c r="BX34" s="126"/>
    </row>
    <row r="35" spans="1:76" ht="26.1" customHeight="1">
      <c r="A35" s="136"/>
      <c r="B35" s="137" t="s">
        <v>6</v>
      </c>
      <c r="C35" s="136"/>
      <c r="D35" s="139">
        <v>0</v>
      </c>
      <c r="E35" s="139">
        <v>0</v>
      </c>
      <c r="F35" s="139">
        <v>0</v>
      </c>
      <c r="G35" s="139">
        <v>0</v>
      </c>
      <c r="H35" s="139">
        <v>0</v>
      </c>
      <c r="I35" s="139">
        <v>0</v>
      </c>
      <c r="J35" s="139">
        <v>0</v>
      </c>
      <c r="K35" s="139">
        <v>0</v>
      </c>
      <c r="L35" s="139">
        <v>0</v>
      </c>
      <c r="M35" s="139">
        <v>0</v>
      </c>
      <c r="N35" s="139">
        <v>0</v>
      </c>
      <c r="O35" s="139">
        <v>0</v>
      </c>
      <c r="P35" s="139">
        <v>0</v>
      </c>
      <c r="Q35" s="139">
        <v>0</v>
      </c>
      <c r="R35" s="139">
        <v>0</v>
      </c>
      <c r="S35" s="139">
        <v>0</v>
      </c>
      <c r="T35" s="139">
        <v>0</v>
      </c>
      <c r="U35" s="139">
        <v>0</v>
      </c>
      <c r="V35" s="139">
        <v>0</v>
      </c>
      <c r="W35" s="139">
        <v>0</v>
      </c>
      <c r="X35" s="139">
        <v>0</v>
      </c>
      <c r="Y35" s="139">
        <v>0</v>
      </c>
      <c r="Z35" s="139">
        <v>0</v>
      </c>
      <c r="AA35" s="139">
        <v>0</v>
      </c>
      <c r="AB35" s="139">
        <v>0</v>
      </c>
      <c r="AC35" s="139">
        <v>0</v>
      </c>
      <c r="AD35" s="139">
        <v>0</v>
      </c>
      <c r="AE35" s="139">
        <v>0</v>
      </c>
      <c r="AF35" s="139">
        <v>0</v>
      </c>
      <c r="AG35" s="139">
        <v>0</v>
      </c>
      <c r="AH35" s="139">
        <v>0</v>
      </c>
      <c r="AI35" s="139">
        <v>2838</v>
      </c>
      <c r="AJ35" s="139">
        <v>3010</v>
      </c>
      <c r="AK35" s="139">
        <v>3584</v>
      </c>
      <c r="AL35" s="139">
        <v>4157</v>
      </c>
      <c r="AM35" s="139">
        <v>4336</v>
      </c>
      <c r="AN35" s="139">
        <v>4541</v>
      </c>
      <c r="AO35" s="139">
        <v>4709</v>
      </c>
      <c r="AP35" s="139">
        <v>4710</v>
      </c>
      <c r="AQ35" s="139">
        <v>4517</v>
      </c>
      <c r="AR35" s="139">
        <v>4089</v>
      </c>
      <c r="AS35" s="139">
        <v>3977</v>
      </c>
      <c r="AT35" s="139">
        <v>4124</v>
      </c>
      <c r="AU35" s="139">
        <v>4593</v>
      </c>
      <c r="AV35" s="139">
        <v>5179</v>
      </c>
      <c r="AW35" s="139">
        <v>5512</v>
      </c>
      <c r="AX35" s="139">
        <v>5647</v>
      </c>
      <c r="AY35" s="139">
        <v>5657</v>
      </c>
      <c r="AZ35" s="139">
        <v>5514</v>
      </c>
      <c r="BA35" s="139">
        <v>3943</v>
      </c>
      <c r="BB35" s="139">
        <v>3834</v>
      </c>
      <c r="BC35" s="139">
        <v>3822</v>
      </c>
      <c r="BD35" s="139">
        <v>3901</v>
      </c>
      <c r="BE35" s="139">
        <v>3986</v>
      </c>
      <c r="BF35" s="139">
        <v>3989</v>
      </c>
      <c r="BG35" s="139">
        <v>3129</v>
      </c>
      <c r="BH35" s="139">
        <v>2187</v>
      </c>
      <c r="BI35" s="139">
        <v>2142</v>
      </c>
      <c r="BJ35" s="139">
        <v>2135</v>
      </c>
      <c r="BK35" s="139">
        <v>2117</v>
      </c>
      <c r="BL35" s="139">
        <v>2087</v>
      </c>
      <c r="BM35" s="139">
        <v>1935</v>
      </c>
      <c r="BN35" s="139">
        <v>1803</v>
      </c>
      <c r="BO35" s="139">
        <v>1619</v>
      </c>
      <c r="BP35" s="139">
        <v>1254</v>
      </c>
      <c r="BQ35" s="139">
        <v>939</v>
      </c>
      <c r="BR35" s="139">
        <v>821</v>
      </c>
      <c r="BS35" s="139">
        <v>762</v>
      </c>
      <c r="BT35" s="139">
        <v>692</v>
      </c>
      <c r="BU35" s="139">
        <v>674</v>
      </c>
      <c r="BV35" s="139">
        <v>682</v>
      </c>
      <c r="BW35" s="139">
        <v>683</v>
      </c>
      <c r="BX35" s="126"/>
    </row>
    <row r="36" spans="1:76">
      <c r="A36" s="136"/>
      <c r="B36" s="137" t="s">
        <v>270</v>
      </c>
      <c r="C36" s="136"/>
      <c r="D36" s="139">
        <v>0</v>
      </c>
      <c r="E36" s="139">
        <v>0</v>
      </c>
      <c r="F36" s="139">
        <v>0</v>
      </c>
      <c r="G36" s="139">
        <v>0</v>
      </c>
      <c r="H36" s="139">
        <v>0</v>
      </c>
      <c r="I36" s="139">
        <v>0</v>
      </c>
      <c r="J36" s="139">
        <v>0</v>
      </c>
      <c r="K36" s="139">
        <v>0</v>
      </c>
      <c r="L36" s="139">
        <v>0</v>
      </c>
      <c r="M36" s="139">
        <v>0</v>
      </c>
      <c r="N36" s="139">
        <v>0</v>
      </c>
      <c r="O36" s="139">
        <v>0</v>
      </c>
      <c r="P36" s="139">
        <v>0</v>
      </c>
      <c r="Q36" s="139">
        <v>0</v>
      </c>
      <c r="R36" s="139">
        <v>0</v>
      </c>
      <c r="S36" s="139">
        <v>0</v>
      </c>
      <c r="T36" s="139">
        <v>0</v>
      </c>
      <c r="U36" s="139">
        <v>0</v>
      </c>
      <c r="V36" s="139">
        <v>0</v>
      </c>
      <c r="W36" s="139">
        <v>0</v>
      </c>
      <c r="X36" s="139">
        <v>0</v>
      </c>
      <c r="Y36" s="139">
        <v>0</v>
      </c>
      <c r="Z36" s="139">
        <v>0</v>
      </c>
      <c r="AA36" s="139">
        <v>0</v>
      </c>
      <c r="AB36" s="139">
        <v>0</v>
      </c>
      <c r="AC36" s="139">
        <v>0</v>
      </c>
      <c r="AD36" s="139">
        <v>0</v>
      </c>
      <c r="AE36" s="139">
        <v>0</v>
      </c>
      <c r="AF36" s="139">
        <v>0</v>
      </c>
      <c r="AG36" s="139">
        <v>0</v>
      </c>
      <c r="AH36" s="139">
        <v>0</v>
      </c>
      <c r="AI36" s="139">
        <v>0</v>
      </c>
      <c r="AJ36" s="139">
        <v>0</v>
      </c>
      <c r="AK36" s="139">
        <v>0</v>
      </c>
      <c r="AL36" s="139">
        <v>0</v>
      </c>
      <c r="AM36" s="139">
        <v>0</v>
      </c>
      <c r="AN36" s="139">
        <v>0</v>
      </c>
      <c r="AO36" s="139">
        <v>0</v>
      </c>
      <c r="AP36" s="139">
        <v>0</v>
      </c>
      <c r="AQ36" s="139">
        <v>0</v>
      </c>
      <c r="AR36" s="139">
        <v>0</v>
      </c>
      <c r="AS36" s="139">
        <v>0</v>
      </c>
      <c r="AT36" s="139">
        <v>0</v>
      </c>
      <c r="AU36" s="139">
        <v>229</v>
      </c>
      <c r="AV36" s="139">
        <v>236</v>
      </c>
      <c r="AW36" s="139">
        <v>248</v>
      </c>
      <c r="AX36" s="139">
        <v>256</v>
      </c>
      <c r="AY36" s="139">
        <v>268</v>
      </c>
      <c r="AZ36" s="139">
        <v>275</v>
      </c>
      <c r="BA36" s="139">
        <v>359</v>
      </c>
      <c r="BB36" s="139">
        <v>369</v>
      </c>
      <c r="BC36" s="139">
        <v>374</v>
      </c>
      <c r="BD36" s="139">
        <v>373</v>
      </c>
      <c r="BE36" s="139">
        <v>368</v>
      </c>
      <c r="BF36" s="139">
        <v>354</v>
      </c>
      <c r="BG36" s="139">
        <v>353</v>
      </c>
      <c r="BH36" s="139">
        <v>352</v>
      </c>
      <c r="BI36" s="139">
        <v>349</v>
      </c>
      <c r="BJ36" s="139">
        <v>345</v>
      </c>
      <c r="BK36" s="139">
        <v>341</v>
      </c>
      <c r="BL36" s="139">
        <v>336</v>
      </c>
      <c r="BM36" s="139">
        <v>333</v>
      </c>
      <c r="BN36" s="139">
        <v>334</v>
      </c>
      <c r="BO36" s="139">
        <v>330</v>
      </c>
      <c r="BP36" s="139">
        <v>324</v>
      </c>
      <c r="BQ36" s="139">
        <v>325</v>
      </c>
      <c r="BR36" s="139">
        <v>322</v>
      </c>
      <c r="BS36" s="139">
        <v>318</v>
      </c>
      <c r="BT36" s="139">
        <v>313</v>
      </c>
      <c r="BU36" s="139">
        <v>309</v>
      </c>
      <c r="BV36" s="139">
        <v>304</v>
      </c>
      <c r="BW36" s="139">
        <v>301</v>
      </c>
      <c r="BX36" s="126"/>
    </row>
    <row r="37" spans="1:76">
      <c r="A37" s="136"/>
      <c r="B37" s="137" t="s">
        <v>269</v>
      </c>
      <c r="C37" s="136"/>
      <c r="D37" s="139">
        <v>0</v>
      </c>
      <c r="E37" s="139">
        <v>0</v>
      </c>
      <c r="F37" s="139">
        <v>0</v>
      </c>
      <c r="G37" s="139">
        <v>0</v>
      </c>
      <c r="H37" s="139">
        <v>0</v>
      </c>
      <c r="I37" s="139">
        <v>0</v>
      </c>
      <c r="J37" s="139">
        <v>0</v>
      </c>
      <c r="K37" s="139">
        <v>0</v>
      </c>
      <c r="L37" s="139">
        <v>0</v>
      </c>
      <c r="M37" s="139">
        <v>0</v>
      </c>
      <c r="N37" s="139">
        <v>0</v>
      </c>
      <c r="O37" s="139">
        <v>0</v>
      </c>
      <c r="P37" s="139">
        <v>0</v>
      </c>
      <c r="Q37" s="139">
        <v>0</v>
      </c>
      <c r="R37" s="139">
        <v>0</v>
      </c>
      <c r="S37" s="139">
        <v>0</v>
      </c>
      <c r="T37" s="139">
        <v>0</v>
      </c>
      <c r="U37" s="139">
        <v>0</v>
      </c>
      <c r="V37" s="139">
        <v>0</v>
      </c>
      <c r="W37" s="139">
        <v>0</v>
      </c>
      <c r="X37" s="139">
        <v>0</v>
      </c>
      <c r="Y37" s="139">
        <v>0</v>
      </c>
      <c r="Z37" s="139">
        <v>0</v>
      </c>
      <c r="AA37" s="139">
        <v>0</v>
      </c>
      <c r="AB37" s="139">
        <v>0</v>
      </c>
      <c r="AC37" s="139">
        <v>0</v>
      </c>
      <c r="AD37" s="139">
        <v>0</v>
      </c>
      <c r="AE37" s="139">
        <v>0</v>
      </c>
      <c r="AF37" s="139">
        <v>0</v>
      </c>
      <c r="AG37" s="139">
        <v>0</v>
      </c>
      <c r="AH37" s="139">
        <v>586</v>
      </c>
      <c r="AI37" s="139">
        <v>613</v>
      </c>
      <c r="AJ37" s="139">
        <v>643</v>
      </c>
      <c r="AK37" s="139">
        <v>710</v>
      </c>
      <c r="AL37" s="139">
        <v>754</v>
      </c>
      <c r="AM37" s="139">
        <v>796</v>
      </c>
      <c r="AN37" s="139">
        <v>861</v>
      </c>
      <c r="AO37" s="139">
        <v>921</v>
      </c>
      <c r="AP37" s="139">
        <v>974</v>
      </c>
      <c r="AQ37" s="139">
        <v>1067</v>
      </c>
      <c r="AR37" s="139">
        <v>1178</v>
      </c>
      <c r="AS37" s="139">
        <v>1300</v>
      </c>
      <c r="AT37" s="139">
        <v>1441</v>
      </c>
      <c r="AU37" s="139">
        <v>1623</v>
      </c>
      <c r="AV37" s="139">
        <v>1826</v>
      </c>
      <c r="AW37" s="139">
        <v>1990</v>
      </c>
      <c r="AX37" s="139">
        <v>2142</v>
      </c>
      <c r="AY37" s="139">
        <v>0</v>
      </c>
      <c r="AZ37" s="139">
        <v>0</v>
      </c>
      <c r="BA37" s="139">
        <v>0</v>
      </c>
      <c r="BB37" s="139">
        <v>0</v>
      </c>
      <c r="BC37" s="139">
        <v>0</v>
      </c>
      <c r="BD37" s="139">
        <v>0</v>
      </c>
      <c r="BE37" s="139">
        <v>0</v>
      </c>
      <c r="BF37" s="139">
        <v>0</v>
      </c>
      <c r="BG37" s="139">
        <v>0</v>
      </c>
      <c r="BH37" s="139">
        <v>0</v>
      </c>
      <c r="BI37" s="139">
        <v>0</v>
      </c>
      <c r="BJ37" s="139">
        <v>0</v>
      </c>
      <c r="BK37" s="139">
        <v>0</v>
      </c>
      <c r="BL37" s="139">
        <v>0</v>
      </c>
      <c r="BM37" s="139">
        <v>0</v>
      </c>
      <c r="BN37" s="139">
        <v>0</v>
      </c>
      <c r="BO37" s="139">
        <v>0</v>
      </c>
      <c r="BP37" s="139">
        <v>0</v>
      </c>
      <c r="BQ37" s="139">
        <v>0</v>
      </c>
      <c r="BR37" s="139">
        <v>0</v>
      </c>
      <c r="BS37" s="139">
        <v>0</v>
      </c>
      <c r="BT37" s="139">
        <v>0</v>
      </c>
      <c r="BU37" s="139">
        <v>0</v>
      </c>
      <c r="BV37" s="139">
        <v>0</v>
      </c>
      <c r="BW37" s="139">
        <v>0</v>
      </c>
      <c r="BX37" s="126"/>
    </row>
    <row r="38" spans="1:76">
      <c r="A38" s="136"/>
      <c r="B38" s="140" t="s">
        <v>264</v>
      </c>
      <c r="C38" s="136"/>
      <c r="D38" s="135">
        <v>0</v>
      </c>
      <c r="E38" s="135">
        <v>0</v>
      </c>
      <c r="F38" s="135">
        <v>0</v>
      </c>
      <c r="G38" s="135">
        <v>0</v>
      </c>
      <c r="H38" s="135">
        <v>0</v>
      </c>
      <c r="I38" s="135">
        <v>0</v>
      </c>
      <c r="J38" s="135">
        <v>0</v>
      </c>
      <c r="K38" s="135">
        <v>0</v>
      </c>
      <c r="L38" s="135">
        <v>0</v>
      </c>
      <c r="M38" s="135">
        <v>0</v>
      </c>
      <c r="N38" s="135">
        <v>0</v>
      </c>
      <c r="O38" s="135">
        <v>0</v>
      </c>
      <c r="P38" s="135">
        <v>0</v>
      </c>
      <c r="Q38" s="135">
        <v>0</v>
      </c>
      <c r="R38" s="135">
        <v>0</v>
      </c>
      <c r="S38" s="135">
        <v>0</v>
      </c>
      <c r="T38" s="135">
        <v>0</v>
      </c>
      <c r="U38" s="135">
        <v>0</v>
      </c>
      <c r="V38" s="135">
        <v>0</v>
      </c>
      <c r="W38" s="135">
        <v>0</v>
      </c>
      <c r="X38" s="135">
        <v>0</v>
      </c>
      <c r="Y38" s="135">
        <v>0</v>
      </c>
      <c r="Z38" s="135">
        <v>0</v>
      </c>
      <c r="AA38" s="135">
        <v>0</v>
      </c>
      <c r="AB38" s="135">
        <v>0</v>
      </c>
      <c r="AC38" s="135">
        <v>0</v>
      </c>
      <c r="AD38" s="135">
        <v>0</v>
      </c>
      <c r="AE38" s="135">
        <v>0</v>
      </c>
      <c r="AF38" s="135">
        <v>0</v>
      </c>
      <c r="AG38" s="135">
        <v>0</v>
      </c>
      <c r="AH38" s="135">
        <v>0</v>
      </c>
      <c r="AI38" s="135">
        <v>0</v>
      </c>
      <c r="AJ38" s="135">
        <v>0</v>
      </c>
      <c r="AK38" s="135">
        <v>0</v>
      </c>
      <c r="AL38" s="135">
        <v>0</v>
      </c>
      <c r="AM38" s="135">
        <v>0</v>
      </c>
      <c r="AN38" s="135">
        <v>813</v>
      </c>
      <c r="AO38" s="135">
        <v>864</v>
      </c>
      <c r="AP38" s="135">
        <v>900</v>
      </c>
      <c r="AQ38" s="135">
        <v>964</v>
      </c>
      <c r="AR38" s="135">
        <v>1030</v>
      </c>
      <c r="AS38" s="135">
        <v>1099</v>
      </c>
      <c r="AT38" s="135">
        <v>1181</v>
      </c>
      <c r="AU38" s="135">
        <v>1303</v>
      </c>
      <c r="AV38" s="135">
        <v>1439</v>
      </c>
      <c r="AW38" s="135">
        <v>1540</v>
      </c>
      <c r="AX38" s="135">
        <v>1624</v>
      </c>
      <c r="AY38" s="135">
        <v>0</v>
      </c>
      <c r="AZ38" s="135">
        <v>0</v>
      </c>
      <c r="BA38" s="135">
        <v>0</v>
      </c>
      <c r="BB38" s="135">
        <v>0</v>
      </c>
      <c r="BC38" s="135">
        <v>0</v>
      </c>
      <c r="BD38" s="135">
        <v>0</v>
      </c>
      <c r="BE38" s="135">
        <v>0</v>
      </c>
      <c r="BF38" s="135">
        <v>0</v>
      </c>
      <c r="BG38" s="135">
        <v>0</v>
      </c>
      <c r="BH38" s="135">
        <v>0</v>
      </c>
      <c r="BI38" s="135">
        <v>0</v>
      </c>
      <c r="BJ38" s="135">
        <v>0</v>
      </c>
      <c r="BK38" s="135">
        <v>0</v>
      </c>
      <c r="BL38" s="135">
        <v>0</v>
      </c>
      <c r="BM38" s="135">
        <v>0</v>
      </c>
      <c r="BN38" s="135">
        <v>0</v>
      </c>
      <c r="BO38" s="135">
        <v>0</v>
      </c>
      <c r="BP38" s="135">
        <v>0</v>
      </c>
      <c r="BQ38" s="135">
        <v>0</v>
      </c>
      <c r="BR38" s="135">
        <v>0</v>
      </c>
      <c r="BS38" s="135">
        <v>0</v>
      </c>
      <c r="BT38" s="135">
        <v>0</v>
      </c>
      <c r="BU38" s="135">
        <v>0</v>
      </c>
      <c r="BV38" s="135">
        <v>0</v>
      </c>
      <c r="BW38" s="135">
        <v>0</v>
      </c>
      <c r="BX38" s="126"/>
    </row>
    <row r="39" spans="1:76">
      <c r="A39" s="136"/>
      <c r="B39" s="140" t="s">
        <v>265</v>
      </c>
      <c r="C39" s="136"/>
      <c r="D39" s="135">
        <v>0</v>
      </c>
      <c r="E39" s="135">
        <v>0</v>
      </c>
      <c r="F39" s="135">
        <v>0</v>
      </c>
      <c r="G39" s="135">
        <v>0</v>
      </c>
      <c r="H39" s="135">
        <v>0</v>
      </c>
      <c r="I39" s="135">
        <v>0</v>
      </c>
      <c r="J39" s="135">
        <v>0</v>
      </c>
      <c r="K39" s="135">
        <v>0</v>
      </c>
      <c r="L39" s="135">
        <v>0</v>
      </c>
      <c r="M39" s="135">
        <v>0</v>
      </c>
      <c r="N39" s="135">
        <v>0</v>
      </c>
      <c r="O39" s="135">
        <v>0</v>
      </c>
      <c r="P39" s="135">
        <v>0</v>
      </c>
      <c r="Q39" s="135">
        <v>0</v>
      </c>
      <c r="R39" s="135">
        <v>0</v>
      </c>
      <c r="S39" s="135">
        <v>0</v>
      </c>
      <c r="T39" s="135">
        <v>0</v>
      </c>
      <c r="U39" s="135">
        <v>0</v>
      </c>
      <c r="V39" s="135">
        <v>0</v>
      </c>
      <c r="W39" s="135">
        <v>0</v>
      </c>
      <c r="X39" s="135">
        <v>0</v>
      </c>
      <c r="Y39" s="135">
        <v>0</v>
      </c>
      <c r="Z39" s="135">
        <v>0</v>
      </c>
      <c r="AA39" s="135">
        <v>0</v>
      </c>
      <c r="AB39" s="135">
        <v>0</v>
      </c>
      <c r="AC39" s="135">
        <v>0</v>
      </c>
      <c r="AD39" s="135">
        <v>0</v>
      </c>
      <c r="AE39" s="135">
        <v>0</v>
      </c>
      <c r="AF39" s="135">
        <v>0</v>
      </c>
      <c r="AG39" s="135">
        <v>0</v>
      </c>
      <c r="AH39" s="135">
        <v>0</v>
      </c>
      <c r="AI39" s="135">
        <v>0</v>
      </c>
      <c r="AJ39" s="135">
        <v>0</v>
      </c>
      <c r="AK39" s="135">
        <v>0</v>
      </c>
      <c r="AL39" s="135">
        <v>0</v>
      </c>
      <c r="AM39" s="135">
        <v>0</v>
      </c>
      <c r="AN39" s="135">
        <v>48</v>
      </c>
      <c r="AO39" s="135">
        <v>57</v>
      </c>
      <c r="AP39" s="135">
        <v>74</v>
      </c>
      <c r="AQ39" s="135">
        <v>103</v>
      </c>
      <c r="AR39" s="135">
        <v>148</v>
      </c>
      <c r="AS39" s="135">
        <v>201</v>
      </c>
      <c r="AT39" s="135">
        <v>260</v>
      </c>
      <c r="AU39" s="135">
        <v>320</v>
      </c>
      <c r="AV39" s="135">
        <v>387</v>
      </c>
      <c r="AW39" s="135">
        <v>450</v>
      </c>
      <c r="AX39" s="135">
        <v>518</v>
      </c>
      <c r="AY39" s="135">
        <v>0</v>
      </c>
      <c r="AZ39" s="135">
        <v>0</v>
      </c>
      <c r="BA39" s="135">
        <v>0</v>
      </c>
      <c r="BB39" s="135">
        <v>0</v>
      </c>
      <c r="BC39" s="135">
        <v>0</v>
      </c>
      <c r="BD39" s="135">
        <v>0</v>
      </c>
      <c r="BE39" s="135">
        <v>0</v>
      </c>
      <c r="BF39" s="135">
        <v>0</v>
      </c>
      <c r="BG39" s="135">
        <v>0</v>
      </c>
      <c r="BH39" s="135">
        <v>0</v>
      </c>
      <c r="BI39" s="135">
        <v>0</v>
      </c>
      <c r="BJ39" s="135">
        <v>0</v>
      </c>
      <c r="BK39" s="135">
        <v>0</v>
      </c>
      <c r="BL39" s="135">
        <v>0</v>
      </c>
      <c r="BM39" s="135">
        <v>0</v>
      </c>
      <c r="BN39" s="135">
        <v>0</v>
      </c>
      <c r="BO39" s="135">
        <v>0</v>
      </c>
      <c r="BP39" s="135">
        <v>0</v>
      </c>
      <c r="BQ39" s="135">
        <v>0</v>
      </c>
      <c r="BR39" s="135">
        <v>0</v>
      </c>
      <c r="BS39" s="135">
        <v>0</v>
      </c>
      <c r="BT39" s="135">
        <v>0</v>
      </c>
      <c r="BU39" s="135">
        <v>0</v>
      </c>
      <c r="BV39" s="135">
        <v>0</v>
      </c>
      <c r="BW39" s="135">
        <v>0</v>
      </c>
      <c r="BX39" s="126"/>
    </row>
    <row r="40" spans="1:76" ht="26.1" customHeight="1">
      <c r="A40" s="136"/>
      <c r="B40" s="137" t="s">
        <v>233</v>
      </c>
      <c r="C40" s="136"/>
      <c r="D40" s="139">
        <v>0</v>
      </c>
      <c r="E40" s="139">
        <v>0</v>
      </c>
      <c r="F40" s="139">
        <v>0</v>
      </c>
      <c r="G40" s="139">
        <v>0</v>
      </c>
      <c r="H40" s="139">
        <v>0</v>
      </c>
      <c r="I40" s="139">
        <v>0</v>
      </c>
      <c r="J40" s="139">
        <v>0</v>
      </c>
      <c r="K40" s="139">
        <v>0</v>
      </c>
      <c r="L40" s="139">
        <v>0</v>
      </c>
      <c r="M40" s="139">
        <v>0</v>
      </c>
      <c r="N40" s="139">
        <v>0</v>
      </c>
      <c r="O40" s="139">
        <v>0</v>
      </c>
      <c r="P40" s="139">
        <v>0</v>
      </c>
      <c r="Q40" s="139">
        <v>0</v>
      </c>
      <c r="R40" s="139">
        <v>0</v>
      </c>
      <c r="S40" s="139">
        <v>0</v>
      </c>
      <c r="T40" s="139">
        <v>0</v>
      </c>
      <c r="U40" s="139">
        <v>0</v>
      </c>
      <c r="V40" s="139">
        <v>0</v>
      </c>
      <c r="W40" s="139">
        <v>0</v>
      </c>
      <c r="X40" s="139">
        <v>0</v>
      </c>
      <c r="Y40" s="139">
        <v>0</v>
      </c>
      <c r="Z40" s="139">
        <v>0</v>
      </c>
      <c r="AA40" s="139">
        <v>0</v>
      </c>
      <c r="AB40" s="139">
        <v>0</v>
      </c>
      <c r="AC40" s="139">
        <v>0</v>
      </c>
      <c r="AD40" s="139">
        <v>0</v>
      </c>
      <c r="AE40" s="139">
        <v>0</v>
      </c>
      <c r="AF40" s="139">
        <v>0</v>
      </c>
      <c r="AG40" s="139">
        <v>0</v>
      </c>
      <c r="AH40" s="139">
        <v>0</v>
      </c>
      <c r="AI40" s="139">
        <v>0</v>
      </c>
      <c r="AJ40" s="139">
        <v>0</v>
      </c>
      <c r="AK40" s="139">
        <v>0</v>
      </c>
      <c r="AL40" s="139">
        <v>0</v>
      </c>
      <c r="AM40" s="139">
        <v>0</v>
      </c>
      <c r="AN40" s="139">
        <v>0</v>
      </c>
      <c r="AO40" s="139">
        <v>0</v>
      </c>
      <c r="AP40" s="139">
        <v>0</v>
      </c>
      <c r="AQ40" s="139">
        <v>0</v>
      </c>
      <c r="AR40" s="139">
        <v>0</v>
      </c>
      <c r="AS40" s="139">
        <v>0</v>
      </c>
      <c r="AT40" s="139">
        <v>0</v>
      </c>
      <c r="AU40" s="139">
        <v>0</v>
      </c>
      <c r="AV40" s="139">
        <v>0</v>
      </c>
      <c r="AW40" s="139">
        <v>0</v>
      </c>
      <c r="AX40" s="139">
        <v>0</v>
      </c>
      <c r="AY40" s="139">
        <v>0</v>
      </c>
      <c r="AZ40" s="139">
        <v>1803</v>
      </c>
      <c r="BA40" s="139">
        <v>1252</v>
      </c>
      <c r="BB40" s="139">
        <v>1110</v>
      </c>
      <c r="BC40" s="139">
        <v>1177</v>
      </c>
      <c r="BD40" s="139">
        <v>1022</v>
      </c>
      <c r="BE40" s="139">
        <v>932</v>
      </c>
      <c r="BF40" s="139">
        <v>920</v>
      </c>
      <c r="BG40" s="139">
        <v>898</v>
      </c>
      <c r="BH40" s="139">
        <v>819</v>
      </c>
      <c r="BI40" s="139">
        <v>870</v>
      </c>
      <c r="BJ40" s="139">
        <v>927</v>
      </c>
      <c r="BK40" s="139">
        <v>818</v>
      </c>
      <c r="BL40" s="139">
        <v>1025</v>
      </c>
      <c r="BM40" s="139">
        <v>1538</v>
      </c>
      <c r="BN40" s="139">
        <v>1415</v>
      </c>
      <c r="BO40" s="139">
        <v>1515</v>
      </c>
      <c r="BP40" s="139">
        <v>1507</v>
      </c>
      <c r="BQ40" s="139">
        <v>1271</v>
      </c>
      <c r="BR40" s="139">
        <v>890</v>
      </c>
      <c r="BS40" s="139">
        <v>704</v>
      </c>
      <c r="BT40" s="139">
        <v>699</v>
      </c>
      <c r="BU40" s="139">
        <v>721</v>
      </c>
      <c r="BV40" s="139">
        <v>729</v>
      </c>
      <c r="BW40" s="139">
        <v>732</v>
      </c>
      <c r="BX40" s="126"/>
    </row>
    <row r="41" spans="1:76">
      <c r="A41" s="136"/>
      <c r="B41" s="140" t="s">
        <v>268</v>
      </c>
      <c r="C41" s="136"/>
      <c r="D41" s="139">
        <v>0</v>
      </c>
      <c r="E41" s="139">
        <v>0</v>
      </c>
      <c r="F41" s="139">
        <v>0</v>
      </c>
      <c r="G41" s="139">
        <v>0</v>
      </c>
      <c r="H41" s="139">
        <v>0</v>
      </c>
      <c r="I41" s="139">
        <v>0</v>
      </c>
      <c r="J41" s="139">
        <v>0</v>
      </c>
      <c r="K41" s="139">
        <v>0</v>
      </c>
      <c r="L41" s="139">
        <v>0</v>
      </c>
      <c r="M41" s="139">
        <v>0</v>
      </c>
      <c r="N41" s="139">
        <v>0</v>
      </c>
      <c r="O41" s="139">
        <v>0</v>
      </c>
      <c r="P41" s="139">
        <v>0</v>
      </c>
      <c r="Q41" s="139">
        <v>0</v>
      </c>
      <c r="R41" s="139">
        <v>0</v>
      </c>
      <c r="S41" s="139">
        <v>0</v>
      </c>
      <c r="T41" s="139">
        <v>0</v>
      </c>
      <c r="U41" s="139">
        <v>0</v>
      </c>
      <c r="V41" s="139">
        <v>0</v>
      </c>
      <c r="W41" s="139">
        <v>0</v>
      </c>
      <c r="X41" s="139">
        <v>0</v>
      </c>
      <c r="Y41" s="139">
        <v>0</v>
      </c>
      <c r="Z41" s="139">
        <v>0</v>
      </c>
      <c r="AA41" s="139">
        <v>0</v>
      </c>
      <c r="AB41" s="139">
        <v>0</v>
      </c>
      <c r="AC41" s="139">
        <v>0</v>
      </c>
      <c r="AD41" s="139">
        <v>0</v>
      </c>
      <c r="AE41" s="139">
        <v>0</v>
      </c>
      <c r="AF41" s="139">
        <v>0</v>
      </c>
      <c r="AG41" s="139">
        <v>0</v>
      </c>
      <c r="AH41" s="139">
        <v>0</v>
      </c>
      <c r="AI41" s="139">
        <v>0</v>
      </c>
      <c r="AJ41" s="139">
        <v>0</v>
      </c>
      <c r="AK41" s="139">
        <v>0</v>
      </c>
      <c r="AL41" s="139">
        <v>0</v>
      </c>
      <c r="AM41" s="139">
        <v>0</v>
      </c>
      <c r="AN41" s="139">
        <v>0</v>
      </c>
      <c r="AO41" s="139">
        <v>0</v>
      </c>
      <c r="AP41" s="139">
        <v>0</v>
      </c>
      <c r="AQ41" s="139">
        <v>0</v>
      </c>
      <c r="AR41" s="139">
        <v>0</v>
      </c>
      <c r="AS41" s="139">
        <v>0</v>
      </c>
      <c r="AT41" s="139">
        <v>0</v>
      </c>
      <c r="AU41" s="139">
        <v>0</v>
      </c>
      <c r="AV41" s="139">
        <v>0</v>
      </c>
      <c r="AW41" s="139">
        <v>0</v>
      </c>
      <c r="AX41" s="139">
        <v>0</v>
      </c>
      <c r="AY41" s="139">
        <v>0</v>
      </c>
      <c r="AZ41" s="139">
        <v>294</v>
      </c>
      <c r="BA41" s="139">
        <v>170</v>
      </c>
      <c r="BB41" s="139">
        <v>162</v>
      </c>
      <c r="BC41" s="139">
        <v>178</v>
      </c>
      <c r="BD41" s="139">
        <v>168</v>
      </c>
      <c r="BE41" s="139">
        <v>178</v>
      </c>
      <c r="BF41" s="139">
        <v>190</v>
      </c>
      <c r="BG41" s="139">
        <v>185</v>
      </c>
      <c r="BH41" s="139">
        <v>158</v>
      </c>
      <c r="BI41" s="139">
        <v>165</v>
      </c>
      <c r="BJ41" s="139">
        <v>157</v>
      </c>
      <c r="BK41" s="139">
        <v>142</v>
      </c>
      <c r="BL41" s="139">
        <v>244</v>
      </c>
      <c r="BM41" s="139">
        <v>321</v>
      </c>
      <c r="BN41" s="139">
        <v>234</v>
      </c>
      <c r="BO41" s="139">
        <v>212</v>
      </c>
      <c r="BP41" s="139">
        <v>178</v>
      </c>
      <c r="BQ41" s="139">
        <v>145</v>
      </c>
      <c r="BR41" s="139">
        <v>108</v>
      </c>
      <c r="BS41" s="139">
        <v>93</v>
      </c>
      <c r="BT41" s="139">
        <v>98</v>
      </c>
      <c r="BU41" s="139">
        <v>99</v>
      </c>
      <c r="BV41" s="139">
        <v>100</v>
      </c>
      <c r="BW41" s="139">
        <v>98</v>
      </c>
      <c r="BX41" s="126"/>
    </row>
    <row r="42" spans="1:76">
      <c r="A42" s="136"/>
      <c r="B42" s="140" t="s">
        <v>267</v>
      </c>
      <c r="C42" s="136"/>
      <c r="D42" s="139">
        <v>0</v>
      </c>
      <c r="E42" s="139">
        <v>0</v>
      </c>
      <c r="F42" s="139">
        <v>0</v>
      </c>
      <c r="G42" s="139">
        <v>0</v>
      </c>
      <c r="H42" s="139">
        <v>0</v>
      </c>
      <c r="I42" s="139">
        <v>0</v>
      </c>
      <c r="J42" s="139">
        <v>0</v>
      </c>
      <c r="K42" s="139">
        <v>0</v>
      </c>
      <c r="L42" s="139">
        <v>0</v>
      </c>
      <c r="M42" s="139">
        <v>0</v>
      </c>
      <c r="N42" s="139">
        <v>0</v>
      </c>
      <c r="O42" s="139">
        <v>0</v>
      </c>
      <c r="P42" s="139">
        <v>0</v>
      </c>
      <c r="Q42" s="139">
        <v>0</v>
      </c>
      <c r="R42" s="139">
        <v>0</v>
      </c>
      <c r="S42" s="139">
        <v>0</v>
      </c>
      <c r="T42" s="139">
        <v>0</v>
      </c>
      <c r="U42" s="139">
        <v>0</v>
      </c>
      <c r="V42" s="139">
        <v>0</v>
      </c>
      <c r="W42" s="139">
        <v>0</v>
      </c>
      <c r="X42" s="139">
        <v>0</v>
      </c>
      <c r="Y42" s="139">
        <v>0</v>
      </c>
      <c r="Z42" s="139">
        <v>0</v>
      </c>
      <c r="AA42" s="139">
        <v>0</v>
      </c>
      <c r="AB42" s="139">
        <v>0</v>
      </c>
      <c r="AC42" s="139">
        <v>0</v>
      </c>
      <c r="AD42" s="139">
        <v>0</v>
      </c>
      <c r="AE42" s="139">
        <v>0</v>
      </c>
      <c r="AF42" s="139">
        <v>0</v>
      </c>
      <c r="AG42" s="139">
        <v>0</v>
      </c>
      <c r="AH42" s="139">
        <v>0</v>
      </c>
      <c r="AI42" s="139">
        <v>0</v>
      </c>
      <c r="AJ42" s="139">
        <v>0</v>
      </c>
      <c r="AK42" s="139">
        <v>0</v>
      </c>
      <c r="AL42" s="139">
        <v>0</v>
      </c>
      <c r="AM42" s="139">
        <v>0</v>
      </c>
      <c r="AN42" s="139">
        <v>0</v>
      </c>
      <c r="AO42" s="139">
        <v>0</v>
      </c>
      <c r="AP42" s="139">
        <v>0</v>
      </c>
      <c r="AQ42" s="139">
        <v>0</v>
      </c>
      <c r="AR42" s="139">
        <v>0</v>
      </c>
      <c r="AS42" s="139">
        <v>0</v>
      </c>
      <c r="AT42" s="139">
        <v>0</v>
      </c>
      <c r="AU42" s="139">
        <v>0</v>
      </c>
      <c r="AV42" s="139">
        <v>0</v>
      </c>
      <c r="AW42" s="139">
        <v>0</v>
      </c>
      <c r="AX42" s="139">
        <v>0</v>
      </c>
      <c r="AY42" s="139">
        <v>0</v>
      </c>
      <c r="AZ42" s="139">
        <v>42</v>
      </c>
      <c r="BA42" s="139">
        <v>25</v>
      </c>
      <c r="BB42" s="139">
        <v>23</v>
      </c>
      <c r="BC42" s="139">
        <v>24</v>
      </c>
      <c r="BD42" s="139">
        <v>21</v>
      </c>
      <c r="BE42" s="139">
        <v>20</v>
      </c>
      <c r="BF42" s="139">
        <v>19</v>
      </c>
      <c r="BG42" s="139">
        <v>18</v>
      </c>
      <c r="BH42" s="139">
        <v>14</v>
      </c>
      <c r="BI42" s="139">
        <v>15</v>
      </c>
      <c r="BJ42" s="139">
        <v>15</v>
      </c>
      <c r="BK42" s="139">
        <v>13</v>
      </c>
      <c r="BL42" s="139">
        <v>21</v>
      </c>
      <c r="BM42" s="139">
        <v>30</v>
      </c>
      <c r="BN42" s="139">
        <v>22</v>
      </c>
      <c r="BO42" s="139">
        <v>19</v>
      </c>
      <c r="BP42" s="139">
        <v>18</v>
      </c>
      <c r="BQ42" s="139">
        <v>15</v>
      </c>
      <c r="BR42" s="139">
        <v>11</v>
      </c>
      <c r="BS42" s="139">
        <v>9</v>
      </c>
      <c r="BT42" s="139">
        <v>9</v>
      </c>
      <c r="BU42" s="139">
        <v>9</v>
      </c>
      <c r="BV42" s="139">
        <v>10</v>
      </c>
      <c r="BW42" s="139">
        <v>9</v>
      </c>
      <c r="BX42" s="126"/>
    </row>
    <row r="43" spans="1:76">
      <c r="A43" s="136"/>
      <c r="B43" s="140" t="s">
        <v>266</v>
      </c>
      <c r="C43" s="136"/>
      <c r="D43" s="139">
        <v>0</v>
      </c>
      <c r="E43" s="139">
        <v>0</v>
      </c>
      <c r="F43" s="139">
        <v>0</v>
      </c>
      <c r="G43" s="139">
        <v>0</v>
      </c>
      <c r="H43" s="139">
        <v>0</v>
      </c>
      <c r="I43" s="139">
        <v>0</v>
      </c>
      <c r="J43" s="139">
        <v>0</v>
      </c>
      <c r="K43" s="139">
        <v>0</v>
      </c>
      <c r="L43" s="139">
        <v>0</v>
      </c>
      <c r="M43" s="139">
        <v>0</v>
      </c>
      <c r="N43" s="139">
        <v>0</v>
      </c>
      <c r="O43" s="139">
        <v>0</v>
      </c>
      <c r="P43" s="139">
        <v>0</v>
      </c>
      <c r="Q43" s="139">
        <v>0</v>
      </c>
      <c r="R43" s="139">
        <v>0</v>
      </c>
      <c r="S43" s="139">
        <v>0</v>
      </c>
      <c r="T43" s="139">
        <v>0</v>
      </c>
      <c r="U43" s="139">
        <v>0</v>
      </c>
      <c r="V43" s="139">
        <v>0</v>
      </c>
      <c r="W43" s="139">
        <v>0</v>
      </c>
      <c r="X43" s="139">
        <v>0</v>
      </c>
      <c r="Y43" s="139">
        <v>0</v>
      </c>
      <c r="Z43" s="139">
        <v>0</v>
      </c>
      <c r="AA43" s="139">
        <v>0</v>
      </c>
      <c r="AB43" s="139">
        <v>0</v>
      </c>
      <c r="AC43" s="139">
        <v>0</v>
      </c>
      <c r="AD43" s="139">
        <v>0</v>
      </c>
      <c r="AE43" s="139">
        <v>0</v>
      </c>
      <c r="AF43" s="139">
        <v>0</v>
      </c>
      <c r="AG43" s="139">
        <v>0</v>
      </c>
      <c r="AH43" s="139">
        <v>0</v>
      </c>
      <c r="AI43" s="139">
        <v>0</v>
      </c>
      <c r="AJ43" s="139">
        <v>0</v>
      </c>
      <c r="AK43" s="139">
        <v>0</v>
      </c>
      <c r="AL43" s="139">
        <v>0</v>
      </c>
      <c r="AM43" s="139">
        <v>0</v>
      </c>
      <c r="AN43" s="139">
        <v>0</v>
      </c>
      <c r="AO43" s="139">
        <v>0</v>
      </c>
      <c r="AP43" s="139">
        <v>0</v>
      </c>
      <c r="AQ43" s="139">
        <v>0</v>
      </c>
      <c r="AR43" s="139">
        <v>0</v>
      </c>
      <c r="AS43" s="139">
        <v>0</v>
      </c>
      <c r="AT43" s="139">
        <v>0</v>
      </c>
      <c r="AU43" s="139">
        <v>0</v>
      </c>
      <c r="AV43" s="139">
        <v>0</v>
      </c>
      <c r="AW43" s="139">
        <v>0</v>
      </c>
      <c r="AX43" s="139">
        <v>0</v>
      </c>
      <c r="AY43" s="139">
        <v>0</v>
      </c>
      <c r="AZ43" s="139">
        <v>1308</v>
      </c>
      <c r="BA43" s="139">
        <v>962</v>
      </c>
      <c r="BB43" s="139">
        <v>846</v>
      </c>
      <c r="BC43" s="139">
        <v>888</v>
      </c>
      <c r="BD43" s="139">
        <v>764</v>
      </c>
      <c r="BE43" s="139">
        <v>666</v>
      </c>
      <c r="BF43" s="139">
        <v>646</v>
      </c>
      <c r="BG43" s="139">
        <v>631</v>
      </c>
      <c r="BH43" s="139">
        <v>588</v>
      </c>
      <c r="BI43" s="139">
        <v>632</v>
      </c>
      <c r="BJ43" s="139">
        <v>691</v>
      </c>
      <c r="BK43" s="139">
        <v>609</v>
      </c>
      <c r="BL43" s="139">
        <v>695</v>
      </c>
      <c r="BM43" s="139">
        <v>1072</v>
      </c>
      <c r="BN43" s="139">
        <v>1069</v>
      </c>
      <c r="BO43" s="139">
        <v>1208</v>
      </c>
      <c r="BP43" s="139">
        <v>1242</v>
      </c>
      <c r="BQ43" s="139">
        <v>1043</v>
      </c>
      <c r="BR43" s="139">
        <v>720</v>
      </c>
      <c r="BS43" s="139">
        <v>561</v>
      </c>
      <c r="BT43" s="139">
        <v>548</v>
      </c>
      <c r="BU43" s="139">
        <v>569</v>
      </c>
      <c r="BV43" s="139">
        <v>575</v>
      </c>
      <c r="BW43" s="139">
        <v>580</v>
      </c>
      <c r="BX43" s="126"/>
    </row>
    <row r="44" spans="1:76">
      <c r="A44" s="136"/>
      <c r="B44" s="140" t="s">
        <v>265</v>
      </c>
      <c r="C44" s="136"/>
      <c r="D44" s="135">
        <v>0</v>
      </c>
      <c r="E44" s="135">
        <v>0</v>
      </c>
      <c r="F44" s="135">
        <v>0</v>
      </c>
      <c r="G44" s="135">
        <v>0</v>
      </c>
      <c r="H44" s="135">
        <v>0</v>
      </c>
      <c r="I44" s="135">
        <v>0</v>
      </c>
      <c r="J44" s="135">
        <v>0</v>
      </c>
      <c r="K44" s="135">
        <v>0</v>
      </c>
      <c r="L44" s="135">
        <v>0</v>
      </c>
      <c r="M44" s="135">
        <v>0</v>
      </c>
      <c r="N44" s="135">
        <v>0</v>
      </c>
      <c r="O44" s="135">
        <v>0</v>
      </c>
      <c r="P44" s="135">
        <v>0</v>
      </c>
      <c r="Q44" s="135">
        <v>0</v>
      </c>
      <c r="R44" s="135">
        <v>0</v>
      </c>
      <c r="S44" s="135">
        <v>0</v>
      </c>
      <c r="T44" s="135">
        <v>0</v>
      </c>
      <c r="U44" s="135">
        <v>0</v>
      </c>
      <c r="V44" s="135">
        <v>0</v>
      </c>
      <c r="W44" s="135">
        <v>0</v>
      </c>
      <c r="X44" s="135">
        <v>0</v>
      </c>
      <c r="Y44" s="135">
        <v>0</v>
      </c>
      <c r="Z44" s="135">
        <v>0</v>
      </c>
      <c r="AA44" s="135">
        <v>0</v>
      </c>
      <c r="AB44" s="135">
        <v>0</v>
      </c>
      <c r="AC44" s="135">
        <v>0</v>
      </c>
      <c r="AD44" s="135">
        <v>0</v>
      </c>
      <c r="AE44" s="135">
        <v>0</v>
      </c>
      <c r="AF44" s="135">
        <v>0</v>
      </c>
      <c r="AG44" s="135">
        <v>0</v>
      </c>
      <c r="AH44" s="135">
        <v>0</v>
      </c>
      <c r="AI44" s="135">
        <v>0</v>
      </c>
      <c r="AJ44" s="135">
        <v>0</v>
      </c>
      <c r="AK44" s="135">
        <v>0</v>
      </c>
      <c r="AL44" s="135">
        <v>0</v>
      </c>
      <c r="AM44" s="135">
        <v>0</v>
      </c>
      <c r="AN44" s="135">
        <v>0</v>
      </c>
      <c r="AO44" s="135">
        <v>0</v>
      </c>
      <c r="AP44" s="135">
        <v>0</v>
      </c>
      <c r="AQ44" s="135">
        <v>0</v>
      </c>
      <c r="AR44" s="135">
        <v>0</v>
      </c>
      <c r="AS44" s="135">
        <v>0</v>
      </c>
      <c r="AT44" s="135">
        <v>0</v>
      </c>
      <c r="AU44" s="135">
        <v>0</v>
      </c>
      <c r="AV44" s="135">
        <v>0</v>
      </c>
      <c r="AW44" s="135">
        <v>0</v>
      </c>
      <c r="AX44" s="135">
        <v>0</v>
      </c>
      <c r="AY44" s="135">
        <v>0</v>
      </c>
      <c r="AZ44" s="135">
        <v>159</v>
      </c>
      <c r="BA44" s="135">
        <v>96</v>
      </c>
      <c r="BB44" s="135">
        <v>79</v>
      </c>
      <c r="BC44" s="135">
        <v>87</v>
      </c>
      <c r="BD44" s="135">
        <v>69</v>
      </c>
      <c r="BE44" s="135">
        <v>67</v>
      </c>
      <c r="BF44" s="135">
        <v>65</v>
      </c>
      <c r="BG44" s="135">
        <v>64</v>
      </c>
      <c r="BH44" s="135">
        <v>59</v>
      </c>
      <c r="BI44" s="135">
        <v>58</v>
      </c>
      <c r="BJ44" s="135">
        <v>64</v>
      </c>
      <c r="BK44" s="135">
        <v>54</v>
      </c>
      <c r="BL44" s="135">
        <v>66</v>
      </c>
      <c r="BM44" s="135">
        <v>114</v>
      </c>
      <c r="BN44" s="139">
        <v>91</v>
      </c>
      <c r="BO44" s="139">
        <v>77</v>
      </c>
      <c r="BP44" s="139">
        <v>69</v>
      </c>
      <c r="BQ44" s="139">
        <v>68</v>
      </c>
      <c r="BR44" s="139">
        <v>51</v>
      </c>
      <c r="BS44" s="139">
        <v>41</v>
      </c>
      <c r="BT44" s="139">
        <v>43</v>
      </c>
      <c r="BU44" s="139">
        <v>43</v>
      </c>
      <c r="BV44" s="139">
        <v>44</v>
      </c>
      <c r="BW44" s="139">
        <v>45</v>
      </c>
      <c r="BX44" s="126"/>
    </row>
    <row r="45" spans="1:76" ht="26.1" customHeight="1">
      <c r="A45" s="136"/>
      <c r="B45" s="137" t="s">
        <v>231</v>
      </c>
      <c r="C45" s="136"/>
      <c r="D45" s="139">
        <v>0</v>
      </c>
      <c r="E45" s="139">
        <v>0</v>
      </c>
      <c r="F45" s="139">
        <v>0</v>
      </c>
      <c r="G45" s="139">
        <v>0</v>
      </c>
      <c r="H45" s="139">
        <v>0</v>
      </c>
      <c r="I45" s="139">
        <v>0</v>
      </c>
      <c r="J45" s="139">
        <v>0</v>
      </c>
      <c r="K45" s="139">
        <v>0</v>
      </c>
      <c r="L45" s="139">
        <v>0</v>
      </c>
      <c r="M45" s="139">
        <v>0</v>
      </c>
      <c r="N45" s="139">
        <v>0</v>
      </c>
      <c r="O45" s="139">
        <v>0</v>
      </c>
      <c r="P45" s="139">
        <v>0</v>
      </c>
      <c r="Q45" s="139">
        <v>0</v>
      </c>
      <c r="R45" s="139">
        <v>0</v>
      </c>
      <c r="S45" s="139">
        <v>0</v>
      </c>
      <c r="T45" s="139">
        <v>0</v>
      </c>
      <c r="U45" s="139">
        <v>0</v>
      </c>
      <c r="V45" s="139">
        <v>0</v>
      </c>
      <c r="W45" s="139">
        <v>0</v>
      </c>
      <c r="X45" s="139">
        <v>0</v>
      </c>
      <c r="Y45" s="139">
        <v>0</v>
      </c>
      <c r="Z45" s="139">
        <v>0</v>
      </c>
      <c r="AA45" s="139">
        <v>0</v>
      </c>
      <c r="AB45" s="139">
        <v>0</v>
      </c>
      <c r="AC45" s="139">
        <v>0</v>
      </c>
      <c r="AD45" s="139">
        <v>0</v>
      </c>
      <c r="AE45" s="139">
        <v>0</v>
      </c>
      <c r="AF45" s="139">
        <v>0</v>
      </c>
      <c r="AG45" s="139">
        <v>0</v>
      </c>
      <c r="AH45" s="139">
        <v>0</v>
      </c>
      <c r="AI45" s="139">
        <v>0</v>
      </c>
      <c r="AJ45" s="139">
        <v>0</v>
      </c>
      <c r="AK45" s="139">
        <v>0</v>
      </c>
      <c r="AL45" s="139">
        <v>0</v>
      </c>
      <c r="AM45" s="139">
        <v>0</v>
      </c>
      <c r="AN45" s="139">
        <v>0</v>
      </c>
      <c r="AO45" s="139">
        <v>0</v>
      </c>
      <c r="AP45" s="139">
        <v>0</v>
      </c>
      <c r="AQ45" s="139">
        <v>0</v>
      </c>
      <c r="AR45" s="139">
        <v>0</v>
      </c>
      <c r="AS45" s="139">
        <v>0</v>
      </c>
      <c r="AT45" s="139">
        <v>0</v>
      </c>
      <c r="AU45" s="139">
        <v>11</v>
      </c>
      <c r="AV45" s="139">
        <v>13</v>
      </c>
      <c r="AW45" s="139">
        <v>12</v>
      </c>
      <c r="AX45" s="139">
        <v>11</v>
      </c>
      <c r="AY45" s="139">
        <v>13</v>
      </c>
      <c r="AZ45" s="139">
        <v>12</v>
      </c>
      <c r="BA45" s="139">
        <v>11</v>
      </c>
      <c r="BB45" s="139">
        <v>13</v>
      </c>
      <c r="BC45" s="139">
        <v>13</v>
      </c>
      <c r="BD45" s="139">
        <v>15</v>
      </c>
      <c r="BE45" s="139">
        <v>17</v>
      </c>
      <c r="BF45" s="139">
        <v>15</v>
      </c>
      <c r="BG45" s="139">
        <v>22</v>
      </c>
      <c r="BH45" s="139">
        <v>26</v>
      </c>
      <c r="BI45" s="139">
        <v>29</v>
      </c>
      <c r="BJ45" s="139">
        <v>27</v>
      </c>
      <c r="BK45" s="139">
        <v>44</v>
      </c>
      <c r="BL45" s="139">
        <v>54</v>
      </c>
      <c r="BM45" s="139">
        <v>56</v>
      </c>
      <c r="BN45" s="139">
        <v>54</v>
      </c>
      <c r="BO45" s="139">
        <v>57</v>
      </c>
      <c r="BP45" s="139">
        <v>60</v>
      </c>
      <c r="BQ45" s="139">
        <v>58</v>
      </c>
      <c r="BR45" s="139">
        <v>58</v>
      </c>
      <c r="BS45" s="139">
        <v>60</v>
      </c>
      <c r="BT45" s="139">
        <v>60</v>
      </c>
      <c r="BU45" s="139">
        <v>60</v>
      </c>
      <c r="BV45" s="139">
        <v>60</v>
      </c>
      <c r="BW45" s="139">
        <v>60</v>
      </c>
      <c r="BX45" s="126"/>
    </row>
    <row r="46" spans="1:76">
      <c r="A46" s="136"/>
      <c r="B46" s="137" t="s">
        <v>228</v>
      </c>
      <c r="C46" s="136"/>
      <c r="D46" s="139">
        <v>0</v>
      </c>
      <c r="E46" s="139">
        <v>0</v>
      </c>
      <c r="F46" s="139">
        <v>0</v>
      </c>
      <c r="G46" s="139">
        <v>0</v>
      </c>
      <c r="H46" s="139">
        <v>0</v>
      </c>
      <c r="I46" s="139">
        <v>0</v>
      </c>
      <c r="J46" s="139">
        <v>0</v>
      </c>
      <c r="K46" s="139">
        <v>0</v>
      </c>
      <c r="L46" s="139">
        <v>0</v>
      </c>
      <c r="M46" s="139">
        <v>0</v>
      </c>
      <c r="N46" s="139">
        <v>0</v>
      </c>
      <c r="O46" s="139">
        <v>0</v>
      </c>
      <c r="P46" s="139">
        <v>0</v>
      </c>
      <c r="Q46" s="139">
        <v>0</v>
      </c>
      <c r="R46" s="139">
        <v>0</v>
      </c>
      <c r="S46" s="139">
        <v>0</v>
      </c>
      <c r="T46" s="139">
        <v>0</v>
      </c>
      <c r="U46" s="139">
        <v>0</v>
      </c>
      <c r="V46" s="139">
        <v>0</v>
      </c>
      <c r="W46" s="139">
        <v>0</v>
      </c>
      <c r="X46" s="139">
        <v>0</v>
      </c>
      <c r="Y46" s="139">
        <v>0</v>
      </c>
      <c r="Z46" s="139">
        <v>0</v>
      </c>
      <c r="AA46" s="139">
        <v>0</v>
      </c>
      <c r="AB46" s="139">
        <v>0</v>
      </c>
      <c r="AC46" s="139">
        <v>0</v>
      </c>
      <c r="AD46" s="139">
        <v>0</v>
      </c>
      <c r="AE46" s="139">
        <v>0</v>
      </c>
      <c r="AF46" s="139">
        <v>34</v>
      </c>
      <c r="AG46" s="139">
        <v>55</v>
      </c>
      <c r="AH46" s="139">
        <v>75</v>
      </c>
      <c r="AI46" s="139">
        <v>105</v>
      </c>
      <c r="AJ46" s="139">
        <v>147</v>
      </c>
      <c r="AK46" s="139">
        <v>177</v>
      </c>
      <c r="AL46" s="139">
        <v>214</v>
      </c>
      <c r="AM46" s="139">
        <v>263</v>
      </c>
      <c r="AN46" s="139">
        <v>314</v>
      </c>
      <c r="AO46" s="139">
        <v>367</v>
      </c>
      <c r="AP46" s="139">
        <v>422</v>
      </c>
      <c r="AQ46" s="139">
        <v>474</v>
      </c>
      <c r="AR46" s="139">
        <v>520</v>
      </c>
      <c r="AS46" s="139">
        <v>565</v>
      </c>
      <c r="AT46" s="139">
        <v>607</v>
      </c>
      <c r="AU46" s="139">
        <v>654</v>
      </c>
      <c r="AV46" s="139">
        <v>0</v>
      </c>
      <c r="AW46" s="139">
        <v>0</v>
      </c>
      <c r="AX46" s="139">
        <v>0</v>
      </c>
      <c r="AY46" s="139">
        <v>0</v>
      </c>
      <c r="AZ46" s="139">
        <v>0</v>
      </c>
      <c r="BA46" s="139">
        <v>0</v>
      </c>
      <c r="BB46" s="139">
        <v>0</v>
      </c>
      <c r="BC46" s="139">
        <v>0</v>
      </c>
      <c r="BD46" s="139">
        <v>0</v>
      </c>
      <c r="BE46" s="139">
        <v>0</v>
      </c>
      <c r="BF46" s="139">
        <v>0</v>
      </c>
      <c r="BG46" s="139">
        <v>0</v>
      </c>
      <c r="BH46" s="139">
        <v>0</v>
      </c>
      <c r="BI46" s="139">
        <v>0</v>
      </c>
      <c r="BJ46" s="139">
        <v>0</v>
      </c>
      <c r="BK46" s="139">
        <v>0</v>
      </c>
      <c r="BL46" s="139">
        <v>0</v>
      </c>
      <c r="BM46" s="139">
        <v>0</v>
      </c>
      <c r="BN46" s="139">
        <v>0</v>
      </c>
      <c r="BO46" s="139">
        <v>0</v>
      </c>
      <c r="BP46" s="139">
        <v>0</v>
      </c>
      <c r="BQ46" s="139">
        <v>0</v>
      </c>
      <c r="BR46" s="139">
        <v>0</v>
      </c>
      <c r="BS46" s="139">
        <v>0</v>
      </c>
      <c r="BT46" s="139">
        <v>0</v>
      </c>
      <c r="BU46" s="139">
        <v>0</v>
      </c>
      <c r="BV46" s="139">
        <v>0</v>
      </c>
      <c r="BW46" s="139">
        <v>0</v>
      </c>
      <c r="BX46" s="126"/>
    </row>
    <row r="47" spans="1:76">
      <c r="A47" s="136"/>
      <c r="B47" s="137" t="s">
        <v>226</v>
      </c>
      <c r="C47" s="136"/>
      <c r="D47" s="135">
        <v>0</v>
      </c>
      <c r="E47" s="135">
        <v>0</v>
      </c>
      <c r="F47" s="135">
        <v>0</v>
      </c>
      <c r="G47" s="135">
        <v>0</v>
      </c>
      <c r="H47" s="135">
        <v>0</v>
      </c>
      <c r="I47" s="135">
        <v>0</v>
      </c>
      <c r="J47" s="135">
        <v>0</v>
      </c>
      <c r="K47" s="135">
        <v>0</v>
      </c>
      <c r="L47" s="135">
        <v>0</v>
      </c>
      <c r="M47" s="135">
        <v>0</v>
      </c>
      <c r="N47" s="135">
        <v>0</v>
      </c>
      <c r="O47" s="135">
        <v>0</v>
      </c>
      <c r="P47" s="135">
        <v>0</v>
      </c>
      <c r="Q47" s="135">
        <v>0</v>
      </c>
      <c r="R47" s="135">
        <v>0</v>
      </c>
      <c r="S47" s="135">
        <v>0</v>
      </c>
      <c r="T47" s="135">
        <v>0</v>
      </c>
      <c r="U47" s="135">
        <v>0</v>
      </c>
      <c r="V47" s="135">
        <v>0</v>
      </c>
      <c r="W47" s="135">
        <v>0</v>
      </c>
      <c r="X47" s="135">
        <v>0</v>
      </c>
      <c r="Y47" s="135">
        <v>0</v>
      </c>
      <c r="Z47" s="135">
        <v>0</v>
      </c>
      <c r="AA47" s="135">
        <v>0</v>
      </c>
      <c r="AB47" s="135">
        <v>0</v>
      </c>
      <c r="AC47" s="135">
        <v>0</v>
      </c>
      <c r="AD47" s="135">
        <v>0</v>
      </c>
      <c r="AE47" s="135">
        <v>0</v>
      </c>
      <c r="AF47" s="135">
        <v>0</v>
      </c>
      <c r="AG47" s="135">
        <v>0</v>
      </c>
      <c r="AH47" s="135">
        <v>311</v>
      </c>
      <c r="AI47" s="135">
        <v>381</v>
      </c>
      <c r="AJ47" s="135">
        <v>438</v>
      </c>
      <c r="AK47" s="135">
        <v>469</v>
      </c>
      <c r="AL47" s="135">
        <v>508</v>
      </c>
      <c r="AM47" s="135">
        <v>537</v>
      </c>
      <c r="AN47" s="135">
        <v>517</v>
      </c>
      <c r="AO47" s="135">
        <v>576</v>
      </c>
      <c r="AP47" s="135">
        <v>607</v>
      </c>
      <c r="AQ47" s="135">
        <v>686</v>
      </c>
      <c r="AR47" s="135">
        <v>710</v>
      </c>
      <c r="AS47" s="135">
        <v>724</v>
      </c>
      <c r="AT47" s="135">
        <v>777</v>
      </c>
      <c r="AU47" s="135">
        <v>821</v>
      </c>
      <c r="AV47" s="135">
        <v>839</v>
      </c>
      <c r="AW47" s="135">
        <v>886</v>
      </c>
      <c r="AX47" s="135">
        <v>918</v>
      </c>
      <c r="AY47" s="135">
        <v>964</v>
      </c>
      <c r="AZ47" s="135">
        <v>1010</v>
      </c>
      <c r="BA47" s="135">
        <v>0</v>
      </c>
      <c r="BB47" s="135">
        <v>0</v>
      </c>
      <c r="BC47" s="135">
        <v>0</v>
      </c>
      <c r="BD47" s="135">
        <v>0</v>
      </c>
      <c r="BE47" s="135">
        <v>0</v>
      </c>
      <c r="BF47" s="135">
        <v>0</v>
      </c>
      <c r="BG47" s="135">
        <v>0</v>
      </c>
      <c r="BH47" s="135">
        <v>0</v>
      </c>
      <c r="BI47" s="135">
        <v>0</v>
      </c>
      <c r="BJ47" s="135">
        <v>0</v>
      </c>
      <c r="BK47" s="135">
        <v>0</v>
      </c>
      <c r="BL47" s="135">
        <v>0</v>
      </c>
      <c r="BM47" s="135">
        <v>0</v>
      </c>
      <c r="BN47" s="135">
        <v>0</v>
      </c>
      <c r="BO47" s="135">
        <v>0</v>
      </c>
      <c r="BP47" s="135">
        <v>0</v>
      </c>
      <c r="BQ47" s="135">
        <v>0</v>
      </c>
      <c r="BR47" s="135">
        <v>0</v>
      </c>
      <c r="BS47" s="135">
        <v>0</v>
      </c>
      <c r="BT47" s="135">
        <v>0</v>
      </c>
      <c r="BU47" s="135">
        <v>0</v>
      </c>
      <c r="BV47" s="135">
        <v>0</v>
      </c>
      <c r="BW47" s="135">
        <v>0</v>
      </c>
      <c r="BX47" s="126"/>
    </row>
    <row r="48" spans="1:76">
      <c r="A48" s="136"/>
      <c r="B48" s="137" t="s">
        <v>223</v>
      </c>
      <c r="C48" s="136"/>
      <c r="D48" s="135">
        <v>0</v>
      </c>
      <c r="E48" s="135">
        <v>0</v>
      </c>
      <c r="F48" s="135">
        <v>0</v>
      </c>
      <c r="G48" s="135">
        <v>0</v>
      </c>
      <c r="H48" s="135">
        <v>0</v>
      </c>
      <c r="I48" s="135">
        <v>0</v>
      </c>
      <c r="J48" s="135">
        <v>0</v>
      </c>
      <c r="K48" s="135">
        <v>0</v>
      </c>
      <c r="L48" s="135">
        <v>0</v>
      </c>
      <c r="M48" s="135">
        <v>0</v>
      </c>
      <c r="N48" s="135">
        <v>0</v>
      </c>
      <c r="O48" s="135">
        <v>0</v>
      </c>
      <c r="P48" s="135">
        <v>0</v>
      </c>
      <c r="Q48" s="135">
        <v>0</v>
      </c>
      <c r="R48" s="135">
        <v>0</v>
      </c>
      <c r="S48" s="135">
        <v>0</v>
      </c>
      <c r="T48" s="135">
        <v>0</v>
      </c>
      <c r="U48" s="135">
        <v>0</v>
      </c>
      <c r="V48" s="135">
        <v>0</v>
      </c>
      <c r="W48" s="135">
        <v>0</v>
      </c>
      <c r="X48" s="135">
        <v>0</v>
      </c>
      <c r="Y48" s="135">
        <v>0</v>
      </c>
      <c r="Z48" s="135">
        <v>0</v>
      </c>
      <c r="AA48" s="135">
        <v>0</v>
      </c>
      <c r="AB48" s="135">
        <v>0</v>
      </c>
      <c r="AC48" s="135">
        <v>0</v>
      </c>
      <c r="AD48" s="135">
        <v>0</v>
      </c>
      <c r="AE48" s="135">
        <v>0</v>
      </c>
      <c r="AF48" s="135">
        <v>0</v>
      </c>
      <c r="AG48" s="135">
        <v>0</v>
      </c>
      <c r="AH48" s="135">
        <v>0</v>
      </c>
      <c r="AI48" s="135">
        <v>0</v>
      </c>
      <c r="AJ48" s="135">
        <v>0</v>
      </c>
      <c r="AK48" s="135">
        <v>0</v>
      </c>
      <c r="AL48" s="135">
        <v>0</v>
      </c>
      <c r="AM48" s="135">
        <v>0</v>
      </c>
      <c r="AN48" s="135">
        <v>0</v>
      </c>
      <c r="AO48" s="135">
        <v>0</v>
      </c>
      <c r="AP48" s="135">
        <v>0</v>
      </c>
      <c r="AQ48" s="135">
        <v>0</v>
      </c>
      <c r="AR48" s="135">
        <v>0</v>
      </c>
      <c r="AS48" s="135">
        <v>0</v>
      </c>
      <c r="AT48" s="135">
        <v>0</v>
      </c>
      <c r="AU48" s="135">
        <v>0</v>
      </c>
      <c r="AV48" s="135">
        <v>0</v>
      </c>
      <c r="AW48" s="135">
        <v>0</v>
      </c>
      <c r="AX48" s="135">
        <v>0</v>
      </c>
      <c r="AY48" s="135">
        <v>0</v>
      </c>
      <c r="AZ48" s="135">
        <v>0</v>
      </c>
      <c r="BA48" s="135">
        <v>0</v>
      </c>
      <c r="BB48" s="135">
        <v>0</v>
      </c>
      <c r="BC48" s="135">
        <v>0</v>
      </c>
      <c r="BD48" s="135">
        <v>3156</v>
      </c>
      <c r="BE48" s="135">
        <v>3859</v>
      </c>
      <c r="BF48" s="135">
        <v>3790</v>
      </c>
      <c r="BG48" s="135">
        <v>3839</v>
      </c>
      <c r="BH48" s="135">
        <v>3892</v>
      </c>
      <c r="BI48" s="135">
        <v>3965</v>
      </c>
      <c r="BJ48" s="135">
        <v>3982</v>
      </c>
      <c r="BK48" s="135">
        <v>3993</v>
      </c>
      <c r="BL48" s="135">
        <v>4079</v>
      </c>
      <c r="BM48" s="135">
        <v>4206</v>
      </c>
      <c r="BN48" s="135">
        <v>4236</v>
      </c>
      <c r="BO48" s="135">
        <v>4277</v>
      </c>
      <c r="BP48" s="135">
        <v>4316</v>
      </c>
      <c r="BQ48" s="135">
        <v>4414</v>
      </c>
      <c r="BR48" s="135">
        <v>4494</v>
      </c>
      <c r="BS48" s="135">
        <v>4549</v>
      </c>
      <c r="BT48" s="135">
        <v>4593</v>
      </c>
      <c r="BU48" s="135">
        <v>4713</v>
      </c>
      <c r="BV48" s="135">
        <v>4852</v>
      </c>
      <c r="BW48" s="135">
        <v>4994</v>
      </c>
      <c r="BX48" s="126"/>
    </row>
    <row r="49" spans="1:76">
      <c r="A49" s="136"/>
      <c r="B49" s="137" t="s">
        <v>3</v>
      </c>
      <c r="C49" s="136"/>
      <c r="D49" s="139">
        <v>0</v>
      </c>
      <c r="E49" s="139">
        <v>0</v>
      </c>
      <c r="F49" s="139">
        <v>0</v>
      </c>
      <c r="G49" s="139">
        <v>0</v>
      </c>
      <c r="H49" s="139">
        <v>0</v>
      </c>
      <c r="I49" s="139">
        <v>0</v>
      </c>
      <c r="J49" s="139">
        <v>0</v>
      </c>
      <c r="K49" s="139">
        <v>0</v>
      </c>
      <c r="L49" s="139">
        <v>0</v>
      </c>
      <c r="M49" s="139">
        <v>0</v>
      </c>
      <c r="N49" s="139">
        <v>0</v>
      </c>
      <c r="O49" s="139">
        <v>0</v>
      </c>
      <c r="P49" s="139">
        <v>0</v>
      </c>
      <c r="Q49" s="139">
        <v>0</v>
      </c>
      <c r="R49" s="139">
        <v>0</v>
      </c>
      <c r="S49" s="139">
        <v>0</v>
      </c>
      <c r="T49" s="139">
        <v>0</v>
      </c>
      <c r="U49" s="139">
        <v>0</v>
      </c>
      <c r="V49" s="139">
        <v>0</v>
      </c>
      <c r="W49" s="139">
        <v>0</v>
      </c>
      <c r="X49" s="139">
        <v>0</v>
      </c>
      <c r="Y49" s="139">
        <v>0</v>
      </c>
      <c r="Z49" s="139">
        <v>0</v>
      </c>
      <c r="AA49" s="139">
        <v>0</v>
      </c>
      <c r="AB49" s="139">
        <v>0</v>
      </c>
      <c r="AC49" s="139">
        <v>0</v>
      </c>
      <c r="AD49" s="139">
        <v>0</v>
      </c>
      <c r="AE49" s="139">
        <v>0</v>
      </c>
      <c r="AF49" s="139">
        <v>0</v>
      </c>
      <c r="AG49" s="139">
        <v>0</v>
      </c>
      <c r="AH49" s="139">
        <v>0</v>
      </c>
      <c r="AI49" s="139">
        <v>0</v>
      </c>
      <c r="AJ49" s="139">
        <v>0</v>
      </c>
      <c r="AK49" s="139">
        <v>0</v>
      </c>
      <c r="AL49" s="139">
        <v>0</v>
      </c>
      <c r="AM49" s="139">
        <v>0</v>
      </c>
      <c r="AN49" s="139">
        <v>0</v>
      </c>
      <c r="AO49" s="139">
        <v>0</v>
      </c>
      <c r="AP49" s="139">
        <v>0</v>
      </c>
      <c r="AQ49" s="139">
        <v>0</v>
      </c>
      <c r="AR49" s="139">
        <v>0</v>
      </c>
      <c r="AS49" s="139">
        <v>0</v>
      </c>
      <c r="AT49" s="139">
        <v>0</v>
      </c>
      <c r="AU49" s="139">
        <v>0</v>
      </c>
      <c r="AV49" s="139">
        <v>0</v>
      </c>
      <c r="AW49" s="139">
        <v>0</v>
      </c>
      <c r="AX49" s="139">
        <v>0</v>
      </c>
      <c r="AY49" s="139">
        <v>0</v>
      </c>
      <c r="AZ49" s="139">
        <v>0</v>
      </c>
      <c r="BA49" s="139">
        <v>0</v>
      </c>
      <c r="BB49" s="139">
        <v>0</v>
      </c>
      <c r="BC49" s="139">
        <v>0</v>
      </c>
      <c r="BD49" s="139">
        <v>0</v>
      </c>
      <c r="BE49" s="139">
        <v>0</v>
      </c>
      <c r="BF49" s="139">
        <v>0</v>
      </c>
      <c r="BG49" s="139">
        <v>1979</v>
      </c>
      <c r="BH49" s="139">
        <v>2594</v>
      </c>
      <c r="BI49" s="139">
        <v>2700</v>
      </c>
      <c r="BJ49" s="139">
        <v>2729</v>
      </c>
      <c r="BK49" s="139">
        <v>2732</v>
      </c>
      <c r="BL49" s="139">
        <v>2724</v>
      </c>
      <c r="BM49" s="139">
        <v>2736</v>
      </c>
      <c r="BN49" s="139">
        <v>2718</v>
      </c>
      <c r="BO49" s="139">
        <v>2649</v>
      </c>
      <c r="BP49" s="139">
        <v>2505</v>
      </c>
      <c r="BQ49" s="139">
        <v>2380</v>
      </c>
      <c r="BR49" s="139">
        <v>2234</v>
      </c>
      <c r="BS49" s="139">
        <v>2098</v>
      </c>
      <c r="BT49" s="139">
        <v>2000</v>
      </c>
      <c r="BU49" s="139">
        <v>1903</v>
      </c>
      <c r="BV49" s="139">
        <v>1816</v>
      </c>
      <c r="BW49" s="139">
        <v>1759</v>
      </c>
      <c r="BX49" s="126"/>
    </row>
    <row r="50" spans="1:76" ht="25.5" customHeight="1">
      <c r="A50" s="136"/>
      <c r="B50" s="9" t="s">
        <v>222</v>
      </c>
      <c r="C50" s="136"/>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f>ROUND('Disability benefits'!BQ60,0)</f>
        <v>13</v>
      </c>
      <c r="BR50" s="139">
        <f>ROUND('Disability benefits'!BR60,0)</f>
        <v>271</v>
      </c>
      <c r="BS50" s="139">
        <f>ROUND('Disability benefits'!BS60,0)</f>
        <v>527</v>
      </c>
      <c r="BT50" s="139">
        <f>ROUND('Disability benefits'!BT60,0)</f>
        <v>1060</v>
      </c>
      <c r="BU50" s="139">
        <f>ROUND('Disability benefits'!BU60,0)</f>
        <v>1746</v>
      </c>
      <c r="BV50" s="139">
        <f>ROUND('Disability benefits'!BV60,0)</f>
        <v>2023</v>
      </c>
      <c r="BW50" s="139">
        <f>ROUND('Disability benefits'!BW60,0)</f>
        <v>2105</v>
      </c>
      <c r="BX50" s="126"/>
    </row>
    <row r="51" spans="1:76">
      <c r="A51" s="136"/>
      <c r="B51" s="140" t="s">
        <v>264</v>
      </c>
      <c r="C51" s="136"/>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v>13</v>
      </c>
      <c r="BR51" s="139">
        <v>268</v>
      </c>
      <c r="BS51" s="139">
        <v>521</v>
      </c>
      <c r="BT51" s="139">
        <v>1049</v>
      </c>
      <c r="BU51" s="139">
        <v>1728</v>
      </c>
      <c r="BV51" s="139">
        <v>2003</v>
      </c>
      <c r="BW51" s="139">
        <v>2081</v>
      </c>
      <c r="BX51" s="126"/>
    </row>
    <row r="52" spans="1:76">
      <c r="A52" s="136"/>
      <c r="B52" s="140" t="s">
        <v>263</v>
      </c>
      <c r="C52" s="136"/>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v>0</v>
      </c>
      <c r="BR52" s="139">
        <v>3</v>
      </c>
      <c r="BS52" s="139">
        <v>6</v>
      </c>
      <c r="BT52" s="139">
        <v>11</v>
      </c>
      <c r="BU52" s="139">
        <v>18</v>
      </c>
      <c r="BV52" s="139">
        <v>20</v>
      </c>
      <c r="BW52" s="139">
        <v>24</v>
      </c>
      <c r="BX52" s="126"/>
    </row>
    <row r="53" spans="1:76">
      <c r="A53" s="136"/>
      <c r="B53" s="137" t="s">
        <v>218</v>
      </c>
      <c r="C53" s="136"/>
      <c r="D53" s="135">
        <v>0</v>
      </c>
      <c r="E53" s="135">
        <v>0</v>
      </c>
      <c r="F53" s="135">
        <v>0</v>
      </c>
      <c r="G53" s="135">
        <v>0</v>
      </c>
      <c r="H53" s="135">
        <v>0</v>
      </c>
      <c r="I53" s="135">
        <v>0</v>
      </c>
      <c r="J53" s="135">
        <v>0</v>
      </c>
      <c r="K53" s="135">
        <v>0</v>
      </c>
      <c r="L53" s="135">
        <v>0</v>
      </c>
      <c r="M53" s="135">
        <v>0</v>
      </c>
      <c r="N53" s="135">
        <v>0</v>
      </c>
      <c r="O53" s="135">
        <v>0</v>
      </c>
      <c r="P53" s="135">
        <v>0</v>
      </c>
      <c r="Q53" s="135">
        <v>0</v>
      </c>
      <c r="R53" s="135">
        <v>0</v>
      </c>
      <c r="S53" s="135">
        <v>0</v>
      </c>
      <c r="T53" s="135">
        <v>0</v>
      </c>
      <c r="U53" s="135">
        <v>0</v>
      </c>
      <c r="V53" s="135">
        <v>0</v>
      </c>
      <c r="W53" s="135">
        <v>0</v>
      </c>
      <c r="X53" s="135">
        <v>0</v>
      </c>
      <c r="Y53" s="135">
        <v>0</v>
      </c>
      <c r="Z53" s="135">
        <v>0</v>
      </c>
      <c r="AA53" s="135">
        <v>0</v>
      </c>
      <c r="AB53" s="135">
        <v>0</v>
      </c>
      <c r="AC53" s="135">
        <v>0</v>
      </c>
      <c r="AD53" s="135">
        <v>0</v>
      </c>
      <c r="AE53" s="135">
        <v>0</v>
      </c>
      <c r="AF53" s="135">
        <v>103</v>
      </c>
      <c r="AG53" s="135">
        <v>107</v>
      </c>
      <c r="AH53" s="135">
        <v>116</v>
      </c>
      <c r="AI53" s="135">
        <v>153</v>
      </c>
      <c r="AJ53" s="135">
        <v>178</v>
      </c>
      <c r="AK53" s="135">
        <v>186</v>
      </c>
      <c r="AL53" s="135">
        <v>196</v>
      </c>
      <c r="AM53" s="135">
        <v>209</v>
      </c>
      <c r="AN53" s="135">
        <v>236</v>
      </c>
      <c r="AO53" s="135">
        <v>254</v>
      </c>
      <c r="AP53" s="135">
        <v>257</v>
      </c>
      <c r="AQ53" s="135">
        <v>258</v>
      </c>
      <c r="AR53" s="135">
        <v>267</v>
      </c>
      <c r="AS53" s="135">
        <v>277</v>
      </c>
      <c r="AT53" s="135">
        <v>286</v>
      </c>
      <c r="AU53" s="135">
        <v>296</v>
      </c>
      <c r="AV53" s="135">
        <v>307</v>
      </c>
      <c r="AW53" s="135">
        <v>321</v>
      </c>
      <c r="AX53" s="135">
        <v>337</v>
      </c>
      <c r="AY53" s="135">
        <v>358</v>
      </c>
      <c r="AZ53" s="135">
        <v>364</v>
      </c>
      <c r="BA53" s="135">
        <v>376</v>
      </c>
      <c r="BB53" s="135">
        <v>378</v>
      </c>
      <c r="BC53" s="135">
        <v>377</v>
      </c>
      <c r="BD53" s="135">
        <v>376</v>
      </c>
      <c r="BE53" s="135">
        <v>367</v>
      </c>
      <c r="BF53" s="135">
        <v>331</v>
      </c>
      <c r="BG53" s="135">
        <v>315</v>
      </c>
      <c r="BH53" s="135">
        <v>301</v>
      </c>
      <c r="BI53" s="135">
        <v>288</v>
      </c>
      <c r="BJ53" s="135">
        <v>275</v>
      </c>
      <c r="BK53" s="135">
        <v>263</v>
      </c>
      <c r="BL53" s="135">
        <v>251</v>
      </c>
      <c r="BM53" s="135">
        <v>240</v>
      </c>
      <c r="BN53" s="135">
        <v>230</v>
      </c>
      <c r="BO53" s="135">
        <v>220</v>
      </c>
      <c r="BP53" s="135">
        <v>211</v>
      </c>
      <c r="BQ53" s="135">
        <v>198</v>
      </c>
      <c r="BR53" s="135">
        <v>166</v>
      </c>
      <c r="BS53" s="135">
        <v>110</v>
      </c>
      <c r="BT53" s="135">
        <v>42</v>
      </c>
      <c r="BU53" s="135">
        <v>24</v>
      </c>
      <c r="BV53" s="135">
        <v>23</v>
      </c>
      <c r="BW53" s="135">
        <v>22</v>
      </c>
      <c r="BX53" s="126"/>
    </row>
    <row r="54" spans="1:76">
      <c r="A54" s="136"/>
      <c r="B54" s="137" t="s">
        <v>262</v>
      </c>
      <c r="C54" s="136"/>
      <c r="D54" s="139">
        <v>0</v>
      </c>
      <c r="E54" s="139">
        <v>0</v>
      </c>
      <c r="F54" s="139">
        <v>0</v>
      </c>
      <c r="G54" s="139">
        <v>0</v>
      </c>
      <c r="H54" s="139">
        <v>0</v>
      </c>
      <c r="I54" s="139">
        <v>0</v>
      </c>
      <c r="J54" s="139">
        <v>0</v>
      </c>
      <c r="K54" s="139">
        <v>4621</v>
      </c>
      <c r="L54" s="139">
        <v>4729</v>
      </c>
      <c r="M54" s="139">
        <v>4832</v>
      </c>
      <c r="N54" s="139">
        <v>5412</v>
      </c>
      <c r="O54" s="139">
        <v>5541</v>
      </c>
      <c r="P54" s="139">
        <v>5661</v>
      </c>
      <c r="Q54" s="139">
        <v>5778</v>
      </c>
      <c r="R54" s="139">
        <v>5919</v>
      </c>
      <c r="S54" s="139">
        <v>5965</v>
      </c>
      <c r="T54" s="139">
        <v>6142</v>
      </c>
      <c r="U54" s="139">
        <v>6340</v>
      </c>
      <c r="V54" s="139">
        <v>6523</v>
      </c>
      <c r="W54" s="139">
        <v>6751</v>
      </c>
      <c r="X54" s="139">
        <v>6955</v>
      </c>
      <c r="Y54" s="139">
        <v>7151</v>
      </c>
      <c r="Z54" s="139">
        <v>7344</v>
      </c>
      <c r="AA54" s="139">
        <v>7495</v>
      </c>
      <c r="AB54" s="139">
        <v>7648</v>
      </c>
      <c r="AC54" s="139">
        <v>7803</v>
      </c>
      <c r="AD54" s="139">
        <v>7951</v>
      </c>
      <c r="AE54" s="139">
        <v>8128</v>
      </c>
      <c r="AF54" s="139">
        <v>8315</v>
      </c>
      <c r="AG54" s="139">
        <v>8436</v>
      </c>
      <c r="AH54" s="139">
        <v>8579</v>
      </c>
      <c r="AI54" s="139">
        <v>8727</v>
      </c>
      <c r="AJ54" s="139">
        <v>8895</v>
      </c>
      <c r="AK54" s="139">
        <v>9074</v>
      </c>
      <c r="AL54" s="139">
        <v>9164</v>
      </c>
      <c r="AM54" s="139">
        <v>9261</v>
      </c>
      <c r="AN54" s="139">
        <v>9298</v>
      </c>
      <c r="AO54" s="139">
        <v>9495</v>
      </c>
      <c r="AP54" s="139">
        <v>9627</v>
      </c>
      <c r="AQ54" s="139">
        <v>9700</v>
      </c>
      <c r="AR54" s="139">
        <v>9755</v>
      </c>
      <c r="AS54" s="139">
        <v>9755</v>
      </c>
      <c r="AT54" s="139">
        <v>9930</v>
      </c>
      <c r="AU54" s="139">
        <v>9990</v>
      </c>
      <c r="AV54" s="139">
        <v>10056</v>
      </c>
      <c r="AW54" s="139">
        <v>10061</v>
      </c>
      <c r="AX54" s="139">
        <v>10097</v>
      </c>
      <c r="AY54" s="139">
        <v>10384</v>
      </c>
      <c r="AZ54" s="139">
        <v>10536</v>
      </c>
      <c r="BA54" s="139">
        <v>10680</v>
      </c>
      <c r="BB54" s="139">
        <v>10782</v>
      </c>
      <c r="BC54" s="139">
        <v>10936</v>
      </c>
      <c r="BD54" s="139">
        <v>11004</v>
      </c>
      <c r="BE54" s="139">
        <v>11095</v>
      </c>
      <c r="BF54" s="139">
        <v>11195</v>
      </c>
      <c r="BG54" s="139">
        <v>11320</v>
      </c>
      <c r="BH54" s="139">
        <v>11477</v>
      </c>
      <c r="BI54" s="139">
        <v>11585</v>
      </c>
      <c r="BJ54" s="139">
        <v>11715</v>
      </c>
      <c r="BK54" s="139">
        <v>11938</v>
      </c>
      <c r="BL54" s="139">
        <v>12160</v>
      </c>
      <c r="BM54" s="139">
        <v>12410</v>
      </c>
      <c r="BN54" s="139">
        <v>12566</v>
      </c>
      <c r="BO54" s="139">
        <v>12667</v>
      </c>
      <c r="BP54" s="139">
        <v>12810</v>
      </c>
      <c r="BQ54" s="139">
        <v>12888</v>
      </c>
      <c r="BR54" s="139">
        <v>12926</v>
      </c>
      <c r="BS54" s="139">
        <v>12982</v>
      </c>
      <c r="BT54" s="139">
        <v>12988</v>
      </c>
      <c r="BU54" s="139">
        <v>12958</v>
      </c>
      <c r="BV54" s="139">
        <v>12888</v>
      </c>
      <c r="BW54" s="139">
        <v>12748</v>
      </c>
      <c r="BX54" s="126"/>
    </row>
    <row r="55" spans="1:76" ht="26.45" customHeight="1">
      <c r="A55" s="136"/>
      <c r="B55" s="137" t="s">
        <v>211</v>
      </c>
      <c r="C55" s="136"/>
      <c r="D55" s="135">
        <v>0</v>
      </c>
      <c r="E55" s="135">
        <v>0</v>
      </c>
      <c r="F55" s="135">
        <v>0</v>
      </c>
      <c r="G55" s="135">
        <v>0</v>
      </c>
      <c r="H55" s="135">
        <v>0</v>
      </c>
      <c r="I55" s="135">
        <v>0</v>
      </c>
      <c r="J55" s="135">
        <v>0</v>
      </c>
      <c r="K55" s="135">
        <v>0</v>
      </c>
      <c r="L55" s="135">
        <v>0</v>
      </c>
      <c r="M55" s="135">
        <v>0</v>
      </c>
      <c r="N55" s="135">
        <v>0</v>
      </c>
      <c r="O55" s="135">
        <v>0</v>
      </c>
      <c r="P55" s="135">
        <v>0</v>
      </c>
      <c r="Q55" s="135">
        <v>0</v>
      </c>
      <c r="R55" s="135">
        <v>0</v>
      </c>
      <c r="S55" s="135">
        <v>0</v>
      </c>
      <c r="T55" s="135">
        <v>0</v>
      </c>
      <c r="U55" s="135">
        <v>0</v>
      </c>
      <c r="V55" s="135">
        <v>0</v>
      </c>
      <c r="W55" s="135">
        <v>0</v>
      </c>
      <c r="X55" s="135">
        <v>0</v>
      </c>
      <c r="Y55" s="135">
        <v>0</v>
      </c>
      <c r="Z55" s="135">
        <v>0</v>
      </c>
      <c r="AA55" s="135">
        <v>0</v>
      </c>
      <c r="AB55" s="135">
        <v>0</v>
      </c>
      <c r="AC55" s="135">
        <v>0</v>
      </c>
      <c r="AD55" s="135">
        <v>0</v>
      </c>
      <c r="AE55" s="135">
        <v>0</v>
      </c>
      <c r="AF55" s="135">
        <v>0</v>
      </c>
      <c r="AG55" s="135">
        <v>0</v>
      </c>
      <c r="AH55" s="135">
        <v>0</v>
      </c>
      <c r="AI55" s="135">
        <v>0</v>
      </c>
      <c r="AJ55" s="135">
        <v>0</v>
      </c>
      <c r="AK55" s="135">
        <v>0</v>
      </c>
      <c r="AL55" s="135">
        <v>0</v>
      </c>
      <c r="AM55" s="135">
        <v>0</v>
      </c>
      <c r="AN55" s="135">
        <v>0</v>
      </c>
      <c r="AO55" s="135">
        <v>0</v>
      </c>
      <c r="AP55" s="135">
        <v>0</v>
      </c>
      <c r="AQ55" s="135">
        <v>0</v>
      </c>
      <c r="AR55" s="135">
        <v>0</v>
      </c>
      <c r="AS55" s="135">
        <v>0</v>
      </c>
      <c r="AT55" s="135">
        <v>0</v>
      </c>
      <c r="AU55" s="135">
        <v>0</v>
      </c>
      <c r="AV55" s="135">
        <v>0</v>
      </c>
      <c r="AW55" s="135">
        <v>0</v>
      </c>
      <c r="AX55" s="135">
        <v>0</v>
      </c>
      <c r="AY55" s="135">
        <v>0</v>
      </c>
      <c r="AZ55" s="135">
        <v>0</v>
      </c>
      <c r="BA55" s="135">
        <v>0</v>
      </c>
      <c r="BB55" s="135">
        <v>0</v>
      </c>
      <c r="BC55" s="135">
        <v>0</v>
      </c>
      <c r="BD55" s="135">
        <v>80</v>
      </c>
      <c r="BE55" s="135">
        <v>82</v>
      </c>
      <c r="BF55" s="135">
        <v>86</v>
      </c>
      <c r="BG55" s="135">
        <v>104</v>
      </c>
      <c r="BH55" s="135">
        <v>137</v>
      </c>
      <c r="BI55" s="135">
        <v>154</v>
      </c>
      <c r="BJ55" s="135">
        <v>154</v>
      </c>
      <c r="BK55" s="135">
        <v>197</v>
      </c>
      <c r="BL55" s="135">
        <v>248</v>
      </c>
      <c r="BM55" s="135">
        <v>253</v>
      </c>
      <c r="BN55" s="135">
        <v>274</v>
      </c>
      <c r="BO55" s="135">
        <v>273</v>
      </c>
      <c r="BP55" s="135">
        <v>276</v>
      </c>
      <c r="BQ55" s="135">
        <v>270</v>
      </c>
      <c r="BR55" s="135">
        <v>270</v>
      </c>
      <c r="BS55" s="135">
        <v>267</v>
      </c>
      <c r="BT55" s="135">
        <v>265</v>
      </c>
      <c r="BU55" s="135">
        <v>267</v>
      </c>
      <c r="BV55" s="135">
        <v>268</v>
      </c>
      <c r="BW55" s="135">
        <v>269</v>
      </c>
      <c r="BX55" s="126"/>
    </row>
    <row r="56" spans="1:76">
      <c r="A56" s="136"/>
      <c r="B56" s="137" t="s">
        <v>208</v>
      </c>
      <c r="C56" s="136"/>
      <c r="D56" s="139">
        <v>0</v>
      </c>
      <c r="E56" s="139">
        <v>0</v>
      </c>
      <c r="F56" s="139">
        <v>0</v>
      </c>
      <c r="G56" s="139">
        <v>0</v>
      </c>
      <c r="H56" s="139">
        <v>0</v>
      </c>
      <c r="I56" s="139">
        <v>0</v>
      </c>
      <c r="J56" s="139">
        <v>0</v>
      </c>
      <c r="K56" s="139">
        <v>0</v>
      </c>
      <c r="L56" s="139">
        <v>0</v>
      </c>
      <c r="M56" s="139">
        <v>0</v>
      </c>
      <c r="N56" s="139">
        <v>0</v>
      </c>
      <c r="O56" s="139">
        <v>0</v>
      </c>
      <c r="P56" s="139">
        <v>0</v>
      </c>
      <c r="Q56" s="139">
        <v>0</v>
      </c>
      <c r="R56" s="139">
        <v>0</v>
      </c>
      <c r="S56" s="139">
        <v>0</v>
      </c>
      <c r="T56" s="139">
        <v>0</v>
      </c>
      <c r="U56" s="139">
        <v>0</v>
      </c>
      <c r="V56" s="139">
        <v>0</v>
      </c>
      <c r="W56" s="139">
        <v>0</v>
      </c>
      <c r="X56" s="139">
        <v>0</v>
      </c>
      <c r="Y56" s="139">
        <v>0</v>
      </c>
      <c r="Z56" s="139">
        <v>0</v>
      </c>
      <c r="AA56" s="139">
        <v>0</v>
      </c>
      <c r="AB56" s="139">
        <v>0</v>
      </c>
      <c r="AC56" s="139">
        <v>0</v>
      </c>
      <c r="AD56" s="139">
        <v>0</v>
      </c>
      <c r="AE56" s="139">
        <v>0</v>
      </c>
      <c r="AF56" s="139">
        <v>572</v>
      </c>
      <c r="AG56" s="139">
        <v>552</v>
      </c>
      <c r="AH56" s="139">
        <v>503</v>
      </c>
      <c r="AI56" s="139">
        <v>461</v>
      </c>
      <c r="AJ56" s="139">
        <v>823</v>
      </c>
      <c r="AK56" s="139">
        <v>901</v>
      </c>
      <c r="AL56" s="139">
        <v>978</v>
      </c>
      <c r="AM56" s="139">
        <v>925</v>
      </c>
      <c r="AN56" s="139">
        <v>913</v>
      </c>
      <c r="AO56" s="139">
        <v>886</v>
      </c>
      <c r="AP56" s="139">
        <v>924</v>
      </c>
      <c r="AQ56" s="139">
        <v>716</v>
      </c>
      <c r="AR56" s="139">
        <v>546</v>
      </c>
      <c r="AS56" s="139">
        <v>319</v>
      </c>
      <c r="AT56" s="139">
        <v>328</v>
      </c>
      <c r="AU56" s="139">
        <v>603</v>
      </c>
      <c r="AV56" s="139">
        <v>660</v>
      </c>
      <c r="AW56" s="139">
        <v>609</v>
      </c>
      <c r="AX56" s="139">
        <v>487</v>
      </c>
      <c r="AY56" s="139">
        <v>395</v>
      </c>
      <c r="AZ56" s="139">
        <v>377</v>
      </c>
      <c r="BA56" s="138" t="s">
        <v>261</v>
      </c>
      <c r="BB56" s="138" t="s">
        <v>261</v>
      </c>
      <c r="BC56" s="138" t="s">
        <v>261</v>
      </c>
      <c r="BD56" s="138" t="s">
        <v>261</v>
      </c>
      <c r="BE56" s="138" t="s">
        <v>261</v>
      </c>
      <c r="BF56" s="138" t="s">
        <v>261</v>
      </c>
      <c r="BG56" s="138" t="s">
        <v>261</v>
      </c>
      <c r="BH56" s="138" t="s">
        <v>261</v>
      </c>
      <c r="BI56" s="138" t="s">
        <v>261</v>
      </c>
      <c r="BJ56" s="138" t="s">
        <v>261</v>
      </c>
      <c r="BK56" s="138" t="s">
        <v>261</v>
      </c>
      <c r="BL56" s="138" t="s">
        <v>261</v>
      </c>
      <c r="BM56" s="138" t="s">
        <v>261</v>
      </c>
      <c r="BN56" s="138" t="s">
        <v>261</v>
      </c>
      <c r="BO56" s="138" t="s">
        <v>261</v>
      </c>
      <c r="BP56" s="138" t="s">
        <v>261</v>
      </c>
      <c r="BQ56" s="138" t="s">
        <v>261</v>
      </c>
      <c r="BR56" s="138" t="s">
        <v>261</v>
      </c>
      <c r="BS56" s="138" t="s">
        <v>261</v>
      </c>
      <c r="BT56" s="138" t="s">
        <v>261</v>
      </c>
      <c r="BU56" s="138" t="s">
        <v>261</v>
      </c>
      <c r="BV56" s="138" t="s">
        <v>261</v>
      </c>
      <c r="BW56" s="138" t="s">
        <v>261</v>
      </c>
      <c r="BX56" s="126"/>
    </row>
    <row r="57" spans="1:76">
      <c r="A57" s="136"/>
      <c r="B57" s="137" t="s">
        <v>203</v>
      </c>
      <c r="C57" s="136"/>
      <c r="D57" s="135">
        <v>0</v>
      </c>
      <c r="E57" s="135">
        <v>0</v>
      </c>
      <c r="F57" s="135">
        <v>0</v>
      </c>
      <c r="G57" s="135">
        <v>0</v>
      </c>
      <c r="H57" s="135">
        <v>0</v>
      </c>
      <c r="I57" s="135">
        <v>0</v>
      </c>
      <c r="J57" s="135">
        <v>0</v>
      </c>
      <c r="K57" s="135">
        <v>0</v>
      </c>
      <c r="L57" s="135">
        <v>0</v>
      </c>
      <c r="M57" s="135">
        <v>0</v>
      </c>
      <c r="N57" s="135">
        <v>0</v>
      </c>
      <c r="O57" s="135">
        <v>0</v>
      </c>
      <c r="P57" s="135">
        <v>0</v>
      </c>
      <c r="Q57" s="135">
        <v>0</v>
      </c>
      <c r="R57" s="135">
        <v>0</v>
      </c>
      <c r="S57" s="135">
        <v>0</v>
      </c>
      <c r="T57" s="135">
        <v>0</v>
      </c>
      <c r="U57" s="135">
        <v>0</v>
      </c>
      <c r="V57" s="135">
        <v>0</v>
      </c>
      <c r="W57" s="135">
        <v>0</v>
      </c>
      <c r="X57" s="135">
        <v>0</v>
      </c>
      <c r="Y57" s="135">
        <v>0</v>
      </c>
      <c r="Z57" s="135">
        <v>0</v>
      </c>
      <c r="AA57" s="135">
        <v>0</v>
      </c>
      <c r="AB57" s="135">
        <v>0</v>
      </c>
      <c r="AC57" s="135">
        <v>0</v>
      </c>
      <c r="AD57" s="135">
        <v>0</v>
      </c>
      <c r="AE57" s="135">
        <v>0</v>
      </c>
      <c r="AF57" s="135">
        <v>0</v>
      </c>
      <c r="AG57" s="135">
        <v>0</v>
      </c>
      <c r="AH57" s="135">
        <v>0</v>
      </c>
      <c r="AI57" s="135">
        <v>0</v>
      </c>
      <c r="AJ57" s="135">
        <v>0</v>
      </c>
      <c r="AK57" s="135">
        <v>0</v>
      </c>
      <c r="AL57" s="135">
        <v>0</v>
      </c>
      <c r="AM57" s="135">
        <v>0</v>
      </c>
      <c r="AN57" s="135">
        <v>0</v>
      </c>
      <c r="AO57" s="135">
        <v>0</v>
      </c>
      <c r="AP57" s="135">
        <v>0</v>
      </c>
      <c r="AQ57" s="135">
        <v>0</v>
      </c>
      <c r="AR57" s="135">
        <v>0</v>
      </c>
      <c r="AS57" s="135">
        <v>0</v>
      </c>
      <c r="AT57" s="135">
        <v>0</v>
      </c>
      <c r="AU57" s="135">
        <v>0</v>
      </c>
      <c r="AV57" s="135">
        <v>0</v>
      </c>
      <c r="AW57" s="135">
        <v>0</v>
      </c>
      <c r="AX57" s="135">
        <v>0</v>
      </c>
      <c r="AY57" s="135">
        <v>0</v>
      </c>
      <c r="AZ57" s="135">
        <v>0</v>
      </c>
      <c r="BA57" s="135">
        <v>0</v>
      </c>
      <c r="BB57" s="135">
        <v>0</v>
      </c>
      <c r="BC57" s="135">
        <v>0</v>
      </c>
      <c r="BD57" s="135">
        <v>0</v>
      </c>
      <c r="BE57" s="135">
        <v>0</v>
      </c>
      <c r="BF57" s="135">
        <v>0</v>
      </c>
      <c r="BG57" s="135">
        <v>0</v>
      </c>
      <c r="BH57" s="135">
        <v>0</v>
      </c>
      <c r="BI57" s="135">
        <v>0</v>
      </c>
      <c r="BJ57" s="135">
        <v>0</v>
      </c>
      <c r="BK57" s="135">
        <v>0</v>
      </c>
      <c r="BL57" s="135">
        <v>0</v>
      </c>
      <c r="BM57" s="135">
        <v>0</v>
      </c>
      <c r="BN57" s="135">
        <v>0</v>
      </c>
      <c r="BO57" s="135">
        <v>0</v>
      </c>
      <c r="BP57" s="135">
        <v>0</v>
      </c>
      <c r="BQ57" s="135">
        <v>0</v>
      </c>
      <c r="BR57" s="135">
        <v>0</v>
      </c>
      <c r="BS57" s="135">
        <v>0</v>
      </c>
      <c r="BT57" s="135">
        <v>0</v>
      </c>
      <c r="BU57" s="135">
        <v>0</v>
      </c>
      <c r="BV57" s="135">
        <v>0</v>
      </c>
      <c r="BW57" s="135">
        <v>0</v>
      </c>
      <c r="BX57" s="126"/>
    </row>
    <row r="58" spans="1:76">
      <c r="A58" s="136"/>
      <c r="B58" s="137" t="s">
        <v>202</v>
      </c>
      <c r="C58" s="136"/>
      <c r="D58" s="135">
        <v>0</v>
      </c>
      <c r="E58" s="135">
        <v>0</v>
      </c>
      <c r="F58" s="135">
        <v>0</v>
      </c>
      <c r="G58" s="135">
        <v>0</v>
      </c>
      <c r="H58" s="135">
        <v>0</v>
      </c>
      <c r="I58" s="135">
        <v>0</v>
      </c>
      <c r="J58" s="135">
        <v>0</v>
      </c>
      <c r="K58" s="135">
        <v>0</v>
      </c>
      <c r="L58" s="135">
        <v>0</v>
      </c>
      <c r="M58" s="135">
        <v>0</v>
      </c>
      <c r="N58" s="135">
        <v>0</v>
      </c>
      <c r="O58" s="135">
        <v>0</v>
      </c>
      <c r="P58" s="135">
        <v>0</v>
      </c>
      <c r="Q58" s="135">
        <v>0</v>
      </c>
      <c r="R58" s="135">
        <v>0</v>
      </c>
      <c r="S58" s="135">
        <v>0</v>
      </c>
      <c r="T58" s="135">
        <v>0</v>
      </c>
      <c r="U58" s="135">
        <v>0</v>
      </c>
      <c r="V58" s="135">
        <v>0</v>
      </c>
      <c r="W58" s="135">
        <v>0</v>
      </c>
      <c r="X58" s="135">
        <v>0</v>
      </c>
      <c r="Y58" s="135">
        <v>0</v>
      </c>
      <c r="Z58" s="135">
        <v>0</v>
      </c>
      <c r="AA58" s="135">
        <v>0</v>
      </c>
      <c r="AB58" s="135">
        <v>0</v>
      </c>
      <c r="AC58" s="135">
        <v>0</v>
      </c>
      <c r="AD58" s="135">
        <v>0</v>
      </c>
      <c r="AE58" s="135">
        <v>0</v>
      </c>
      <c r="AF58" s="135">
        <v>0</v>
      </c>
      <c r="AG58" s="135">
        <v>0</v>
      </c>
      <c r="AH58" s="135">
        <v>0</v>
      </c>
      <c r="AI58" s="135">
        <v>0</v>
      </c>
      <c r="AJ58" s="135">
        <v>0</v>
      </c>
      <c r="AK58" s="135">
        <v>0</v>
      </c>
      <c r="AL58" s="135">
        <v>0</v>
      </c>
      <c r="AM58" s="135">
        <v>0</v>
      </c>
      <c r="AN58" s="135">
        <v>0</v>
      </c>
      <c r="AO58" s="135">
        <v>0</v>
      </c>
      <c r="AP58" s="135">
        <v>0</v>
      </c>
      <c r="AQ58" s="135">
        <v>0</v>
      </c>
      <c r="AR58" s="135">
        <v>0</v>
      </c>
      <c r="AS58" s="135">
        <v>0</v>
      </c>
      <c r="AT58" s="135">
        <v>0</v>
      </c>
      <c r="AU58" s="135">
        <v>0</v>
      </c>
      <c r="AV58" s="135">
        <v>0</v>
      </c>
      <c r="AW58" s="135">
        <v>0</v>
      </c>
      <c r="AX58" s="135">
        <v>0</v>
      </c>
      <c r="AY58" s="135">
        <v>0</v>
      </c>
      <c r="AZ58" s="135">
        <v>0</v>
      </c>
      <c r="BA58" s="135">
        <v>9759</v>
      </c>
      <c r="BB58" s="135">
        <v>9953</v>
      </c>
      <c r="BC58" s="135">
        <v>10084</v>
      </c>
      <c r="BD58" s="135">
        <v>11106</v>
      </c>
      <c r="BE58" s="135">
        <v>11202</v>
      </c>
      <c r="BF58" s="135">
        <v>11358</v>
      </c>
      <c r="BG58" s="135">
        <v>11486</v>
      </c>
      <c r="BH58" s="135">
        <v>11430</v>
      </c>
      <c r="BI58" s="135">
        <v>11555</v>
      </c>
      <c r="BJ58" s="135">
        <v>11750</v>
      </c>
      <c r="BK58" s="135">
        <v>12123</v>
      </c>
      <c r="BL58" s="135">
        <v>12421</v>
      </c>
      <c r="BM58" s="135">
        <v>12681</v>
      </c>
      <c r="BN58" s="135">
        <v>12783</v>
      </c>
      <c r="BO58" s="135">
        <v>12686</v>
      </c>
      <c r="BP58" s="135">
        <v>12683</v>
      </c>
      <c r="BQ58" s="135">
        <v>12585</v>
      </c>
      <c r="BR58" s="135">
        <v>12485</v>
      </c>
      <c r="BS58" s="135">
        <v>12296</v>
      </c>
      <c r="BT58" s="135">
        <v>12141</v>
      </c>
      <c r="BU58" s="135">
        <v>11881</v>
      </c>
      <c r="BV58" s="135">
        <v>11617</v>
      </c>
      <c r="BW58" s="135">
        <v>11452</v>
      </c>
      <c r="BX58" s="126"/>
    </row>
    <row r="59" spans="1:76" s="129" customFormat="1" ht="16.5" thickBot="1">
      <c r="A59" s="134"/>
      <c r="B59" s="133"/>
      <c r="C59" s="132"/>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0"/>
    </row>
    <row r="60" spans="1:76">
      <c r="A60" s="128"/>
      <c r="B60" s="126"/>
      <c r="C60" s="128"/>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6"/>
    </row>
  </sheetData>
  <mergeCells count="2">
    <mergeCell ref="A2:A4"/>
    <mergeCell ref="B2:C4"/>
  </mergeCells>
  <hyperlinks>
    <hyperlink ref="A1" location="Contents!A1" display="Return to contents page"/>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5"/>
  <sheetViews>
    <sheetView zoomScale="85" zoomScaleNormal="85" workbookViewId="0">
      <pane xSplit="3" ySplit="4" topLeftCell="BN5" activePane="bottomRight" state="frozen"/>
      <selection pane="topRight"/>
      <selection pane="bottomLeft"/>
      <selection pane="bottomRight"/>
    </sheetView>
  </sheetViews>
  <sheetFormatPr defaultColWidth="9.140625" defaultRowHeight="15"/>
  <cols>
    <col min="1" max="1" width="20.7109375" style="74" customWidth="1"/>
    <col min="2" max="2" width="75.7109375" style="28" customWidth="1"/>
    <col min="3" max="3" width="25.7109375" style="28" customWidth="1"/>
    <col min="4" max="71" width="12.7109375" style="73" customWidth="1"/>
    <col min="72" max="75" width="12.7109375" style="154" customWidth="1"/>
    <col min="76" max="76" width="12.7109375" style="28" customWidth="1"/>
    <col min="77" max="16384" width="9.140625" style="28"/>
  </cols>
  <sheetData>
    <row r="1" spans="1:76" s="56" customFormat="1" ht="24.95" customHeight="1" thickBot="1">
      <c r="A1" s="27" t="s">
        <v>79</v>
      </c>
      <c r="B1" s="59"/>
      <c r="C1" s="59"/>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110"/>
    </row>
    <row r="2" spans="1:76" ht="33" customHeight="1">
      <c r="A2" s="419" t="str">
        <f>'Benefit summary table'!A2</f>
        <v>Budget 2015</v>
      </c>
      <c r="B2" s="419" t="s">
        <v>316</v>
      </c>
      <c r="C2" s="422"/>
      <c r="D2" s="55" t="s">
        <v>162</v>
      </c>
      <c r="E2" s="55" t="s">
        <v>161</v>
      </c>
      <c r="F2" s="55" t="s">
        <v>160</v>
      </c>
      <c r="G2" s="55" t="s">
        <v>159</v>
      </c>
      <c r="H2" s="55" t="s">
        <v>158</v>
      </c>
      <c r="I2" s="55" t="s">
        <v>157</v>
      </c>
      <c r="J2" s="55" t="s">
        <v>156</v>
      </c>
      <c r="K2" s="55" t="s">
        <v>155</v>
      </c>
      <c r="L2" s="55" t="s">
        <v>154</v>
      </c>
      <c r="M2" s="55" t="s">
        <v>153</v>
      </c>
      <c r="N2" s="55" t="s">
        <v>152</v>
      </c>
      <c r="O2" s="55" t="s">
        <v>151</v>
      </c>
      <c r="P2" s="55" t="s">
        <v>150</v>
      </c>
      <c r="Q2" s="55" t="s">
        <v>149</v>
      </c>
      <c r="R2" s="55" t="s">
        <v>148</v>
      </c>
      <c r="S2" s="55" t="s">
        <v>147</v>
      </c>
      <c r="T2" s="55" t="s">
        <v>146</v>
      </c>
      <c r="U2" s="55" t="s">
        <v>145</v>
      </c>
      <c r="V2" s="55" t="s">
        <v>144</v>
      </c>
      <c r="W2" s="55" t="s">
        <v>143</v>
      </c>
      <c r="X2" s="55" t="s">
        <v>142</v>
      </c>
      <c r="Y2" s="55" t="s">
        <v>141</v>
      </c>
      <c r="Z2" s="55" t="s">
        <v>140</v>
      </c>
      <c r="AA2" s="55" t="s">
        <v>139</v>
      </c>
      <c r="AB2" s="55" t="s">
        <v>138</v>
      </c>
      <c r="AC2" s="55" t="s">
        <v>137</v>
      </c>
      <c r="AD2" s="55" t="s">
        <v>136</v>
      </c>
      <c r="AE2" s="55" t="s">
        <v>135</v>
      </c>
      <c r="AF2" s="55" t="s">
        <v>134</v>
      </c>
      <c r="AG2" s="55" t="s">
        <v>133</v>
      </c>
      <c r="AH2" s="55" t="s">
        <v>132</v>
      </c>
      <c r="AI2" s="55" t="s">
        <v>131</v>
      </c>
      <c r="AJ2" s="55" t="s">
        <v>130</v>
      </c>
      <c r="AK2" s="55" t="s">
        <v>129</v>
      </c>
      <c r="AL2" s="55" t="s">
        <v>128</v>
      </c>
      <c r="AM2" s="55" t="s">
        <v>127</v>
      </c>
      <c r="AN2" s="55" t="s">
        <v>126</v>
      </c>
      <c r="AO2" s="55" t="s">
        <v>125</v>
      </c>
      <c r="AP2" s="55" t="s">
        <v>124</v>
      </c>
      <c r="AQ2" s="55" t="s">
        <v>123</v>
      </c>
      <c r="AR2" s="55" t="s">
        <v>122</v>
      </c>
      <c r="AS2" s="55" t="s">
        <v>121</v>
      </c>
      <c r="AT2" s="55" t="s">
        <v>120</v>
      </c>
      <c r="AU2" s="55" t="s">
        <v>119</v>
      </c>
      <c r="AV2" s="55" t="s">
        <v>118</v>
      </c>
      <c r="AW2" s="55" t="s">
        <v>117</v>
      </c>
      <c r="AX2" s="55" t="s">
        <v>116</v>
      </c>
      <c r="AY2" s="55" t="s">
        <v>115</v>
      </c>
      <c r="AZ2" s="55" t="s">
        <v>114</v>
      </c>
      <c r="BA2" s="55" t="s">
        <v>113</v>
      </c>
      <c r="BB2" s="55" t="s">
        <v>112</v>
      </c>
      <c r="BC2" s="55" t="s">
        <v>111</v>
      </c>
      <c r="BD2" s="55" t="s">
        <v>110</v>
      </c>
      <c r="BE2" s="55" t="s">
        <v>109</v>
      </c>
      <c r="BF2" s="55" t="s">
        <v>108</v>
      </c>
      <c r="BG2" s="55" t="s">
        <v>107</v>
      </c>
      <c r="BH2" s="55" t="s">
        <v>106</v>
      </c>
      <c r="BI2" s="55" t="s">
        <v>105</v>
      </c>
      <c r="BJ2" s="55" t="s">
        <v>104</v>
      </c>
      <c r="BK2" s="55" t="s">
        <v>103</v>
      </c>
      <c r="BL2" s="55" t="s">
        <v>102</v>
      </c>
      <c r="BM2" s="55" t="s">
        <v>101</v>
      </c>
      <c r="BN2" s="55" t="s">
        <v>100</v>
      </c>
      <c r="BO2" s="55" t="s">
        <v>99</v>
      </c>
      <c r="BP2" s="55" t="s">
        <v>98</v>
      </c>
      <c r="BQ2" s="55" t="s">
        <v>97</v>
      </c>
      <c r="BR2" s="55" t="s">
        <v>96</v>
      </c>
      <c r="BS2" s="55" t="s">
        <v>95</v>
      </c>
      <c r="BT2" s="55" t="s">
        <v>94</v>
      </c>
      <c r="BU2" s="54" t="s">
        <v>93</v>
      </c>
      <c r="BV2" s="54" t="s">
        <v>92</v>
      </c>
      <c r="BW2" s="54" t="s">
        <v>91</v>
      </c>
      <c r="BX2" s="29"/>
    </row>
    <row r="3" spans="1:76" s="51" customFormat="1" ht="15.75">
      <c r="A3" s="420"/>
      <c r="B3" s="420"/>
      <c r="C3" s="423"/>
      <c r="D3" s="53" t="s">
        <v>90</v>
      </c>
      <c r="E3" s="53" t="s">
        <v>90</v>
      </c>
      <c r="F3" s="53" t="s">
        <v>90</v>
      </c>
      <c r="G3" s="53" t="s">
        <v>90</v>
      </c>
      <c r="H3" s="53" t="s">
        <v>90</v>
      </c>
      <c r="I3" s="53" t="s">
        <v>90</v>
      </c>
      <c r="J3" s="53" t="s">
        <v>90</v>
      </c>
      <c r="K3" s="53" t="s">
        <v>90</v>
      </c>
      <c r="L3" s="53" t="s">
        <v>90</v>
      </c>
      <c r="M3" s="53" t="s">
        <v>90</v>
      </c>
      <c r="N3" s="53" t="s">
        <v>90</v>
      </c>
      <c r="O3" s="53" t="s">
        <v>90</v>
      </c>
      <c r="P3" s="53" t="s">
        <v>90</v>
      </c>
      <c r="Q3" s="53" t="s">
        <v>90</v>
      </c>
      <c r="R3" s="53" t="s">
        <v>90</v>
      </c>
      <c r="S3" s="53" t="s">
        <v>90</v>
      </c>
      <c r="T3" s="53" t="s">
        <v>90</v>
      </c>
      <c r="U3" s="53" t="s">
        <v>90</v>
      </c>
      <c r="V3" s="53" t="s">
        <v>90</v>
      </c>
      <c r="W3" s="53" t="s">
        <v>90</v>
      </c>
      <c r="X3" s="53" t="s">
        <v>90</v>
      </c>
      <c r="Y3" s="53" t="s">
        <v>90</v>
      </c>
      <c r="Z3" s="53" t="s">
        <v>90</v>
      </c>
      <c r="AA3" s="53" t="s">
        <v>90</v>
      </c>
      <c r="AB3" s="53" t="s">
        <v>90</v>
      </c>
      <c r="AC3" s="53" t="s">
        <v>90</v>
      </c>
      <c r="AD3" s="53" t="s">
        <v>90</v>
      </c>
      <c r="AE3" s="53" t="s">
        <v>90</v>
      </c>
      <c r="AF3" s="53" t="s">
        <v>90</v>
      </c>
      <c r="AG3" s="53" t="s">
        <v>90</v>
      </c>
      <c r="AH3" s="53" t="s">
        <v>90</v>
      </c>
      <c r="AI3" s="53" t="s">
        <v>90</v>
      </c>
      <c r="AJ3" s="53" t="s">
        <v>90</v>
      </c>
      <c r="AK3" s="53" t="s">
        <v>90</v>
      </c>
      <c r="AL3" s="53" t="s">
        <v>90</v>
      </c>
      <c r="AM3" s="53" t="s">
        <v>90</v>
      </c>
      <c r="AN3" s="53" t="s">
        <v>90</v>
      </c>
      <c r="AO3" s="53" t="s">
        <v>90</v>
      </c>
      <c r="AP3" s="53" t="s">
        <v>90</v>
      </c>
      <c r="AQ3" s="53" t="s">
        <v>90</v>
      </c>
      <c r="AR3" s="53" t="s">
        <v>90</v>
      </c>
      <c r="AS3" s="53" t="s">
        <v>90</v>
      </c>
      <c r="AT3" s="53" t="s">
        <v>90</v>
      </c>
      <c r="AU3" s="53" t="s">
        <v>90</v>
      </c>
      <c r="AV3" s="53" t="s">
        <v>90</v>
      </c>
      <c r="AW3" s="53" t="s">
        <v>90</v>
      </c>
      <c r="AX3" s="53" t="s">
        <v>90</v>
      </c>
      <c r="AY3" s="53" t="s">
        <v>90</v>
      </c>
      <c r="AZ3" s="53" t="s">
        <v>90</v>
      </c>
      <c r="BA3" s="53" t="s">
        <v>90</v>
      </c>
      <c r="BB3" s="53" t="s">
        <v>90</v>
      </c>
      <c r="BC3" s="53" t="s">
        <v>90</v>
      </c>
      <c r="BD3" s="53" t="s">
        <v>90</v>
      </c>
      <c r="BE3" s="53" t="s">
        <v>90</v>
      </c>
      <c r="BF3" s="53" t="s">
        <v>90</v>
      </c>
      <c r="BG3" s="53" t="s">
        <v>90</v>
      </c>
      <c r="BH3" s="53" t="s">
        <v>90</v>
      </c>
      <c r="BI3" s="53" t="s">
        <v>90</v>
      </c>
      <c r="BJ3" s="53" t="s">
        <v>90</v>
      </c>
      <c r="BK3" s="53" t="s">
        <v>90</v>
      </c>
      <c r="BL3" s="53" t="s">
        <v>90</v>
      </c>
      <c r="BM3" s="53" t="s">
        <v>90</v>
      </c>
      <c r="BN3" s="53" t="s">
        <v>90</v>
      </c>
      <c r="BO3" s="53" t="s">
        <v>90</v>
      </c>
      <c r="BP3" s="53" t="s">
        <v>90</v>
      </c>
      <c r="BQ3" s="53" t="s">
        <v>90</v>
      </c>
      <c r="BR3" s="53" t="s">
        <v>89</v>
      </c>
      <c r="BS3" s="53" t="s">
        <v>89</v>
      </c>
      <c r="BT3" s="53" t="s">
        <v>89</v>
      </c>
      <c r="BU3" s="53" t="s">
        <v>89</v>
      </c>
      <c r="BV3" s="53" t="s">
        <v>89</v>
      </c>
      <c r="BW3" s="53" t="s">
        <v>89</v>
      </c>
      <c r="BX3" s="109"/>
    </row>
    <row r="4" spans="1:76" ht="15" customHeight="1">
      <c r="A4" s="421"/>
      <c r="B4" s="421"/>
      <c r="C4" s="424"/>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49"/>
      <c r="BG4" s="49"/>
      <c r="BH4" s="49"/>
      <c r="BI4" s="49"/>
      <c r="BJ4" s="49"/>
      <c r="BK4" s="49"/>
      <c r="BL4" s="49"/>
      <c r="BM4" s="49"/>
      <c r="BN4" s="49"/>
      <c r="BO4" s="49"/>
      <c r="BP4" s="49"/>
      <c r="BQ4" s="49"/>
      <c r="BR4" s="49"/>
      <c r="BS4" s="49"/>
      <c r="BT4" s="49"/>
      <c r="BU4" s="49"/>
      <c r="BV4" s="49"/>
      <c r="BW4" s="49"/>
      <c r="BX4" s="29"/>
    </row>
    <row r="5" spans="1:76" ht="25.5" customHeight="1">
      <c r="A5" s="82"/>
      <c r="B5" s="35" t="s">
        <v>315</v>
      </c>
      <c r="C5" s="166"/>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29"/>
    </row>
    <row r="6" spans="1:76">
      <c r="A6" s="82"/>
      <c r="B6" s="30" t="s">
        <v>256</v>
      </c>
      <c r="C6" s="167" t="s">
        <v>198</v>
      </c>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v>29.110512129380052</v>
      </c>
      <c r="AI6" s="93">
        <v>33.549592894152475</v>
      </c>
      <c r="AJ6" s="93">
        <v>40.369007052134776</v>
      </c>
      <c r="AK6" s="93">
        <v>46.752225119122535</v>
      </c>
      <c r="AL6" s="93">
        <v>54.320191795418218</v>
      </c>
      <c r="AM6" s="93">
        <v>59.875101756018147</v>
      </c>
      <c r="AN6" s="93">
        <v>65.101994394921959</v>
      </c>
      <c r="AO6" s="93">
        <v>74.2190013532487</v>
      </c>
      <c r="AP6" s="93">
        <v>80.449906377863556</v>
      </c>
      <c r="AQ6" s="93">
        <v>90.01536154090887</v>
      </c>
      <c r="AR6" s="93">
        <v>97.347068426548574</v>
      </c>
      <c r="AS6" s="93">
        <v>106.17280948270272</v>
      </c>
      <c r="AT6" s="93">
        <v>124.86515488177545</v>
      </c>
      <c r="AU6" s="93">
        <v>152.5137354583984</v>
      </c>
      <c r="AV6" s="93">
        <v>0</v>
      </c>
      <c r="AW6" s="93">
        <v>0</v>
      </c>
      <c r="AX6" s="93">
        <v>0</v>
      </c>
      <c r="AY6" s="93">
        <v>0</v>
      </c>
      <c r="AZ6" s="93">
        <v>0</v>
      </c>
      <c r="BA6" s="93">
        <v>0</v>
      </c>
      <c r="BB6" s="93">
        <v>0</v>
      </c>
      <c r="BC6" s="93">
        <v>0</v>
      </c>
      <c r="BD6" s="93">
        <v>0</v>
      </c>
      <c r="BE6" s="93">
        <v>0</v>
      </c>
      <c r="BF6" s="93">
        <v>0</v>
      </c>
      <c r="BG6" s="93">
        <v>0</v>
      </c>
      <c r="BH6" s="93">
        <v>0</v>
      </c>
      <c r="BI6" s="93">
        <v>0</v>
      </c>
      <c r="BJ6" s="93">
        <v>0</v>
      </c>
      <c r="BK6" s="93">
        <v>0</v>
      </c>
      <c r="BL6" s="93">
        <v>0</v>
      </c>
      <c r="BM6" s="93">
        <v>0</v>
      </c>
      <c r="BN6" s="93">
        <v>0</v>
      </c>
      <c r="BO6" s="93">
        <v>0</v>
      </c>
      <c r="BP6" s="93">
        <v>0</v>
      </c>
      <c r="BQ6" s="93">
        <v>0</v>
      </c>
      <c r="BR6" s="93">
        <v>0</v>
      </c>
      <c r="BS6" s="93">
        <v>0</v>
      </c>
      <c r="BT6" s="93">
        <v>0</v>
      </c>
      <c r="BU6" s="93">
        <v>0</v>
      </c>
      <c r="BV6" s="93">
        <v>0</v>
      </c>
      <c r="BW6" s="93">
        <v>0</v>
      </c>
      <c r="BX6" s="29"/>
    </row>
    <row r="7" spans="1:76">
      <c r="A7" s="82"/>
      <c r="B7" s="30" t="s">
        <v>314</v>
      </c>
      <c r="C7" s="167" t="s">
        <v>198</v>
      </c>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v>1798</v>
      </c>
      <c r="AI7" s="93">
        <v>2830</v>
      </c>
      <c r="AJ7" s="93">
        <v>3005</v>
      </c>
      <c r="AK7" s="93">
        <v>3448</v>
      </c>
      <c r="AL7" s="93">
        <v>3751</v>
      </c>
      <c r="AM7" s="93">
        <v>4095</v>
      </c>
      <c r="AN7" s="93">
        <v>4396</v>
      </c>
      <c r="AO7" s="93">
        <v>4602</v>
      </c>
      <c r="AP7" s="93">
        <v>4661</v>
      </c>
      <c r="AQ7" s="93">
        <v>4760.201</v>
      </c>
      <c r="AR7" s="93">
        <v>4693.6689999999999</v>
      </c>
      <c r="AS7" s="93">
        <v>4736.817</v>
      </c>
      <c r="AT7" s="93">
        <v>4819.6320000000005</v>
      </c>
      <c r="AU7" s="93">
        <v>5437.5395747970842</v>
      </c>
      <c r="AV7" s="93">
        <v>5953.1810000000005</v>
      </c>
      <c r="AW7" s="93">
        <v>6331.3990000000003</v>
      </c>
      <c r="AX7" s="93">
        <v>6403.6940000000004</v>
      </c>
      <c r="AY7" s="93">
        <v>6642.2250000000004</v>
      </c>
      <c r="AZ7" s="93">
        <v>6941.3710000000001</v>
      </c>
      <c r="BA7" s="93">
        <v>7088.2730000000001</v>
      </c>
      <c r="BB7" s="93">
        <v>7294.9489999999996</v>
      </c>
      <c r="BC7" s="93">
        <v>8283.3439999999991</v>
      </c>
      <c r="BD7" s="93">
        <v>8659.5450000000001</v>
      </c>
      <c r="BE7" s="93">
        <v>8795.2162844499999</v>
      </c>
      <c r="BF7" s="93">
        <v>8945.096379300001</v>
      </c>
      <c r="BG7" s="93"/>
      <c r="BH7" s="93"/>
      <c r="BI7" s="93"/>
      <c r="BJ7" s="93"/>
      <c r="BK7" s="93"/>
      <c r="BL7" s="93"/>
      <c r="BM7" s="93"/>
      <c r="BN7" s="93"/>
      <c r="BO7" s="93"/>
      <c r="BP7" s="93"/>
      <c r="BQ7" s="93"/>
      <c r="BR7" s="93"/>
      <c r="BS7" s="93"/>
      <c r="BT7" s="93"/>
      <c r="BU7" s="93"/>
      <c r="BV7" s="93"/>
      <c r="BW7" s="93"/>
      <c r="BX7" s="29"/>
    </row>
    <row r="8" spans="1:76">
      <c r="A8" s="82"/>
      <c r="B8" s="30" t="s">
        <v>250</v>
      </c>
      <c r="C8" s="167" t="s">
        <v>198</v>
      </c>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v>0</v>
      </c>
      <c r="AI8" s="93">
        <v>0</v>
      </c>
      <c r="AJ8" s="93">
        <v>0</v>
      </c>
      <c r="AK8" s="93">
        <v>0</v>
      </c>
      <c r="AL8" s="93">
        <v>0</v>
      </c>
      <c r="AM8" s="93">
        <v>0</v>
      </c>
      <c r="AN8" s="93">
        <v>0</v>
      </c>
      <c r="AO8" s="93">
        <v>0</v>
      </c>
      <c r="AP8" s="93">
        <v>0</v>
      </c>
      <c r="AQ8" s="93">
        <v>0</v>
      </c>
      <c r="AR8" s="93">
        <v>0</v>
      </c>
      <c r="AS8" s="93">
        <v>0</v>
      </c>
      <c r="AT8" s="93">
        <v>0</v>
      </c>
      <c r="AU8" s="93">
        <v>0</v>
      </c>
      <c r="AV8" s="93">
        <v>231.47411666314397</v>
      </c>
      <c r="AW8" s="93">
        <v>325.20902588180275</v>
      </c>
      <c r="AX8" s="93">
        <v>365.13545224968743</v>
      </c>
      <c r="AY8" s="93">
        <v>437.39160512525461</v>
      </c>
      <c r="AZ8" s="93">
        <v>443.26224191823394</v>
      </c>
      <c r="BA8" s="93">
        <v>488.61175918926864</v>
      </c>
      <c r="BB8" s="93">
        <v>528.58293270578872</v>
      </c>
      <c r="BC8" s="93">
        <v>566.36950568822147</v>
      </c>
      <c r="BD8" s="93">
        <v>607.03198548293733</v>
      </c>
      <c r="BE8" s="93">
        <v>673.62344552251193</v>
      </c>
      <c r="BF8" s="93">
        <v>762.23</v>
      </c>
      <c r="BG8" s="93">
        <v>793.54721823565706</v>
      </c>
      <c r="BH8" s="93">
        <v>842.13</v>
      </c>
      <c r="BI8" s="93">
        <v>923.7647969778385</v>
      </c>
      <c r="BJ8" s="93">
        <v>972.69087379439623</v>
      </c>
      <c r="BK8" s="93">
        <v>1039.8247158707195</v>
      </c>
      <c r="BL8" s="93">
        <v>1105.9393085337213</v>
      </c>
      <c r="BM8" s="93">
        <v>1192.1009182195146</v>
      </c>
      <c r="BN8" s="93">
        <v>1220.2044423261623</v>
      </c>
      <c r="BO8" s="93">
        <v>1314.7165739259212</v>
      </c>
      <c r="BP8" s="93">
        <v>1390.6353122046253</v>
      </c>
      <c r="BQ8" s="93">
        <v>1463.4688412331682</v>
      </c>
      <c r="BR8" s="93">
        <v>1713.7534404258608</v>
      </c>
      <c r="BS8" s="93">
        <v>1771.1197160221307</v>
      </c>
      <c r="BT8" s="93">
        <v>1801.6082329150893</v>
      </c>
      <c r="BU8" s="93">
        <v>1859.256974262378</v>
      </c>
      <c r="BV8" s="93">
        <v>1934.7364349891393</v>
      </c>
      <c r="BW8" s="93">
        <v>2027.37025818641</v>
      </c>
      <c r="BX8" s="29"/>
    </row>
    <row r="9" spans="1:76">
      <c r="A9" s="82"/>
      <c r="B9" s="30" t="s">
        <v>313</v>
      </c>
      <c r="C9" s="167" t="s">
        <v>200</v>
      </c>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v>0</v>
      </c>
      <c r="AI9" s="93">
        <v>0</v>
      </c>
      <c r="AJ9" s="93">
        <v>0</v>
      </c>
      <c r="AK9" s="93">
        <v>0</v>
      </c>
      <c r="AL9" s="93">
        <v>0</v>
      </c>
      <c r="AM9" s="93">
        <v>0</v>
      </c>
      <c r="AN9" s="93">
        <v>0</v>
      </c>
      <c r="AO9" s="93">
        <v>0</v>
      </c>
      <c r="AP9" s="93">
        <v>0</v>
      </c>
      <c r="AQ9" s="93">
        <v>0</v>
      </c>
      <c r="AR9" s="93">
        <v>0</v>
      </c>
      <c r="AS9" s="93">
        <v>0</v>
      </c>
      <c r="AT9" s="93">
        <v>0</v>
      </c>
      <c r="AU9" s="93">
        <v>0</v>
      </c>
      <c r="AV9" s="93">
        <v>0.65355075911120464</v>
      </c>
      <c r="AW9" s="93">
        <v>1.6217743773994191</v>
      </c>
      <c r="AX9" s="93">
        <v>2.5752797853609004</v>
      </c>
      <c r="AY9" s="93">
        <v>4.0695107580942906</v>
      </c>
      <c r="AZ9" s="93">
        <v>7.3852964480226744</v>
      </c>
      <c r="BA9" s="93">
        <v>9.2967079417926204</v>
      </c>
      <c r="BB9" s="93">
        <v>10.80366474213008</v>
      </c>
      <c r="BC9" s="93">
        <v>9.355921533335783</v>
      </c>
      <c r="BD9" s="93">
        <v>0</v>
      </c>
      <c r="BE9" s="93">
        <v>0</v>
      </c>
      <c r="BF9" s="93">
        <v>0</v>
      </c>
      <c r="BG9" s="93">
        <v>0</v>
      </c>
      <c r="BH9" s="93">
        <v>0</v>
      </c>
      <c r="BI9" s="93">
        <v>0</v>
      </c>
      <c r="BJ9" s="93">
        <v>0</v>
      </c>
      <c r="BK9" s="93">
        <v>0</v>
      </c>
      <c r="BL9" s="93">
        <v>0</v>
      </c>
      <c r="BM9" s="93">
        <v>0</v>
      </c>
      <c r="BN9" s="93">
        <v>0</v>
      </c>
      <c r="BO9" s="93">
        <v>0</v>
      </c>
      <c r="BP9" s="93">
        <v>0</v>
      </c>
      <c r="BQ9" s="93">
        <v>0</v>
      </c>
      <c r="BR9" s="93">
        <v>0</v>
      </c>
      <c r="BS9" s="93">
        <v>0</v>
      </c>
      <c r="BT9" s="93">
        <v>0</v>
      </c>
      <c r="BU9" s="93">
        <v>0</v>
      </c>
      <c r="BV9" s="93">
        <v>0</v>
      </c>
      <c r="BW9" s="93">
        <v>0</v>
      </c>
      <c r="BX9" s="29"/>
    </row>
    <row r="10" spans="1:76">
      <c r="A10" s="82"/>
      <c r="B10" s="107" t="s">
        <v>245</v>
      </c>
      <c r="C10" s="167" t="s">
        <v>200</v>
      </c>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v>14.511966970103668</v>
      </c>
      <c r="AI10" s="93">
        <v>16.133326530612248</v>
      </c>
      <c r="AJ10" s="93">
        <v>24.717428571428567</v>
      </c>
      <c r="AK10" s="93">
        <v>38.256555984555987</v>
      </c>
      <c r="AL10" s="93">
        <v>53.688094574692514</v>
      </c>
      <c r="AM10" s="93">
        <v>69.433802484230412</v>
      </c>
      <c r="AN10" s="93">
        <v>70.79400989192159</v>
      </c>
      <c r="AO10" s="93">
        <v>72.922577563434828</v>
      </c>
      <c r="AP10" s="93">
        <v>90.311245126833001</v>
      </c>
      <c r="AQ10" s="93">
        <v>101.14080485724621</v>
      </c>
      <c r="AR10" s="93">
        <v>214.69849528659114</v>
      </c>
      <c r="AS10" s="93">
        <v>246.22674990624449</v>
      </c>
      <c r="AT10" s="93">
        <v>290.78532291356805</v>
      </c>
      <c r="AU10" s="93">
        <v>374.87953670196288</v>
      </c>
      <c r="AV10" s="93">
        <v>515.91282807874779</v>
      </c>
      <c r="AW10" s="93">
        <v>639.46872373484587</v>
      </c>
      <c r="AX10" s="93">
        <v>746.17943712198155</v>
      </c>
      <c r="AY10" s="93">
        <v>868.26822643117271</v>
      </c>
      <c r="AZ10" s="93">
        <v>1014.3606606667142</v>
      </c>
      <c r="BA10" s="93">
        <v>1119.2241017635679</v>
      </c>
      <c r="BB10" s="93">
        <v>1161.318333432162</v>
      </c>
      <c r="BC10" s="93">
        <v>952.99214417084886</v>
      </c>
      <c r="BD10" s="93">
        <v>0.85962981144998363</v>
      </c>
      <c r="BE10" s="93">
        <v>-0.41171855202088775</v>
      </c>
      <c r="BF10" s="93">
        <v>-0.37195512837768846</v>
      </c>
      <c r="BG10" s="93">
        <v>4.2834981501008555E-2</v>
      </c>
      <c r="BH10" s="93">
        <v>-1.4578517270204401E-2</v>
      </c>
      <c r="BI10" s="93">
        <v>0</v>
      </c>
      <c r="BJ10" s="93">
        <v>0</v>
      </c>
      <c r="BK10" s="93">
        <v>0</v>
      </c>
      <c r="BL10" s="93">
        <v>0</v>
      </c>
      <c r="BM10" s="93">
        <v>0</v>
      </c>
      <c r="BN10" s="93">
        <v>0</v>
      </c>
      <c r="BO10" s="93">
        <v>0</v>
      </c>
      <c r="BP10" s="93">
        <v>0</v>
      </c>
      <c r="BQ10" s="93">
        <v>0</v>
      </c>
      <c r="BR10" s="93">
        <v>0</v>
      </c>
      <c r="BS10" s="93">
        <v>0</v>
      </c>
      <c r="BT10" s="93">
        <v>0</v>
      </c>
      <c r="BU10" s="93">
        <v>0</v>
      </c>
      <c r="BV10" s="93">
        <v>0</v>
      </c>
      <c r="BW10" s="93">
        <v>0</v>
      </c>
      <c r="BX10" s="29"/>
    </row>
    <row r="11" spans="1:76" ht="24.75" customHeight="1">
      <c r="A11" s="82"/>
      <c r="B11" s="107" t="s">
        <v>242</v>
      </c>
      <c r="C11" s="167" t="s">
        <v>207</v>
      </c>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v>2</v>
      </c>
      <c r="AI11" s="93">
        <v>2</v>
      </c>
      <c r="AJ11" s="93">
        <v>2</v>
      </c>
      <c r="AK11" s="93">
        <v>2</v>
      </c>
      <c r="AL11" s="93">
        <v>2</v>
      </c>
      <c r="AM11" s="93">
        <v>2</v>
      </c>
      <c r="AN11" s="93">
        <v>2</v>
      </c>
      <c r="AO11" s="93">
        <v>1</v>
      </c>
      <c r="AP11" s="93">
        <v>2</v>
      </c>
      <c r="AQ11" s="93">
        <v>1.4339999999999999</v>
      </c>
      <c r="AR11" s="93">
        <v>1.3520000000000001</v>
      </c>
      <c r="AS11" s="93">
        <v>1.355</v>
      </c>
      <c r="AT11" s="93">
        <v>1.5509999999999999</v>
      </c>
      <c r="AU11" s="93">
        <v>1.4710000000000001</v>
      </c>
      <c r="AV11" s="93">
        <v>2</v>
      </c>
      <c r="AW11" s="93">
        <v>1</v>
      </c>
      <c r="AX11" s="93">
        <v>1</v>
      </c>
      <c r="AY11" s="93">
        <v>1.7210000000000001</v>
      </c>
      <c r="AZ11" s="93">
        <v>1.496</v>
      </c>
      <c r="BA11" s="93">
        <v>1.5720000000000001</v>
      </c>
      <c r="BB11" s="93">
        <v>1.7769999999999999</v>
      </c>
      <c r="BC11" s="93">
        <v>1.359</v>
      </c>
      <c r="BD11" s="93">
        <v>1.452</v>
      </c>
      <c r="BE11" s="93">
        <v>1.6164412184601897</v>
      </c>
      <c r="BF11" s="93">
        <v>1.6007503600000001</v>
      </c>
      <c r="BG11" s="93">
        <v>0</v>
      </c>
      <c r="BH11" s="93">
        <v>0</v>
      </c>
      <c r="BI11" s="93">
        <v>0</v>
      </c>
      <c r="BJ11" s="93">
        <v>0</v>
      </c>
      <c r="BK11" s="93">
        <v>0</v>
      </c>
      <c r="BL11" s="93">
        <v>0</v>
      </c>
      <c r="BM11" s="93">
        <v>0</v>
      </c>
      <c r="BN11" s="93">
        <v>0</v>
      </c>
      <c r="BO11" s="93">
        <v>0</v>
      </c>
      <c r="BP11" s="93">
        <v>0</v>
      </c>
      <c r="BQ11" s="93">
        <v>0</v>
      </c>
      <c r="BR11" s="93">
        <v>0</v>
      </c>
      <c r="BS11" s="93">
        <v>0</v>
      </c>
      <c r="BT11" s="93">
        <v>0</v>
      </c>
      <c r="BU11" s="93">
        <v>0</v>
      </c>
      <c r="BV11" s="93">
        <v>0</v>
      </c>
      <c r="BW11" s="93">
        <v>0</v>
      </c>
      <c r="BX11" s="29"/>
    </row>
    <row r="12" spans="1:76">
      <c r="A12" s="82"/>
      <c r="B12" s="30" t="s">
        <v>294</v>
      </c>
      <c r="C12" s="167" t="s">
        <v>200</v>
      </c>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v>287.50626379634298</v>
      </c>
      <c r="AI12" s="93">
        <v>302.08045600000003</v>
      </c>
      <c r="AJ12" s="93">
        <v>395.88564615384615</v>
      </c>
      <c r="AK12" s="93">
        <v>564.3645305</v>
      </c>
      <c r="AL12" s="93">
        <v>755.4666057500001</v>
      </c>
      <c r="AM12" s="93">
        <v>882.96256549999987</v>
      </c>
      <c r="AN12" s="93">
        <v>1020.7705977499999</v>
      </c>
      <c r="AO12" s="93">
        <v>1172.1197127142857</v>
      </c>
      <c r="AP12" s="93">
        <v>1245.5755610666668</v>
      </c>
      <c r="AQ12" s="93">
        <v>1291.2906329999998</v>
      </c>
      <c r="AR12" s="93">
        <v>1322.3629533333335</v>
      </c>
      <c r="AS12" s="93">
        <v>1417.252283333333</v>
      </c>
      <c r="AT12" s="93">
        <v>1601.3146243333333</v>
      </c>
      <c r="AU12" s="93">
        <v>2084.0561549999998</v>
      </c>
      <c r="AV12" s="93">
        <v>2588.9620103333332</v>
      </c>
      <c r="AW12" s="93">
        <v>2871.8776219999995</v>
      </c>
      <c r="AX12" s="93">
        <v>2785.9169999999999</v>
      </c>
      <c r="AY12" s="93">
        <v>2744.35</v>
      </c>
      <c r="AZ12" s="93">
        <v>2438.2424801734269</v>
      </c>
      <c r="BA12" s="93">
        <v>2154.4810000000002</v>
      </c>
      <c r="BB12" s="93">
        <v>2160.527</v>
      </c>
      <c r="BC12" s="93">
        <v>2384.0059999999999</v>
      </c>
      <c r="BD12" s="93">
        <v>2944.4639999999999</v>
      </c>
      <c r="BE12" s="93">
        <v>3325.067</v>
      </c>
      <c r="BF12" s="93">
        <v>3655.0069999999996</v>
      </c>
      <c r="BG12" s="93">
        <v>3752.7889999999998</v>
      </c>
      <c r="BH12" s="93">
        <v>3278</v>
      </c>
      <c r="BI12" s="93">
        <v>2526</v>
      </c>
      <c r="BJ12" s="93">
        <v>2050</v>
      </c>
      <c r="BK12" s="93">
        <v>1737.5119804834528</v>
      </c>
      <c r="BL12" s="93">
        <v>1455.6900798477316</v>
      </c>
      <c r="BM12" s="93">
        <v>876.97242974579706</v>
      </c>
      <c r="BN12" s="93">
        <v>633.219714059539</v>
      </c>
      <c r="BO12" s="93">
        <v>451.05771460709826</v>
      </c>
      <c r="BP12" s="93">
        <v>292.27523465753882</v>
      </c>
      <c r="BQ12" s="93">
        <v>172.17469324246858</v>
      </c>
      <c r="BR12" s="93">
        <v>121.33469970972095</v>
      </c>
      <c r="BS12" s="93">
        <v>91.060306652508046</v>
      </c>
      <c r="BT12" s="93">
        <v>70.777991485328599</v>
      </c>
      <c r="BU12" s="93">
        <v>55.411142775136156</v>
      </c>
      <c r="BV12" s="93">
        <v>44.016869660347488</v>
      </c>
      <c r="BW12" s="93">
        <v>35.135079946609913</v>
      </c>
      <c r="BX12" s="29"/>
    </row>
    <row r="13" spans="1:76">
      <c r="A13" s="82"/>
      <c r="B13" s="30" t="s">
        <v>312</v>
      </c>
      <c r="C13" s="167" t="s">
        <v>200</v>
      </c>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v>0</v>
      </c>
      <c r="AI13" s="93">
        <v>0</v>
      </c>
      <c r="AJ13" s="93">
        <v>0</v>
      </c>
      <c r="AK13" s="93">
        <v>0</v>
      </c>
      <c r="AL13" s="93">
        <v>0</v>
      </c>
      <c r="AM13" s="93">
        <v>0</v>
      </c>
      <c r="AN13" s="93">
        <v>0</v>
      </c>
      <c r="AO13" s="93">
        <v>0</v>
      </c>
      <c r="AP13" s="93">
        <v>0</v>
      </c>
      <c r="AQ13" s="93">
        <v>0</v>
      </c>
      <c r="AR13" s="93">
        <v>0</v>
      </c>
      <c r="AS13" s="93">
        <v>0</v>
      </c>
      <c r="AT13" s="93">
        <v>0</v>
      </c>
      <c r="AU13" s="93">
        <v>0</v>
      </c>
      <c r="AV13" s="93">
        <v>0</v>
      </c>
      <c r="AW13" s="93">
        <v>0</v>
      </c>
      <c r="AX13" s="93">
        <v>0</v>
      </c>
      <c r="AY13" s="93">
        <v>0</v>
      </c>
      <c r="AZ13" s="93">
        <v>214.28451982657336</v>
      </c>
      <c r="BA13" s="93">
        <v>330</v>
      </c>
      <c r="BB13" s="93">
        <v>305</v>
      </c>
      <c r="BC13" s="93">
        <v>285</v>
      </c>
      <c r="BD13" s="93">
        <v>305</v>
      </c>
      <c r="BE13" s="93">
        <v>284</v>
      </c>
      <c r="BF13" s="93">
        <v>289.81299999999999</v>
      </c>
      <c r="BG13" s="93">
        <v>255.8872903330878</v>
      </c>
      <c r="BH13" s="93">
        <v>142.881</v>
      </c>
      <c r="BI13" s="93">
        <v>24.123565300067376</v>
      </c>
      <c r="BJ13" s="93">
        <v>12.22461096189574</v>
      </c>
      <c r="BK13" s="93">
        <v>0</v>
      </c>
      <c r="BL13" s="93">
        <v>0</v>
      </c>
      <c r="BM13" s="93">
        <v>0</v>
      </c>
      <c r="BN13" s="93">
        <v>0</v>
      </c>
      <c r="BO13" s="93">
        <v>0</v>
      </c>
      <c r="BP13" s="93">
        <v>0</v>
      </c>
      <c r="BQ13" s="93">
        <v>0</v>
      </c>
      <c r="BR13" s="93">
        <v>0</v>
      </c>
      <c r="BS13" s="93">
        <v>0</v>
      </c>
      <c r="BT13" s="93">
        <v>0</v>
      </c>
      <c r="BU13" s="93">
        <v>0</v>
      </c>
      <c r="BV13" s="93">
        <v>0</v>
      </c>
      <c r="BW13" s="93">
        <v>0</v>
      </c>
      <c r="BX13" s="29"/>
    </row>
    <row r="14" spans="1:76">
      <c r="A14" s="82"/>
      <c r="B14" s="30" t="s">
        <v>305</v>
      </c>
      <c r="C14" s="167" t="s">
        <v>198</v>
      </c>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v>9.1014969282685811</v>
      </c>
      <c r="AI14" s="93">
        <v>11.640236243555856</v>
      </c>
      <c r="AJ14" s="93">
        <v>13.630234353478913</v>
      </c>
      <c r="AK14" s="93">
        <v>15.590189419879557</v>
      </c>
      <c r="AL14" s="93">
        <v>17.539349755901764</v>
      </c>
      <c r="AM14" s="93">
        <v>18.772171160752329</v>
      </c>
      <c r="AN14" s="93">
        <v>18.932891833284359</v>
      </c>
      <c r="AO14" s="93">
        <v>19.456935976129234</v>
      </c>
      <c r="AP14" s="93">
        <v>20.544119957107366</v>
      </c>
      <c r="AQ14" s="93">
        <v>21.373524682261195</v>
      </c>
      <c r="AR14" s="93">
        <v>22.393906028598739</v>
      </c>
      <c r="AS14" s="93">
        <v>23.906947632296195</v>
      </c>
      <c r="AT14" s="93">
        <v>26.429268414933048</v>
      </c>
      <c r="AU14" s="93">
        <v>30.590785383135724</v>
      </c>
      <c r="AV14" s="93">
        <v>1.9676571350371104</v>
      </c>
      <c r="AW14" s="93">
        <v>0</v>
      </c>
      <c r="AX14" s="93">
        <v>0</v>
      </c>
      <c r="AY14" s="93">
        <v>0</v>
      </c>
      <c r="AZ14" s="93">
        <v>0</v>
      </c>
      <c r="BA14" s="93">
        <v>0</v>
      </c>
      <c r="BB14" s="93">
        <v>0</v>
      </c>
      <c r="BC14" s="93">
        <v>0</v>
      </c>
      <c r="BD14" s="93">
        <v>0</v>
      </c>
      <c r="BE14" s="93">
        <v>0</v>
      </c>
      <c r="BF14" s="93">
        <v>0</v>
      </c>
      <c r="BG14" s="93">
        <v>0</v>
      </c>
      <c r="BH14" s="93">
        <v>0</v>
      </c>
      <c r="BI14" s="93">
        <v>0</v>
      </c>
      <c r="BJ14" s="93">
        <v>0</v>
      </c>
      <c r="BK14" s="93">
        <v>0</v>
      </c>
      <c r="BL14" s="93">
        <v>0</v>
      </c>
      <c r="BM14" s="93">
        <v>0</v>
      </c>
      <c r="BN14" s="93">
        <v>0</v>
      </c>
      <c r="BO14" s="93">
        <v>0</v>
      </c>
      <c r="BP14" s="93">
        <v>0</v>
      </c>
      <c r="BQ14" s="93">
        <v>0</v>
      </c>
      <c r="BR14" s="93">
        <v>0</v>
      </c>
      <c r="BS14" s="93">
        <v>0</v>
      </c>
      <c r="BT14" s="93">
        <v>0</v>
      </c>
      <c r="BU14" s="93">
        <v>0</v>
      </c>
      <c r="BV14" s="93">
        <v>0</v>
      </c>
      <c r="BW14" s="93">
        <v>0</v>
      </c>
      <c r="BX14" s="29"/>
    </row>
    <row r="15" spans="1:76">
      <c r="A15" s="82"/>
      <c r="B15" s="30" t="s">
        <v>204</v>
      </c>
      <c r="C15" s="167" t="s">
        <v>198</v>
      </c>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v>0</v>
      </c>
      <c r="AI15" s="93">
        <v>0</v>
      </c>
      <c r="AJ15" s="93">
        <v>0</v>
      </c>
      <c r="AK15" s="93">
        <v>0</v>
      </c>
      <c r="AL15" s="93">
        <v>0</v>
      </c>
      <c r="AM15" s="93">
        <v>0</v>
      </c>
      <c r="AN15" s="93">
        <v>0</v>
      </c>
      <c r="AO15" s="93">
        <v>0</v>
      </c>
      <c r="AP15" s="93">
        <v>0</v>
      </c>
      <c r="AQ15" s="93">
        <v>0</v>
      </c>
      <c r="AR15" s="93">
        <v>0</v>
      </c>
      <c r="AS15" s="93">
        <v>0</v>
      </c>
      <c r="AT15" s="93">
        <v>0</v>
      </c>
      <c r="AU15" s="93">
        <v>0</v>
      </c>
      <c r="AV15" s="93">
        <v>0</v>
      </c>
      <c r="AW15" s="93">
        <v>2.5999999999999999E-2</v>
      </c>
      <c r="AX15" s="93">
        <v>1.7000000000000001E-2</v>
      </c>
      <c r="AY15" s="93">
        <v>0</v>
      </c>
      <c r="AZ15" s="93">
        <v>8.9999999999999993E-3</v>
      </c>
      <c r="BA15" s="93">
        <v>1.2E-2</v>
      </c>
      <c r="BB15" s="93">
        <v>0</v>
      </c>
      <c r="BC15" s="93">
        <v>0.06</v>
      </c>
      <c r="BD15" s="93">
        <v>60.734000000000002</v>
      </c>
      <c r="BE15" s="93">
        <v>6.5244999999999997</v>
      </c>
      <c r="BF15" s="93">
        <v>0.56799999999999995</v>
      </c>
      <c r="BG15" s="93">
        <v>0.47799999999999998</v>
      </c>
      <c r="BH15" s="93">
        <v>0.42899999999999999</v>
      </c>
      <c r="BI15" s="93">
        <v>0.5</v>
      </c>
      <c r="BJ15" s="93">
        <v>0.38900000000000001</v>
      </c>
      <c r="BK15" s="93">
        <v>0.2</v>
      </c>
      <c r="BL15" s="93">
        <v>0</v>
      </c>
      <c r="BM15" s="93">
        <v>0.29149999999999998</v>
      </c>
      <c r="BN15" s="93">
        <v>9.1499999999999998E-2</v>
      </c>
      <c r="BO15" s="93">
        <v>0</v>
      </c>
      <c r="BP15" s="93">
        <v>0</v>
      </c>
      <c r="BQ15" s="93">
        <v>2.1110000000001961E-4</v>
      </c>
      <c r="BR15" s="93">
        <v>0.72</v>
      </c>
      <c r="BS15" s="93">
        <v>0.72</v>
      </c>
      <c r="BT15" s="93">
        <v>0.72</v>
      </c>
      <c r="BU15" s="93">
        <v>0.72</v>
      </c>
      <c r="BV15" s="93">
        <v>0.72</v>
      </c>
      <c r="BW15" s="93">
        <v>0.72</v>
      </c>
      <c r="BX15" s="29"/>
    </row>
    <row r="16" spans="1:76" ht="24.75" customHeight="1">
      <c r="A16" s="82"/>
      <c r="B16" s="35" t="s">
        <v>311</v>
      </c>
      <c r="C16" s="167"/>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f t="shared" ref="AH16:BW16" si="0">SUM(AH6:AH15)</f>
        <v>2140.2302398240954</v>
      </c>
      <c r="AI16" s="100">
        <f t="shared" si="0"/>
        <v>3195.4036116683205</v>
      </c>
      <c r="AJ16" s="100">
        <f t="shared" si="0"/>
        <v>3481.6023161308885</v>
      </c>
      <c r="AK16" s="100">
        <f t="shared" si="0"/>
        <v>4114.9635010235579</v>
      </c>
      <c r="AL16" s="100">
        <f t="shared" si="0"/>
        <v>4634.0142418760124</v>
      </c>
      <c r="AM16" s="100">
        <f t="shared" si="0"/>
        <v>5128.0436409009999</v>
      </c>
      <c r="AN16" s="100">
        <f t="shared" si="0"/>
        <v>5573.5994938701278</v>
      </c>
      <c r="AO16" s="100">
        <f t="shared" si="0"/>
        <v>5941.7182276070989</v>
      </c>
      <c r="AP16" s="100">
        <f t="shared" si="0"/>
        <v>6099.8808325284717</v>
      </c>
      <c r="AQ16" s="100">
        <f t="shared" si="0"/>
        <v>6265.4553240804171</v>
      </c>
      <c r="AR16" s="100">
        <f t="shared" si="0"/>
        <v>6351.8234230750713</v>
      </c>
      <c r="AS16" s="100">
        <f t="shared" si="0"/>
        <v>6531.730790354577</v>
      </c>
      <c r="AT16" s="100">
        <f t="shared" si="0"/>
        <v>6864.5773705436104</v>
      </c>
      <c r="AU16" s="100">
        <f t="shared" si="0"/>
        <v>8081.0507873405804</v>
      </c>
      <c r="AV16" s="100">
        <f t="shared" si="0"/>
        <v>9294.1511629693741</v>
      </c>
      <c r="AW16" s="100">
        <f t="shared" si="0"/>
        <v>10170.602145994048</v>
      </c>
      <c r="AX16" s="100">
        <f t="shared" si="0"/>
        <v>10304.518169157031</v>
      </c>
      <c r="AY16" s="100">
        <f t="shared" si="0"/>
        <v>10698.02534231452</v>
      </c>
      <c r="AZ16" s="100">
        <f t="shared" si="0"/>
        <v>11060.411199032971</v>
      </c>
      <c r="BA16" s="100">
        <f t="shared" si="0"/>
        <v>11191.470568894629</v>
      </c>
      <c r="BB16" s="100">
        <f t="shared" si="0"/>
        <v>11462.957930880082</v>
      </c>
      <c r="BC16" s="100">
        <f t="shared" si="0"/>
        <v>12482.486571392403</v>
      </c>
      <c r="BD16" s="100">
        <f t="shared" si="0"/>
        <v>12579.086615294387</v>
      </c>
      <c r="BE16" s="100">
        <f t="shared" si="0"/>
        <v>13085.63595263895</v>
      </c>
      <c r="BF16" s="100">
        <f t="shared" si="0"/>
        <v>13653.943174531621</v>
      </c>
      <c r="BG16" s="100">
        <f t="shared" si="0"/>
        <v>4802.7443435502455</v>
      </c>
      <c r="BH16" s="100">
        <f t="shared" si="0"/>
        <v>4263.4254214827297</v>
      </c>
      <c r="BI16" s="100">
        <f t="shared" si="0"/>
        <v>3474.3883622779058</v>
      </c>
      <c r="BJ16" s="100">
        <f t="shared" si="0"/>
        <v>3035.3044847562924</v>
      </c>
      <c r="BK16" s="100">
        <f t="shared" si="0"/>
        <v>2777.5366963541719</v>
      </c>
      <c r="BL16" s="100">
        <f t="shared" si="0"/>
        <v>2561.6293883814528</v>
      </c>
      <c r="BM16" s="100">
        <f t="shared" si="0"/>
        <v>2069.3648479653116</v>
      </c>
      <c r="BN16" s="100">
        <f t="shared" si="0"/>
        <v>1853.5156563857013</v>
      </c>
      <c r="BO16" s="100">
        <f t="shared" si="0"/>
        <v>1765.7742885330194</v>
      </c>
      <c r="BP16" s="100">
        <f t="shared" si="0"/>
        <v>1682.9105468621642</v>
      </c>
      <c r="BQ16" s="100">
        <f t="shared" si="0"/>
        <v>1635.6437455756366</v>
      </c>
      <c r="BR16" s="100">
        <f t="shared" si="0"/>
        <v>1835.8081401355819</v>
      </c>
      <c r="BS16" s="100">
        <f t="shared" si="0"/>
        <v>1862.9000226746386</v>
      </c>
      <c r="BT16" s="100">
        <f t="shared" si="0"/>
        <v>1873.1062244004179</v>
      </c>
      <c r="BU16" s="100">
        <f t="shared" si="0"/>
        <v>1915.3881170375141</v>
      </c>
      <c r="BV16" s="100">
        <f t="shared" si="0"/>
        <v>1979.4733046494869</v>
      </c>
      <c r="BW16" s="100">
        <f t="shared" si="0"/>
        <v>2063.2253381330197</v>
      </c>
      <c r="BX16" s="29"/>
    </row>
    <row r="17" spans="1:76" ht="15.75">
      <c r="A17" s="82"/>
      <c r="B17" s="87" t="s">
        <v>276</v>
      </c>
      <c r="C17" s="167"/>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f t="shared" ref="AH17:BW17" si="1">AH16-SUM(AH9:AH13,AH7)</f>
        <v>38.212009057648629</v>
      </c>
      <c r="AI17" s="100">
        <f t="shared" si="1"/>
        <v>45.18982913770833</v>
      </c>
      <c r="AJ17" s="100">
        <f t="shared" si="1"/>
        <v>53.999241405613702</v>
      </c>
      <c r="AK17" s="100">
        <f t="shared" si="1"/>
        <v>62.342414539001766</v>
      </c>
      <c r="AL17" s="100">
        <f t="shared" si="1"/>
        <v>71.859541551320035</v>
      </c>
      <c r="AM17" s="100">
        <f t="shared" si="1"/>
        <v>78.647272916769907</v>
      </c>
      <c r="AN17" s="100">
        <f t="shared" si="1"/>
        <v>84.034886228206233</v>
      </c>
      <c r="AO17" s="100">
        <f t="shared" si="1"/>
        <v>93.67593732937803</v>
      </c>
      <c r="AP17" s="100">
        <f t="shared" si="1"/>
        <v>100.99402633497175</v>
      </c>
      <c r="AQ17" s="100">
        <f t="shared" si="1"/>
        <v>111.38888622317154</v>
      </c>
      <c r="AR17" s="100">
        <f t="shared" si="1"/>
        <v>119.7409744551469</v>
      </c>
      <c r="AS17" s="100">
        <f t="shared" si="1"/>
        <v>130.07975711499967</v>
      </c>
      <c r="AT17" s="100">
        <f t="shared" si="1"/>
        <v>151.29442329670837</v>
      </c>
      <c r="AU17" s="100">
        <f t="shared" si="1"/>
        <v>183.10452084153349</v>
      </c>
      <c r="AV17" s="100">
        <f t="shared" si="1"/>
        <v>233.44177379818211</v>
      </c>
      <c r="AW17" s="100">
        <f t="shared" si="1"/>
        <v>325.23502588180236</v>
      </c>
      <c r="AX17" s="100">
        <f t="shared" si="1"/>
        <v>365.15245224968749</v>
      </c>
      <c r="AY17" s="100">
        <f t="shared" si="1"/>
        <v>437.39160512525268</v>
      </c>
      <c r="AZ17" s="100">
        <f t="shared" si="1"/>
        <v>443.2712419182335</v>
      </c>
      <c r="BA17" s="100">
        <f t="shared" si="1"/>
        <v>488.62375918926773</v>
      </c>
      <c r="BB17" s="100">
        <f t="shared" si="1"/>
        <v>528.58293270579088</v>
      </c>
      <c r="BC17" s="100">
        <f t="shared" si="1"/>
        <v>566.42950568822016</v>
      </c>
      <c r="BD17" s="100">
        <f t="shared" si="1"/>
        <v>667.76598548293805</v>
      </c>
      <c r="BE17" s="100">
        <f t="shared" si="1"/>
        <v>680.14794552251078</v>
      </c>
      <c r="BF17" s="100">
        <f t="shared" si="1"/>
        <v>762.79799999999886</v>
      </c>
      <c r="BG17" s="100">
        <f t="shared" si="1"/>
        <v>794.02521823565667</v>
      </c>
      <c r="BH17" s="100">
        <f t="shared" si="1"/>
        <v>842.5590000000002</v>
      </c>
      <c r="BI17" s="100">
        <f t="shared" si="1"/>
        <v>924.26479697783861</v>
      </c>
      <c r="BJ17" s="100">
        <f t="shared" si="1"/>
        <v>973.07987379439646</v>
      </c>
      <c r="BK17" s="100">
        <f t="shared" si="1"/>
        <v>1040.0247158707191</v>
      </c>
      <c r="BL17" s="100">
        <f t="shared" si="1"/>
        <v>1105.9393085337213</v>
      </c>
      <c r="BM17" s="100">
        <f t="shared" si="1"/>
        <v>1192.3924182195146</v>
      </c>
      <c r="BN17" s="100">
        <f t="shared" si="1"/>
        <v>1220.2959423261623</v>
      </c>
      <c r="BO17" s="100">
        <f t="shared" si="1"/>
        <v>1314.7165739259212</v>
      </c>
      <c r="BP17" s="100">
        <f t="shared" si="1"/>
        <v>1390.6353122046253</v>
      </c>
      <c r="BQ17" s="100">
        <f t="shared" si="1"/>
        <v>1463.4690523331681</v>
      </c>
      <c r="BR17" s="100">
        <f t="shared" si="1"/>
        <v>1714.4734404258609</v>
      </c>
      <c r="BS17" s="100">
        <f t="shared" si="1"/>
        <v>1771.8397160221307</v>
      </c>
      <c r="BT17" s="100">
        <f t="shared" si="1"/>
        <v>1802.3282329150893</v>
      </c>
      <c r="BU17" s="100">
        <f t="shared" si="1"/>
        <v>1859.976974262378</v>
      </c>
      <c r="BV17" s="100">
        <f t="shared" si="1"/>
        <v>1935.4564349891393</v>
      </c>
      <c r="BW17" s="100">
        <f t="shared" si="1"/>
        <v>2028.0902581864098</v>
      </c>
      <c r="BX17" s="29"/>
    </row>
    <row r="18" spans="1:76" ht="12.75" customHeight="1">
      <c r="A18" s="82"/>
      <c r="B18" s="87"/>
      <c r="C18" s="167"/>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29"/>
    </row>
    <row r="19" spans="1:76" ht="27" customHeight="1">
      <c r="A19" s="82"/>
      <c r="B19" s="35" t="s">
        <v>310</v>
      </c>
      <c r="C19" s="167"/>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29"/>
    </row>
    <row r="20" spans="1:76">
      <c r="A20" s="82"/>
      <c r="B20" s="107" t="s">
        <v>257</v>
      </c>
      <c r="C20" s="167" t="s">
        <v>198</v>
      </c>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v>4.7691617500000003</v>
      </c>
      <c r="BR20" s="93">
        <v>6.0952011726720814</v>
      </c>
      <c r="BS20" s="93">
        <v>7.0996506256353529</v>
      </c>
      <c r="BT20" s="93">
        <v>8.2010735347768691</v>
      </c>
      <c r="BU20" s="93">
        <v>9.3865159024469147</v>
      </c>
      <c r="BV20" s="93">
        <v>10.632825725420794</v>
      </c>
      <c r="BW20" s="93">
        <v>11.925233334952653</v>
      </c>
      <c r="BX20" s="29"/>
    </row>
    <row r="21" spans="1:76">
      <c r="A21" s="82"/>
      <c r="B21" s="30" t="s">
        <v>256</v>
      </c>
      <c r="C21" s="167" t="s">
        <v>198</v>
      </c>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v>47.094339622641513</v>
      </c>
      <c r="AI21" s="93">
        <v>56.833456698741671</v>
      </c>
      <c r="AJ21" s="93">
        <v>70.134664795816093</v>
      </c>
      <c r="AK21" s="93">
        <v>89.996179088375442</v>
      </c>
      <c r="AL21" s="93">
        <v>107.5668620138519</v>
      </c>
      <c r="AM21" s="93">
        <v>131.12117688103268</v>
      </c>
      <c r="AN21" s="93">
        <v>148.84093337854017</v>
      </c>
      <c r="AO21" s="93">
        <v>171.82790159378595</v>
      </c>
      <c r="AP21" s="93">
        <v>194.35447124132716</v>
      </c>
      <c r="AQ21" s="93">
        <v>218.41677683791443</v>
      </c>
      <c r="AR21" s="93">
        <v>236.30305082986754</v>
      </c>
      <c r="AS21" s="93">
        <v>267.54749990048106</v>
      </c>
      <c r="AT21" s="93">
        <v>311.34100986175179</v>
      </c>
      <c r="AU21" s="93">
        <v>365.16189983173882</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0</v>
      </c>
      <c r="BM21" s="93">
        <v>0</v>
      </c>
      <c r="BN21" s="93">
        <v>0</v>
      </c>
      <c r="BO21" s="93">
        <v>0</v>
      </c>
      <c r="BP21" s="93">
        <v>0</v>
      </c>
      <c r="BQ21" s="93">
        <v>0</v>
      </c>
      <c r="BR21" s="93">
        <v>0</v>
      </c>
      <c r="BS21" s="93">
        <v>0</v>
      </c>
      <c r="BT21" s="93">
        <v>0</v>
      </c>
      <c r="BU21" s="93">
        <v>0</v>
      </c>
      <c r="BV21" s="93">
        <v>0</v>
      </c>
      <c r="BW21" s="93">
        <v>0</v>
      </c>
      <c r="BX21" s="29"/>
    </row>
    <row r="22" spans="1:76">
      <c r="A22" s="82"/>
      <c r="B22" s="30" t="s">
        <v>299</v>
      </c>
      <c r="C22" s="167"/>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f t="shared" ref="AH22:BW22" si="2">AH23+AH24</f>
        <v>433.19637841651365</v>
      </c>
      <c r="AI22" s="93">
        <f t="shared" si="2"/>
        <v>491.69011230548637</v>
      </c>
      <c r="AJ22" s="93">
        <f t="shared" si="2"/>
        <v>556.78557678919367</v>
      </c>
      <c r="AK22" s="93">
        <f t="shared" si="2"/>
        <v>602.69066695632307</v>
      </c>
      <c r="AL22" s="93">
        <f t="shared" si="2"/>
        <v>638.92866433160452</v>
      </c>
      <c r="AM22" s="93">
        <f t="shared" si="2"/>
        <v>676.46664247621209</v>
      </c>
      <c r="AN22" s="93">
        <f t="shared" si="2"/>
        <v>690.46052004690171</v>
      </c>
      <c r="AO22" s="93">
        <f t="shared" si="2"/>
        <v>700.08555842769397</v>
      </c>
      <c r="AP22" s="93">
        <f t="shared" si="2"/>
        <v>724.45946224287422</v>
      </c>
      <c r="AQ22" s="93">
        <f t="shared" si="2"/>
        <v>734.90769715392037</v>
      </c>
      <c r="AR22" s="93">
        <f t="shared" si="2"/>
        <v>742.36020250581066</v>
      </c>
      <c r="AS22" s="93">
        <f t="shared" si="2"/>
        <v>730.13111097207798</v>
      </c>
      <c r="AT22" s="93">
        <f t="shared" si="2"/>
        <v>775.26191022330795</v>
      </c>
      <c r="AU22" s="93">
        <f t="shared" si="2"/>
        <v>863.60627344005002</v>
      </c>
      <c r="AV22" s="93">
        <f t="shared" si="2"/>
        <v>852.2527553950282</v>
      </c>
      <c r="AW22" s="93">
        <f t="shared" si="2"/>
        <v>873.20359314762982</v>
      </c>
      <c r="AX22" s="93">
        <f t="shared" si="2"/>
        <v>859.06318218085562</v>
      </c>
      <c r="AY22" s="93">
        <f t="shared" si="2"/>
        <v>851.731324624629</v>
      </c>
      <c r="AZ22" s="93">
        <f t="shared" si="2"/>
        <v>829.88126142015744</v>
      </c>
      <c r="BA22" s="93">
        <f t="shared" si="2"/>
        <v>847.58109511712473</v>
      </c>
      <c r="BB22" s="93">
        <f t="shared" si="2"/>
        <v>839.89658660323107</v>
      </c>
      <c r="BC22" s="93">
        <f t="shared" si="2"/>
        <v>872.56183395470418</v>
      </c>
      <c r="BD22" s="93">
        <f t="shared" si="2"/>
        <v>865.87408814187211</v>
      </c>
      <c r="BE22" s="93">
        <f t="shared" si="2"/>
        <v>975.0571849050001</v>
      </c>
      <c r="BF22" s="93">
        <f t="shared" si="2"/>
        <v>958.2172410367499</v>
      </c>
      <c r="BG22" s="93">
        <f t="shared" si="2"/>
        <v>884.55214787227749</v>
      </c>
      <c r="BH22" s="93">
        <f t="shared" si="2"/>
        <v>804.2732521245</v>
      </c>
      <c r="BI22" s="93">
        <f t="shared" si="2"/>
        <v>764.43906345325001</v>
      </c>
      <c r="BJ22" s="93">
        <f t="shared" si="2"/>
        <v>698.14931705625008</v>
      </c>
      <c r="BK22" s="93">
        <f t="shared" si="2"/>
        <v>657.23492130667955</v>
      </c>
      <c r="BL22" s="93">
        <f t="shared" si="2"/>
        <v>609.35377852930276</v>
      </c>
      <c r="BM22" s="93">
        <f t="shared" si="2"/>
        <v>598.15693215526335</v>
      </c>
      <c r="BN22" s="93">
        <f t="shared" si="2"/>
        <v>555.92259185707599</v>
      </c>
      <c r="BO22" s="93">
        <f t="shared" si="2"/>
        <v>551.02557259132209</v>
      </c>
      <c r="BP22" s="93">
        <f t="shared" si="2"/>
        <v>559.82163278124995</v>
      </c>
      <c r="BQ22" s="93">
        <f t="shared" si="2"/>
        <v>559.9929805605118</v>
      </c>
      <c r="BR22" s="93">
        <f t="shared" si="2"/>
        <v>543.76469878899297</v>
      </c>
      <c r="BS22" s="93">
        <f t="shared" si="2"/>
        <v>521.34178834807835</v>
      </c>
      <c r="BT22" s="93">
        <f t="shared" si="2"/>
        <v>512.50257252636311</v>
      </c>
      <c r="BU22" s="93">
        <f t="shared" si="2"/>
        <v>522.31052298414386</v>
      </c>
      <c r="BV22" s="93">
        <f t="shared" si="2"/>
        <v>486.28510682499711</v>
      </c>
      <c r="BW22" s="93">
        <f t="shared" si="2"/>
        <v>460.03461369679206</v>
      </c>
      <c r="BX22" s="29"/>
    </row>
    <row r="23" spans="1:76">
      <c r="A23" s="82"/>
      <c r="B23" s="38" t="s">
        <v>287</v>
      </c>
      <c r="C23" s="167" t="s">
        <v>207</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v>433.19637841651365</v>
      </c>
      <c r="AI23" s="93">
        <v>491.57804255409542</v>
      </c>
      <c r="AJ23" s="93">
        <v>554.82967264977924</v>
      </c>
      <c r="AK23" s="93">
        <v>597.63212258588965</v>
      </c>
      <c r="AL23" s="93">
        <v>630.14592004132612</v>
      </c>
      <c r="AM23" s="93">
        <v>661.919258538132</v>
      </c>
      <c r="AN23" s="93">
        <v>665.25957529428422</v>
      </c>
      <c r="AO23" s="93">
        <v>668.58081446977872</v>
      </c>
      <c r="AP23" s="93">
        <v>686.54822330144486</v>
      </c>
      <c r="AQ23" s="93">
        <v>687.83778406598583</v>
      </c>
      <c r="AR23" s="93">
        <v>683.46392070541924</v>
      </c>
      <c r="AS23" s="93">
        <v>656.05418789515488</v>
      </c>
      <c r="AT23" s="93">
        <v>683.68441738207923</v>
      </c>
      <c r="AU23" s="93">
        <v>746.31190271576043</v>
      </c>
      <c r="AV23" s="93">
        <v>720.91047448732343</v>
      </c>
      <c r="AW23" s="93">
        <v>722.98375426855523</v>
      </c>
      <c r="AX23" s="93">
        <v>701.70056148671415</v>
      </c>
      <c r="AY23" s="93">
        <v>683.57531623989541</v>
      </c>
      <c r="AZ23" s="93">
        <v>648.47078202168245</v>
      </c>
      <c r="BA23" s="93">
        <v>655.47438801712497</v>
      </c>
      <c r="BB23" s="93">
        <v>638.58108077177928</v>
      </c>
      <c r="BC23" s="93">
        <v>650.31584786041594</v>
      </c>
      <c r="BD23" s="93">
        <v>631.10693085508979</v>
      </c>
      <c r="BE23" s="93">
        <v>736.26207961364651</v>
      </c>
      <c r="BF23" s="93">
        <v>738.48558911616817</v>
      </c>
      <c r="BG23" s="93">
        <v>691.18314787227746</v>
      </c>
      <c r="BH23" s="93">
        <v>636.20925212450004</v>
      </c>
      <c r="BI23" s="93">
        <v>618.61569305871558</v>
      </c>
      <c r="BJ23" s="93">
        <v>572.93044173153885</v>
      </c>
      <c r="BK23" s="93">
        <v>547.30458607473906</v>
      </c>
      <c r="BL23" s="93">
        <v>515.55293311502305</v>
      </c>
      <c r="BM23" s="93">
        <v>512.88008897976067</v>
      </c>
      <c r="BN23" s="93">
        <v>485.35984666056476</v>
      </c>
      <c r="BO23" s="93">
        <v>484.07355116048149</v>
      </c>
      <c r="BP23" s="93">
        <v>498.33969764043292</v>
      </c>
      <c r="BQ23" s="93">
        <v>497.03829387851164</v>
      </c>
      <c r="BR23" s="93">
        <v>492.89090220251268</v>
      </c>
      <c r="BS23" s="93">
        <v>475.85783695699445</v>
      </c>
      <c r="BT23" s="93">
        <v>471.26169793521069</v>
      </c>
      <c r="BU23" s="93">
        <v>478.22105089735823</v>
      </c>
      <c r="BV23" s="93">
        <v>450.79432870398819</v>
      </c>
      <c r="BW23" s="93">
        <v>431.41334432621193</v>
      </c>
      <c r="BX23" s="29"/>
    </row>
    <row r="24" spans="1:76">
      <c r="A24" s="82"/>
      <c r="B24" s="38" t="s">
        <v>295</v>
      </c>
      <c r="C24" s="167" t="s">
        <v>207</v>
      </c>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v>0</v>
      </c>
      <c r="AI24" s="93">
        <v>0.11206975139097579</v>
      </c>
      <c r="AJ24" s="93">
        <v>1.9559041394144265</v>
      </c>
      <c r="AK24" s="93">
        <v>5.0585443704334674</v>
      </c>
      <c r="AL24" s="93">
        <v>8.7827442902784227</v>
      </c>
      <c r="AM24" s="93">
        <v>14.547383938080046</v>
      </c>
      <c r="AN24" s="93">
        <v>25.200944752617477</v>
      </c>
      <c r="AO24" s="93">
        <v>31.504743957915213</v>
      </c>
      <c r="AP24" s="93">
        <v>37.911238941429318</v>
      </c>
      <c r="AQ24" s="93">
        <v>47.069913087934566</v>
      </c>
      <c r="AR24" s="93">
        <v>58.896281800391392</v>
      </c>
      <c r="AS24" s="93">
        <v>74.07692307692308</v>
      </c>
      <c r="AT24" s="93">
        <v>91.577492841228676</v>
      </c>
      <c r="AU24" s="93">
        <v>117.29437072428964</v>
      </c>
      <c r="AV24" s="93">
        <v>131.3422809077048</v>
      </c>
      <c r="AW24" s="93">
        <v>150.21983887907462</v>
      </c>
      <c r="AX24" s="93">
        <v>157.36262069414141</v>
      </c>
      <c r="AY24" s="93">
        <v>168.15600838473355</v>
      </c>
      <c r="AZ24" s="93">
        <v>181.41047939847496</v>
      </c>
      <c r="BA24" s="93">
        <v>192.10670709999971</v>
      </c>
      <c r="BB24" s="93">
        <v>201.31550583145179</v>
      </c>
      <c r="BC24" s="93">
        <v>222.24598609428827</v>
      </c>
      <c r="BD24" s="93">
        <v>234.76715728678226</v>
      </c>
      <c r="BE24" s="93">
        <v>238.79510529135356</v>
      </c>
      <c r="BF24" s="93">
        <v>219.73165192058175</v>
      </c>
      <c r="BG24" s="93">
        <v>193.369</v>
      </c>
      <c r="BH24" s="93">
        <v>168.06399999999999</v>
      </c>
      <c r="BI24" s="93">
        <v>145.82337039453446</v>
      </c>
      <c r="BJ24" s="93">
        <v>125.21887532471118</v>
      </c>
      <c r="BK24" s="93">
        <v>109.93033523194052</v>
      </c>
      <c r="BL24" s="93">
        <v>93.800845414279749</v>
      </c>
      <c r="BM24" s="93">
        <v>85.276843175502719</v>
      </c>
      <c r="BN24" s="93">
        <v>70.562745196511173</v>
      </c>
      <c r="BO24" s="93">
        <v>66.952021430840631</v>
      </c>
      <c r="BP24" s="93">
        <v>61.481935140817022</v>
      </c>
      <c r="BQ24" s="93">
        <v>62.954686682000187</v>
      </c>
      <c r="BR24" s="93">
        <v>50.87379658648026</v>
      </c>
      <c r="BS24" s="93">
        <v>45.483951391083913</v>
      </c>
      <c r="BT24" s="93">
        <v>41.240874591152362</v>
      </c>
      <c r="BU24" s="93">
        <v>44.089472086785669</v>
      </c>
      <c r="BV24" s="93">
        <v>35.49077812100893</v>
      </c>
      <c r="BW24" s="93">
        <v>28.621269370580126</v>
      </c>
      <c r="BX24" s="29"/>
    </row>
    <row r="25" spans="1:76" ht="25.5" customHeight="1">
      <c r="A25" s="82"/>
      <c r="B25" s="107" t="s">
        <v>255</v>
      </c>
      <c r="C25" s="167" t="s">
        <v>198</v>
      </c>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v>4</v>
      </c>
      <c r="AI25" s="93">
        <v>4</v>
      </c>
      <c r="AJ25" s="93">
        <v>5</v>
      </c>
      <c r="AK25" s="93">
        <v>6</v>
      </c>
      <c r="AL25" s="93">
        <v>8</v>
      </c>
      <c r="AM25" s="93">
        <v>10</v>
      </c>
      <c r="AN25" s="93">
        <v>11</v>
      </c>
      <c r="AO25" s="93">
        <v>13</v>
      </c>
      <c r="AP25" s="93">
        <v>104</v>
      </c>
      <c r="AQ25" s="93">
        <v>183.72300000000001</v>
      </c>
      <c r="AR25" s="93">
        <v>173.41800000000001</v>
      </c>
      <c r="AS25" s="93">
        <v>183.63200000000001</v>
      </c>
      <c r="AT25" s="93">
        <v>208.02</v>
      </c>
      <c r="AU25" s="93">
        <v>269.96832117263904</v>
      </c>
      <c r="AV25" s="93">
        <v>327.97337600551521</v>
      </c>
      <c r="AW25" s="93">
        <v>419.73289899962754</v>
      </c>
      <c r="AX25" s="93">
        <v>500.04761254962028</v>
      </c>
      <c r="AY25" s="93">
        <v>586.19055781453687</v>
      </c>
      <c r="AZ25" s="93">
        <v>699.84472339379818</v>
      </c>
      <c r="BA25" s="93">
        <v>709.21133412100005</v>
      </c>
      <c r="BB25" s="93">
        <v>743.95880802719989</v>
      </c>
      <c r="BC25" s="93">
        <v>796.16035103942988</v>
      </c>
      <c r="BD25" s="93">
        <v>809.72477850657356</v>
      </c>
      <c r="BE25" s="93">
        <v>870.53092037570082</v>
      </c>
      <c r="BF25" s="93">
        <v>947.298</v>
      </c>
      <c r="BG25" s="93">
        <v>1017.4757964240732</v>
      </c>
      <c r="BH25" s="93">
        <v>1057.6289999999999</v>
      </c>
      <c r="BI25" s="93">
        <v>1113.5155272727516</v>
      </c>
      <c r="BJ25" s="93">
        <v>1142.0356692484781</v>
      </c>
      <c r="BK25" s="93">
        <v>1235.597033053456</v>
      </c>
      <c r="BL25" s="93">
        <v>1316.2793594178083</v>
      </c>
      <c r="BM25" s="93">
        <v>1446.1896739375136</v>
      </c>
      <c r="BN25" s="93">
        <v>1526.3989427992453</v>
      </c>
      <c r="BO25" s="93">
        <v>1691.4195913635774</v>
      </c>
      <c r="BP25" s="93">
        <v>1882.2267307552024</v>
      </c>
      <c r="BQ25" s="93">
        <v>2041.8053091705644</v>
      </c>
      <c r="BR25" s="93">
        <v>2266.1947791991274</v>
      </c>
      <c r="BS25" s="93">
        <v>2411.6781738477753</v>
      </c>
      <c r="BT25" s="93">
        <v>2483.4695722351612</v>
      </c>
      <c r="BU25" s="93">
        <v>2592.3328467697847</v>
      </c>
      <c r="BV25" s="93">
        <v>2757.8752142464396</v>
      </c>
      <c r="BW25" s="93">
        <v>2898.3448844006016</v>
      </c>
      <c r="BX25" s="29"/>
    </row>
    <row r="26" spans="1:76">
      <c r="A26" s="82"/>
      <c r="B26" s="30" t="s">
        <v>309</v>
      </c>
      <c r="C26" s="167" t="s">
        <v>198</v>
      </c>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v>5</v>
      </c>
      <c r="AI26" s="93">
        <v>5</v>
      </c>
      <c r="AJ26" s="93">
        <v>5</v>
      </c>
      <c r="AK26" s="93">
        <v>6</v>
      </c>
      <c r="AL26" s="93">
        <v>6</v>
      </c>
      <c r="AM26" s="93">
        <v>6</v>
      </c>
      <c r="AN26" s="93">
        <v>6</v>
      </c>
      <c r="AO26" s="93">
        <v>7</v>
      </c>
      <c r="AP26" s="93">
        <v>8</v>
      </c>
      <c r="AQ26" s="93">
        <v>8.8689999999999998</v>
      </c>
      <c r="AR26" s="93">
        <v>8.6080000000000005</v>
      </c>
      <c r="AS26" s="93">
        <v>8.7669999999999995</v>
      </c>
      <c r="AT26" s="93">
        <v>9.3409999999999993</v>
      </c>
      <c r="AU26" s="93">
        <v>10.673999999999999</v>
      </c>
      <c r="AV26" s="93">
        <v>12.653</v>
      </c>
      <c r="AW26" s="93">
        <v>13.920999999999999</v>
      </c>
      <c r="AX26" s="93">
        <v>12.601000000000001</v>
      </c>
      <c r="AY26" s="93">
        <v>14.76</v>
      </c>
      <c r="AZ26" s="93">
        <v>15.439</v>
      </c>
      <c r="BA26" s="93">
        <v>15.775</v>
      </c>
      <c r="BB26" s="93">
        <v>16.065999999999999</v>
      </c>
      <c r="BC26" s="93">
        <v>16.123000000000001</v>
      </c>
      <c r="BD26" s="93">
        <v>16.222000000000001</v>
      </c>
      <c r="BE26" s="93">
        <v>16.353000000000002</v>
      </c>
      <c r="BF26" s="93">
        <v>17.187999999999999</v>
      </c>
      <c r="BG26" s="93">
        <v>18.536000000000001</v>
      </c>
      <c r="BH26" s="93">
        <v>19.21</v>
      </c>
      <c r="BI26" s="93">
        <v>19.115849999999998</v>
      </c>
      <c r="BJ26" s="93">
        <v>19.204647819795415</v>
      </c>
      <c r="BK26" s="93">
        <v>20.031813160000006</v>
      </c>
      <c r="BL26" s="93">
        <v>221.46612579999999</v>
      </c>
      <c r="BM26" s="93">
        <v>32.464226920000009</v>
      </c>
      <c r="BN26" s="93">
        <v>32.271541450000001</v>
      </c>
      <c r="BO26" s="93">
        <v>32.125320869999996</v>
      </c>
      <c r="BP26" s="93">
        <v>32.399299220000003</v>
      </c>
      <c r="BQ26" s="93">
        <v>32.151345900000003</v>
      </c>
      <c r="BR26" s="93">
        <v>33.099774500000002</v>
      </c>
      <c r="BS26" s="93">
        <v>32.084069490944508</v>
      </c>
      <c r="BT26" s="93">
        <v>30.918954181261629</v>
      </c>
      <c r="BU26" s="93">
        <v>29.461878270332335</v>
      </c>
      <c r="BV26" s="93">
        <v>28.175708526368485</v>
      </c>
      <c r="BW26" s="93">
        <v>27.795007630917564</v>
      </c>
      <c r="BX26" s="29"/>
    </row>
    <row r="27" spans="1:76">
      <c r="A27" s="82"/>
      <c r="B27" s="30" t="s">
        <v>252</v>
      </c>
      <c r="C27" s="167" t="s">
        <v>200</v>
      </c>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v>0</v>
      </c>
      <c r="AR27" s="93">
        <v>0</v>
      </c>
      <c r="AS27" s="93">
        <v>0</v>
      </c>
      <c r="AT27" s="93">
        <v>0</v>
      </c>
      <c r="AU27" s="93">
        <v>0</v>
      </c>
      <c r="AV27" s="93">
        <v>0</v>
      </c>
      <c r="AW27" s="93">
        <v>0</v>
      </c>
      <c r="AX27" s="93">
        <v>0</v>
      </c>
      <c r="AY27" s="93">
        <v>0</v>
      </c>
      <c r="AZ27" s="93">
        <v>0</v>
      </c>
      <c r="BA27" s="93">
        <v>0</v>
      </c>
      <c r="BB27" s="93">
        <v>0</v>
      </c>
      <c r="BC27" s="93">
        <v>0</v>
      </c>
      <c r="BD27" s="93">
        <v>0</v>
      </c>
      <c r="BE27" s="93">
        <v>0</v>
      </c>
      <c r="BF27" s="93">
        <v>0</v>
      </c>
      <c r="BG27" s="93">
        <v>0</v>
      </c>
      <c r="BH27" s="93">
        <v>0</v>
      </c>
      <c r="BI27" s="93">
        <v>0</v>
      </c>
      <c r="BJ27" s="93">
        <v>1.0505242386959734</v>
      </c>
      <c r="BK27" s="93">
        <v>1.210020167696229</v>
      </c>
      <c r="BL27" s="93">
        <v>65.657498991665165</v>
      </c>
      <c r="BM27" s="93">
        <v>104.33784553056645</v>
      </c>
      <c r="BN27" s="93">
        <v>168.59935978139674</v>
      </c>
      <c r="BO27" s="93">
        <v>50.836237693819029</v>
      </c>
      <c r="BP27" s="93">
        <v>57.975814953357627</v>
      </c>
      <c r="BQ27" s="93">
        <v>3.5522999812671952</v>
      </c>
      <c r="BR27" s="93">
        <v>4.5012836581680924</v>
      </c>
      <c r="BS27" s="93">
        <v>57.036666067926959</v>
      </c>
      <c r="BT27" s="93">
        <v>60.547310993857607</v>
      </c>
      <c r="BU27" s="93">
        <v>64.84761575874893</v>
      </c>
      <c r="BV27" s="93">
        <v>68.75183392985187</v>
      </c>
      <c r="BW27" s="93">
        <v>71.601760737035249</v>
      </c>
      <c r="BX27" s="29"/>
    </row>
    <row r="28" spans="1:76">
      <c r="A28" s="82"/>
      <c r="B28" s="30" t="s">
        <v>10</v>
      </c>
      <c r="C28" s="167" t="s">
        <v>200</v>
      </c>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v>196.93959001068183</v>
      </c>
      <c r="AI28" s="93">
        <v>227.75813604082006</v>
      </c>
      <c r="AJ28" s="93">
        <v>307.35323341022615</v>
      </c>
      <c r="AK28" s="93">
        <v>454.80552867942873</v>
      </c>
      <c r="AL28" s="93">
        <v>551.35929177961918</v>
      </c>
      <c r="AM28" s="93">
        <v>618.08662477447024</v>
      </c>
      <c r="AN28" s="93">
        <v>686.40222253039815</v>
      </c>
      <c r="AO28" s="93">
        <v>748.45588650300476</v>
      </c>
      <c r="AP28" s="93">
        <v>829.39150543190704</v>
      </c>
      <c r="AQ28" s="93">
        <v>862.81164007812663</v>
      </c>
      <c r="AR28" s="93">
        <v>604.86500000000012</v>
      </c>
      <c r="AS28" s="93">
        <v>763.36878807806625</v>
      </c>
      <c r="AT28" s="93">
        <v>960.69299999999987</v>
      </c>
      <c r="AU28" s="93">
        <v>733.84</v>
      </c>
      <c r="AV28" s="93">
        <v>968.37500000000023</v>
      </c>
      <c r="AW28" s="93">
        <v>998.42199999999991</v>
      </c>
      <c r="AX28" s="93">
        <v>1103.9621309999998</v>
      </c>
      <c r="AY28" s="93">
        <v>1197.1680269999999</v>
      </c>
      <c r="AZ28" s="93">
        <v>1275.5067700000002</v>
      </c>
      <c r="BA28" s="93">
        <v>1315.1345980000001</v>
      </c>
      <c r="BB28" s="93">
        <v>1327.6819739999989</v>
      </c>
      <c r="BC28" s="93">
        <v>1347.1518148446023</v>
      </c>
      <c r="BD28" s="93">
        <v>1345.1564549999996</v>
      </c>
      <c r="BE28" s="93">
        <v>1336.3771304102056</v>
      </c>
      <c r="BF28" s="93">
        <v>1403.0935666124119</v>
      </c>
      <c r="BG28" s="93">
        <v>1613.6138907605705</v>
      </c>
      <c r="BH28" s="93">
        <v>1728.4576144734931</v>
      </c>
      <c r="BI28" s="93">
        <v>1930.7936408840555</v>
      </c>
      <c r="BJ28" s="93">
        <v>1937.0327149637794</v>
      </c>
      <c r="BK28" s="93">
        <v>1980.0739629037901</v>
      </c>
      <c r="BL28" s="93">
        <v>2071.6184511615088</v>
      </c>
      <c r="BM28" s="93">
        <v>2457.9322396321481</v>
      </c>
      <c r="BN28" s="93">
        <v>2651.7587673972803</v>
      </c>
      <c r="BO28" s="93">
        <v>2691.2493936043297</v>
      </c>
      <c r="BP28" s="93">
        <v>2775.3624294480583</v>
      </c>
      <c r="BQ28" s="93">
        <v>0</v>
      </c>
      <c r="BR28" s="93">
        <v>0</v>
      </c>
      <c r="BS28" s="93">
        <v>0</v>
      </c>
      <c r="BT28" s="93">
        <v>0</v>
      </c>
      <c r="BU28" s="93">
        <v>0</v>
      </c>
      <c r="BV28" s="93">
        <v>0</v>
      </c>
      <c r="BW28" s="93">
        <v>0</v>
      </c>
      <c r="BX28" s="29"/>
    </row>
    <row r="29" spans="1:76">
      <c r="A29" s="82"/>
      <c r="B29" s="107" t="s">
        <v>250</v>
      </c>
      <c r="C29" s="167" t="s">
        <v>198</v>
      </c>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v>0</v>
      </c>
      <c r="AI29" s="93">
        <v>0</v>
      </c>
      <c r="AJ29" s="93">
        <v>0</v>
      </c>
      <c r="AK29" s="93">
        <v>0</v>
      </c>
      <c r="AL29" s="93">
        <v>0</v>
      </c>
      <c r="AM29" s="93">
        <v>0</v>
      </c>
      <c r="AN29" s="93">
        <v>0</v>
      </c>
      <c r="AO29" s="93">
        <v>0</v>
      </c>
      <c r="AP29" s="93">
        <v>0</v>
      </c>
      <c r="AQ29" s="93">
        <v>0</v>
      </c>
      <c r="AR29" s="93">
        <v>0</v>
      </c>
      <c r="AS29" s="93">
        <v>0</v>
      </c>
      <c r="AT29" s="93">
        <v>0</v>
      </c>
      <c r="AU29" s="93">
        <v>0</v>
      </c>
      <c r="AV29" s="93">
        <v>1236.2204590686167</v>
      </c>
      <c r="AW29" s="93">
        <v>1736.8250803346616</v>
      </c>
      <c r="AX29" s="93">
        <v>1938.6567415590337</v>
      </c>
      <c r="AY29" s="93">
        <v>2356.4150170875105</v>
      </c>
      <c r="AZ29" s="93">
        <v>2842.0259956222508</v>
      </c>
      <c r="BA29" s="93">
        <v>3091.4517961447359</v>
      </c>
      <c r="BB29" s="93">
        <v>3258.3114352948169</v>
      </c>
      <c r="BC29" s="93">
        <v>3408.5922572418208</v>
      </c>
      <c r="BD29" s="93">
        <v>3589.6378004004227</v>
      </c>
      <c r="BE29" s="93">
        <v>3861.7406212620726</v>
      </c>
      <c r="BF29" s="93">
        <v>4105.2438886240434</v>
      </c>
      <c r="BG29" s="93">
        <v>4388.6272675576192</v>
      </c>
      <c r="BH29" s="93">
        <v>4628.2520000000004</v>
      </c>
      <c r="BI29" s="93">
        <v>4869.6964021188787</v>
      </c>
      <c r="BJ29" s="93">
        <v>5122.9964421995737</v>
      </c>
      <c r="BK29" s="93">
        <v>5468.0760196496631</v>
      </c>
      <c r="BL29" s="93">
        <v>5799.6705914329377</v>
      </c>
      <c r="BM29" s="93">
        <v>6277.2924692415208</v>
      </c>
      <c r="BN29" s="93">
        <v>6456.118999717567</v>
      </c>
      <c r="BO29" s="93">
        <v>6899.7753096582774</v>
      </c>
      <c r="BP29" s="93">
        <v>7419.4275888724915</v>
      </c>
      <c r="BQ29" s="93">
        <v>7528.7259546972582</v>
      </c>
      <c r="BR29" s="93">
        <v>7072.7871660272604</v>
      </c>
      <c r="BS29" s="93">
        <v>6383.183541381045</v>
      </c>
      <c r="BT29" s="93">
        <v>3878.0037614126722</v>
      </c>
      <c r="BU29" s="93">
        <v>828.57852221837209</v>
      </c>
      <c r="BV29" s="93">
        <v>-9.9690934509057555E-3</v>
      </c>
      <c r="BW29" s="93">
        <v>3.9967445681740987E-2</v>
      </c>
      <c r="BX29" s="29"/>
    </row>
    <row r="30" spans="1:76" ht="25.5" customHeight="1">
      <c r="A30" s="82"/>
      <c r="B30" s="107" t="s">
        <v>249</v>
      </c>
      <c r="C30" s="167" t="s">
        <v>200</v>
      </c>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v>0</v>
      </c>
      <c r="AI30" s="93">
        <v>0</v>
      </c>
      <c r="AJ30" s="93">
        <v>0</v>
      </c>
      <c r="AK30" s="93">
        <v>0</v>
      </c>
      <c r="AL30" s="93">
        <v>0</v>
      </c>
      <c r="AM30" s="93">
        <v>0</v>
      </c>
      <c r="AN30" s="93">
        <v>0</v>
      </c>
      <c r="AO30" s="93">
        <v>0</v>
      </c>
      <c r="AP30" s="93">
        <v>0</v>
      </c>
      <c r="AQ30" s="93">
        <v>0</v>
      </c>
      <c r="AR30" s="93">
        <v>0</v>
      </c>
      <c r="AS30" s="93">
        <v>0</v>
      </c>
      <c r="AT30" s="93">
        <v>0</v>
      </c>
      <c r="AU30" s="93">
        <v>0</v>
      </c>
      <c r="AV30" s="93">
        <v>2.2234492408887951</v>
      </c>
      <c r="AW30" s="93">
        <v>5.5822256226005811</v>
      </c>
      <c r="AX30" s="93">
        <v>8.7937202146390998</v>
      </c>
      <c r="AY30" s="93">
        <v>15.09348924190571</v>
      </c>
      <c r="AZ30" s="93">
        <v>26.641703551977329</v>
      </c>
      <c r="BA30" s="93">
        <v>32.729292058207385</v>
      </c>
      <c r="BB30" s="93">
        <v>38.028335257869927</v>
      </c>
      <c r="BC30" s="93">
        <v>29.932078466664212</v>
      </c>
      <c r="BD30" s="93">
        <v>-6.0999999999999999E-2</v>
      </c>
      <c r="BE30" s="93">
        <v>-8.6436562195121955E-2</v>
      </c>
      <c r="BF30" s="93">
        <v>-0.14737339999999999</v>
      </c>
      <c r="BG30" s="93">
        <v>8.5208560000000017E-2</v>
      </c>
      <c r="BH30" s="93">
        <v>-2.9000000000000001E-2</v>
      </c>
      <c r="BI30" s="93">
        <v>0</v>
      </c>
      <c r="BJ30" s="93">
        <v>0</v>
      </c>
      <c r="BK30" s="93">
        <v>0</v>
      </c>
      <c r="BL30" s="93">
        <v>0</v>
      </c>
      <c r="BM30" s="93">
        <v>0</v>
      </c>
      <c r="BN30" s="93">
        <v>0</v>
      </c>
      <c r="BO30" s="93">
        <v>0</v>
      </c>
      <c r="BP30" s="93">
        <v>0</v>
      </c>
      <c r="BQ30" s="93">
        <v>0</v>
      </c>
      <c r="BR30" s="93">
        <v>0</v>
      </c>
      <c r="BS30" s="93">
        <v>0</v>
      </c>
      <c r="BT30" s="93">
        <v>0</v>
      </c>
      <c r="BU30" s="93">
        <v>0</v>
      </c>
      <c r="BV30" s="93">
        <v>0</v>
      </c>
      <c r="BW30" s="93">
        <v>0</v>
      </c>
      <c r="BX30" s="29"/>
    </row>
    <row r="31" spans="1:76">
      <c r="A31" s="82"/>
      <c r="B31" s="30" t="s">
        <v>248</v>
      </c>
      <c r="C31" s="167" t="s">
        <v>200</v>
      </c>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v>0</v>
      </c>
      <c r="AI31" s="93">
        <v>0</v>
      </c>
      <c r="AJ31" s="93">
        <v>0</v>
      </c>
      <c r="AK31" s="93">
        <v>0</v>
      </c>
      <c r="AL31" s="93">
        <v>0</v>
      </c>
      <c r="AM31" s="93">
        <v>0</v>
      </c>
      <c r="AN31" s="93">
        <v>0</v>
      </c>
      <c r="AO31" s="93">
        <v>0</v>
      </c>
      <c r="AP31" s="93">
        <v>0</v>
      </c>
      <c r="AQ31" s="93">
        <v>0</v>
      </c>
      <c r="AR31" s="93">
        <v>0</v>
      </c>
      <c r="AS31" s="93">
        <v>0</v>
      </c>
      <c r="AT31" s="93">
        <v>0</v>
      </c>
      <c r="AU31" s="93">
        <v>0</v>
      </c>
      <c r="AV31" s="93">
        <v>0</v>
      </c>
      <c r="AW31" s="93">
        <v>0</v>
      </c>
      <c r="AX31" s="93">
        <v>0</v>
      </c>
      <c r="AY31" s="93">
        <v>0</v>
      </c>
      <c r="AZ31" s="93">
        <v>0</v>
      </c>
      <c r="BA31" s="93">
        <v>0</v>
      </c>
      <c r="BB31" s="93">
        <v>0</v>
      </c>
      <c r="BC31" s="93">
        <v>0</v>
      </c>
      <c r="BD31" s="93">
        <v>0</v>
      </c>
      <c r="BE31" s="93">
        <v>6.8540000000000001</v>
      </c>
      <c r="BF31" s="93">
        <v>13.107519600000002</v>
      </c>
      <c r="BG31" s="93">
        <v>14.986460219999998</v>
      </c>
      <c r="BH31" s="93">
        <v>16.622024122071426</v>
      </c>
      <c r="BI31" s="93">
        <v>17.693564299999998</v>
      </c>
      <c r="BJ31" s="93">
        <v>19.498030839999998</v>
      </c>
      <c r="BK31" s="93">
        <v>20.507303</v>
      </c>
      <c r="BL31" s="93">
        <v>21.180479929999997</v>
      </c>
      <c r="BM31" s="93">
        <v>21.798681950000002</v>
      </c>
      <c r="BN31" s="93">
        <v>21.362664119999998</v>
      </c>
      <c r="BO31" s="93">
        <v>22.339751259999996</v>
      </c>
      <c r="BP31" s="93">
        <v>56.572572000000001</v>
      </c>
      <c r="BQ31" s="93">
        <v>176.393889</v>
      </c>
      <c r="BR31" s="93">
        <v>165</v>
      </c>
      <c r="BS31" s="93">
        <v>125</v>
      </c>
      <c r="BT31" s="93">
        <v>85</v>
      </c>
      <c r="BU31" s="93">
        <v>90</v>
      </c>
      <c r="BV31" s="93">
        <v>90</v>
      </c>
      <c r="BW31" s="93">
        <v>90</v>
      </c>
      <c r="BX31" s="29"/>
    </row>
    <row r="32" spans="1:76">
      <c r="A32" s="82"/>
      <c r="B32" s="30" t="s">
        <v>308</v>
      </c>
      <c r="C32" s="167" t="s">
        <v>200</v>
      </c>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v>0</v>
      </c>
      <c r="AI32" s="93">
        <v>0</v>
      </c>
      <c r="AJ32" s="93">
        <v>0</v>
      </c>
      <c r="AK32" s="93">
        <v>0</v>
      </c>
      <c r="AL32" s="93">
        <v>0</v>
      </c>
      <c r="AM32" s="93">
        <v>0</v>
      </c>
      <c r="AN32" s="93">
        <v>0</v>
      </c>
      <c r="AO32" s="93">
        <v>0</v>
      </c>
      <c r="AP32" s="93">
        <v>0</v>
      </c>
      <c r="AQ32" s="93">
        <v>0</v>
      </c>
      <c r="AR32" s="93">
        <v>0</v>
      </c>
      <c r="AS32" s="93">
        <v>0</v>
      </c>
      <c r="AT32" s="93">
        <v>0</v>
      </c>
      <c r="AU32" s="93">
        <v>0</v>
      </c>
      <c r="AV32" s="93">
        <v>0</v>
      </c>
      <c r="AW32" s="93">
        <v>0</v>
      </c>
      <c r="AX32" s="93">
        <v>0</v>
      </c>
      <c r="AY32" s="93">
        <v>0</v>
      </c>
      <c r="AZ32" s="93">
        <v>3.1930000000000001</v>
      </c>
      <c r="BA32" s="93">
        <v>23.582999999999998</v>
      </c>
      <c r="BB32" s="93">
        <v>32.392000000000003</v>
      </c>
      <c r="BC32" s="93">
        <v>27.45</v>
      </c>
      <c r="BD32" s="93">
        <v>4.1689999999999996</v>
      </c>
      <c r="BE32" s="93">
        <v>6.0000000000000001E-3</v>
      </c>
      <c r="BF32" s="93">
        <v>4.2999999999999997E-2</v>
      </c>
      <c r="BG32" s="93">
        <v>0</v>
      </c>
      <c r="BH32" s="93">
        <v>0</v>
      </c>
      <c r="BI32" s="93">
        <v>0</v>
      </c>
      <c r="BJ32" s="93">
        <v>0</v>
      </c>
      <c r="BK32" s="93">
        <v>0</v>
      </c>
      <c r="BL32" s="93">
        <v>0</v>
      </c>
      <c r="BM32" s="93">
        <v>0</v>
      </c>
      <c r="BN32" s="93">
        <v>0</v>
      </c>
      <c r="BO32" s="93">
        <v>0</v>
      </c>
      <c r="BP32" s="93">
        <v>0</v>
      </c>
      <c r="BQ32" s="93">
        <v>0</v>
      </c>
      <c r="BR32" s="93">
        <v>0</v>
      </c>
      <c r="BS32" s="93">
        <v>0</v>
      </c>
      <c r="BT32" s="93">
        <v>0</v>
      </c>
      <c r="BU32" s="93">
        <v>0</v>
      </c>
      <c r="BV32" s="93">
        <v>0</v>
      </c>
      <c r="BW32" s="93">
        <v>0</v>
      </c>
      <c r="BX32" s="29"/>
    </row>
    <row r="33" spans="1:76">
      <c r="A33" s="82"/>
      <c r="B33" s="30" t="s">
        <v>246</v>
      </c>
      <c r="C33" s="167"/>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v>0</v>
      </c>
      <c r="AI33" s="93">
        <v>0</v>
      </c>
      <c r="AJ33" s="93">
        <v>0</v>
      </c>
      <c r="AK33" s="93">
        <v>0</v>
      </c>
      <c r="AL33" s="93">
        <v>0</v>
      </c>
      <c r="AM33" s="93">
        <v>0</v>
      </c>
      <c r="AN33" s="93">
        <v>0</v>
      </c>
      <c r="AO33" s="93">
        <v>0</v>
      </c>
      <c r="AP33" s="93">
        <v>0</v>
      </c>
      <c r="AQ33" s="93">
        <v>0</v>
      </c>
      <c r="AR33" s="93">
        <v>0</v>
      </c>
      <c r="AS33" s="93">
        <v>0</v>
      </c>
      <c r="AT33" s="93">
        <v>0</v>
      </c>
      <c r="AU33" s="93">
        <v>0</v>
      </c>
      <c r="AV33" s="93">
        <v>0</v>
      </c>
      <c r="AW33" s="93">
        <v>0</v>
      </c>
      <c r="AX33" s="93">
        <v>0</v>
      </c>
      <c r="AY33" s="93">
        <v>0</v>
      </c>
      <c r="AZ33" s="93">
        <v>0</v>
      </c>
      <c r="BA33" s="93">
        <v>0</v>
      </c>
      <c r="BB33" s="93">
        <v>0</v>
      </c>
      <c r="BC33" s="93">
        <v>0</v>
      </c>
      <c r="BD33" s="93">
        <v>0</v>
      </c>
      <c r="BE33" s="93">
        <v>0</v>
      </c>
      <c r="BF33" s="93">
        <v>0</v>
      </c>
      <c r="BG33" s="93">
        <v>0</v>
      </c>
      <c r="BH33" s="93">
        <v>0</v>
      </c>
      <c r="BI33" s="93">
        <v>0</v>
      </c>
      <c r="BJ33" s="93">
        <v>0</v>
      </c>
      <c r="BK33" s="93">
        <v>0</v>
      </c>
      <c r="BL33" s="93">
        <f t="shared" ref="BL33:BW33" si="3">SUM(BL34:BL35)</f>
        <v>127.18792895</v>
      </c>
      <c r="BM33" s="93">
        <f t="shared" si="3"/>
        <v>1267.3993002300001</v>
      </c>
      <c r="BN33" s="93">
        <f t="shared" si="3"/>
        <v>2231.7483619</v>
      </c>
      <c r="BO33" s="93">
        <f t="shared" si="3"/>
        <v>3554.1022156099998</v>
      </c>
      <c r="BP33" s="93">
        <f t="shared" si="3"/>
        <v>6779.6544881600003</v>
      </c>
      <c r="BQ33" s="93">
        <f t="shared" si="3"/>
        <v>10437.361928109996</v>
      </c>
      <c r="BR33" s="93">
        <f t="shared" si="3"/>
        <v>12718.601142304135</v>
      </c>
      <c r="BS33" s="93">
        <f t="shared" si="3"/>
        <v>13969.632955311848</v>
      </c>
      <c r="BT33" s="93">
        <f t="shared" si="3"/>
        <v>14466.93743593937</v>
      </c>
      <c r="BU33" s="93">
        <f t="shared" si="3"/>
        <v>14437.428821649244</v>
      </c>
      <c r="BV33" s="93">
        <f t="shared" si="3"/>
        <v>14493.116480226501</v>
      </c>
      <c r="BW33" s="93">
        <f t="shared" si="3"/>
        <v>14903.276088273393</v>
      </c>
      <c r="BX33" s="29"/>
    </row>
    <row r="34" spans="1:76">
      <c r="A34" s="82"/>
      <c r="B34" s="38" t="s">
        <v>214</v>
      </c>
      <c r="C34" s="167" t="s">
        <v>207</v>
      </c>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v>0</v>
      </c>
      <c r="AI34" s="93">
        <v>0</v>
      </c>
      <c r="AJ34" s="93">
        <v>0</v>
      </c>
      <c r="AK34" s="93">
        <v>0</v>
      </c>
      <c r="AL34" s="93">
        <v>0</v>
      </c>
      <c r="AM34" s="93">
        <v>0</v>
      </c>
      <c r="AN34" s="93">
        <v>0</v>
      </c>
      <c r="AO34" s="93">
        <v>0</v>
      </c>
      <c r="AP34" s="93">
        <v>0</v>
      </c>
      <c r="AQ34" s="93">
        <v>0</v>
      </c>
      <c r="AR34" s="93">
        <v>0</v>
      </c>
      <c r="AS34" s="93">
        <v>0</v>
      </c>
      <c r="AT34" s="93">
        <v>0</v>
      </c>
      <c r="AU34" s="93">
        <v>0</v>
      </c>
      <c r="AV34" s="93">
        <v>0</v>
      </c>
      <c r="AW34" s="93">
        <v>0</v>
      </c>
      <c r="AX34" s="93">
        <v>0</v>
      </c>
      <c r="AY34" s="93">
        <v>0</v>
      </c>
      <c r="AZ34" s="93">
        <v>0</v>
      </c>
      <c r="BA34" s="93">
        <v>0</v>
      </c>
      <c r="BB34" s="93">
        <v>0</v>
      </c>
      <c r="BC34" s="93">
        <v>0</v>
      </c>
      <c r="BD34" s="93">
        <v>0</v>
      </c>
      <c r="BE34" s="93">
        <v>0</v>
      </c>
      <c r="BF34" s="93">
        <v>0</v>
      </c>
      <c r="BG34" s="93">
        <v>0</v>
      </c>
      <c r="BH34" s="93">
        <v>0</v>
      </c>
      <c r="BI34" s="93">
        <v>0</v>
      </c>
      <c r="BJ34" s="93">
        <v>0</v>
      </c>
      <c r="BK34" s="93">
        <v>0</v>
      </c>
      <c r="BL34" s="93">
        <v>64.379764080000001</v>
      </c>
      <c r="BM34" s="93">
        <v>580.96194385999991</v>
      </c>
      <c r="BN34" s="93">
        <v>954.84283312000014</v>
      </c>
      <c r="BO34" s="93">
        <v>1398.5169151799998</v>
      </c>
      <c r="BP34" s="93">
        <v>2304.75857546</v>
      </c>
      <c r="BQ34" s="93">
        <v>3538.705005859998</v>
      </c>
      <c r="BR34" s="93">
        <v>4064.2328351143015</v>
      </c>
      <c r="BS34" s="93">
        <v>4547.3161428191688</v>
      </c>
      <c r="BT34" s="93">
        <v>4934.980325138532</v>
      </c>
      <c r="BU34" s="93">
        <v>4978.271295267612</v>
      </c>
      <c r="BV34" s="93">
        <v>4910.7065744851234</v>
      </c>
      <c r="BW34" s="93">
        <v>4942.3794210951919</v>
      </c>
      <c r="BX34" s="29"/>
    </row>
    <row r="35" spans="1:76">
      <c r="A35" s="82"/>
      <c r="B35" s="38" t="s">
        <v>306</v>
      </c>
      <c r="C35" s="167" t="s">
        <v>200</v>
      </c>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v>0</v>
      </c>
      <c r="AI35" s="93">
        <v>0</v>
      </c>
      <c r="AJ35" s="93">
        <v>0</v>
      </c>
      <c r="AK35" s="93">
        <v>0</v>
      </c>
      <c r="AL35" s="93">
        <v>0</v>
      </c>
      <c r="AM35" s="93">
        <v>0</v>
      </c>
      <c r="AN35" s="93">
        <v>0</v>
      </c>
      <c r="AO35" s="93">
        <v>0</v>
      </c>
      <c r="AP35" s="93">
        <v>0</v>
      </c>
      <c r="AQ35" s="93">
        <v>0</v>
      </c>
      <c r="AR35" s="93">
        <v>0</v>
      </c>
      <c r="AS35" s="93">
        <v>0</v>
      </c>
      <c r="AT35" s="93">
        <v>0</v>
      </c>
      <c r="AU35" s="93">
        <v>0</v>
      </c>
      <c r="AV35" s="93">
        <v>0</v>
      </c>
      <c r="AW35" s="93">
        <v>0</v>
      </c>
      <c r="AX35" s="93">
        <v>0</v>
      </c>
      <c r="AY35" s="93">
        <v>0</v>
      </c>
      <c r="AZ35" s="93">
        <v>0</v>
      </c>
      <c r="BA35" s="93">
        <v>0</v>
      </c>
      <c r="BB35" s="93">
        <v>0</v>
      </c>
      <c r="BC35" s="93">
        <v>0</v>
      </c>
      <c r="BD35" s="93">
        <v>0</v>
      </c>
      <c r="BE35" s="93">
        <v>0</v>
      </c>
      <c r="BF35" s="93">
        <v>0</v>
      </c>
      <c r="BG35" s="93">
        <v>0</v>
      </c>
      <c r="BH35" s="93">
        <v>0</v>
      </c>
      <c r="BI35" s="93">
        <v>0</v>
      </c>
      <c r="BJ35" s="93">
        <v>0</v>
      </c>
      <c r="BK35" s="93">
        <v>0</v>
      </c>
      <c r="BL35" s="93">
        <v>62.808164869999999</v>
      </c>
      <c r="BM35" s="93">
        <v>686.4373563700002</v>
      </c>
      <c r="BN35" s="93">
        <v>1276.9055287799997</v>
      </c>
      <c r="BO35" s="93">
        <v>2155.5853004300002</v>
      </c>
      <c r="BP35" s="93">
        <v>4474.8959127000007</v>
      </c>
      <c r="BQ35" s="93">
        <v>6898.6569222499993</v>
      </c>
      <c r="BR35" s="93">
        <v>8654.3683071898322</v>
      </c>
      <c r="BS35" s="93">
        <v>9422.3168124926797</v>
      </c>
      <c r="BT35" s="93">
        <v>9531.9571108008367</v>
      </c>
      <c r="BU35" s="93">
        <v>9459.1575263816321</v>
      </c>
      <c r="BV35" s="93">
        <v>9582.4099057413787</v>
      </c>
      <c r="BW35" s="93">
        <v>9960.8966671782018</v>
      </c>
      <c r="BX35" s="29"/>
    </row>
    <row r="36" spans="1:76" ht="25.5" customHeight="1">
      <c r="A36" s="82"/>
      <c r="B36" s="30" t="s">
        <v>245</v>
      </c>
      <c r="C36" s="167" t="s">
        <v>200</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v>9.4880330298963322</v>
      </c>
      <c r="AI36" s="93">
        <v>10.866673469387752</v>
      </c>
      <c r="AJ36" s="93">
        <v>17.282571428571433</v>
      </c>
      <c r="AK36" s="93">
        <v>27.743444015444013</v>
      </c>
      <c r="AL36" s="93">
        <v>40.311905425307486</v>
      </c>
      <c r="AM36" s="93">
        <v>53.566197515769588</v>
      </c>
      <c r="AN36" s="93">
        <v>55.20599010807841</v>
      </c>
      <c r="AO36" s="93">
        <v>57.077422436565172</v>
      </c>
      <c r="AP36" s="93">
        <v>70.688754873166999</v>
      </c>
      <c r="AQ36" s="93">
        <v>78.567195142753789</v>
      </c>
      <c r="AR36" s="93">
        <v>179.54650471340884</v>
      </c>
      <c r="AS36" s="93">
        <v>178.93825009375556</v>
      </c>
      <c r="AT36" s="93">
        <v>203.56767708643196</v>
      </c>
      <c r="AU36" s="93">
        <v>251.36546329803713</v>
      </c>
      <c r="AV36" s="93">
        <v>412.76617192125207</v>
      </c>
      <c r="AW36" s="93">
        <v>568.30627626515411</v>
      </c>
      <c r="AX36" s="93">
        <v>694.61756287801848</v>
      </c>
      <c r="AY36" s="93">
        <v>871.2947735688274</v>
      </c>
      <c r="AZ36" s="93">
        <v>1069.3193393332856</v>
      </c>
      <c r="BA36" s="93">
        <v>1207.107898236432</v>
      </c>
      <c r="BB36" s="93">
        <v>1267.660666567838</v>
      </c>
      <c r="BC36" s="93">
        <v>942.7268558291513</v>
      </c>
      <c r="BD36" s="93">
        <v>0.85037018855001634</v>
      </c>
      <c r="BE36" s="93">
        <v>-0.40728366797911225</v>
      </c>
      <c r="BF36" s="93">
        <v>-0.36794856162231165</v>
      </c>
      <c r="BG36" s="93">
        <v>4.2373578498991461E-2</v>
      </c>
      <c r="BH36" s="93">
        <v>-1.44214827297956E-2</v>
      </c>
      <c r="BI36" s="93">
        <v>0</v>
      </c>
      <c r="BJ36" s="93">
        <v>0</v>
      </c>
      <c r="BK36" s="93">
        <v>0</v>
      </c>
      <c r="BL36" s="93">
        <v>0</v>
      </c>
      <c r="BM36" s="93">
        <v>0</v>
      </c>
      <c r="BN36" s="93">
        <v>0</v>
      </c>
      <c r="BO36" s="93">
        <v>0</v>
      </c>
      <c r="BP36" s="93">
        <v>0</v>
      </c>
      <c r="BQ36" s="93">
        <v>0</v>
      </c>
      <c r="BR36" s="93">
        <v>0</v>
      </c>
      <c r="BS36" s="93">
        <v>0</v>
      </c>
      <c r="BT36" s="93">
        <v>0</v>
      </c>
      <c r="BU36" s="93">
        <v>0</v>
      </c>
      <c r="BV36" s="93">
        <v>0</v>
      </c>
      <c r="BW36" s="93">
        <v>0</v>
      </c>
      <c r="BX36" s="29"/>
    </row>
    <row r="37" spans="1:76">
      <c r="A37" s="82"/>
      <c r="B37" s="30" t="s">
        <v>243</v>
      </c>
      <c r="C37" s="167" t="s">
        <v>200</v>
      </c>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v>0</v>
      </c>
      <c r="AR37" s="93">
        <v>0</v>
      </c>
      <c r="AS37" s="93">
        <v>0</v>
      </c>
      <c r="AT37" s="93">
        <v>0</v>
      </c>
      <c r="AU37" s="93">
        <v>0</v>
      </c>
      <c r="AV37" s="93">
        <v>0</v>
      </c>
      <c r="AW37" s="93">
        <v>0</v>
      </c>
      <c r="AX37" s="93">
        <v>0</v>
      </c>
      <c r="AY37" s="93">
        <v>0</v>
      </c>
      <c r="AZ37" s="93">
        <v>0</v>
      </c>
      <c r="BA37" s="93">
        <v>0</v>
      </c>
      <c r="BB37" s="93">
        <v>0</v>
      </c>
      <c r="BC37" s="93">
        <v>0</v>
      </c>
      <c r="BD37" s="93">
        <v>0</v>
      </c>
      <c r="BE37" s="93">
        <v>0</v>
      </c>
      <c r="BF37" s="93">
        <v>0</v>
      </c>
      <c r="BG37" s="93">
        <v>0</v>
      </c>
      <c r="BH37" s="93">
        <v>0</v>
      </c>
      <c r="BI37" s="93">
        <v>0</v>
      </c>
      <c r="BJ37" s="93">
        <v>23.645465999999999</v>
      </c>
      <c r="BK37" s="93">
        <v>24.26268</v>
      </c>
      <c r="BL37" s="93">
        <v>26.420592000000003</v>
      </c>
      <c r="BM37" s="93">
        <v>25.445135000000001</v>
      </c>
      <c r="BN37" s="93">
        <v>24.263487999999999</v>
      </c>
      <c r="BO37" s="93">
        <v>25.234683905274146</v>
      </c>
      <c r="BP37" s="93">
        <v>25.400787999999999</v>
      </c>
      <c r="BQ37" s="93">
        <v>26.194805999999996</v>
      </c>
      <c r="BR37" s="93">
        <v>26.741297475056491</v>
      </c>
      <c r="BS37" s="93">
        <v>26.235207389454366</v>
      </c>
      <c r="BT37" s="93">
        <v>26.847212039366216</v>
      </c>
      <c r="BU37" s="93">
        <v>27.428534047114081</v>
      </c>
      <c r="BV37" s="93">
        <v>28.00252514158241</v>
      </c>
      <c r="BW37" s="93">
        <v>28.613783524096362</v>
      </c>
      <c r="BX37" s="29"/>
    </row>
    <row r="38" spans="1:76">
      <c r="A38" s="82"/>
      <c r="B38" s="30" t="s">
        <v>297</v>
      </c>
      <c r="C38" s="167" t="s">
        <v>200</v>
      </c>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v>400.06040998931815</v>
      </c>
      <c r="AI38" s="93">
        <v>440.24186395917997</v>
      </c>
      <c r="AJ38" s="93">
        <v>568.64676658977396</v>
      </c>
      <c r="AK38" s="93">
        <v>919.19447132057121</v>
      </c>
      <c r="AL38" s="93">
        <v>1181.6407082203809</v>
      </c>
      <c r="AM38" s="93">
        <v>1396.9133752255298</v>
      </c>
      <c r="AN38" s="93">
        <v>1572.5977774696016</v>
      </c>
      <c r="AO38" s="93">
        <v>1763.5441134969951</v>
      </c>
      <c r="AP38" s="93">
        <v>1896.6084945680932</v>
      </c>
      <c r="AQ38" s="93">
        <v>1963.1883599218736</v>
      </c>
      <c r="AR38" s="93">
        <v>1903.5669999999996</v>
      </c>
      <c r="AS38" s="93">
        <v>2187.5540000000001</v>
      </c>
      <c r="AT38" s="93">
        <v>2771.8209999999999</v>
      </c>
      <c r="AU38" s="93">
        <v>3785.5240000000008</v>
      </c>
      <c r="AV38" s="93">
        <v>5004.2709999999997</v>
      </c>
      <c r="AW38" s="93">
        <v>6027.8400000000011</v>
      </c>
      <c r="AX38" s="93">
        <v>6701.0210236028324</v>
      </c>
      <c r="AY38" s="93">
        <v>7259.8193451132465</v>
      </c>
      <c r="AZ38" s="93">
        <v>7627.8412922717607</v>
      </c>
      <c r="BA38" s="93">
        <v>7388.3815092242394</v>
      </c>
      <c r="BB38" s="93">
        <v>7213.0624270478074</v>
      </c>
      <c r="BC38" s="93">
        <v>7066.8309277856351</v>
      </c>
      <c r="BD38" s="93">
        <v>6955.0272430824934</v>
      </c>
      <c r="BE38" s="93">
        <v>7130.0830912703177</v>
      </c>
      <c r="BF38" s="93">
        <v>7853.4141332420995</v>
      </c>
      <c r="BG38" s="93">
        <v>7907.4304242871603</v>
      </c>
      <c r="BH38" s="93">
        <v>8609.1099443174389</v>
      </c>
      <c r="BI38" s="93">
        <v>9364.2666422585644</v>
      </c>
      <c r="BJ38" s="93">
        <v>9979.0686760457666</v>
      </c>
      <c r="BK38" s="93">
        <v>10808.197886514117</v>
      </c>
      <c r="BL38" s="93">
        <v>11599.496940774132</v>
      </c>
      <c r="BM38" s="93">
        <v>14226.791440390265</v>
      </c>
      <c r="BN38" s="93">
        <v>15478.01053884067</v>
      </c>
      <c r="BO38" s="93">
        <v>16578.667176283001</v>
      </c>
      <c r="BP38" s="93">
        <v>17467.696418580661</v>
      </c>
      <c r="BQ38" s="93">
        <v>17635.123288943378</v>
      </c>
      <c r="BR38" s="93">
        <v>17788.344137709402</v>
      </c>
      <c r="BS38" s="93">
        <v>18096.745546170467</v>
      </c>
      <c r="BT38" s="93">
        <v>18561.799163148789</v>
      </c>
      <c r="BU38" s="93">
        <v>19177.862579860019</v>
      </c>
      <c r="BV38" s="93">
        <v>19909.698030796579</v>
      </c>
      <c r="BW38" s="93">
        <v>20461.222349990901</v>
      </c>
      <c r="BX38" s="29"/>
    </row>
    <row r="39" spans="1:76">
      <c r="A39" s="82"/>
      <c r="B39" s="30" t="s">
        <v>296</v>
      </c>
      <c r="C39" s="167"/>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f t="shared" ref="AH39:BW39" si="4">AH40+AH41</f>
        <v>1464.8799002303704</v>
      </c>
      <c r="AI39" s="93">
        <f t="shared" si="4"/>
        <v>1566.6545731758174</v>
      </c>
      <c r="AJ39" s="93">
        <f t="shared" si="4"/>
        <v>1709.6298947492835</v>
      </c>
      <c r="AK39" s="93">
        <f t="shared" si="4"/>
        <v>1939.3371101902235</v>
      </c>
      <c r="AL39" s="93">
        <f t="shared" si="4"/>
        <v>2018.3858538928052</v>
      </c>
      <c r="AM39" s="93">
        <f t="shared" si="4"/>
        <v>1983.5131201487716</v>
      </c>
      <c r="AN39" s="93">
        <f t="shared" si="4"/>
        <v>2229.6929080455766</v>
      </c>
      <c r="AO39" s="93">
        <f t="shared" si="4"/>
        <v>2385.3584528281144</v>
      </c>
      <c r="AP39" s="93">
        <f t="shared" si="4"/>
        <v>2540.8851443259509</v>
      </c>
      <c r="AQ39" s="93">
        <f t="shared" si="4"/>
        <v>2770.8038001728723</v>
      </c>
      <c r="AR39" s="93">
        <f t="shared" si="4"/>
        <v>3071.0069726615129</v>
      </c>
      <c r="AS39" s="93">
        <f t="shared" si="4"/>
        <v>3445.7356607322959</v>
      </c>
      <c r="AT39" s="93">
        <f t="shared" si="4"/>
        <v>3909.3091318653651</v>
      </c>
      <c r="AU39" s="93">
        <f t="shared" si="4"/>
        <v>4822.5585151932555</v>
      </c>
      <c r="AV39" s="93">
        <f t="shared" si="4"/>
        <v>5517.3492158348699</v>
      </c>
      <c r="AW39" s="93">
        <f t="shared" si="4"/>
        <v>6259.5761130737392</v>
      </c>
      <c r="AX39" s="93">
        <f t="shared" si="4"/>
        <v>6798.8215213289559</v>
      </c>
      <c r="AY39" s="93">
        <f t="shared" si="4"/>
        <v>6833.847811731509</v>
      </c>
      <c r="AZ39" s="93">
        <f t="shared" si="4"/>
        <v>6792.729131563492</v>
      </c>
      <c r="BA39" s="93">
        <f t="shared" si="4"/>
        <v>6744.3441169455091</v>
      </c>
      <c r="BB39" s="93">
        <f t="shared" si="4"/>
        <v>6819.8417430900072</v>
      </c>
      <c r="BC39" s="93">
        <f t="shared" si="4"/>
        <v>6629.3074691405118</v>
      </c>
      <c r="BD39" s="93">
        <f t="shared" si="4"/>
        <v>6763.0990000000002</v>
      </c>
      <c r="BE39" s="93">
        <f t="shared" si="4"/>
        <v>6749.0433528570848</v>
      </c>
      <c r="BF39" s="93">
        <f t="shared" si="4"/>
        <v>6757.9545089520061</v>
      </c>
      <c r="BG39" s="93">
        <f t="shared" si="4"/>
        <v>6724.1235550023994</v>
      </c>
      <c r="BH39" s="93">
        <f t="shared" si="4"/>
        <v>6662.027</v>
      </c>
      <c r="BI39" s="93">
        <f t="shared" si="4"/>
        <v>6649.9306075199993</v>
      </c>
      <c r="BJ39" s="93">
        <f t="shared" si="4"/>
        <v>6566.1693209299992</v>
      </c>
      <c r="BK39" s="93">
        <f t="shared" si="4"/>
        <v>6657.0001817393668</v>
      </c>
      <c r="BL39" s="93">
        <f t="shared" si="4"/>
        <v>6515.843602259999</v>
      </c>
      <c r="BM39" s="93">
        <f t="shared" si="4"/>
        <v>6108.3423565899984</v>
      </c>
      <c r="BN39" s="93">
        <f t="shared" si="4"/>
        <v>5556.0370140352561</v>
      </c>
      <c r="BO39" s="93">
        <f t="shared" si="4"/>
        <v>4935.2797263499997</v>
      </c>
      <c r="BP39" s="93">
        <f t="shared" si="4"/>
        <v>3275.8454461099991</v>
      </c>
      <c r="BQ39" s="93">
        <f t="shared" si="4"/>
        <v>1186.56361507</v>
      </c>
      <c r="BR39" s="93">
        <f t="shared" si="4"/>
        <v>254.03824711518718</v>
      </c>
      <c r="BS39" s="93">
        <f t="shared" si="4"/>
        <v>18.507487226631042</v>
      </c>
      <c r="BT39" s="93">
        <f t="shared" si="4"/>
        <v>6.9476633617811308</v>
      </c>
      <c r="BU39" s="93">
        <f t="shared" si="4"/>
        <v>5.7227238711519792</v>
      </c>
      <c r="BV39" s="93">
        <f t="shared" si="4"/>
        <v>6.3775588802817227</v>
      </c>
      <c r="BW39" s="93">
        <f t="shared" si="4"/>
        <v>7.0522077507640208</v>
      </c>
      <c r="BX39" s="29"/>
    </row>
    <row r="40" spans="1:76">
      <c r="A40" s="82"/>
      <c r="B40" s="38" t="s">
        <v>287</v>
      </c>
      <c r="C40" s="167" t="s">
        <v>207</v>
      </c>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v>1464.8799002303704</v>
      </c>
      <c r="AI40" s="93">
        <v>1563.7571363132186</v>
      </c>
      <c r="AJ40" s="93">
        <v>1699.9689052344463</v>
      </c>
      <c r="AK40" s="93">
        <v>1914.2194214068734</v>
      </c>
      <c r="AL40" s="93">
        <v>1967.2233041062173</v>
      </c>
      <c r="AM40" s="93">
        <v>1918.8886097671293</v>
      </c>
      <c r="AN40" s="93">
        <v>2133.5678336354131</v>
      </c>
      <c r="AO40" s="93">
        <v>2264.0449636063704</v>
      </c>
      <c r="AP40" s="93">
        <v>2357.3960325057928</v>
      </c>
      <c r="AQ40" s="93">
        <v>2524.8185484831092</v>
      </c>
      <c r="AR40" s="93">
        <v>2759.3569476339931</v>
      </c>
      <c r="AS40" s="93">
        <v>3041.1783545608605</v>
      </c>
      <c r="AT40" s="93">
        <v>3382.5662378716502</v>
      </c>
      <c r="AU40" s="93">
        <v>4095.2793528704351</v>
      </c>
      <c r="AV40" s="93">
        <v>4606.0480376743026</v>
      </c>
      <c r="AW40" s="93">
        <v>5122.482499353242</v>
      </c>
      <c r="AX40" s="93">
        <v>5472.091011319163</v>
      </c>
      <c r="AY40" s="93">
        <v>5518.7521419162849</v>
      </c>
      <c r="AZ40" s="93">
        <v>5634.0700627548977</v>
      </c>
      <c r="BA40" s="93">
        <v>5761.3166007132186</v>
      </c>
      <c r="BB40" s="93">
        <v>5954.2356985493152</v>
      </c>
      <c r="BC40" s="93">
        <v>5897.0027550317054</v>
      </c>
      <c r="BD40" s="93">
        <v>6067.8</v>
      </c>
      <c r="BE40" s="93">
        <v>6232.6540000000005</v>
      </c>
      <c r="BF40" s="93">
        <v>6285.2789345025994</v>
      </c>
      <c r="BG40" s="93">
        <v>6276.3924125434996</v>
      </c>
      <c r="BH40" s="93">
        <v>6280.482</v>
      </c>
      <c r="BI40" s="93">
        <v>6337.2311226471993</v>
      </c>
      <c r="BJ40" s="93">
        <v>6282.6829899695995</v>
      </c>
      <c r="BK40" s="93">
        <v>6409.2477563293669</v>
      </c>
      <c r="BL40" s="93">
        <v>6300.9027961799993</v>
      </c>
      <c r="BM40" s="93">
        <v>5929.8654520099981</v>
      </c>
      <c r="BN40" s="93">
        <v>5398.6394528542078</v>
      </c>
      <c r="BO40" s="93">
        <v>4809.0716982724962</v>
      </c>
      <c r="BP40" s="93">
        <v>3192.1959452440233</v>
      </c>
      <c r="BQ40" s="93">
        <v>1158.4216379207508</v>
      </c>
      <c r="BR40" s="93">
        <v>248.90146138115117</v>
      </c>
      <c r="BS40" s="93">
        <v>18.441896558341103</v>
      </c>
      <c r="BT40" s="93">
        <v>6.9476633617811308</v>
      </c>
      <c r="BU40" s="93">
        <v>5.7227238711519792</v>
      </c>
      <c r="BV40" s="93">
        <v>6.3775588802817227</v>
      </c>
      <c r="BW40" s="93">
        <v>7.0522077507640208</v>
      </c>
      <c r="BX40" s="29"/>
    </row>
    <row r="41" spans="1:76">
      <c r="A41" s="82"/>
      <c r="B41" s="38" t="s">
        <v>295</v>
      </c>
      <c r="C41" s="167" t="s">
        <v>207</v>
      </c>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v>0</v>
      </c>
      <c r="AI41" s="93">
        <v>2.8974368625987705</v>
      </c>
      <c r="AJ41" s="93">
        <v>9.6609895148372367</v>
      </c>
      <c r="AK41" s="93">
        <v>25.117688783350097</v>
      </c>
      <c r="AL41" s="93">
        <v>51.162549786587917</v>
      </c>
      <c r="AM41" s="93">
        <v>64.624510381642168</v>
      </c>
      <c r="AN41" s="93">
        <v>96.125074410163435</v>
      </c>
      <c r="AO41" s="93">
        <v>121.31348922174391</v>
      </c>
      <c r="AP41" s="93">
        <v>183.4891118201582</v>
      </c>
      <c r="AQ41" s="93">
        <v>245.98525168976292</v>
      </c>
      <c r="AR41" s="93">
        <v>311.65002502751975</v>
      </c>
      <c r="AS41" s="93">
        <v>404.55730617143536</v>
      </c>
      <c r="AT41" s="93">
        <v>526.74289399371503</v>
      </c>
      <c r="AU41" s="93">
        <v>727.27916232282041</v>
      </c>
      <c r="AV41" s="93">
        <v>911.30117816056713</v>
      </c>
      <c r="AW41" s="93">
        <v>1137.0936137204967</v>
      </c>
      <c r="AX41" s="93">
        <v>1326.7305100097926</v>
      </c>
      <c r="AY41" s="93">
        <v>1315.095669815224</v>
      </c>
      <c r="AZ41" s="93">
        <v>1158.6590688085946</v>
      </c>
      <c r="BA41" s="93">
        <v>983.02751623229062</v>
      </c>
      <c r="BB41" s="93">
        <v>865.6060445406921</v>
      </c>
      <c r="BC41" s="93">
        <v>732.30471410880648</v>
      </c>
      <c r="BD41" s="93">
        <v>695.29899999999998</v>
      </c>
      <c r="BE41" s="93">
        <v>516.38935285708476</v>
      </c>
      <c r="BF41" s="93">
        <v>472.67557444940707</v>
      </c>
      <c r="BG41" s="93">
        <v>447.73114245890002</v>
      </c>
      <c r="BH41" s="93">
        <v>381.54500000000002</v>
      </c>
      <c r="BI41" s="93">
        <v>312.69948487280004</v>
      </c>
      <c r="BJ41" s="93">
        <v>283.48633096040004</v>
      </c>
      <c r="BK41" s="93">
        <v>247.75242540999994</v>
      </c>
      <c r="BL41" s="93">
        <v>214.94080607999948</v>
      </c>
      <c r="BM41" s="93">
        <v>178.47690458000002</v>
      </c>
      <c r="BN41" s="93">
        <v>157.3975611810487</v>
      </c>
      <c r="BO41" s="93">
        <v>126.20802807750385</v>
      </c>
      <c r="BP41" s="93">
        <v>83.64950086597598</v>
      </c>
      <c r="BQ41" s="93">
        <v>28.141977149249314</v>
      </c>
      <c r="BR41" s="93">
        <v>5.1367857340360041</v>
      </c>
      <c r="BS41" s="93">
        <v>6.5590668289938786E-2</v>
      </c>
      <c r="BT41" s="93">
        <v>0</v>
      </c>
      <c r="BU41" s="93">
        <v>0</v>
      </c>
      <c r="BV41" s="93">
        <v>0</v>
      </c>
      <c r="BW41" s="93">
        <v>0</v>
      </c>
      <c r="BX41" s="29"/>
    </row>
    <row r="42" spans="1:76" ht="25.5" customHeight="1">
      <c r="A42" s="82"/>
      <c r="B42" s="30" t="s">
        <v>294</v>
      </c>
      <c r="C42" s="167"/>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v>715.29671786231086</v>
      </c>
      <c r="AI42" s="93">
        <v>752.03729900000008</v>
      </c>
      <c r="AJ42" s="93">
        <v>1044.5315915384615</v>
      </c>
      <c r="AK42" s="93">
        <v>1759.6079995000002</v>
      </c>
      <c r="AL42" s="93">
        <v>2920.6913872499999</v>
      </c>
      <c r="AM42" s="93">
        <v>3728.8582142499999</v>
      </c>
      <c r="AN42" s="93">
        <v>4266.2066212499994</v>
      </c>
      <c r="AO42" s="93">
        <v>4908.8906778571427</v>
      </c>
      <c r="AP42" s="93">
        <v>5267.6425555999995</v>
      </c>
      <c r="AQ42" s="93">
        <v>5101.8941500000001</v>
      </c>
      <c r="AR42" s="93">
        <v>4426.0124669999996</v>
      </c>
      <c r="AS42" s="93">
        <v>4230.9712953333328</v>
      </c>
      <c r="AT42" s="93">
        <v>5016.109444333335</v>
      </c>
      <c r="AU42" s="93">
        <v>6837.1401795117308</v>
      </c>
      <c r="AV42" s="93">
        <v>8511.8200803333348</v>
      </c>
      <c r="AW42" s="93">
        <v>9342.0904343333332</v>
      </c>
      <c r="AX42" s="93">
        <v>9675.5949999999993</v>
      </c>
      <c r="AY42" s="93">
        <v>10107.044</v>
      </c>
      <c r="AZ42" s="93">
        <v>8242.1565198265725</v>
      </c>
      <c r="BA42" s="93">
        <v>6089.4680000000008</v>
      </c>
      <c r="BB42" s="93">
        <v>6064.2970000000005</v>
      </c>
      <c r="BC42" s="93">
        <v>5972.3520000000008</v>
      </c>
      <c r="BD42" s="93">
        <v>6144.9049999999988</v>
      </c>
      <c r="BE42" s="93">
        <v>6359.7761194121722</v>
      </c>
      <c r="BF42" s="93">
        <v>6177.2107109526005</v>
      </c>
      <c r="BG42" s="93">
        <v>6635.40725241993</v>
      </c>
      <c r="BH42" s="93">
        <v>6750.9130000000005</v>
      </c>
      <c r="BI42" s="93">
        <v>6623.9960046050001</v>
      </c>
      <c r="BJ42" s="93">
        <v>6788.7708489100005</v>
      </c>
      <c r="BK42" s="93">
        <v>7290.4738887753147</v>
      </c>
      <c r="BL42" s="93">
        <v>7229.0433295422672</v>
      </c>
      <c r="BM42" s="93">
        <v>7496.7875480742032</v>
      </c>
      <c r="BN42" s="93">
        <v>7223.1762919586681</v>
      </c>
      <c r="BO42" s="93">
        <v>6546.1577277929018</v>
      </c>
      <c r="BP42" s="93">
        <v>5016.6436444024621</v>
      </c>
      <c r="BQ42" s="93">
        <v>3410.6513261075315</v>
      </c>
      <c r="BR42" s="93">
        <v>2812.1882686230788</v>
      </c>
      <c r="BS42" s="93">
        <v>2721.8307669766255</v>
      </c>
      <c r="BT42" s="93">
        <v>2562.8681464971451</v>
      </c>
      <c r="BU42" s="93">
        <v>2580.1188420744775</v>
      </c>
      <c r="BV42" s="93">
        <v>2703.6501494742756</v>
      </c>
      <c r="BW42" s="93">
        <v>2795.9505480819448</v>
      </c>
      <c r="BX42" s="29"/>
    </row>
    <row r="43" spans="1:76">
      <c r="A43" s="82"/>
      <c r="B43" s="38" t="s">
        <v>293</v>
      </c>
      <c r="C43" s="167" t="s">
        <v>200</v>
      </c>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v>0</v>
      </c>
      <c r="AI43" s="93">
        <v>2.0791458048585989</v>
      </c>
      <c r="AJ43" s="93">
        <v>3.7424624487454778</v>
      </c>
      <c r="AK43" s="93">
        <v>4.7820353511747768</v>
      </c>
      <c r="AL43" s="93">
        <v>8.1086686389485365</v>
      </c>
      <c r="AM43" s="93">
        <v>21.623116370529431</v>
      </c>
      <c r="AN43" s="93">
        <v>41.582916097171989</v>
      </c>
      <c r="AO43" s="93">
        <v>72.35427400907929</v>
      </c>
      <c r="AP43" s="93">
        <v>103.95729024293001</v>
      </c>
      <c r="AQ43" s="93">
        <v>139.51068350601201</v>
      </c>
      <c r="AR43" s="93">
        <v>182.54900166658501</v>
      </c>
      <c r="AS43" s="93">
        <v>229.74561143687527</v>
      </c>
      <c r="AT43" s="93">
        <v>251.9138825897187</v>
      </c>
      <c r="AU43" s="93">
        <v>322.46952062524298</v>
      </c>
      <c r="AV43" s="93">
        <v>389.73388162224228</v>
      </c>
      <c r="AW43" s="93">
        <v>462.72661970850959</v>
      </c>
      <c r="AX43" s="93">
        <v>478.80049192921024</v>
      </c>
      <c r="AY43" s="93">
        <v>480.76420050781519</v>
      </c>
      <c r="AZ43" s="93">
        <v>487.18098724935635</v>
      </c>
      <c r="BA43" s="93">
        <v>493.93324999863</v>
      </c>
      <c r="BB43" s="93">
        <v>496.25659195105163</v>
      </c>
      <c r="BC43" s="93">
        <v>496.5127764741809</v>
      </c>
      <c r="BD43" s="93">
        <v>485.25471579187501</v>
      </c>
      <c r="BE43" s="93">
        <v>489.04849039406668</v>
      </c>
      <c r="BF43" s="93">
        <v>147.12428187369665</v>
      </c>
      <c r="BG43" s="93">
        <v>64.975747559198723</v>
      </c>
      <c r="BH43" s="93">
        <v>0</v>
      </c>
      <c r="BI43" s="93">
        <v>0</v>
      </c>
      <c r="BJ43" s="93">
        <v>0</v>
      </c>
      <c r="BK43" s="93">
        <v>0</v>
      </c>
      <c r="BL43" s="93">
        <v>0</v>
      </c>
      <c r="BM43" s="93">
        <v>0</v>
      </c>
      <c r="BN43" s="93">
        <v>0</v>
      </c>
      <c r="BO43" s="93">
        <v>0</v>
      </c>
      <c r="BP43" s="93">
        <v>0</v>
      </c>
      <c r="BQ43" s="93">
        <v>0</v>
      </c>
      <c r="BR43" s="93">
        <v>0</v>
      </c>
      <c r="BS43" s="93">
        <v>0</v>
      </c>
      <c r="BT43" s="93">
        <v>0</v>
      </c>
      <c r="BU43" s="93">
        <v>0</v>
      </c>
      <c r="BV43" s="93">
        <v>0</v>
      </c>
      <c r="BW43" s="93">
        <v>0</v>
      </c>
      <c r="BX43" s="29"/>
    </row>
    <row r="44" spans="1:76">
      <c r="A44" s="82"/>
      <c r="B44" s="38" t="s">
        <v>292</v>
      </c>
      <c r="C44" s="167" t="s">
        <v>200</v>
      </c>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f t="shared" ref="AH44:BW44" si="5">AH42-AH43</f>
        <v>715.29671786231086</v>
      </c>
      <c r="AI44" s="93">
        <f t="shared" si="5"/>
        <v>749.95815319514145</v>
      </c>
      <c r="AJ44" s="93">
        <f t="shared" si="5"/>
        <v>1040.789129089716</v>
      </c>
      <c r="AK44" s="93">
        <f t="shared" si="5"/>
        <v>1754.8259641488255</v>
      </c>
      <c r="AL44" s="93">
        <f t="shared" si="5"/>
        <v>2912.5827186110514</v>
      </c>
      <c r="AM44" s="93">
        <f t="shared" si="5"/>
        <v>3707.2350978794707</v>
      </c>
      <c r="AN44" s="93">
        <f t="shared" si="5"/>
        <v>4224.6237051528278</v>
      </c>
      <c r="AO44" s="93">
        <f t="shared" si="5"/>
        <v>4836.5364038480639</v>
      </c>
      <c r="AP44" s="93">
        <f t="shared" si="5"/>
        <v>5163.6852653570695</v>
      </c>
      <c r="AQ44" s="93">
        <f t="shared" si="5"/>
        <v>4962.3834664939877</v>
      </c>
      <c r="AR44" s="93">
        <f t="shared" si="5"/>
        <v>4243.4634653334142</v>
      </c>
      <c r="AS44" s="93">
        <f t="shared" si="5"/>
        <v>4001.2256838964577</v>
      </c>
      <c r="AT44" s="93">
        <f t="shared" si="5"/>
        <v>4764.1955617436161</v>
      </c>
      <c r="AU44" s="93">
        <f t="shared" si="5"/>
        <v>6514.6706588864881</v>
      </c>
      <c r="AV44" s="93">
        <f t="shared" si="5"/>
        <v>8122.0861987110929</v>
      </c>
      <c r="AW44" s="93">
        <f t="shared" si="5"/>
        <v>8879.3638146248231</v>
      </c>
      <c r="AX44" s="93">
        <f t="shared" si="5"/>
        <v>9196.7945080707887</v>
      </c>
      <c r="AY44" s="93">
        <f t="shared" si="5"/>
        <v>9626.2797994921839</v>
      </c>
      <c r="AZ44" s="93">
        <f t="shared" si="5"/>
        <v>7754.9755325772167</v>
      </c>
      <c r="BA44" s="93">
        <f t="shared" si="5"/>
        <v>5595.5347500013704</v>
      </c>
      <c r="BB44" s="93">
        <f t="shared" si="5"/>
        <v>5568.0404080489488</v>
      </c>
      <c r="BC44" s="93">
        <f t="shared" si="5"/>
        <v>5475.8392235258198</v>
      </c>
      <c r="BD44" s="93">
        <f t="shared" si="5"/>
        <v>5659.6502842081236</v>
      </c>
      <c r="BE44" s="93">
        <f t="shared" si="5"/>
        <v>5870.7276290181053</v>
      </c>
      <c r="BF44" s="93">
        <f t="shared" si="5"/>
        <v>6030.0864290789041</v>
      </c>
      <c r="BG44" s="93">
        <f t="shared" si="5"/>
        <v>6570.4315048607314</v>
      </c>
      <c r="BH44" s="93">
        <f t="shared" si="5"/>
        <v>6750.9130000000005</v>
      </c>
      <c r="BI44" s="93">
        <f t="shared" si="5"/>
        <v>6623.9960046050001</v>
      </c>
      <c r="BJ44" s="93">
        <f t="shared" si="5"/>
        <v>6788.7708489100005</v>
      </c>
      <c r="BK44" s="93">
        <f t="shared" si="5"/>
        <v>7290.4738887753147</v>
      </c>
      <c r="BL44" s="93">
        <f t="shared" si="5"/>
        <v>7229.0433295422672</v>
      </c>
      <c r="BM44" s="93">
        <f t="shared" si="5"/>
        <v>7496.7875480742032</v>
      </c>
      <c r="BN44" s="93">
        <f t="shared" si="5"/>
        <v>7223.1762919586681</v>
      </c>
      <c r="BO44" s="93">
        <f t="shared" si="5"/>
        <v>6546.1577277929018</v>
      </c>
      <c r="BP44" s="93">
        <f t="shared" si="5"/>
        <v>5016.6436444024621</v>
      </c>
      <c r="BQ44" s="93">
        <f t="shared" si="5"/>
        <v>3410.6513261075315</v>
      </c>
      <c r="BR44" s="93">
        <f t="shared" si="5"/>
        <v>2812.1882686230788</v>
      </c>
      <c r="BS44" s="93">
        <f t="shared" si="5"/>
        <v>2721.8307669766255</v>
      </c>
      <c r="BT44" s="93">
        <f t="shared" si="5"/>
        <v>2562.8681464971451</v>
      </c>
      <c r="BU44" s="93">
        <f t="shared" si="5"/>
        <v>2580.1188420744775</v>
      </c>
      <c r="BV44" s="93">
        <f t="shared" si="5"/>
        <v>2703.6501494742756</v>
      </c>
      <c r="BW44" s="93">
        <f t="shared" si="5"/>
        <v>2795.9505480819448</v>
      </c>
      <c r="BX44" s="29"/>
    </row>
    <row r="45" spans="1:76">
      <c r="A45" s="82"/>
      <c r="B45" s="30" t="s">
        <v>237</v>
      </c>
      <c r="C45" s="167" t="s">
        <v>200</v>
      </c>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v>0</v>
      </c>
      <c r="AI45" s="93">
        <v>0</v>
      </c>
      <c r="AJ45" s="93">
        <v>0</v>
      </c>
      <c r="AK45" s="93">
        <v>0</v>
      </c>
      <c r="AL45" s="93">
        <v>0</v>
      </c>
      <c r="AM45" s="93">
        <v>0</v>
      </c>
      <c r="AN45" s="93">
        <v>0</v>
      </c>
      <c r="AO45" s="93">
        <v>0</v>
      </c>
      <c r="AP45" s="93">
        <v>0</v>
      </c>
      <c r="AQ45" s="93">
        <v>0</v>
      </c>
      <c r="AR45" s="93">
        <v>1.2749999999999999</v>
      </c>
      <c r="AS45" s="93">
        <v>10.731</v>
      </c>
      <c r="AT45" s="93">
        <v>24.417000000000002</v>
      </c>
      <c r="AU45" s="93">
        <v>45.9</v>
      </c>
      <c r="AV45" s="93">
        <v>86.460999999999999</v>
      </c>
      <c r="AW45" s="93">
        <v>112.84399999999999</v>
      </c>
      <c r="AX45" s="93">
        <v>101.313</v>
      </c>
      <c r="AY45" s="93">
        <v>104.523</v>
      </c>
      <c r="AZ45" s="93">
        <v>109.417</v>
      </c>
      <c r="BA45" s="93">
        <v>107.491</v>
      </c>
      <c r="BB45" s="93">
        <v>112.054</v>
      </c>
      <c r="BC45" s="93">
        <v>125.285</v>
      </c>
      <c r="BD45" s="93">
        <v>132.35599999999999</v>
      </c>
      <c r="BE45" s="93">
        <v>148.73699999999999</v>
      </c>
      <c r="BF45" s="93">
        <v>168.34100000000001</v>
      </c>
      <c r="BG45" s="93">
        <v>189.08099999999999</v>
      </c>
      <c r="BH45" s="93">
        <v>209.41499999999999</v>
      </c>
      <c r="BI45" s="93">
        <v>231.1134238570055</v>
      </c>
      <c r="BJ45" s="93">
        <v>259.31581324546704</v>
      </c>
      <c r="BK45" s="93">
        <v>296.238</v>
      </c>
      <c r="BL45" s="93">
        <v>324.96100000000001</v>
      </c>
      <c r="BM45" s="93">
        <v>341.1</v>
      </c>
      <c r="BN45" s="93">
        <v>349.83600000000001</v>
      </c>
      <c r="BO45" s="93">
        <v>325.97800000000001</v>
      </c>
      <c r="BP45" s="93">
        <v>304.01600000000002</v>
      </c>
      <c r="BQ45" s="93">
        <v>285.58</v>
      </c>
      <c r="BR45" s="93">
        <v>0</v>
      </c>
      <c r="BS45" s="93">
        <v>0</v>
      </c>
      <c r="BT45" s="93">
        <v>0</v>
      </c>
      <c r="BU45" s="93">
        <v>0</v>
      </c>
      <c r="BV45" s="93">
        <v>0</v>
      </c>
      <c r="BW45" s="93">
        <v>0</v>
      </c>
      <c r="BX45" s="29"/>
    </row>
    <row r="46" spans="1:76">
      <c r="A46" s="82"/>
      <c r="B46" s="30" t="s">
        <v>5</v>
      </c>
      <c r="C46" s="167" t="s">
        <v>198</v>
      </c>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v>161.73750043946862</v>
      </c>
      <c r="AI46" s="93">
        <v>181.19930304374824</v>
      </c>
      <c r="AJ46" s="93">
        <v>207.23872922573543</v>
      </c>
      <c r="AK46" s="93">
        <v>229.22300541816915</v>
      </c>
      <c r="AL46" s="93">
        <v>237.82502414359607</v>
      </c>
      <c r="AM46" s="93">
        <v>263.29748759525484</v>
      </c>
      <c r="AN46" s="93">
        <v>280.03659140788017</v>
      </c>
      <c r="AO46" s="93">
        <v>303.19546442134015</v>
      </c>
      <c r="AP46" s="93">
        <v>298.81489967459271</v>
      </c>
      <c r="AQ46" s="93">
        <v>306.83950617311092</v>
      </c>
      <c r="AR46" s="93">
        <v>302.19593117391207</v>
      </c>
      <c r="AS46" s="93">
        <v>317.85822245272215</v>
      </c>
      <c r="AT46" s="93">
        <v>348.66984352187495</v>
      </c>
      <c r="AU46" s="93">
        <v>396.66213285957724</v>
      </c>
      <c r="AV46" s="93">
        <v>399.51533573963235</v>
      </c>
      <c r="AW46" s="93">
        <v>402.25121585872171</v>
      </c>
      <c r="AX46" s="93">
        <v>421.20154669082063</v>
      </c>
      <c r="AY46" s="93">
        <v>436.36725298340411</v>
      </c>
      <c r="AZ46" s="93">
        <v>458.99338593739583</v>
      </c>
      <c r="BA46" s="93">
        <v>461.28420947497807</v>
      </c>
      <c r="BB46" s="93">
        <v>472.51720492423391</v>
      </c>
      <c r="BC46" s="93">
        <v>465.44604660798586</v>
      </c>
      <c r="BD46" s="93">
        <v>456.483</v>
      </c>
      <c r="BE46" s="93">
        <v>465.81517196123633</v>
      </c>
      <c r="BF46" s="93">
        <v>459.86098397608805</v>
      </c>
      <c r="BG46" s="93">
        <v>474.08928444871651</v>
      </c>
      <c r="BH46" s="93">
        <v>464.36799999999999</v>
      </c>
      <c r="BI46" s="93">
        <v>457.05108711905029</v>
      </c>
      <c r="BJ46" s="93">
        <v>449.82467542373149</v>
      </c>
      <c r="BK46" s="93">
        <v>423.07557421483176</v>
      </c>
      <c r="BL46" s="93">
        <v>351.82365625768108</v>
      </c>
      <c r="BM46" s="93">
        <v>356.74274253656409</v>
      </c>
      <c r="BN46" s="93">
        <v>403.58508928024094</v>
      </c>
      <c r="BO46" s="93">
        <v>392.86659263963156</v>
      </c>
      <c r="BP46" s="93">
        <v>389.19540725625791</v>
      </c>
      <c r="BQ46" s="93">
        <v>376.6055205030508</v>
      </c>
      <c r="BR46" s="93">
        <v>368.44899574334147</v>
      </c>
      <c r="BS46" s="93">
        <v>356.0184636148133</v>
      </c>
      <c r="BT46" s="93">
        <v>339.17234465973434</v>
      </c>
      <c r="BU46" s="93">
        <v>325.00121904543016</v>
      </c>
      <c r="BV46" s="93">
        <v>312.2736588044898</v>
      </c>
      <c r="BW46" s="93">
        <v>300.79289562046756</v>
      </c>
      <c r="BX46" s="29"/>
    </row>
    <row r="47" spans="1:76" ht="25.5" customHeight="1">
      <c r="A47" s="82"/>
      <c r="B47" s="107" t="s">
        <v>307</v>
      </c>
      <c r="C47" s="167" t="s">
        <v>200</v>
      </c>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v>0</v>
      </c>
      <c r="AI47" s="93">
        <v>0</v>
      </c>
      <c r="AJ47" s="93">
        <v>0</v>
      </c>
      <c r="AK47" s="93">
        <v>0</v>
      </c>
      <c r="AL47" s="93">
        <v>0</v>
      </c>
      <c r="AM47" s="93">
        <v>0</v>
      </c>
      <c r="AN47" s="93">
        <v>0</v>
      </c>
      <c r="AO47" s="93">
        <v>0</v>
      </c>
      <c r="AP47" s="93">
        <v>0</v>
      </c>
      <c r="AQ47" s="93">
        <v>0</v>
      </c>
      <c r="AR47" s="93">
        <v>0</v>
      </c>
      <c r="AS47" s="93">
        <v>0</v>
      </c>
      <c r="AT47" s="93">
        <v>0</v>
      </c>
      <c r="AU47" s="93">
        <v>0</v>
      </c>
      <c r="AV47" s="93">
        <v>0</v>
      </c>
      <c r="AW47" s="93">
        <v>0</v>
      </c>
      <c r="AX47" s="93">
        <v>0</v>
      </c>
      <c r="AY47" s="93">
        <v>0</v>
      </c>
      <c r="AZ47" s="93">
        <v>0</v>
      </c>
      <c r="BA47" s="93">
        <v>0</v>
      </c>
      <c r="BB47" s="93">
        <v>0</v>
      </c>
      <c r="BC47" s="93">
        <v>0</v>
      </c>
      <c r="BD47" s="93">
        <v>0</v>
      </c>
      <c r="BE47" s="93">
        <v>0</v>
      </c>
      <c r="BF47" s="93">
        <v>0</v>
      </c>
      <c r="BG47" s="93">
        <v>0</v>
      </c>
      <c r="BH47" s="93">
        <v>0</v>
      </c>
      <c r="BI47" s="93">
        <v>0</v>
      </c>
      <c r="BJ47" s="93">
        <v>0</v>
      </c>
      <c r="BK47" s="93">
        <v>0</v>
      </c>
      <c r="BL47" s="93">
        <v>90.849720650000009</v>
      </c>
      <c r="BM47" s="93">
        <v>106.96880001999999</v>
      </c>
      <c r="BN47" s="93">
        <v>109.92031101000002</v>
      </c>
      <c r="BO47" s="93">
        <v>115.96021940000001</v>
      </c>
      <c r="BP47" s="93">
        <v>110.02752643000001</v>
      </c>
      <c r="BQ47" s="93">
        <v>101.38309716000001</v>
      </c>
      <c r="BR47" s="93">
        <v>15.670043300000001</v>
      </c>
      <c r="BS47" s="93">
        <v>0</v>
      </c>
      <c r="BT47" s="93">
        <v>0</v>
      </c>
      <c r="BU47" s="93">
        <v>0</v>
      </c>
      <c r="BV47" s="93">
        <v>0</v>
      </c>
      <c r="BW47" s="93">
        <v>0</v>
      </c>
      <c r="BX47" s="29"/>
    </row>
    <row r="48" spans="1:76">
      <c r="A48" s="82"/>
      <c r="B48" s="107" t="s">
        <v>234</v>
      </c>
      <c r="C48" s="167" t="s">
        <v>198</v>
      </c>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v>0</v>
      </c>
      <c r="AI48" s="93">
        <v>0</v>
      </c>
      <c r="AJ48" s="93">
        <v>0</v>
      </c>
      <c r="AK48" s="93">
        <v>0</v>
      </c>
      <c r="AL48" s="93">
        <v>0</v>
      </c>
      <c r="AM48" s="93">
        <v>0</v>
      </c>
      <c r="AN48" s="93">
        <v>0</v>
      </c>
      <c r="AO48" s="93">
        <v>0</v>
      </c>
      <c r="AP48" s="93">
        <v>0</v>
      </c>
      <c r="AQ48" s="93">
        <v>0</v>
      </c>
      <c r="AR48" s="93">
        <v>0</v>
      </c>
      <c r="AS48" s="93">
        <v>0</v>
      </c>
      <c r="AT48" s="93">
        <v>0</v>
      </c>
      <c r="AU48" s="93">
        <v>0</v>
      </c>
      <c r="AV48" s="93">
        <v>0</v>
      </c>
      <c r="AW48" s="93">
        <v>0</v>
      </c>
      <c r="AX48" s="93">
        <v>0</v>
      </c>
      <c r="AY48" s="93">
        <v>0</v>
      </c>
      <c r="AZ48" s="93">
        <v>0</v>
      </c>
      <c r="BA48" s="93">
        <v>0</v>
      </c>
      <c r="BB48" s="93">
        <v>0</v>
      </c>
      <c r="BC48" s="93">
        <v>0</v>
      </c>
      <c r="BD48" s="93">
        <v>0</v>
      </c>
      <c r="BE48" s="93">
        <v>5.2569999999999997</v>
      </c>
      <c r="BF48" s="93">
        <v>5.6630000000000003</v>
      </c>
      <c r="BG48" s="93">
        <v>4.9935427399999996</v>
      </c>
      <c r="BH48" s="93">
        <v>18.285</v>
      </c>
      <c r="BI48" s="93">
        <v>38.134147140000003</v>
      </c>
      <c r="BJ48" s="93">
        <v>40.277408909999998</v>
      </c>
      <c r="BK48" s="93">
        <v>46.931080800000004</v>
      </c>
      <c r="BL48" s="93">
        <v>38.630065660000305</v>
      </c>
      <c r="BM48" s="93">
        <v>48.46444386000001</v>
      </c>
      <c r="BN48" s="93">
        <v>60.721072239999998</v>
      </c>
      <c r="BO48" s="93">
        <v>52.361478550000008</v>
      </c>
      <c r="BP48" s="93">
        <v>56.829980329999998</v>
      </c>
      <c r="BQ48" s="93">
        <v>0.62293946000000011</v>
      </c>
      <c r="BR48" s="93">
        <v>0.15163775999999998</v>
      </c>
      <c r="BS48" s="93">
        <v>-9.0799999999999995E-6</v>
      </c>
      <c r="BT48" s="93">
        <v>-9.0799999999999995E-6</v>
      </c>
      <c r="BU48" s="93">
        <v>-9.0799999999999995E-6</v>
      </c>
      <c r="BV48" s="93">
        <v>-9.0799999999999995E-6</v>
      </c>
      <c r="BW48" s="93">
        <v>-9.0799999999999995E-6</v>
      </c>
      <c r="BX48" s="29"/>
    </row>
    <row r="49" spans="1:76">
      <c r="A49" s="82"/>
      <c r="B49" s="107" t="s">
        <v>233</v>
      </c>
      <c r="C49" s="167"/>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f t="shared" ref="AH49:BW49" si="6">AH50+AH51</f>
        <v>0</v>
      </c>
      <c r="AI49" s="93">
        <f t="shared" si="6"/>
        <v>0</v>
      </c>
      <c r="AJ49" s="93">
        <f t="shared" si="6"/>
        <v>0</v>
      </c>
      <c r="AK49" s="93">
        <f t="shared" si="6"/>
        <v>0</v>
      </c>
      <c r="AL49" s="93">
        <f t="shared" si="6"/>
        <v>0</v>
      </c>
      <c r="AM49" s="93">
        <f t="shared" si="6"/>
        <v>0</v>
      </c>
      <c r="AN49" s="93">
        <f t="shared" si="6"/>
        <v>0</v>
      </c>
      <c r="AO49" s="93">
        <f t="shared" si="6"/>
        <v>0</v>
      </c>
      <c r="AP49" s="93">
        <f t="shared" si="6"/>
        <v>0</v>
      </c>
      <c r="AQ49" s="93">
        <f t="shared" si="6"/>
        <v>0</v>
      </c>
      <c r="AR49" s="93">
        <f t="shared" si="6"/>
        <v>0</v>
      </c>
      <c r="AS49" s="93">
        <f t="shared" si="6"/>
        <v>0</v>
      </c>
      <c r="AT49" s="93">
        <f t="shared" si="6"/>
        <v>0</v>
      </c>
      <c r="AU49" s="93">
        <f t="shared" si="6"/>
        <v>0</v>
      </c>
      <c r="AV49" s="93">
        <f t="shared" si="6"/>
        <v>0</v>
      </c>
      <c r="AW49" s="93">
        <f t="shared" si="6"/>
        <v>0</v>
      </c>
      <c r="AX49" s="93">
        <f t="shared" si="6"/>
        <v>0</v>
      </c>
      <c r="AY49" s="93">
        <f t="shared" si="6"/>
        <v>0</v>
      </c>
      <c r="AZ49" s="93">
        <f t="shared" si="6"/>
        <v>1951.6384801734266</v>
      </c>
      <c r="BA49" s="93">
        <f t="shared" si="6"/>
        <v>3563.4660000000003</v>
      </c>
      <c r="BB49" s="93">
        <f t="shared" si="6"/>
        <v>3252.6930000000002</v>
      </c>
      <c r="BC49" s="93">
        <f t="shared" si="6"/>
        <v>2970.0860000000002</v>
      </c>
      <c r="BD49" s="93">
        <f t="shared" si="6"/>
        <v>2577.2200000000003</v>
      </c>
      <c r="BE49" s="93">
        <f t="shared" si="6"/>
        <v>2321.5709014073173</v>
      </c>
      <c r="BF49" s="93">
        <f t="shared" si="6"/>
        <v>2334.3028686900002</v>
      </c>
      <c r="BG49" s="93">
        <f t="shared" si="6"/>
        <v>2303.3011110305724</v>
      </c>
      <c r="BH49" s="93">
        <f t="shared" si="6"/>
        <v>2061.6019999999999</v>
      </c>
      <c r="BI49" s="93">
        <f t="shared" si="6"/>
        <v>2287.0807465299326</v>
      </c>
      <c r="BJ49" s="93">
        <f t="shared" si="6"/>
        <v>2427.5737562281042</v>
      </c>
      <c r="BK49" s="93">
        <f t="shared" si="6"/>
        <v>2241.4881393452138</v>
      </c>
      <c r="BL49" s="93">
        <f t="shared" si="6"/>
        <v>2856.8277160099997</v>
      </c>
      <c r="BM49" s="93">
        <f t="shared" si="6"/>
        <v>4684.0175697100003</v>
      </c>
      <c r="BN49" s="93">
        <f t="shared" si="6"/>
        <v>4473.4852258236315</v>
      </c>
      <c r="BO49" s="93">
        <f t="shared" si="6"/>
        <v>4933.9849943699983</v>
      </c>
      <c r="BP49" s="93">
        <f t="shared" si="6"/>
        <v>5169.8070100499999</v>
      </c>
      <c r="BQ49" s="93">
        <f t="shared" si="6"/>
        <v>4338.0295485261904</v>
      </c>
      <c r="BR49" s="93">
        <f t="shared" si="6"/>
        <v>3059.0965128213134</v>
      </c>
      <c r="BS49" s="93">
        <f t="shared" si="6"/>
        <v>2386.4122705207174</v>
      </c>
      <c r="BT49" s="93">
        <f t="shared" si="6"/>
        <v>2385.3444488804648</v>
      </c>
      <c r="BU49" s="93">
        <f t="shared" si="6"/>
        <v>2485.3218308286428</v>
      </c>
      <c r="BV49" s="93">
        <f t="shared" si="6"/>
        <v>2549.6498769476621</v>
      </c>
      <c r="BW49" s="93">
        <f t="shared" si="6"/>
        <v>2613.4155264329634</v>
      </c>
      <c r="BX49" s="29"/>
    </row>
    <row r="50" spans="1:76">
      <c r="A50" s="82"/>
      <c r="B50" s="38" t="s">
        <v>214</v>
      </c>
      <c r="C50" s="167" t="s">
        <v>207</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332.70800000000008</v>
      </c>
      <c r="BA50" s="93">
        <v>475.00800000000004</v>
      </c>
      <c r="BB50" s="93">
        <v>474.24400000000003</v>
      </c>
      <c r="BC50" s="93">
        <v>459.01900000000001</v>
      </c>
      <c r="BD50" s="93">
        <v>446.95400000000001</v>
      </c>
      <c r="BE50" s="93">
        <v>469.76190140731705</v>
      </c>
      <c r="BF50" s="93">
        <v>518.64773074999994</v>
      </c>
      <c r="BG50" s="93">
        <v>507.20891397539998</v>
      </c>
      <c r="BH50" s="93">
        <v>445.23599999999999</v>
      </c>
      <c r="BI50" s="93">
        <v>486.24370455000002</v>
      </c>
      <c r="BJ50" s="93">
        <v>477.92547793</v>
      </c>
      <c r="BK50" s="93">
        <v>424.03039473491737</v>
      </c>
      <c r="BL50" s="93">
        <v>727.70019646000003</v>
      </c>
      <c r="BM50" s="93">
        <v>1088.6921164999999</v>
      </c>
      <c r="BN50" s="93">
        <v>801.16036899012533</v>
      </c>
      <c r="BO50" s="93">
        <v>749.87685299999998</v>
      </c>
      <c r="BP50" s="93">
        <v>662.33543288999988</v>
      </c>
      <c r="BQ50" s="93">
        <v>526.70929579000006</v>
      </c>
      <c r="BR50" s="93">
        <v>373.08433262780096</v>
      </c>
      <c r="BS50" s="93">
        <v>312.87831833569334</v>
      </c>
      <c r="BT50" s="93">
        <v>331.37683623545257</v>
      </c>
      <c r="BU50" s="93">
        <v>337.27740703568901</v>
      </c>
      <c r="BV50" s="93">
        <v>344.04673001506279</v>
      </c>
      <c r="BW50" s="93">
        <v>342.98680738885497</v>
      </c>
      <c r="BX50" s="29"/>
    </row>
    <row r="51" spans="1:76">
      <c r="A51" s="82"/>
      <c r="B51" s="38" t="s">
        <v>306</v>
      </c>
      <c r="C51" s="167" t="s">
        <v>200</v>
      </c>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v>0</v>
      </c>
      <c r="AI51" s="93">
        <v>0</v>
      </c>
      <c r="AJ51" s="93">
        <v>0</v>
      </c>
      <c r="AK51" s="93">
        <v>0</v>
      </c>
      <c r="AL51" s="93">
        <v>0</v>
      </c>
      <c r="AM51" s="93">
        <v>0</v>
      </c>
      <c r="AN51" s="93">
        <v>0</v>
      </c>
      <c r="AO51" s="93">
        <v>0</v>
      </c>
      <c r="AP51" s="93">
        <v>0</v>
      </c>
      <c r="AQ51" s="93">
        <v>0</v>
      </c>
      <c r="AR51" s="93">
        <v>0</v>
      </c>
      <c r="AS51" s="93">
        <v>0</v>
      </c>
      <c r="AT51" s="93">
        <v>0</v>
      </c>
      <c r="AU51" s="93">
        <v>0</v>
      </c>
      <c r="AV51" s="93">
        <v>0</v>
      </c>
      <c r="AW51" s="93">
        <v>0</v>
      </c>
      <c r="AX51" s="93">
        <v>0</v>
      </c>
      <c r="AY51" s="93">
        <v>0</v>
      </c>
      <c r="AZ51" s="93">
        <v>1618.9304801734265</v>
      </c>
      <c r="BA51" s="93">
        <v>3088.4580000000001</v>
      </c>
      <c r="BB51" s="93">
        <v>2778.4490000000001</v>
      </c>
      <c r="BC51" s="93">
        <v>2511.067</v>
      </c>
      <c r="BD51" s="93">
        <v>2130.2660000000001</v>
      </c>
      <c r="BE51" s="93">
        <v>1851.8090000000002</v>
      </c>
      <c r="BF51" s="93">
        <v>1815.6551379400003</v>
      </c>
      <c r="BG51" s="93">
        <v>1796.0921970551724</v>
      </c>
      <c r="BH51" s="93">
        <v>1616.366</v>
      </c>
      <c r="BI51" s="93">
        <v>1800.8370419799328</v>
      </c>
      <c r="BJ51" s="93">
        <v>1949.6482782981043</v>
      </c>
      <c r="BK51" s="93">
        <v>1817.4577446102965</v>
      </c>
      <c r="BL51" s="93">
        <v>2129.1275195499998</v>
      </c>
      <c r="BM51" s="93">
        <v>3595.32545321</v>
      </c>
      <c r="BN51" s="93">
        <v>3672.3248568335066</v>
      </c>
      <c r="BO51" s="93">
        <v>4184.1081413699985</v>
      </c>
      <c r="BP51" s="93">
        <v>4507.4715771600004</v>
      </c>
      <c r="BQ51" s="93">
        <v>3811.3202527361905</v>
      </c>
      <c r="BR51" s="93">
        <v>2686.0121801935124</v>
      </c>
      <c r="BS51" s="93">
        <v>2073.5339521850242</v>
      </c>
      <c r="BT51" s="93">
        <v>2053.9676126450122</v>
      </c>
      <c r="BU51" s="93">
        <v>2148.0444237929537</v>
      </c>
      <c r="BV51" s="93">
        <v>2205.6031469325994</v>
      </c>
      <c r="BW51" s="93">
        <v>2270.4287190441082</v>
      </c>
      <c r="BX51" s="29"/>
    </row>
    <row r="52" spans="1:76" ht="26.25" customHeight="1">
      <c r="A52" s="82"/>
      <c r="B52" s="30" t="s">
        <v>231</v>
      </c>
      <c r="C52" s="167" t="s">
        <v>207</v>
      </c>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v>105</v>
      </c>
      <c r="AI52" s="93">
        <v>125</v>
      </c>
      <c r="AJ52" s="93">
        <v>149</v>
      </c>
      <c r="AK52" s="93">
        <v>158</v>
      </c>
      <c r="AL52" s="93">
        <v>152</v>
      </c>
      <c r="AM52" s="93">
        <v>141</v>
      </c>
      <c r="AN52" s="93">
        <v>161</v>
      </c>
      <c r="AO52" s="93">
        <v>164</v>
      </c>
      <c r="AP52" s="93">
        <v>168.30699999999999</v>
      </c>
      <c r="AQ52" s="93">
        <v>50.746000000000002</v>
      </c>
      <c r="AR52" s="93">
        <v>26.87</v>
      </c>
      <c r="AS52" s="93">
        <v>30.309000000000001</v>
      </c>
      <c r="AT52" s="93">
        <v>33.664999999999999</v>
      </c>
      <c r="AU52" s="93">
        <v>30.951000000000001</v>
      </c>
      <c r="AV52" s="93">
        <v>31.5</v>
      </c>
      <c r="AW52" s="93">
        <v>33</v>
      </c>
      <c r="AX52" s="93">
        <v>27</v>
      </c>
      <c r="AY52" s="93">
        <v>28.556999999999999</v>
      </c>
      <c r="AZ52" s="93">
        <v>32.725000000000001</v>
      </c>
      <c r="BA52" s="93">
        <v>35.762999999999998</v>
      </c>
      <c r="BB52" s="93">
        <v>38.264000000000003</v>
      </c>
      <c r="BC52" s="93">
        <v>38.268000000000001</v>
      </c>
      <c r="BD52" s="93">
        <v>44.713000000000001</v>
      </c>
      <c r="BE52" s="93">
        <v>55.794706500000004</v>
      </c>
      <c r="BF52" s="93">
        <v>68.735896129999986</v>
      </c>
      <c r="BG52" s="93">
        <v>127.61983736719999</v>
      </c>
      <c r="BH52" s="93">
        <v>149.76499999999999</v>
      </c>
      <c r="BI52" s="93">
        <v>163.62538309999999</v>
      </c>
      <c r="BJ52" s="93">
        <v>175.38975154999997</v>
      </c>
      <c r="BK52" s="93">
        <v>246.68661228606564</v>
      </c>
      <c r="BL52" s="93">
        <v>320.89652102000002</v>
      </c>
      <c r="BM52" s="93">
        <v>344.51753750999995</v>
      </c>
      <c r="BN52" s="93">
        <v>343.25488572749998</v>
      </c>
      <c r="BO52" s="93">
        <v>365.53661895000005</v>
      </c>
      <c r="BP52" s="93">
        <v>395.77258469999998</v>
      </c>
      <c r="BQ52" s="93">
        <v>399.99203899000008</v>
      </c>
      <c r="BR52" s="93">
        <v>416.36225787871342</v>
      </c>
      <c r="BS52" s="93">
        <v>442.74404469040496</v>
      </c>
      <c r="BT52" s="93">
        <v>449.46779278667367</v>
      </c>
      <c r="BU52" s="93">
        <v>459.3568797611922</v>
      </c>
      <c r="BV52" s="93">
        <v>471.31829570335589</v>
      </c>
      <c r="BW52" s="93">
        <v>486.36815932480363</v>
      </c>
      <c r="BX52" s="29"/>
    </row>
    <row r="53" spans="1:76">
      <c r="A53" s="82"/>
      <c r="B53" s="30" t="s">
        <v>230</v>
      </c>
      <c r="C53" s="167" t="s">
        <v>207</v>
      </c>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v>16</v>
      </c>
      <c r="AI53" s="93">
        <v>16</v>
      </c>
      <c r="AJ53" s="93">
        <v>16</v>
      </c>
      <c r="AK53" s="93">
        <v>16</v>
      </c>
      <c r="AL53" s="93">
        <v>16</v>
      </c>
      <c r="AM53" s="93">
        <v>17</v>
      </c>
      <c r="AN53" s="93">
        <v>18</v>
      </c>
      <c r="AO53" s="93">
        <v>17</v>
      </c>
      <c r="AP53" s="93">
        <v>14</v>
      </c>
      <c r="AQ53" s="93">
        <v>0.434</v>
      </c>
      <c r="AR53" s="93">
        <v>0</v>
      </c>
      <c r="AS53" s="93">
        <v>0</v>
      </c>
      <c r="AT53" s="93">
        <v>0</v>
      </c>
      <c r="AU53" s="93">
        <v>0</v>
      </c>
      <c r="AV53" s="93">
        <v>0</v>
      </c>
      <c r="AW53" s="93">
        <v>0</v>
      </c>
      <c r="AX53" s="93">
        <v>0</v>
      </c>
      <c r="AY53" s="93">
        <v>0</v>
      </c>
      <c r="AZ53" s="93">
        <v>0</v>
      </c>
      <c r="BA53" s="93">
        <v>0</v>
      </c>
      <c r="BB53" s="93">
        <v>0</v>
      </c>
      <c r="BC53" s="93">
        <v>0</v>
      </c>
      <c r="BD53" s="93">
        <v>0</v>
      </c>
      <c r="BE53" s="93">
        <v>0</v>
      </c>
      <c r="BF53" s="93">
        <v>0</v>
      </c>
      <c r="BG53" s="93">
        <v>0</v>
      </c>
      <c r="BH53" s="93">
        <v>0</v>
      </c>
      <c r="BI53" s="93">
        <v>0</v>
      </c>
      <c r="BJ53" s="93">
        <v>0</v>
      </c>
      <c r="BK53" s="93">
        <v>0</v>
      </c>
      <c r="BL53" s="93">
        <v>0</v>
      </c>
      <c r="BM53" s="93">
        <v>0</v>
      </c>
      <c r="BN53" s="93">
        <v>0</v>
      </c>
      <c r="BO53" s="93">
        <v>0</v>
      </c>
      <c r="BP53" s="93">
        <v>0</v>
      </c>
      <c r="BQ53" s="93">
        <v>0</v>
      </c>
      <c r="BR53" s="93">
        <v>0</v>
      </c>
      <c r="BS53" s="93">
        <v>0</v>
      </c>
      <c r="BT53" s="93">
        <v>0</v>
      </c>
      <c r="BU53" s="93">
        <v>0</v>
      </c>
      <c r="BV53" s="93">
        <v>0</v>
      </c>
      <c r="BW53" s="93">
        <v>0</v>
      </c>
      <c r="BX53" s="29"/>
    </row>
    <row r="54" spans="1:76">
      <c r="A54" s="82"/>
      <c r="B54" s="30" t="s">
        <v>305</v>
      </c>
      <c r="C54" s="167" t="s">
        <v>198</v>
      </c>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v>37.898503071731419</v>
      </c>
      <c r="AI54" s="93">
        <v>64.855703618254054</v>
      </c>
      <c r="AJ54" s="93">
        <v>96.569209265311542</v>
      </c>
      <c r="AK54" s="93">
        <v>127.84580671123882</v>
      </c>
      <c r="AL54" s="93">
        <v>169.68592537968243</v>
      </c>
      <c r="AM54" s="93">
        <v>214.43796792257592</v>
      </c>
      <c r="AN54" s="93">
        <v>245.28870869995595</v>
      </c>
      <c r="AO54" s="93">
        <v>282.49343254041281</v>
      </c>
      <c r="AP54" s="93">
        <v>335.26923366467042</v>
      </c>
      <c r="AQ54" s="93">
        <v>380.55923785764566</v>
      </c>
      <c r="AR54" s="93">
        <v>421.4691414374301</v>
      </c>
      <c r="AS54" s="93">
        <v>470.12556674757064</v>
      </c>
      <c r="AT54" s="93">
        <v>529.02542592395196</v>
      </c>
      <c r="AU54" s="93">
        <v>628.73314831467371</v>
      </c>
      <c r="AV54" s="93">
        <v>40.441304458882144</v>
      </c>
      <c r="AW54" s="93">
        <v>0</v>
      </c>
      <c r="AX54" s="93">
        <v>0</v>
      </c>
      <c r="AY54" s="93">
        <v>0</v>
      </c>
      <c r="AZ54" s="93">
        <v>0</v>
      </c>
      <c r="BA54" s="93">
        <v>0</v>
      </c>
      <c r="BB54" s="93">
        <v>0</v>
      </c>
      <c r="BC54" s="93">
        <v>0</v>
      </c>
      <c r="BD54" s="93">
        <v>0</v>
      </c>
      <c r="BE54" s="93">
        <v>0</v>
      </c>
      <c r="BF54" s="93">
        <v>0</v>
      </c>
      <c r="BG54" s="93">
        <v>0</v>
      </c>
      <c r="BH54" s="93">
        <v>0</v>
      </c>
      <c r="BI54" s="93">
        <v>0</v>
      </c>
      <c r="BJ54" s="93">
        <v>0</v>
      </c>
      <c r="BK54" s="93">
        <v>0</v>
      </c>
      <c r="BL54" s="93">
        <v>0</v>
      </c>
      <c r="BM54" s="93">
        <v>0</v>
      </c>
      <c r="BN54" s="93">
        <v>0</v>
      </c>
      <c r="BO54" s="93">
        <v>0</v>
      </c>
      <c r="BP54" s="93">
        <v>0</v>
      </c>
      <c r="BQ54" s="93">
        <v>0</v>
      </c>
      <c r="BR54" s="93">
        <v>0</v>
      </c>
      <c r="BS54" s="93">
        <v>0</v>
      </c>
      <c r="BT54" s="93">
        <v>0</v>
      </c>
      <c r="BU54" s="93">
        <v>0</v>
      </c>
      <c r="BV54" s="93">
        <v>0</v>
      </c>
      <c r="BW54" s="93">
        <v>0</v>
      </c>
      <c r="BX54" s="29"/>
    </row>
    <row r="55" spans="1:76">
      <c r="A55" s="82"/>
      <c r="B55" s="30" t="s">
        <v>304</v>
      </c>
      <c r="C55" s="167" t="s">
        <v>198</v>
      </c>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v>0</v>
      </c>
      <c r="AI55" s="93">
        <v>0</v>
      </c>
      <c r="AJ55" s="93">
        <v>0</v>
      </c>
      <c r="AK55" s="93">
        <v>0</v>
      </c>
      <c r="AL55" s="93">
        <v>0</v>
      </c>
      <c r="AM55" s="93">
        <v>0</v>
      </c>
      <c r="AN55" s="93">
        <v>0</v>
      </c>
      <c r="AO55" s="93">
        <v>0</v>
      </c>
      <c r="AP55" s="93">
        <v>0</v>
      </c>
      <c r="AQ55" s="93">
        <v>0</v>
      </c>
      <c r="AR55" s="93">
        <v>0</v>
      </c>
      <c r="AS55" s="93">
        <v>0</v>
      </c>
      <c r="AT55" s="93">
        <v>0</v>
      </c>
      <c r="AU55" s="93">
        <v>0</v>
      </c>
      <c r="AV55" s="93">
        <v>0</v>
      </c>
      <c r="AW55" s="93">
        <v>0</v>
      </c>
      <c r="AX55" s="93">
        <v>0</v>
      </c>
      <c r="AY55" s="93">
        <v>0</v>
      </c>
      <c r="AZ55" s="93">
        <v>0</v>
      </c>
      <c r="BA55" s="93">
        <v>0</v>
      </c>
      <c r="BB55" s="93">
        <v>0</v>
      </c>
      <c r="BC55" s="93">
        <v>0.56699999999999995</v>
      </c>
      <c r="BD55" s="93">
        <v>42.750999999999998</v>
      </c>
      <c r="BE55" s="93">
        <v>82</v>
      </c>
      <c r="BF55" s="93">
        <v>180.13019312</v>
      </c>
      <c r="BG55" s="93">
        <v>139.34738139999999</v>
      </c>
      <c r="BH55" s="93">
        <v>87.293999999999997</v>
      </c>
      <c r="BI55" s="93">
        <v>71.74855457999999</v>
      </c>
      <c r="BJ55" s="93">
        <v>86.415832980000019</v>
      </c>
      <c r="BK55" s="93">
        <v>109.97339909</v>
      </c>
      <c r="BL55" s="93">
        <v>112.23410000000001</v>
      </c>
      <c r="BM55" s="93">
        <v>115.10395912999999</v>
      </c>
      <c r="BN55" s="93">
        <v>138.13980000000001</v>
      </c>
      <c r="BO55" s="93">
        <v>47.019696670000002</v>
      </c>
      <c r="BP55" s="93">
        <v>1.39356865</v>
      </c>
      <c r="BQ55" s="93">
        <v>0.86930000000000007</v>
      </c>
      <c r="BR55" s="93">
        <v>0.44763047935483868</v>
      </c>
      <c r="BS55" s="93">
        <v>0.58100466633924852</v>
      </c>
      <c r="BT55" s="93">
        <v>0.60075882499478284</v>
      </c>
      <c r="BU55" s="93">
        <v>0.62298690151958991</v>
      </c>
      <c r="BV55" s="93">
        <v>0.49092722224056429</v>
      </c>
      <c r="BW55" s="93">
        <v>0.51395051305742001</v>
      </c>
      <c r="BX55" s="29"/>
    </row>
    <row r="56" spans="1:76">
      <c r="A56" s="82"/>
      <c r="B56" s="30" t="s">
        <v>227</v>
      </c>
      <c r="C56" s="167" t="s">
        <v>198</v>
      </c>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v>0</v>
      </c>
      <c r="AI56" s="93">
        <v>0</v>
      </c>
      <c r="AJ56" s="93">
        <v>0</v>
      </c>
      <c r="AK56" s="93">
        <v>0</v>
      </c>
      <c r="AL56" s="93">
        <v>0</v>
      </c>
      <c r="AM56" s="93">
        <v>0</v>
      </c>
      <c r="AN56" s="93">
        <v>0</v>
      </c>
      <c r="AO56" s="93">
        <v>0</v>
      </c>
      <c r="AP56" s="93">
        <v>0</v>
      </c>
      <c r="AQ56" s="93">
        <v>0</v>
      </c>
      <c r="AR56" s="93">
        <v>0</v>
      </c>
      <c r="AS56" s="93">
        <v>0</v>
      </c>
      <c r="AT56" s="93">
        <v>0</v>
      </c>
      <c r="AU56" s="93">
        <v>0</v>
      </c>
      <c r="AV56" s="93">
        <v>0</v>
      </c>
      <c r="AW56" s="93">
        <v>0</v>
      </c>
      <c r="AX56" s="93">
        <v>0</v>
      </c>
      <c r="AY56" s="93">
        <v>0</v>
      </c>
      <c r="AZ56" s="93">
        <v>0</v>
      </c>
      <c r="BA56" s="93">
        <v>0</v>
      </c>
      <c r="BB56" s="93">
        <v>0</v>
      </c>
      <c r="BC56" s="93">
        <v>0</v>
      </c>
      <c r="BD56" s="93">
        <v>0</v>
      </c>
      <c r="BE56" s="93">
        <v>0</v>
      </c>
      <c r="BF56" s="93">
        <v>0</v>
      </c>
      <c r="BG56" s="93">
        <v>0</v>
      </c>
      <c r="BH56" s="93">
        <v>0</v>
      </c>
      <c r="BI56" s="93">
        <v>0</v>
      </c>
      <c r="BJ56" s="93">
        <v>0</v>
      </c>
      <c r="BK56" s="93">
        <v>0</v>
      </c>
      <c r="BL56" s="93">
        <v>0</v>
      </c>
      <c r="BM56" s="93">
        <v>0</v>
      </c>
      <c r="BN56" s="93">
        <v>0</v>
      </c>
      <c r="BO56" s="93">
        <v>5.1059946700000003</v>
      </c>
      <c r="BP56" s="93">
        <v>18.281430299999997</v>
      </c>
      <c r="BQ56" s="93">
        <v>32.793243410000002</v>
      </c>
      <c r="BR56" s="93">
        <v>13.42471338</v>
      </c>
      <c r="BS56" s="93">
        <v>31.152000000000001</v>
      </c>
      <c r="BT56" s="93">
        <v>14.278</v>
      </c>
      <c r="BU56" s="93">
        <v>0</v>
      </c>
      <c r="BV56" s="93">
        <v>0</v>
      </c>
      <c r="BW56" s="93">
        <v>0</v>
      </c>
      <c r="BX56" s="29"/>
    </row>
    <row r="57" spans="1:76" ht="26.25" customHeight="1">
      <c r="A57" s="82"/>
      <c r="B57" s="9" t="s">
        <v>222</v>
      </c>
      <c r="C57" s="167" t="s">
        <v>198</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v>155.0902486384237</v>
      </c>
      <c r="BR57" s="93">
        <v>1489.8974193609952</v>
      </c>
      <c r="BS57" s="93">
        <v>2208.7356915473356</v>
      </c>
      <c r="BT57" s="93">
        <v>4360.0644914658387</v>
      </c>
      <c r="BU57" s="93">
        <v>7097.9983417156291</v>
      </c>
      <c r="BV57" s="93">
        <v>8082.4673585510563</v>
      </c>
      <c r="BW57" s="93">
        <v>8432.7702680111634</v>
      </c>
      <c r="BX57" s="29"/>
    </row>
    <row r="58" spans="1:76">
      <c r="A58" s="82"/>
      <c r="B58" s="30" t="s">
        <v>220</v>
      </c>
      <c r="C58" s="167" t="s">
        <v>198</v>
      </c>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v>0</v>
      </c>
      <c r="AI58" s="93">
        <v>0</v>
      </c>
      <c r="AJ58" s="93">
        <v>0</v>
      </c>
      <c r="AK58" s="93">
        <v>0</v>
      </c>
      <c r="AL58" s="93">
        <v>0</v>
      </c>
      <c r="AM58" s="93">
        <v>0</v>
      </c>
      <c r="AN58" s="93">
        <v>0</v>
      </c>
      <c r="AO58" s="93">
        <v>0</v>
      </c>
      <c r="AP58" s="93">
        <v>0</v>
      </c>
      <c r="AQ58" s="93">
        <v>0</v>
      </c>
      <c r="AR58" s="93">
        <v>0</v>
      </c>
      <c r="AS58" s="93">
        <v>0</v>
      </c>
      <c r="AT58" s="93">
        <v>0</v>
      </c>
      <c r="AU58" s="93">
        <v>0</v>
      </c>
      <c r="AV58" s="93">
        <v>0</v>
      </c>
      <c r="AW58" s="93">
        <v>0</v>
      </c>
      <c r="AX58" s="93">
        <v>0</v>
      </c>
      <c r="AY58" s="93">
        <v>0</v>
      </c>
      <c r="AZ58" s="93">
        <v>0</v>
      </c>
      <c r="BA58" s="93">
        <v>0</v>
      </c>
      <c r="BB58" s="93">
        <v>0</v>
      </c>
      <c r="BC58" s="93">
        <v>0</v>
      </c>
      <c r="BD58" s="93">
        <v>0</v>
      </c>
      <c r="BE58" s="93">
        <v>0</v>
      </c>
      <c r="BF58" s="93">
        <v>0</v>
      </c>
      <c r="BG58" s="93">
        <v>0</v>
      </c>
      <c r="BH58" s="93">
        <v>0</v>
      </c>
      <c r="BI58" s="93">
        <v>0</v>
      </c>
      <c r="BJ58" s="93">
        <v>0</v>
      </c>
      <c r="BK58" s="93">
        <v>0</v>
      </c>
      <c r="BL58" s="93">
        <v>55.084215560000004</v>
      </c>
      <c r="BM58" s="93">
        <v>63.075896640000003</v>
      </c>
      <c r="BN58" s="93">
        <v>61.896868359999999</v>
      </c>
      <c r="BO58" s="93">
        <v>39.035515199999999</v>
      </c>
      <c r="BP58" s="93">
        <v>27.879101479999999</v>
      </c>
      <c r="BQ58" s="93">
        <v>25.215089500000001</v>
      </c>
      <c r="BR58" s="93">
        <v>4.096890000000001</v>
      </c>
      <c r="BS58" s="93">
        <v>0</v>
      </c>
      <c r="BT58" s="93">
        <v>0</v>
      </c>
      <c r="BU58" s="93">
        <v>0</v>
      </c>
      <c r="BV58" s="93">
        <v>0</v>
      </c>
      <c r="BW58" s="93">
        <v>0</v>
      </c>
      <c r="BX58" s="29"/>
    </row>
    <row r="59" spans="1:76">
      <c r="A59" s="82"/>
      <c r="B59" s="30" t="s">
        <v>218</v>
      </c>
      <c r="C59" s="167" t="s">
        <v>198</v>
      </c>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v>65.063615077455893</v>
      </c>
      <c r="AI59" s="93">
        <v>79.479739700042487</v>
      </c>
      <c r="AJ59" s="93">
        <v>99.580834840251342</v>
      </c>
      <c r="AK59" s="93">
        <v>118.59112985115947</v>
      </c>
      <c r="AL59" s="93">
        <v>139.73920084720251</v>
      </c>
      <c r="AM59" s="93">
        <v>164.50313614077683</v>
      </c>
      <c r="AN59" s="93">
        <v>212.71284119727849</v>
      </c>
      <c r="AO59" s="93">
        <v>238.91816166157855</v>
      </c>
      <c r="AP59" s="93">
        <v>254.25078624505122</v>
      </c>
      <c r="AQ59" s="93">
        <v>261.22874343482823</v>
      </c>
      <c r="AR59" s="93">
        <v>277.40848838548044</v>
      </c>
      <c r="AS59" s="93">
        <v>301.45498962625896</v>
      </c>
      <c r="AT59" s="93">
        <v>371.69112573456874</v>
      </c>
      <c r="AU59" s="93">
        <v>518.375122512399</v>
      </c>
      <c r="AV59" s="93">
        <v>547.65025616051685</v>
      </c>
      <c r="AW59" s="93">
        <v>599.38952382356536</v>
      </c>
      <c r="AX59" s="93">
        <v>668.19973532569691</v>
      </c>
      <c r="AY59" s="93">
        <v>709.36948030254121</v>
      </c>
      <c r="AZ59" s="93">
        <v>801.06839642781028</v>
      </c>
      <c r="BA59" s="93">
        <v>862.44303435481982</v>
      </c>
      <c r="BB59" s="93">
        <v>840.04033176203689</v>
      </c>
      <c r="BC59" s="93">
        <v>861.99389255607184</v>
      </c>
      <c r="BD59" s="93">
        <v>851.15599999999995</v>
      </c>
      <c r="BE59" s="93">
        <v>874.17398603512197</v>
      </c>
      <c r="BF59" s="93">
        <v>794.99319101826757</v>
      </c>
      <c r="BG59" s="93">
        <v>766.14312936370834</v>
      </c>
      <c r="BH59" s="93">
        <v>794.12099999999998</v>
      </c>
      <c r="BI59" s="93">
        <v>771.95111937118725</v>
      </c>
      <c r="BJ59" s="93">
        <v>768.33523924275994</v>
      </c>
      <c r="BK59" s="93">
        <v>697.57744277639608</v>
      </c>
      <c r="BL59" s="93">
        <v>711.89560463857492</v>
      </c>
      <c r="BM59" s="93">
        <v>723.31083959144485</v>
      </c>
      <c r="BN59" s="93">
        <v>718.27939070806326</v>
      </c>
      <c r="BO59" s="93">
        <v>711.3639340066137</v>
      </c>
      <c r="BP59" s="93">
        <v>727.39818972298963</v>
      </c>
      <c r="BQ59" s="93">
        <v>696.84832033407201</v>
      </c>
      <c r="BR59" s="93">
        <v>604.1618040660112</v>
      </c>
      <c r="BS59" s="93">
        <v>378.44498562262771</v>
      </c>
      <c r="BT59" s="93">
        <v>86.114082063890521</v>
      </c>
      <c r="BU59" s="93">
        <v>0.28950737019608097</v>
      </c>
      <c r="BV59" s="93">
        <v>0.27287604798821558</v>
      </c>
      <c r="BW59" s="93">
        <v>0.2789495300110017</v>
      </c>
      <c r="BX59" s="29"/>
    </row>
    <row r="60" spans="1:76">
      <c r="A60" s="82"/>
      <c r="B60" s="30" t="s">
        <v>288</v>
      </c>
      <c r="C60" s="167" t="s">
        <v>200</v>
      </c>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v>23.742129412884193</v>
      </c>
      <c r="AR60" s="93">
        <v>124.55443691978304</v>
      </c>
      <c r="AS60" s="93">
        <v>107.73044960785994</v>
      </c>
      <c r="AT60" s="93">
        <v>126.97640117994101</v>
      </c>
      <c r="AU60" s="93">
        <v>172.18</v>
      </c>
      <c r="AV60" s="93">
        <v>172.37799999999999</v>
      </c>
      <c r="AW60" s="93">
        <v>194.25600000000003</v>
      </c>
      <c r="AX60" s="93">
        <v>187.28899999999999</v>
      </c>
      <c r="AY60" s="93">
        <v>214.38800000000001</v>
      </c>
      <c r="AZ60" s="93">
        <v>197.916</v>
      </c>
      <c r="BA60" s="93">
        <v>164.20699999999999</v>
      </c>
      <c r="BB60" s="93">
        <v>176.72299999999998</v>
      </c>
      <c r="BC60" s="93">
        <v>163.03138294517106</v>
      </c>
      <c r="BD60" s="93">
        <v>199.31266883868574</v>
      </c>
      <c r="BE60" s="93">
        <v>223.009962981786</v>
      </c>
      <c r="BF60" s="93">
        <v>271.56763858619945</v>
      </c>
      <c r="BG60" s="93">
        <v>297.69167471771999</v>
      </c>
      <c r="BH60" s="93">
        <v>296.03603723607625</v>
      </c>
      <c r="BI60" s="93">
        <v>323.58529987590123</v>
      </c>
      <c r="BJ60" s="93"/>
      <c r="BK60" s="93"/>
      <c r="BL60" s="93"/>
      <c r="BM60" s="93"/>
      <c r="BN60" s="93"/>
      <c r="BO60" s="93"/>
      <c r="BP60" s="93"/>
      <c r="BQ60" s="93"/>
      <c r="BR60" s="93"/>
      <c r="BS60" s="93"/>
      <c r="BT60" s="93"/>
      <c r="BU60" s="93"/>
      <c r="BV60" s="93"/>
      <c r="BW60" s="93"/>
      <c r="BX60" s="29"/>
    </row>
    <row r="61" spans="1:76">
      <c r="A61" s="82"/>
      <c r="B61" s="30" t="s">
        <v>216</v>
      </c>
      <c r="C61" s="167" t="s">
        <v>200</v>
      </c>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v>252.52462299999999</v>
      </c>
      <c r="BK61" s="93">
        <v>217.03232700000001</v>
      </c>
      <c r="BL61" s="93">
        <v>202.71215699999999</v>
      </c>
      <c r="BM61" s="93">
        <v>254.65718699999999</v>
      </c>
      <c r="BN61" s="93">
        <v>257.83189955001012</v>
      </c>
      <c r="BO61" s="93">
        <v>116.81307476126997</v>
      </c>
      <c r="BP61" s="93">
        <v>88.835079000000007</v>
      </c>
      <c r="BQ61" s="93">
        <v>-124.73942300000002</v>
      </c>
      <c r="BR61" s="93">
        <v>-108.13491773116101</v>
      </c>
      <c r="BS61" s="93">
        <v>0</v>
      </c>
      <c r="BT61" s="93">
        <v>0</v>
      </c>
      <c r="BU61" s="93">
        <v>0</v>
      </c>
      <c r="BV61" s="93">
        <v>0</v>
      </c>
      <c r="BW61" s="93">
        <v>0</v>
      </c>
      <c r="BX61" s="29"/>
    </row>
    <row r="62" spans="1:76" ht="25.5" customHeight="1">
      <c r="A62" s="82"/>
      <c r="B62" s="30" t="s">
        <v>215</v>
      </c>
      <c r="C62" s="167" t="s">
        <v>198</v>
      </c>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v>0</v>
      </c>
      <c r="AI62" s="93">
        <v>0</v>
      </c>
      <c r="AJ62" s="93">
        <v>0</v>
      </c>
      <c r="AK62" s="93">
        <v>0</v>
      </c>
      <c r="AL62" s="93">
        <v>0</v>
      </c>
      <c r="AM62" s="93">
        <v>0</v>
      </c>
      <c r="AN62" s="93">
        <v>0</v>
      </c>
      <c r="AO62" s="93">
        <v>0</v>
      </c>
      <c r="AP62" s="93">
        <v>1</v>
      </c>
      <c r="AQ62" s="93">
        <v>0.68200000000000005</v>
      </c>
      <c r="AR62" s="93">
        <v>0.71099999999999997</v>
      </c>
      <c r="AS62" s="93">
        <v>0.05</v>
      </c>
      <c r="AT62" s="93">
        <v>4.3999999999999997E-2</v>
      </c>
      <c r="AU62" s="93">
        <v>1.0529999999999999</v>
      </c>
      <c r="AV62" s="93">
        <v>1.0680000000000001</v>
      </c>
      <c r="AW62" s="93">
        <v>2.0219999999999998</v>
      </c>
      <c r="AX62" s="93">
        <v>1.901</v>
      </c>
      <c r="AY62" s="93">
        <v>2.9769999999999999</v>
      </c>
      <c r="AZ62" s="93">
        <v>2.5939999999999999</v>
      </c>
      <c r="BA62" s="93">
        <v>3.1680000000000001</v>
      </c>
      <c r="BB62" s="93">
        <v>4.3739999999999997</v>
      </c>
      <c r="BC62" s="93">
        <v>6.6749999999999998</v>
      </c>
      <c r="BD62" s="93">
        <v>1.966</v>
      </c>
      <c r="BE62" s="93">
        <v>8.6959999999999997</v>
      </c>
      <c r="BF62" s="93">
        <v>7.1639999999999997</v>
      </c>
      <c r="BG62" s="93">
        <v>5.907</v>
      </c>
      <c r="BH62" s="93">
        <v>7.7169999999999996</v>
      </c>
      <c r="BI62" s="93">
        <v>8.1300000000000008</v>
      </c>
      <c r="BJ62" s="93">
        <v>9.604000000000001</v>
      </c>
      <c r="BK62" s="93">
        <v>12.0015</v>
      </c>
      <c r="BL62" s="93">
        <v>16.099019999999999</v>
      </c>
      <c r="BM62" s="93">
        <v>16.099019999999999</v>
      </c>
      <c r="BN62" s="93">
        <v>16.099019999999999</v>
      </c>
      <c r="BO62" s="93">
        <v>16.098934999999997</v>
      </c>
      <c r="BP62" s="93">
        <v>16.099</v>
      </c>
      <c r="BQ62" s="93">
        <v>17.036000000000001</v>
      </c>
      <c r="BR62" s="93">
        <v>17.036000000000001</v>
      </c>
      <c r="BS62" s="93">
        <v>17.036000000000001</v>
      </c>
      <c r="BT62" s="93">
        <v>17.036000000000001</v>
      </c>
      <c r="BU62" s="93">
        <v>17.036000000000001</v>
      </c>
      <c r="BV62" s="93">
        <v>17.036000000000001</v>
      </c>
      <c r="BW62" s="93">
        <v>17.036000000000001</v>
      </c>
      <c r="BX62" s="29"/>
    </row>
    <row r="63" spans="1:76">
      <c r="A63" s="82"/>
      <c r="B63" s="30" t="s">
        <v>211</v>
      </c>
      <c r="C63" s="167" t="s">
        <v>207</v>
      </c>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v>0</v>
      </c>
      <c r="AI63" s="93">
        <v>0</v>
      </c>
      <c r="AJ63" s="93">
        <v>0</v>
      </c>
      <c r="AK63" s="93">
        <v>0</v>
      </c>
      <c r="AL63" s="93">
        <v>0</v>
      </c>
      <c r="AM63" s="93">
        <v>0</v>
      </c>
      <c r="AN63" s="93">
        <v>0</v>
      </c>
      <c r="AO63" s="93">
        <v>0</v>
      </c>
      <c r="AP63" s="93">
        <v>0</v>
      </c>
      <c r="AQ63" s="93">
        <v>193</v>
      </c>
      <c r="AR63" s="93">
        <v>250</v>
      </c>
      <c r="AS63" s="93">
        <v>286</v>
      </c>
      <c r="AT63" s="93">
        <v>314</v>
      </c>
      <c r="AU63" s="93">
        <v>408</v>
      </c>
      <c r="AV63" s="93">
        <v>434</v>
      </c>
      <c r="AW63" s="93">
        <v>416</v>
      </c>
      <c r="AX63" s="93">
        <v>480</v>
      </c>
      <c r="AY63" s="93">
        <v>524.29999999999995</v>
      </c>
      <c r="AZ63" s="93">
        <v>340.8</v>
      </c>
      <c r="BA63" s="93">
        <v>502</v>
      </c>
      <c r="BB63" s="93">
        <v>553</v>
      </c>
      <c r="BC63" s="93">
        <v>635</v>
      </c>
      <c r="BD63" s="93">
        <v>648</v>
      </c>
      <c r="BE63" s="93">
        <v>635.94107848647479</v>
      </c>
      <c r="BF63" s="93">
        <v>723.75621958442548</v>
      </c>
      <c r="BG63" s="93">
        <v>1035</v>
      </c>
      <c r="BH63" s="93">
        <v>1291.17</v>
      </c>
      <c r="BI63" s="93">
        <v>1183.6549443026729</v>
      </c>
      <c r="BJ63" s="93">
        <v>1312.9542119951134</v>
      </c>
      <c r="BK63" s="93">
        <v>1623.1882790812579</v>
      </c>
      <c r="BL63" s="93">
        <v>1949.4219162508432</v>
      </c>
      <c r="BM63" s="93">
        <v>2026.2023687265355</v>
      </c>
      <c r="BN63" s="93">
        <v>2134.4746846376861</v>
      </c>
      <c r="BO63" s="93">
        <v>2194.8675095390704</v>
      </c>
      <c r="BP63" s="93">
        <v>2237.6154706681673</v>
      </c>
      <c r="BQ63" s="93">
        <v>2217.6461621588205</v>
      </c>
      <c r="BR63" s="93">
        <v>2237.7753693858722</v>
      </c>
      <c r="BS63" s="93">
        <v>2272.2159804081525</v>
      </c>
      <c r="BT63" s="93">
        <v>2296.610852566168</v>
      </c>
      <c r="BU63" s="93">
        <v>2358.6024881561739</v>
      </c>
      <c r="BV63" s="93">
        <v>2435.0150278314441</v>
      </c>
      <c r="BW63" s="93">
        <v>2531.1291942878588</v>
      </c>
      <c r="BX63" s="29"/>
    </row>
    <row r="64" spans="1:76">
      <c r="A64" s="82"/>
      <c r="B64" s="30" t="s">
        <v>210</v>
      </c>
      <c r="C64" s="167" t="s">
        <v>207</v>
      </c>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v>0</v>
      </c>
      <c r="AI64" s="93">
        <v>0</v>
      </c>
      <c r="AJ64" s="93">
        <v>0</v>
      </c>
      <c r="AK64" s="93">
        <v>0</v>
      </c>
      <c r="AL64" s="93">
        <v>0</v>
      </c>
      <c r="AM64" s="93">
        <v>500</v>
      </c>
      <c r="AN64" s="93">
        <v>508</v>
      </c>
      <c r="AO64" s="93">
        <v>545</v>
      </c>
      <c r="AP64" s="93">
        <v>757</v>
      </c>
      <c r="AQ64" s="93">
        <v>840</v>
      </c>
      <c r="AR64" s="93">
        <v>898</v>
      </c>
      <c r="AS64" s="93">
        <v>949</v>
      </c>
      <c r="AT64" s="93">
        <v>941</v>
      </c>
      <c r="AU64" s="93">
        <v>781</v>
      </c>
      <c r="AV64" s="93">
        <v>688</v>
      </c>
      <c r="AW64" s="93">
        <v>659</v>
      </c>
      <c r="AX64" s="93">
        <v>80</v>
      </c>
      <c r="AY64" s="93">
        <v>36.299999999999997</v>
      </c>
      <c r="AZ64" s="93">
        <v>97.6</v>
      </c>
      <c r="BA64" s="93">
        <v>26</v>
      </c>
      <c r="BB64" s="93">
        <v>27</v>
      </c>
      <c r="BC64" s="93">
        <v>66</v>
      </c>
      <c r="BD64" s="93">
        <v>67</v>
      </c>
      <c r="BE64" s="93">
        <v>69</v>
      </c>
      <c r="BF64" s="93">
        <v>70</v>
      </c>
      <c r="BG64" s="93">
        <v>79.728606106509176</v>
      </c>
      <c r="BH64" s="93">
        <v>43</v>
      </c>
      <c r="BI64" s="93">
        <v>41</v>
      </c>
      <c r="BJ64" s="93">
        <v>45</v>
      </c>
      <c r="BK64" s="93">
        <v>43.47423573035443</v>
      </c>
      <c r="BL64" s="93">
        <v>46.203362466202719</v>
      </c>
      <c r="BM64" s="93">
        <v>46.819417065825782</v>
      </c>
      <c r="BN64" s="93">
        <v>44.415302132907541</v>
      </c>
      <c r="BO64" s="93">
        <v>47.37944846742954</v>
      </c>
      <c r="BP64" s="93">
        <v>51.631781777558992</v>
      </c>
      <c r="BQ64" s="93">
        <v>52.486933080624702</v>
      </c>
      <c r="BR64" s="93">
        <v>8</v>
      </c>
      <c r="BS64" s="93">
        <v>0</v>
      </c>
      <c r="BT64" s="93">
        <v>0</v>
      </c>
      <c r="BU64" s="93">
        <v>0</v>
      </c>
      <c r="BV64" s="93">
        <v>0</v>
      </c>
      <c r="BW64" s="93">
        <v>0</v>
      </c>
      <c r="BX64" s="29"/>
    </row>
    <row r="65" spans="1:76">
      <c r="A65" s="82"/>
      <c r="B65" s="30" t="s">
        <v>209</v>
      </c>
      <c r="C65" s="167" t="s">
        <v>200</v>
      </c>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v>0</v>
      </c>
      <c r="AR65" s="93">
        <v>0</v>
      </c>
      <c r="AS65" s="93">
        <v>0</v>
      </c>
      <c r="AT65" s="93">
        <v>0</v>
      </c>
      <c r="AU65" s="93">
        <v>0</v>
      </c>
      <c r="AV65" s="93">
        <v>0</v>
      </c>
      <c r="AW65" s="93">
        <v>0</v>
      </c>
      <c r="AX65" s="93">
        <v>0</v>
      </c>
      <c r="AY65" s="93">
        <v>0</v>
      </c>
      <c r="AZ65" s="93">
        <v>0</v>
      </c>
      <c r="BA65" s="93">
        <v>0</v>
      </c>
      <c r="BB65" s="93">
        <v>0</v>
      </c>
      <c r="BC65" s="93">
        <v>0</v>
      </c>
      <c r="BD65" s="93">
        <v>0</v>
      </c>
      <c r="BE65" s="93">
        <v>0</v>
      </c>
      <c r="BF65" s="93">
        <v>0</v>
      </c>
      <c r="BG65" s="93">
        <v>0</v>
      </c>
      <c r="BH65" s="93">
        <v>0</v>
      </c>
      <c r="BI65" s="93">
        <v>0</v>
      </c>
      <c r="BJ65" s="93">
        <v>119.870778</v>
      </c>
      <c r="BK65" s="93">
        <v>123.071</v>
      </c>
      <c r="BL65" s="93">
        <v>133.291</v>
      </c>
      <c r="BM65" s="93">
        <v>138.81399999999999</v>
      </c>
      <c r="BN65" s="93">
        <v>130.89869660000002</v>
      </c>
      <c r="BO65" s="93">
        <v>46.04</v>
      </c>
      <c r="BP65" s="93">
        <v>39.037999999999997</v>
      </c>
      <c r="BQ65" s="93">
        <v>37.116999999999997</v>
      </c>
      <c r="BR65" s="93">
        <v>33.640999999999998</v>
      </c>
      <c r="BS65" s="93">
        <v>33.698999999999998</v>
      </c>
      <c r="BT65" s="93">
        <v>33.835000000000001</v>
      </c>
      <c r="BU65" s="93">
        <v>33.935000000000002</v>
      </c>
      <c r="BV65" s="93">
        <v>33.999000000000002</v>
      </c>
      <c r="BW65" s="93">
        <v>34.017000000000003</v>
      </c>
      <c r="BX65" s="29"/>
    </row>
    <row r="66" spans="1:76" s="170" customFormat="1">
      <c r="A66" s="172"/>
      <c r="B66" s="30" t="s">
        <v>208</v>
      </c>
      <c r="C66" s="167" t="s">
        <v>207</v>
      </c>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v>632</v>
      </c>
      <c r="AI66" s="93">
        <v>653</v>
      </c>
      <c r="AJ66" s="93">
        <v>1280</v>
      </c>
      <c r="AK66" s="93">
        <v>1702</v>
      </c>
      <c r="AL66" s="93">
        <v>1500</v>
      </c>
      <c r="AM66" s="93">
        <v>1497</v>
      </c>
      <c r="AN66" s="93">
        <v>1578</v>
      </c>
      <c r="AO66" s="93">
        <v>1589</v>
      </c>
      <c r="AP66" s="93">
        <v>1734</v>
      </c>
      <c r="AQ66" s="93">
        <v>1467.9280000000001</v>
      </c>
      <c r="AR66" s="93">
        <v>1106.7449999999999</v>
      </c>
      <c r="AS66" s="93">
        <v>733.41</v>
      </c>
      <c r="AT66" s="93">
        <v>869.84</v>
      </c>
      <c r="AU66" s="93">
        <v>1603.8150000000001</v>
      </c>
      <c r="AV66" s="93">
        <v>1760.1579999999999</v>
      </c>
      <c r="AW66" s="93">
        <v>1651.7639999999999</v>
      </c>
      <c r="AX66" s="93">
        <v>1299.4829999999999</v>
      </c>
      <c r="AY66" s="93">
        <v>1101.827</v>
      </c>
      <c r="AZ66" s="93">
        <v>587.298</v>
      </c>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171"/>
    </row>
    <row r="67" spans="1:76" s="170" customFormat="1" ht="25.5" customHeight="1">
      <c r="A67" s="172"/>
      <c r="B67" s="9" t="s">
        <v>206</v>
      </c>
      <c r="C67" s="167"/>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f t="shared" ref="BQ67:BW67" si="7">SUM(BQ68:BQ69)</f>
        <v>5.8574696600000031</v>
      </c>
      <c r="BR67" s="93">
        <f t="shared" si="7"/>
        <v>62.8402850031149</v>
      </c>
      <c r="BS67" s="93">
        <f t="shared" si="7"/>
        <v>0</v>
      </c>
      <c r="BT67" s="93">
        <f t="shared" si="7"/>
        <v>0</v>
      </c>
      <c r="BU67" s="93">
        <f t="shared" si="7"/>
        <v>0</v>
      </c>
      <c r="BV67" s="93">
        <f t="shared" si="7"/>
        <v>0</v>
      </c>
      <c r="BW67" s="93">
        <f t="shared" si="7"/>
        <v>0</v>
      </c>
      <c r="BX67" s="171"/>
    </row>
    <row r="68" spans="1:76" s="170" customFormat="1">
      <c r="A68" s="172"/>
      <c r="B68" s="103" t="s">
        <v>179</v>
      </c>
      <c r="C68" s="167" t="s">
        <v>200</v>
      </c>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v>0.78372308559481874</v>
      </c>
      <c r="BR68" s="93">
        <v>6.4986892317276777</v>
      </c>
      <c r="BS68" s="93">
        <v>0</v>
      </c>
      <c r="BT68" s="93">
        <v>0</v>
      </c>
      <c r="BU68" s="93">
        <v>0</v>
      </c>
      <c r="BV68" s="93">
        <v>0</v>
      </c>
      <c r="BW68" s="93">
        <v>0</v>
      </c>
      <c r="BX68" s="171"/>
    </row>
    <row r="69" spans="1:76" s="170" customFormat="1">
      <c r="A69" s="172"/>
      <c r="B69" s="103" t="s">
        <v>178</v>
      </c>
      <c r="C69" s="167" t="s">
        <v>200</v>
      </c>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v>5.0737465744051846</v>
      </c>
      <c r="BR69" s="93">
        <v>56.341595771387219</v>
      </c>
      <c r="BS69" s="93">
        <v>0</v>
      </c>
      <c r="BT69" s="93">
        <v>0</v>
      </c>
      <c r="BU69" s="93">
        <v>0</v>
      </c>
      <c r="BV69" s="93">
        <v>0</v>
      </c>
      <c r="BW69" s="93">
        <v>0</v>
      </c>
      <c r="BX69" s="171"/>
    </row>
    <row r="70" spans="1:76" s="170" customFormat="1">
      <c r="A70" s="172"/>
      <c r="B70" s="9" t="s">
        <v>205</v>
      </c>
      <c r="C70" s="167"/>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f t="shared" ref="BQ70:BW70" si="8">SUM(BQ71:BQ72)</f>
        <v>0</v>
      </c>
      <c r="BR70" s="93">
        <f t="shared" si="8"/>
        <v>0</v>
      </c>
      <c r="BS70" s="93">
        <f t="shared" si="8"/>
        <v>-0.28210988528587855</v>
      </c>
      <c r="BT70" s="93">
        <f t="shared" si="8"/>
        <v>-60.154142736714391</v>
      </c>
      <c r="BU70" s="93">
        <f t="shared" si="8"/>
        <v>44.193571071684012</v>
      </c>
      <c r="BV70" s="93">
        <f t="shared" si="8"/>
        <v>233.03040165233546</v>
      </c>
      <c r="BW70" s="93">
        <f t="shared" si="8"/>
        <v>243.55212517984532</v>
      </c>
      <c r="BX70" s="171"/>
    </row>
    <row r="71" spans="1:76" s="170" customFormat="1">
      <c r="A71" s="172"/>
      <c r="B71" s="103" t="s">
        <v>179</v>
      </c>
      <c r="C71" s="167" t="s">
        <v>200</v>
      </c>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v>0</v>
      </c>
      <c r="BR71" s="93">
        <v>0</v>
      </c>
      <c r="BS71" s="93">
        <v>-0.28210988528587855</v>
      </c>
      <c r="BT71" s="93">
        <v>-60.154142736714391</v>
      </c>
      <c r="BU71" s="93">
        <v>44.193571071684012</v>
      </c>
      <c r="BV71" s="93">
        <v>233.03040165233546</v>
      </c>
      <c r="BW71" s="93">
        <v>243.55212517984532</v>
      </c>
      <c r="BX71" s="171"/>
    </row>
    <row r="72" spans="1:76" s="170" customFormat="1">
      <c r="A72" s="172"/>
      <c r="B72" s="103" t="s">
        <v>178</v>
      </c>
      <c r="C72" s="167" t="s">
        <v>200</v>
      </c>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v>0</v>
      </c>
      <c r="BR72" s="93">
        <v>0</v>
      </c>
      <c r="BS72" s="93">
        <v>0</v>
      </c>
      <c r="BT72" s="93">
        <v>0</v>
      </c>
      <c r="BU72" s="93">
        <v>0</v>
      </c>
      <c r="BV72" s="93">
        <v>0</v>
      </c>
      <c r="BW72" s="93">
        <v>0</v>
      </c>
      <c r="BX72" s="171"/>
    </row>
    <row r="73" spans="1:76" ht="25.5" customHeight="1">
      <c r="A73" s="82"/>
      <c r="B73" s="30" t="s">
        <v>279</v>
      </c>
      <c r="C73" s="167" t="s">
        <v>198</v>
      </c>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v>96.50800000000001</v>
      </c>
      <c r="AI73" s="93">
        <v>138.17400000000001</v>
      </c>
      <c r="AJ73" s="93">
        <v>149.49199999999999</v>
      </c>
      <c r="AK73" s="93">
        <v>160.76399999999998</v>
      </c>
      <c r="AL73" s="93">
        <v>161.68</v>
      </c>
      <c r="AM73" s="93">
        <v>171.07299999999998</v>
      </c>
      <c r="AN73" s="93">
        <v>157.065</v>
      </c>
      <c r="AO73" s="93">
        <v>147.92700000000002</v>
      </c>
      <c r="AP73" s="93">
        <v>138.10399999999998</v>
      </c>
      <c r="AQ73" s="93">
        <v>129.10900000000001</v>
      </c>
      <c r="AR73" s="93">
        <v>120.34700000000001</v>
      </c>
      <c r="AS73" s="93">
        <v>116.786</v>
      </c>
      <c r="AT73" s="93">
        <v>141.292</v>
      </c>
      <c r="AU73" s="93">
        <v>160.27000000000001</v>
      </c>
      <c r="AV73" s="93">
        <v>200.48848484848483</v>
      </c>
      <c r="AW73" s="93">
        <v>239.31311627906976</v>
      </c>
      <c r="AX73" s="93">
        <v>220.35488209606987</v>
      </c>
      <c r="AY73" s="93">
        <v>244.5961388888889</v>
      </c>
      <c r="AZ73" s="93">
        <v>234.3820627306273</v>
      </c>
      <c r="BA73" s="93">
        <v>214.69666666666666</v>
      </c>
      <c r="BB73" s="93">
        <v>214.75457707509881</v>
      </c>
      <c r="BC73" s="93">
        <v>215.08959760956171</v>
      </c>
      <c r="BD73" s="93">
        <v>210.13187096774195</v>
      </c>
      <c r="BE73" s="93">
        <v>186.36559139784947</v>
      </c>
      <c r="BF73" s="93">
        <v>0</v>
      </c>
      <c r="BG73" s="93">
        <v>0</v>
      </c>
      <c r="BH73" s="93">
        <v>0</v>
      </c>
      <c r="BI73" s="93">
        <v>0</v>
      </c>
      <c r="BJ73" s="93">
        <v>0</v>
      </c>
      <c r="BK73" s="93">
        <v>0</v>
      </c>
      <c r="BL73" s="93">
        <v>0</v>
      </c>
      <c r="BM73" s="93">
        <v>0</v>
      </c>
      <c r="BN73" s="93">
        <v>0</v>
      </c>
      <c r="BO73" s="93">
        <v>0</v>
      </c>
      <c r="BP73" s="93">
        <v>0</v>
      </c>
      <c r="BQ73" s="93">
        <v>0</v>
      </c>
      <c r="BR73" s="93">
        <v>0</v>
      </c>
      <c r="BS73" s="93">
        <v>0</v>
      </c>
      <c r="BT73" s="93">
        <v>0</v>
      </c>
      <c r="BU73" s="93">
        <v>0</v>
      </c>
      <c r="BV73" s="93">
        <v>0</v>
      </c>
      <c r="BW73" s="93">
        <v>0</v>
      </c>
      <c r="BX73" s="29"/>
    </row>
    <row r="74" spans="1:76">
      <c r="A74" s="82"/>
      <c r="B74" s="30" t="s">
        <v>303</v>
      </c>
      <c r="C74" s="167" t="s">
        <v>200</v>
      </c>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v>0</v>
      </c>
      <c r="AI74" s="93">
        <v>0</v>
      </c>
      <c r="AJ74" s="93">
        <v>0</v>
      </c>
      <c r="AK74" s="93">
        <v>0</v>
      </c>
      <c r="AL74" s="93">
        <v>0</v>
      </c>
      <c r="AM74" s="93">
        <v>0</v>
      </c>
      <c r="AN74" s="93">
        <v>0</v>
      </c>
      <c r="AO74" s="93">
        <v>0</v>
      </c>
      <c r="AP74" s="93">
        <v>0</v>
      </c>
      <c r="AQ74" s="93">
        <v>0</v>
      </c>
      <c r="AR74" s="93">
        <v>33.869999999999997</v>
      </c>
      <c r="AS74" s="93">
        <v>25.613</v>
      </c>
      <c r="AT74" s="93">
        <v>10.731</v>
      </c>
      <c r="AU74" s="93">
        <v>4.2610000000000001</v>
      </c>
      <c r="AV74" s="93">
        <v>2.2210000000000001</v>
      </c>
      <c r="AW74" s="93">
        <v>1.3009999999999999</v>
      </c>
      <c r="AX74" s="93">
        <v>0.84199999999999997</v>
      </c>
      <c r="AY74" s="93">
        <v>1.5860000000000001</v>
      </c>
      <c r="AZ74" s="93">
        <v>0</v>
      </c>
      <c r="BA74" s="93">
        <v>0.22500000000000001</v>
      </c>
      <c r="BB74" s="93">
        <v>0.53600000000000003</v>
      </c>
      <c r="BC74" s="93">
        <v>0.21700000000000003</v>
      </c>
      <c r="BD74" s="93">
        <v>4.3999999999999997E-2</v>
      </c>
      <c r="BE74" s="93">
        <v>0.34199999999999997</v>
      </c>
      <c r="BF74" s="93">
        <v>0.34199999999999997</v>
      </c>
      <c r="BG74" s="93">
        <v>0.127</v>
      </c>
      <c r="BH74" s="93">
        <v>8.6999999999999994E-2</v>
      </c>
      <c r="BI74" s="93">
        <v>0</v>
      </c>
      <c r="BJ74" s="93">
        <v>0</v>
      </c>
      <c r="BK74" s="93">
        <v>0</v>
      </c>
      <c r="BL74" s="93">
        <v>0</v>
      </c>
      <c r="BM74" s="93">
        <v>0</v>
      </c>
      <c r="BN74" s="93">
        <v>0</v>
      </c>
      <c r="BO74" s="93">
        <v>0</v>
      </c>
      <c r="BP74" s="93">
        <v>0</v>
      </c>
      <c r="BQ74" s="93">
        <v>0</v>
      </c>
      <c r="BR74" s="93">
        <v>0</v>
      </c>
      <c r="BS74" s="93">
        <v>0</v>
      </c>
      <c r="BT74" s="93">
        <v>0</v>
      </c>
      <c r="BU74" s="93">
        <v>0</v>
      </c>
      <c r="BV74" s="93">
        <v>0</v>
      </c>
      <c r="BW74" s="93">
        <v>0</v>
      </c>
      <c r="BX74" s="29"/>
    </row>
    <row r="75" spans="1:76">
      <c r="A75" s="82"/>
      <c r="B75" s="30" t="s">
        <v>302</v>
      </c>
      <c r="C75" s="167" t="s">
        <v>198</v>
      </c>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v>0</v>
      </c>
      <c r="AI75" s="93">
        <v>0.06</v>
      </c>
      <c r="AJ75" s="93">
        <v>0.06</v>
      </c>
      <c r="AK75" s="93">
        <v>0.06</v>
      </c>
      <c r="AL75" s="93">
        <v>0.06</v>
      </c>
      <c r="AM75" s="93">
        <v>0.06</v>
      </c>
      <c r="AN75" s="93">
        <v>0.06</v>
      </c>
      <c r="AO75" s="93">
        <v>0.06</v>
      </c>
      <c r="AP75" s="93">
        <v>0.06</v>
      </c>
      <c r="AQ75" s="93">
        <v>0.06</v>
      </c>
      <c r="AR75" s="93">
        <v>0.06</v>
      </c>
      <c r="AS75" s="93">
        <v>0.06</v>
      </c>
      <c r="AT75" s="93">
        <v>0.01</v>
      </c>
      <c r="AU75" s="93">
        <v>0</v>
      </c>
      <c r="AV75" s="93">
        <v>2.4990000000020953</v>
      </c>
      <c r="AW75" s="93">
        <v>0</v>
      </c>
      <c r="AX75" s="93">
        <v>0</v>
      </c>
      <c r="AY75" s="93">
        <v>-6.8000008352109287E-5</v>
      </c>
      <c r="AZ75" s="93">
        <v>0</v>
      </c>
      <c r="BA75" s="93">
        <v>0.64500900000683026</v>
      </c>
      <c r="BB75" s="93">
        <v>8.6000000030500817E-2</v>
      </c>
      <c r="BC75" s="93">
        <v>0.93610000001639126</v>
      </c>
      <c r="BD75" s="93">
        <v>0.23865792713151279</v>
      </c>
      <c r="BE75" s="93">
        <v>0.17703000000000024</v>
      </c>
      <c r="BF75" s="93">
        <v>0.19800000000000006</v>
      </c>
      <c r="BG75" s="93">
        <v>0.15174200000000004</v>
      </c>
      <c r="BH75" s="93">
        <v>0</v>
      </c>
      <c r="BI75" s="93">
        <v>0</v>
      </c>
      <c r="BJ75" s="93">
        <v>-0.14862890000000004</v>
      </c>
      <c r="BK75" s="93">
        <v>0</v>
      </c>
      <c r="BL75" s="93">
        <v>0</v>
      </c>
      <c r="BM75" s="93">
        <v>0</v>
      </c>
      <c r="BN75" s="93">
        <v>0</v>
      </c>
      <c r="BO75" s="93">
        <v>0</v>
      </c>
      <c r="BP75" s="93">
        <v>0</v>
      </c>
      <c r="BQ75" s="93">
        <v>0</v>
      </c>
      <c r="BR75" s="93">
        <v>0</v>
      </c>
      <c r="BS75" s="93">
        <v>0</v>
      </c>
      <c r="BT75" s="93">
        <v>0</v>
      </c>
      <c r="BU75" s="93">
        <v>0</v>
      </c>
      <c r="BV75" s="93">
        <v>0</v>
      </c>
      <c r="BW75" s="93">
        <v>0</v>
      </c>
      <c r="BX75" s="29"/>
    </row>
    <row r="76" spans="1:76" ht="24.75" customHeight="1">
      <c r="A76" s="82"/>
      <c r="B76" s="169" t="s">
        <v>301</v>
      </c>
      <c r="C76" s="167"/>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f t="shared" ref="AH76:BP76" si="9">SUM(AH20:AH75)-AH22-AH33-AH39-AH42-AH49</f>
        <v>4390.1629877503892</v>
      </c>
      <c r="AI76" s="100">
        <f t="shared" si="9"/>
        <v>4812.8508610114786</v>
      </c>
      <c r="AJ76" s="100">
        <f t="shared" si="9"/>
        <v>6282.3050726326255</v>
      </c>
      <c r="AK76" s="100">
        <f t="shared" si="9"/>
        <v>8317.859341730933</v>
      </c>
      <c r="AL76" s="100">
        <f t="shared" si="9"/>
        <v>9849.8748232840517</v>
      </c>
      <c r="AM76" s="100">
        <f t="shared" si="9"/>
        <v>11572.896942930396</v>
      </c>
      <c r="AN76" s="100">
        <f t="shared" si="9"/>
        <v>12826.570114134207</v>
      </c>
      <c r="AO76" s="100">
        <f t="shared" si="9"/>
        <v>14042.834071766636</v>
      </c>
      <c r="AP76" s="100">
        <f t="shared" si="9"/>
        <v>15336.83630786763</v>
      </c>
      <c r="AQ76" s="100">
        <f t="shared" si="9"/>
        <v>15577.510236185928</v>
      </c>
      <c r="AR76" s="100">
        <f t="shared" si="9"/>
        <v>14909.193195627202</v>
      </c>
      <c r="AS76" s="100">
        <f t="shared" si="9"/>
        <v>15345.773833544426</v>
      </c>
      <c r="AT76" s="100">
        <f t="shared" si="9"/>
        <v>17876.825969730529</v>
      </c>
      <c r="AU76" s="100">
        <f t="shared" si="9"/>
        <v>22691.039056134108</v>
      </c>
      <c r="AV76" s="100">
        <f t="shared" si="9"/>
        <v>27212.284889007035</v>
      </c>
      <c r="AW76" s="100">
        <f t="shared" si="9"/>
        <v>30556.640477738103</v>
      </c>
      <c r="AX76" s="100">
        <f t="shared" si="9"/>
        <v>31780.76365942652</v>
      </c>
      <c r="AY76" s="100">
        <f t="shared" si="9"/>
        <v>33498.155150357008</v>
      </c>
      <c r="AZ76" s="100">
        <f t="shared" si="9"/>
        <v>34239.011062252532</v>
      </c>
      <c r="BA76" s="100">
        <f t="shared" si="9"/>
        <v>33406.156559343719</v>
      </c>
      <c r="BB76" s="100">
        <f t="shared" si="9"/>
        <v>33313.239089650167</v>
      </c>
      <c r="BC76" s="100">
        <f t="shared" si="9"/>
        <v>32657.783608021327</v>
      </c>
      <c r="BD76" s="100">
        <f t="shared" si="9"/>
        <v>31725.976933053469</v>
      </c>
      <c r="BE76" s="100">
        <f t="shared" si="9"/>
        <v>32382.208129032155</v>
      </c>
      <c r="BF76" s="100">
        <f t="shared" si="9"/>
        <v>33317.310238163256</v>
      </c>
      <c r="BG76" s="100">
        <f t="shared" si="9"/>
        <v>34628.061685856948</v>
      </c>
      <c r="BH76" s="100">
        <f t="shared" si="9"/>
        <v>35699.310450790843</v>
      </c>
      <c r="BI76" s="100">
        <f t="shared" si="9"/>
        <v>36930.522008288244</v>
      </c>
      <c r="BJ76" s="100">
        <f t="shared" si="9"/>
        <v>38244.559119927515</v>
      </c>
      <c r="BK76" s="100">
        <f t="shared" si="9"/>
        <v>40243.403300594211</v>
      </c>
      <c r="BL76" s="100">
        <f t="shared" si="9"/>
        <v>42814.148734302922</v>
      </c>
      <c r="BM76" s="100">
        <f t="shared" si="9"/>
        <v>49328.831631441833</v>
      </c>
      <c r="BN76" s="100">
        <f t="shared" si="9"/>
        <v>51168.506807927188</v>
      </c>
      <c r="BO76" s="100">
        <f t="shared" si="9"/>
        <v>52988.624719206535</v>
      </c>
      <c r="BP76" s="100">
        <f t="shared" si="9"/>
        <v>54982.846983648466</v>
      </c>
      <c r="BQ76" s="100">
        <f t="shared" ref="BQ76:BW76" si="10">SUM(BQ20:BQ75)-BQ22-BQ33-BQ39-BQ42-BQ49-BQ67-BQ70</f>
        <v>51661.719393711697</v>
      </c>
      <c r="BR76" s="100">
        <f t="shared" si="10"/>
        <v>51914.271638020618</v>
      </c>
      <c r="BS76" s="100">
        <f t="shared" si="10"/>
        <v>52497.133174941504</v>
      </c>
      <c r="BT76" s="100">
        <f t="shared" si="10"/>
        <v>52606.412485301582</v>
      </c>
      <c r="BU76" s="100">
        <f t="shared" si="10"/>
        <v>53187.837219176276</v>
      </c>
      <c r="BV76" s="100">
        <f t="shared" si="10"/>
        <v>54718.108878359388</v>
      </c>
      <c r="BW76" s="100">
        <f t="shared" si="10"/>
        <v>56415.730504687286</v>
      </c>
      <c r="BX76" s="29"/>
    </row>
    <row r="77" spans="1:76" ht="15.75">
      <c r="A77" s="82"/>
      <c r="B77" s="87" t="s">
        <v>276</v>
      </c>
      <c r="C77" s="167"/>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f t="shared" ref="AH77:BW77" si="11">AH76-AH73-AH36-AH30-AH43-AH32-AH28</f>
        <v>4087.2273647098109</v>
      </c>
      <c r="AI77" s="100">
        <f t="shared" si="11"/>
        <v>4433.9729056964115</v>
      </c>
      <c r="AJ77" s="100">
        <f t="shared" si="11"/>
        <v>5804.4348053450813</v>
      </c>
      <c r="AK77" s="100">
        <f t="shared" si="11"/>
        <v>7669.7643336848851</v>
      </c>
      <c r="AL77" s="100">
        <f t="shared" si="11"/>
        <v>9088.4149574401763</v>
      </c>
      <c r="AM77" s="100">
        <f t="shared" si="11"/>
        <v>10708.548004269627</v>
      </c>
      <c r="AN77" s="100">
        <f t="shared" si="11"/>
        <v>11886.313985398558</v>
      </c>
      <c r="AO77" s="100">
        <f t="shared" si="11"/>
        <v>13017.019488817987</v>
      </c>
      <c r="AP77" s="100">
        <f t="shared" si="11"/>
        <v>14194.694757319627</v>
      </c>
      <c r="AQ77" s="100">
        <f t="shared" si="11"/>
        <v>14367.511717459034</v>
      </c>
      <c r="AR77" s="100">
        <f t="shared" si="11"/>
        <v>13821.885689247209</v>
      </c>
      <c r="AS77" s="100">
        <f t="shared" si="11"/>
        <v>14056.93518393573</v>
      </c>
      <c r="AT77" s="100">
        <f t="shared" si="11"/>
        <v>16319.359410054381</v>
      </c>
      <c r="AU77" s="100">
        <f t="shared" si="11"/>
        <v>21223.094072210828</v>
      </c>
      <c r="AV77" s="100">
        <f t="shared" si="11"/>
        <v>25238.697901374166</v>
      </c>
      <c r="AW77" s="100">
        <f t="shared" si="11"/>
        <v>28282.29023986277</v>
      </c>
      <c r="AX77" s="100">
        <f t="shared" si="11"/>
        <v>29274.234871308581</v>
      </c>
      <c r="AY77" s="100">
        <f t="shared" si="11"/>
        <v>30689.238521149568</v>
      </c>
      <c r="AZ77" s="100">
        <f t="shared" si="11"/>
        <v>31142.787199387287</v>
      </c>
      <c r="BA77" s="100">
        <f t="shared" si="11"/>
        <v>30118.971854383788</v>
      </c>
      <c r="BB77" s="100">
        <f t="shared" si="11"/>
        <v>29936.464944798307</v>
      </c>
      <c r="BC77" s="100">
        <f t="shared" si="11"/>
        <v>29598.920484797167</v>
      </c>
      <c r="BD77" s="100">
        <f t="shared" si="11"/>
        <v>29680.475521105302</v>
      </c>
      <c r="BE77" s="100">
        <f t="shared" si="11"/>
        <v>30370.904637060208</v>
      </c>
      <c r="BF77" s="100">
        <f t="shared" si="11"/>
        <v>31767.564711638777</v>
      </c>
      <c r="BG77" s="100">
        <f t="shared" si="11"/>
        <v>32949.344465398681</v>
      </c>
      <c r="BH77" s="100">
        <f t="shared" si="11"/>
        <v>33970.896257800079</v>
      </c>
      <c r="BI77" s="100">
        <f t="shared" si="11"/>
        <v>34999.72836740419</v>
      </c>
      <c r="BJ77" s="100">
        <f t="shared" si="11"/>
        <v>36307.526404963734</v>
      </c>
      <c r="BK77" s="100">
        <f t="shared" si="11"/>
        <v>38263.329337690418</v>
      </c>
      <c r="BL77" s="100">
        <f t="shared" si="11"/>
        <v>40742.530283141416</v>
      </c>
      <c r="BM77" s="100">
        <f t="shared" si="11"/>
        <v>46870.899391809682</v>
      </c>
      <c r="BN77" s="100">
        <f t="shared" si="11"/>
        <v>48516.748040529907</v>
      </c>
      <c r="BO77" s="100">
        <f t="shared" si="11"/>
        <v>50297.375325602203</v>
      </c>
      <c r="BP77" s="100">
        <f t="shared" si="11"/>
        <v>52207.484554200404</v>
      </c>
      <c r="BQ77" s="100">
        <f t="shared" si="11"/>
        <v>51661.719393711697</v>
      </c>
      <c r="BR77" s="100">
        <f t="shared" si="11"/>
        <v>51914.271638020618</v>
      </c>
      <c r="BS77" s="100">
        <f t="shared" si="11"/>
        <v>52497.133174941504</v>
      </c>
      <c r="BT77" s="100">
        <f t="shared" si="11"/>
        <v>52606.412485301582</v>
      </c>
      <c r="BU77" s="100">
        <f t="shared" si="11"/>
        <v>53187.837219176276</v>
      </c>
      <c r="BV77" s="100">
        <f t="shared" si="11"/>
        <v>54718.108878359388</v>
      </c>
      <c r="BW77" s="100">
        <f t="shared" si="11"/>
        <v>56415.730504687286</v>
      </c>
      <c r="BX77" s="29"/>
    </row>
    <row r="78" spans="1:76" ht="15.75">
      <c r="A78" s="82"/>
      <c r="B78" s="87"/>
      <c r="C78" s="167"/>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29"/>
    </row>
    <row r="79" spans="1:76" ht="26.25" customHeight="1">
      <c r="A79" s="82"/>
      <c r="B79" s="35" t="s">
        <v>300</v>
      </c>
      <c r="C79" s="167"/>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29"/>
    </row>
    <row r="80" spans="1:76">
      <c r="A80" s="82"/>
      <c r="B80" s="30" t="s">
        <v>256</v>
      </c>
      <c r="C80" s="167" t="s">
        <v>198</v>
      </c>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v>91.795148247978432</v>
      </c>
      <c r="AI80" s="93">
        <v>110.61695040710585</v>
      </c>
      <c r="AJ80" s="93">
        <v>149.4963281520491</v>
      </c>
      <c r="AK80" s="93">
        <v>193.25159579250203</v>
      </c>
      <c r="AL80" s="93">
        <v>241.11294619072987</v>
      </c>
      <c r="AM80" s="93">
        <v>304.00372136294919</v>
      </c>
      <c r="AN80" s="93">
        <v>362.05707222653785</v>
      </c>
      <c r="AO80" s="93">
        <v>439.95309705296535</v>
      </c>
      <c r="AP80" s="93">
        <v>504.19562238080925</v>
      </c>
      <c r="AQ80" s="93">
        <v>588.95286162117668</v>
      </c>
      <c r="AR80" s="93">
        <v>669.81688074358397</v>
      </c>
      <c r="AS80" s="93">
        <v>784.80669061681635</v>
      </c>
      <c r="AT80" s="93">
        <v>945.80283525647269</v>
      </c>
      <c r="AU80" s="93">
        <v>1188.5453647098627</v>
      </c>
      <c r="AV80" s="93">
        <v>1553.4739999999999</v>
      </c>
      <c r="AW80" s="93">
        <v>1795.461</v>
      </c>
      <c r="AX80" s="93">
        <v>1962.682</v>
      </c>
      <c r="AY80" s="93">
        <v>2194.1619999999998</v>
      </c>
      <c r="AZ80" s="93">
        <v>2392.893</v>
      </c>
      <c r="BA80" s="93">
        <v>2521.25</v>
      </c>
      <c r="BB80" s="93">
        <v>2679.9749999999999</v>
      </c>
      <c r="BC80" s="93">
        <v>2822.8040000000001</v>
      </c>
      <c r="BD80" s="93">
        <v>2955.1210000000001</v>
      </c>
      <c r="BE80" s="93">
        <v>3124.4597597447382</v>
      </c>
      <c r="BF80" s="93">
        <v>3250.6787885787207</v>
      </c>
      <c r="BG80" s="93">
        <v>3457.0445494205601</v>
      </c>
      <c r="BH80" s="93">
        <v>3673.5859999999998</v>
      </c>
      <c r="BI80" s="93">
        <v>3924.14037813</v>
      </c>
      <c r="BJ80" s="93">
        <v>4149.40578293</v>
      </c>
      <c r="BK80" s="93">
        <v>4444.4350972342991</v>
      </c>
      <c r="BL80" s="93">
        <v>4734.8039219600005</v>
      </c>
      <c r="BM80" s="93">
        <v>5106.2537628999999</v>
      </c>
      <c r="BN80" s="93">
        <v>5227.7472379531791</v>
      </c>
      <c r="BO80" s="93">
        <v>5339.4256940699997</v>
      </c>
      <c r="BP80" s="93">
        <v>5475.6249157700013</v>
      </c>
      <c r="BQ80" s="93">
        <v>5360.1481587400813</v>
      </c>
      <c r="BR80" s="93">
        <v>5418.9811933019773</v>
      </c>
      <c r="BS80" s="93">
        <v>5499.6583371755296</v>
      </c>
      <c r="BT80" s="93">
        <v>5617.0005477638861</v>
      </c>
      <c r="BU80" s="93">
        <v>5704.1346468664533</v>
      </c>
      <c r="BV80" s="93">
        <v>5834.8033104912829</v>
      </c>
      <c r="BW80" s="93">
        <v>5986.6085744495322</v>
      </c>
      <c r="BX80" s="29"/>
    </row>
    <row r="81" spans="1:76">
      <c r="A81" s="82"/>
      <c r="B81" s="30" t="s">
        <v>299</v>
      </c>
      <c r="C81" s="167"/>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f t="shared" ref="AH81:BW81" si="12">AH82+AH83</f>
        <v>71.803621583486347</v>
      </c>
      <c r="AI81" s="93">
        <f t="shared" si="12"/>
        <v>71.309887694513563</v>
      </c>
      <c r="AJ81" s="93">
        <f t="shared" si="12"/>
        <v>81.214423210806217</v>
      </c>
      <c r="AK81" s="93">
        <f t="shared" si="12"/>
        <v>88.309333043676872</v>
      </c>
      <c r="AL81" s="93">
        <f t="shared" si="12"/>
        <v>86.071335668395506</v>
      </c>
      <c r="AM81" s="93">
        <f t="shared" si="12"/>
        <v>94.533357523787956</v>
      </c>
      <c r="AN81" s="93">
        <f t="shared" si="12"/>
        <v>94.539479953098336</v>
      </c>
      <c r="AO81" s="93">
        <f t="shared" si="12"/>
        <v>99.91444157230606</v>
      </c>
      <c r="AP81" s="93">
        <f t="shared" si="12"/>
        <v>100.54053775712582</v>
      </c>
      <c r="AQ81" s="93">
        <f t="shared" si="12"/>
        <v>104.34230284607963</v>
      </c>
      <c r="AR81" s="93">
        <f t="shared" si="12"/>
        <v>107.80379749418931</v>
      </c>
      <c r="AS81" s="93">
        <f t="shared" si="12"/>
        <v>122.17188902792199</v>
      </c>
      <c r="AT81" s="93">
        <f t="shared" si="12"/>
        <v>114.12408977669212</v>
      </c>
      <c r="AU81" s="93">
        <f t="shared" si="12"/>
        <v>146.99272655994997</v>
      </c>
      <c r="AV81" s="93">
        <f t="shared" si="12"/>
        <v>157.74724460497177</v>
      </c>
      <c r="AW81" s="93">
        <f t="shared" si="12"/>
        <v>166.79640685237015</v>
      </c>
      <c r="AX81" s="93">
        <f t="shared" si="12"/>
        <v>162.93681781914438</v>
      </c>
      <c r="AY81" s="93">
        <f t="shared" si="12"/>
        <v>164.65367537537094</v>
      </c>
      <c r="AZ81" s="93">
        <f t="shared" si="12"/>
        <v>151.35973857984254</v>
      </c>
      <c r="BA81" s="93">
        <f t="shared" si="12"/>
        <v>139.49190488287545</v>
      </c>
      <c r="BB81" s="93">
        <f t="shared" si="12"/>
        <v>134.50941339676888</v>
      </c>
      <c r="BC81" s="93">
        <f t="shared" si="12"/>
        <v>129.1281660452959</v>
      </c>
      <c r="BD81" s="93">
        <f t="shared" si="12"/>
        <v>119.97591185812794</v>
      </c>
      <c r="BE81" s="93">
        <f t="shared" si="12"/>
        <v>124.23847975499999</v>
      </c>
      <c r="BF81" s="93">
        <f t="shared" si="12"/>
        <v>129.19739105324999</v>
      </c>
      <c r="BG81" s="93">
        <f t="shared" si="12"/>
        <v>122.12592027499997</v>
      </c>
      <c r="BH81" s="93">
        <f t="shared" si="12"/>
        <v>118.53474787549996</v>
      </c>
      <c r="BI81" s="93">
        <f t="shared" si="12"/>
        <v>110.10084555674999</v>
      </c>
      <c r="BJ81" s="93">
        <f t="shared" si="12"/>
        <v>98.398418693749989</v>
      </c>
      <c r="BK81" s="93">
        <f t="shared" si="12"/>
        <v>78.937256372223544</v>
      </c>
      <c r="BL81" s="93">
        <f t="shared" si="12"/>
        <v>65.396410920697221</v>
      </c>
      <c r="BM81" s="93">
        <f t="shared" si="12"/>
        <v>51.483577534736391</v>
      </c>
      <c r="BN81" s="93">
        <f t="shared" si="12"/>
        <v>57.601642672924164</v>
      </c>
      <c r="BO81" s="93">
        <f t="shared" si="12"/>
        <v>42.932441328677768</v>
      </c>
      <c r="BP81" s="93">
        <f t="shared" si="12"/>
        <v>32.718312738749866</v>
      </c>
      <c r="BQ81" s="93">
        <f t="shared" si="12"/>
        <v>22.238021359488169</v>
      </c>
      <c r="BR81" s="93">
        <f t="shared" si="12"/>
        <v>19.148010299892952</v>
      </c>
      <c r="BS81" s="93">
        <f t="shared" si="12"/>
        <v>12.255986498768099</v>
      </c>
      <c r="BT81" s="93">
        <f t="shared" si="12"/>
        <v>8.8284829780234659</v>
      </c>
      <c r="BU81" s="93">
        <f t="shared" si="12"/>
        <v>1.6456233498096413</v>
      </c>
      <c r="BV81" s="93">
        <f t="shared" si="12"/>
        <v>0.14138291489438573</v>
      </c>
      <c r="BW81" s="93">
        <f t="shared" si="12"/>
        <v>0</v>
      </c>
      <c r="BX81" s="29"/>
    </row>
    <row r="82" spans="1:76">
      <c r="A82" s="82"/>
      <c r="B82" s="38" t="s">
        <v>287</v>
      </c>
      <c r="C82" s="167" t="s">
        <v>207</v>
      </c>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v>71.803621583486347</v>
      </c>
      <c r="AI82" s="93">
        <v>71.309207260582085</v>
      </c>
      <c r="AJ82" s="93">
        <v>81.190527498478616</v>
      </c>
      <c r="AK82" s="93">
        <v>88.216061253991739</v>
      </c>
      <c r="AL82" s="93">
        <v>85.854079958673921</v>
      </c>
      <c r="AM82" s="93">
        <v>94.080741461868001</v>
      </c>
      <c r="AN82" s="93">
        <v>93.74042470571581</v>
      </c>
      <c r="AO82" s="93">
        <v>98.41918553022127</v>
      </c>
      <c r="AP82" s="93">
        <v>98.451776698555136</v>
      </c>
      <c r="AQ82" s="93">
        <v>101.4122159340142</v>
      </c>
      <c r="AR82" s="93">
        <v>103.7000792945807</v>
      </c>
      <c r="AS82" s="93">
        <v>115.24881210484507</v>
      </c>
      <c r="AT82" s="93">
        <v>105.20758261792079</v>
      </c>
      <c r="AU82" s="93">
        <v>132.47009728423961</v>
      </c>
      <c r="AV82" s="93">
        <v>139.23752551267657</v>
      </c>
      <c r="AW82" s="93">
        <v>145.01624573144477</v>
      </c>
      <c r="AX82" s="93">
        <v>140.12043851328579</v>
      </c>
      <c r="AY82" s="93">
        <v>137.73568376010451</v>
      </c>
      <c r="AZ82" s="93">
        <v>123.15021797831749</v>
      </c>
      <c r="BA82" s="93">
        <v>112.47661198287514</v>
      </c>
      <c r="BB82" s="93">
        <v>106.20491922822067</v>
      </c>
      <c r="BC82" s="93">
        <v>100.0911521395842</v>
      </c>
      <c r="BD82" s="93">
        <v>91.467069144910184</v>
      </c>
      <c r="BE82" s="93">
        <v>94.275213728127369</v>
      </c>
      <c r="BF82" s="93">
        <v>98.141333013831741</v>
      </c>
      <c r="BG82" s="93">
        <v>88.419644868272087</v>
      </c>
      <c r="BH82" s="93">
        <v>84.661747875499969</v>
      </c>
      <c r="BI82" s="93">
        <v>78.43606763128443</v>
      </c>
      <c r="BJ82" s="93">
        <v>69.184191628461178</v>
      </c>
      <c r="BK82" s="93">
        <v>53.012026844164069</v>
      </c>
      <c r="BL82" s="93">
        <v>44.371488154976973</v>
      </c>
      <c r="BM82" s="93">
        <v>35.156518235278511</v>
      </c>
      <c r="BN82" s="93">
        <v>44.397557364672267</v>
      </c>
      <c r="BO82" s="93">
        <v>34.460070369093543</v>
      </c>
      <c r="BP82" s="93">
        <v>25.544874276974298</v>
      </c>
      <c r="BQ82" s="93">
        <v>18.094792152530051</v>
      </c>
      <c r="BR82" s="93">
        <v>16.006614240661616</v>
      </c>
      <c r="BS82" s="93">
        <v>9.4272517906358893</v>
      </c>
      <c r="BT82" s="93">
        <v>6.2624401974170896</v>
      </c>
      <c r="BU82" s="93">
        <v>1.6456233498096413</v>
      </c>
      <c r="BV82" s="93">
        <v>0.14138291489438573</v>
      </c>
      <c r="BW82" s="93">
        <v>0</v>
      </c>
      <c r="BX82" s="29"/>
    </row>
    <row r="83" spans="1:76">
      <c r="A83" s="82"/>
      <c r="B83" s="38" t="s">
        <v>295</v>
      </c>
      <c r="C83" s="167" t="s">
        <v>207</v>
      </c>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v>0</v>
      </c>
      <c r="AI83" s="93">
        <v>6.8043393148529703E-4</v>
      </c>
      <c r="AJ83" s="93">
        <v>2.389571232760496E-2</v>
      </c>
      <c r="AK83" s="93">
        <v>9.3271789685138398E-2</v>
      </c>
      <c r="AL83" s="93">
        <v>0.21725570972157768</v>
      </c>
      <c r="AM83" s="93">
        <v>0.45261606191995341</v>
      </c>
      <c r="AN83" s="93">
        <v>0.79905524738252098</v>
      </c>
      <c r="AO83" s="93">
        <v>1.4952560420847878</v>
      </c>
      <c r="AP83" s="93">
        <v>2.0887610585706842</v>
      </c>
      <c r="AQ83" s="93">
        <v>2.9300869120654411</v>
      </c>
      <c r="AR83" s="93">
        <v>4.1037181996086094</v>
      </c>
      <c r="AS83" s="93">
        <v>6.9230769230769234</v>
      </c>
      <c r="AT83" s="93">
        <v>8.9165071587713225</v>
      </c>
      <c r="AU83" s="93">
        <v>14.522629275710372</v>
      </c>
      <c r="AV83" s="93">
        <v>18.509719092295203</v>
      </c>
      <c r="AW83" s="93">
        <v>21.780161120925374</v>
      </c>
      <c r="AX83" s="93">
        <v>22.816379305858582</v>
      </c>
      <c r="AY83" s="93">
        <v>26.917991615266445</v>
      </c>
      <c r="AZ83" s="93">
        <v>28.20952060152505</v>
      </c>
      <c r="BA83" s="93">
        <v>27.015292900000315</v>
      </c>
      <c r="BB83" s="93">
        <v>28.304494168548207</v>
      </c>
      <c r="BC83" s="93">
        <v>29.037013905711706</v>
      </c>
      <c r="BD83" s="93">
        <v>28.508842713217764</v>
      </c>
      <c r="BE83" s="93">
        <v>29.963266026872617</v>
      </c>
      <c r="BF83" s="93">
        <v>31.056058039418243</v>
      </c>
      <c r="BG83" s="93">
        <v>33.70627540672789</v>
      </c>
      <c r="BH83" s="93">
        <v>33.872999999999998</v>
      </c>
      <c r="BI83" s="93">
        <v>31.66477792546555</v>
      </c>
      <c r="BJ83" s="93">
        <v>29.214227065288803</v>
      </c>
      <c r="BK83" s="93">
        <v>25.925229528059475</v>
      </c>
      <c r="BL83" s="93">
        <v>21.024922765720252</v>
      </c>
      <c r="BM83" s="93">
        <v>16.327059299457879</v>
      </c>
      <c r="BN83" s="93">
        <v>13.204085308251896</v>
      </c>
      <c r="BO83" s="93">
        <v>8.4723709595842251</v>
      </c>
      <c r="BP83" s="93">
        <v>7.1734384617755698</v>
      </c>
      <c r="BQ83" s="93">
        <v>4.1432292069581171</v>
      </c>
      <c r="BR83" s="93">
        <v>3.1413960592313366</v>
      </c>
      <c r="BS83" s="93">
        <v>2.8287347081322092</v>
      </c>
      <c r="BT83" s="93">
        <v>2.5660427806063764</v>
      </c>
      <c r="BU83" s="93">
        <v>0</v>
      </c>
      <c r="BV83" s="93">
        <v>0</v>
      </c>
      <c r="BW83" s="93">
        <v>0</v>
      </c>
      <c r="BX83" s="29"/>
    </row>
    <row r="84" spans="1:76">
      <c r="A84" s="82"/>
      <c r="B84" s="30" t="s">
        <v>255</v>
      </c>
      <c r="C84" s="167" t="s">
        <v>198</v>
      </c>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v>0</v>
      </c>
      <c r="AI84" s="93">
        <v>0</v>
      </c>
      <c r="AJ84" s="93">
        <v>0</v>
      </c>
      <c r="AK84" s="93">
        <v>0</v>
      </c>
      <c r="AL84" s="93">
        <v>0</v>
      </c>
      <c r="AM84" s="93">
        <v>0</v>
      </c>
      <c r="AN84" s="93">
        <v>0</v>
      </c>
      <c r="AO84" s="93">
        <v>0</v>
      </c>
      <c r="AP84" s="93">
        <v>0</v>
      </c>
      <c r="AQ84" s="93">
        <v>0</v>
      </c>
      <c r="AR84" s="93">
        <v>0</v>
      </c>
      <c r="AS84" s="93">
        <v>0</v>
      </c>
      <c r="AT84" s="93">
        <v>0</v>
      </c>
      <c r="AU84" s="93">
        <v>14.67867882736096</v>
      </c>
      <c r="AV84" s="93">
        <v>17.32362399448489</v>
      </c>
      <c r="AW84" s="93">
        <v>22.017101000372413</v>
      </c>
      <c r="AX84" s="93">
        <v>26.274387450379745</v>
      </c>
      <c r="AY84" s="93">
        <v>31.159442185463192</v>
      </c>
      <c r="AZ84" s="93">
        <v>36.556276606201791</v>
      </c>
      <c r="BA84" s="93">
        <v>36.695665879000003</v>
      </c>
      <c r="BB84" s="93">
        <v>38.413191972800014</v>
      </c>
      <c r="BC84" s="93">
        <v>38.367648960570129</v>
      </c>
      <c r="BD84" s="93">
        <v>57.286221493426368</v>
      </c>
      <c r="BE84" s="93">
        <v>61.250098314299194</v>
      </c>
      <c r="BF84" s="93">
        <v>45.81</v>
      </c>
      <c r="BG84" s="93">
        <v>36.193318905790619</v>
      </c>
      <c r="BH84" s="93">
        <v>38.411999999999999</v>
      </c>
      <c r="BI84" s="93">
        <v>35.623045027248956</v>
      </c>
      <c r="BJ84" s="93">
        <v>39.227886861522336</v>
      </c>
      <c r="BK84" s="93">
        <v>44.288355759254614</v>
      </c>
      <c r="BL84" s="93">
        <v>46.717117832191811</v>
      </c>
      <c r="BM84" s="93">
        <v>48.708362762486907</v>
      </c>
      <c r="BN84" s="93">
        <v>45.683687940754801</v>
      </c>
      <c r="BO84" s="93">
        <v>41.557605406422965</v>
      </c>
      <c r="BP84" s="93">
        <v>44.996467444797425</v>
      </c>
      <c r="BQ84" s="93">
        <v>46.46150720913667</v>
      </c>
      <c r="BR84" s="93">
        <v>44.588811294048902</v>
      </c>
      <c r="BS84" s="93">
        <v>45.685596692337754</v>
      </c>
      <c r="BT84" s="93">
        <v>44.908007474674143</v>
      </c>
      <c r="BU84" s="93">
        <v>44.244874993348752</v>
      </c>
      <c r="BV84" s="93">
        <v>38.691833036982182</v>
      </c>
      <c r="BW84" s="93">
        <v>29.743162448516262</v>
      </c>
      <c r="BX84" s="29"/>
    </row>
    <row r="85" spans="1:76" ht="26.1" customHeight="1">
      <c r="A85" s="82"/>
      <c r="B85" s="30" t="s">
        <v>298</v>
      </c>
      <c r="C85" s="167" t="s">
        <v>207</v>
      </c>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v>96</v>
      </c>
      <c r="AI85" s="93">
        <v>96</v>
      </c>
      <c r="AJ85" s="93">
        <v>98</v>
      </c>
      <c r="AK85" s="93">
        <v>101</v>
      </c>
      <c r="AL85" s="93">
        <v>102</v>
      </c>
      <c r="AM85" s="93">
        <v>103</v>
      </c>
      <c r="AN85" s="93">
        <v>105</v>
      </c>
      <c r="AO85" s="93">
        <v>105</v>
      </c>
      <c r="AP85" s="93">
        <v>107</v>
      </c>
      <c r="AQ85" s="93">
        <v>107</v>
      </c>
      <c r="AR85" s="93">
        <v>109</v>
      </c>
      <c r="AS85" s="93">
        <v>112</v>
      </c>
      <c r="AT85" s="93">
        <v>112.35899999999999</v>
      </c>
      <c r="AU85" s="93">
        <v>114.324</v>
      </c>
      <c r="AV85" s="93">
        <v>115.11</v>
      </c>
      <c r="AW85" s="93">
        <v>122.089</v>
      </c>
      <c r="AX85" s="93">
        <v>123.30500000000001</v>
      </c>
      <c r="AY85" s="93">
        <v>124.179</v>
      </c>
      <c r="AZ85" s="93">
        <v>128.614</v>
      </c>
      <c r="BA85" s="93">
        <v>123.26300000000001</v>
      </c>
      <c r="BB85" s="93">
        <v>124.417</v>
      </c>
      <c r="BC85" s="93">
        <v>118.181</v>
      </c>
      <c r="BD85" s="93">
        <v>118.962</v>
      </c>
      <c r="BE85" s="93">
        <v>120.14100000000001</v>
      </c>
      <c r="BF85" s="93">
        <v>120.018</v>
      </c>
      <c r="BG85" s="93">
        <v>122.324</v>
      </c>
      <c r="BH85" s="93">
        <v>123.015</v>
      </c>
      <c r="BI85" s="93">
        <v>123.87321689999997</v>
      </c>
      <c r="BJ85" s="93">
        <v>125.86199999999999</v>
      </c>
      <c r="BK85" s="93">
        <v>127.27833854999997</v>
      </c>
      <c r="BL85" s="93">
        <v>822.81408871238204</v>
      </c>
      <c r="BM85" s="93">
        <v>121.23222758000001</v>
      </c>
      <c r="BN85" s="93">
        <v>122.38864807125002</v>
      </c>
      <c r="BO85" s="93">
        <v>123.35264574</v>
      </c>
      <c r="BP85" s="93">
        <v>123.46082752000001</v>
      </c>
      <c r="BQ85" s="93">
        <v>122.52528203</v>
      </c>
      <c r="BR85" s="93">
        <v>124.61147938331253</v>
      </c>
      <c r="BS85" s="93">
        <v>124.914959180398</v>
      </c>
      <c r="BT85" s="93">
        <v>124.82876840024328</v>
      </c>
      <c r="BU85" s="93">
        <v>124.51570732237268</v>
      </c>
      <c r="BV85" s="93">
        <v>123.98756892481893</v>
      </c>
      <c r="BW85" s="93">
        <v>122.66612170834568</v>
      </c>
      <c r="BX85" s="29"/>
    </row>
    <row r="86" spans="1:76">
      <c r="A86" s="82"/>
      <c r="B86" s="30" t="s">
        <v>252</v>
      </c>
      <c r="C86" s="167" t="s">
        <v>200</v>
      </c>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v>0</v>
      </c>
      <c r="AR86" s="93">
        <v>0</v>
      </c>
      <c r="AS86" s="93">
        <v>0</v>
      </c>
      <c r="AT86" s="93">
        <v>0</v>
      </c>
      <c r="AU86" s="93">
        <v>0</v>
      </c>
      <c r="AV86" s="93">
        <v>0</v>
      </c>
      <c r="AW86" s="93">
        <v>0</v>
      </c>
      <c r="AX86" s="93">
        <v>0</v>
      </c>
      <c r="AY86" s="93">
        <v>0</v>
      </c>
      <c r="AZ86" s="93">
        <v>0</v>
      </c>
      <c r="BA86" s="93">
        <v>0</v>
      </c>
      <c r="BB86" s="93">
        <v>0</v>
      </c>
      <c r="BC86" s="93">
        <v>0</v>
      </c>
      <c r="BD86" s="93">
        <v>0</v>
      </c>
      <c r="BE86" s="93">
        <v>0</v>
      </c>
      <c r="BF86" s="93">
        <v>0</v>
      </c>
      <c r="BG86" s="93">
        <v>0</v>
      </c>
      <c r="BH86" s="93">
        <v>0</v>
      </c>
      <c r="BI86" s="93">
        <v>0</v>
      </c>
      <c r="BJ86" s="93">
        <v>2.3854757613040265</v>
      </c>
      <c r="BK86" s="93">
        <v>2.7799798323037712</v>
      </c>
      <c r="BL86" s="93">
        <v>145.43650100833483</v>
      </c>
      <c r="BM86" s="93">
        <v>193.92315446943357</v>
      </c>
      <c r="BN86" s="93">
        <v>266.81067065860327</v>
      </c>
      <c r="BO86" s="93">
        <v>77.89376230618096</v>
      </c>
      <c r="BP86" s="93">
        <v>83.761185046642368</v>
      </c>
      <c r="BQ86" s="93">
        <v>4.8547000187328013</v>
      </c>
      <c r="BR86" s="93">
        <v>5.8787163418319031</v>
      </c>
      <c r="BS86" s="93">
        <v>70.439343803002757</v>
      </c>
      <c r="BT86" s="93">
        <v>68.611436636643404</v>
      </c>
      <c r="BU86" s="93">
        <v>67.306554693979876</v>
      </c>
      <c r="BV86" s="93">
        <v>65.445634406934431</v>
      </c>
      <c r="BW86" s="93">
        <v>63.846651056034098</v>
      </c>
      <c r="BX86" s="29"/>
    </row>
    <row r="87" spans="1:76">
      <c r="A87" s="82"/>
      <c r="B87" s="30" t="s">
        <v>10</v>
      </c>
      <c r="C87" s="167" t="s">
        <v>200</v>
      </c>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v>189.0604099893182</v>
      </c>
      <c r="AI87" s="93">
        <v>217.24186395918002</v>
      </c>
      <c r="AJ87" s="93">
        <v>291.64676658977385</v>
      </c>
      <c r="AK87" s="93">
        <v>435.79447132057123</v>
      </c>
      <c r="AL87" s="93">
        <v>531.64070822038082</v>
      </c>
      <c r="AM87" s="93">
        <v>599.91337522552976</v>
      </c>
      <c r="AN87" s="93">
        <v>667.59777746960162</v>
      </c>
      <c r="AO87" s="93">
        <v>730.54411349699535</v>
      </c>
      <c r="AP87" s="93">
        <v>805.60849456809274</v>
      </c>
      <c r="AQ87" s="93">
        <v>838.18835992187337</v>
      </c>
      <c r="AR87" s="93">
        <v>760.26900000000001</v>
      </c>
      <c r="AS87" s="93">
        <v>936.29321192193368</v>
      </c>
      <c r="AT87" s="93">
        <v>1162.117</v>
      </c>
      <c r="AU87" s="93">
        <v>670.327</v>
      </c>
      <c r="AV87" s="93">
        <v>724.20100000000002</v>
      </c>
      <c r="AW87" s="93">
        <v>941.47799999999995</v>
      </c>
      <c r="AX87" s="93">
        <v>973.24916299999973</v>
      </c>
      <c r="AY87" s="93">
        <v>991.50290500000006</v>
      </c>
      <c r="AZ87" s="93">
        <v>1035.1050220000002</v>
      </c>
      <c r="BA87" s="93">
        <v>1079.5440269999999</v>
      </c>
      <c r="BB87" s="93">
        <v>1124.7226409999994</v>
      </c>
      <c r="BC87" s="93">
        <v>1163.735510948489</v>
      </c>
      <c r="BD87" s="93">
        <v>1229.3620240181656</v>
      </c>
      <c r="BE87" s="93">
        <v>1349.4457237699216</v>
      </c>
      <c r="BF87" s="93">
        <v>1430.8457317625675</v>
      </c>
      <c r="BG87" s="93">
        <v>1612.517104499429</v>
      </c>
      <c r="BH87" s="93">
        <v>1828.5273484448542</v>
      </c>
      <c r="BI87" s="93">
        <v>1843.2959341159444</v>
      </c>
      <c r="BJ87" s="93">
        <v>2003.9939900362206</v>
      </c>
      <c r="BK87" s="93">
        <v>2046.6136160962108</v>
      </c>
      <c r="BL87" s="93">
        <v>2162.8252108384918</v>
      </c>
      <c r="BM87" s="93">
        <v>2239.7459853678515</v>
      </c>
      <c r="BN87" s="93">
        <v>2273.0145576027198</v>
      </c>
      <c r="BO87" s="93">
        <v>2227.1295013956719</v>
      </c>
      <c r="BP87" s="93">
        <v>2136.5856605519407</v>
      </c>
      <c r="BQ87" s="93">
        <v>0</v>
      </c>
      <c r="BR87" s="93">
        <v>0</v>
      </c>
      <c r="BS87" s="93">
        <v>0</v>
      </c>
      <c r="BT87" s="93">
        <v>0</v>
      </c>
      <c r="BU87" s="93">
        <v>0</v>
      </c>
      <c r="BV87" s="93">
        <v>0</v>
      </c>
      <c r="BW87" s="93">
        <v>0</v>
      </c>
      <c r="BX87" s="29"/>
    </row>
    <row r="88" spans="1:76">
      <c r="A88" s="82"/>
      <c r="B88" s="30" t="s">
        <v>251</v>
      </c>
      <c r="C88" s="167" t="s">
        <v>207</v>
      </c>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v>16</v>
      </c>
      <c r="AI88" s="93">
        <v>16</v>
      </c>
      <c r="AJ88" s="93">
        <v>16</v>
      </c>
      <c r="AK88" s="93">
        <v>17</v>
      </c>
      <c r="AL88" s="93">
        <v>17</v>
      </c>
      <c r="AM88" s="93">
        <v>17</v>
      </c>
      <c r="AN88" s="93">
        <v>17</v>
      </c>
      <c r="AO88" s="93">
        <v>18</v>
      </c>
      <c r="AP88" s="93">
        <v>18</v>
      </c>
      <c r="AQ88" s="93">
        <v>2.6080000000000001</v>
      </c>
      <c r="AR88" s="93">
        <v>0</v>
      </c>
      <c r="AS88" s="93">
        <v>0</v>
      </c>
      <c r="AT88" s="93">
        <v>0</v>
      </c>
      <c r="AU88" s="93">
        <v>0</v>
      </c>
      <c r="AV88" s="93">
        <v>0</v>
      </c>
      <c r="AW88" s="93">
        <v>0</v>
      </c>
      <c r="AX88" s="93">
        <v>0</v>
      </c>
      <c r="AY88" s="93">
        <v>0</v>
      </c>
      <c r="AZ88" s="93">
        <v>0</v>
      </c>
      <c r="BA88" s="93">
        <v>0</v>
      </c>
      <c r="BB88" s="93">
        <v>0</v>
      </c>
      <c r="BC88" s="93">
        <v>0</v>
      </c>
      <c r="BD88" s="93">
        <v>0</v>
      </c>
      <c r="BE88" s="93">
        <v>0</v>
      </c>
      <c r="BF88" s="93">
        <v>0</v>
      </c>
      <c r="BG88" s="93">
        <v>0</v>
      </c>
      <c r="BH88" s="93">
        <v>0</v>
      </c>
      <c r="BI88" s="93">
        <v>0</v>
      </c>
      <c r="BJ88" s="93">
        <v>0</v>
      </c>
      <c r="BK88" s="93">
        <v>0</v>
      </c>
      <c r="BL88" s="93">
        <v>0</v>
      </c>
      <c r="BM88" s="93">
        <v>0</v>
      </c>
      <c r="BN88" s="93">
        <v>0</v>
      </c>
      <c r="BO88" s="93">
        <v>0</v>
      </c>
      <c r="BP88" s="93">
        <v>0</v>
      </c>
      <c r="BQ88" s="93">
        <v>0</v>
      </c>
      <c r="BR88" s="93">
        <v>0</v>
      </c>
      <c r="BS88" s="93">
        <v>0</v>
      </c>
      <c r="BT88" s="93">
        <v>0</v>
      </c>
      <c r="BU88" s="93">
        <v>0</v>
      </c>
      <c r="BV88" s="93">
        <v>0</v>
      </c>
      <c r="BW88" s="93">
        <v>0</v>
      </c>
      <c r="BX88" s="29"/>
    </row>
    <row r="89" spans="1:76">
      <c r="A89" s="82"/>
      <c r="B89" s="30" t="s">
        <v>250</v>
      </c>
      <c r="C89" s="167" t="s">
        <v>198</v>
      </c>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v>0</v>
      </c>
      <c r="AI89" s="93">
        <v>0</v>
      </c>
      <c r="AJ89" s="93">
        <v>0</v>
      </c>
      <c r="AK89" s="93">
        <v>0</v>
      </c>
      <c r="AL89" s="93">
        <v>0</v>
      </c>
      <c r="AM89" s="93">
        <v>0</v>
      </c>
      <c r="AN89" s="93">
        <v>0</v>
      </c>
      <c r="AO89" s="93">
        <v>0</v>
      </c>
      <c r="AP89" s="93">
        <v>0</v>
      </c>
      <c r="AQ89" s="93">
        <v>0</v>
      </c>
      <c r="AR89" s="93">
        <v>0</v>
      </c>
      <c r="AS89" s="93">
        <v>0</v>
      </c>
      <c r="AT89" s="93">
        <v>0</v>
      </c>
      <c r="AU89" s="93">
        <v>0</v>
      </c>
      <c r="AV89" s="93">
        <v>505.50842426823931</v>
      </c>
      <c r="AW89" s="93">
        <v>710.21289378353549</v>
      </c>
      <c r="AX89" s="93">
        <v>820.7658061912789</v>
      </c>
      <c r="AY89" s="93">
        <v>1007.9813777872349</v>
      </c>
      <c r="AZ89" s="93">
        <v>1212.5307624595152</v>
      </c>
      <c r="BA89" s="93">
        <v>1373.3434446659953</v>
      </c>
      <c r="BB89" s="93">
        <v>1529.2386319993936</v>
      </c>
      <c r="BC89" s="93">
        <v>1685.0312370699578</v>
      </c>
      <c r="BD89" s="93">
        <v>1846.9692141166404</v>
      </c>
      <c r="BE89" s="93">
        <v>2044.6946975616393</v>
      </c>
      <c r="BF89" s="93">
        <v>2184.4949999999999</v>
      </c>
      <c r="BG89" s="93">
        <v>2399.912471946795</v>
      </c>
      <c r="BH89" s="93">
        <v>2608.7809999999999</v>
      </c>
      <c r="BI89" s="93">
        <v>2824.8410963032829</v>
      </c>
      <c r="BJ89" s="93">
        <v>3059.7591478660306</v>
      </c>
      <c r="BK89" s="93">
        <v>3359.1290942770729</v>
      </c>
      <c r="BL89" s="93">
        <v>3619.5934670833412</v>
      </c>
      <c r="BM89" s="93">
        <v>3989.1991157989637</v>
      </c>
      <c r="BN89" s="93">
        <v>4200.2916762362729</v>
      </c>
      <c r="BO89" s="93">
        <v>4351.2435542558051</v>
      </c>
      <c r="BP89" s="93">
        <v>4620.0866791328817</v>
      </c>
      <c r="BQ89" s="93">
        <v>4771.047664810375</v>
      </c>
      <c r="BR89" s="93">
        <v>4983.5596473092537</v>
      </c>
      <c r="BS89" s="93">
        <v>4830.8077595701416</v>
      </c>
      <c r="BT89" s="93">
        <v>4431.3632615217211</v>
      </c>
      <c r="BU89" s="93">
        <v>3746.6044740401226</v>
      </c>
      <c r="BV89" s="93">
        <v>3297.3940685059583</v>
      </c>
      <c r="BW89" s="93">
        <v>3056.7153365563795</v>
      </c>
      <c r="BX89" s="29"/>
    </row>
    <row r="90" spans="1:76" ht="25.5" customHeight="1">
      <c r="A90" s="82"/>
      <c r="B90" s="30" t="s">
        <v>244</v>
      </c>
      <c r="C90" s="167" t="s">
        <v>198</v>
      </c>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v>0</v>
      </c>
      <c r="BA90" s="93">
        <v>0</v>
      </c>
      <c r="BB90" s="93">
        <v>0</v>
      </c>
      <c r="BC90" s="93">
        <v>0</v>
      </c>
      <c r="BD90" s="93">
        <v>0</v>
      </c>
      <c r="BE90" s="93">
        <v>0</v>
      </c>
      <c r="BF90" s="93">
        <v>0</v>
      </c>
      <c r="BG90" s="93">
        <v>0</v>
      </c>
      <c r="BH90" s="93">
        <v>0</v>
      </c>
      <c r="BI90" s="93">
        <v>0</v>
      </c>
      <c r="BJ90" s="93">
        <v>0</v>
      </c>
      <c r="BK90" s="93">
        <v>13.497025149999999</v>
      </c>
      <c r="BL90" s="93">
        <v>38.534542930000001</v>
      </c>
      <c r="BM90" s="93">
        <v>34.154483699999993</v>
      </c>
      <c r="BN90" s="93">
        <v>45.768576209999999</v>
      </c>
      <c r="BO90" s="93">
        <v>74.136923039999985</v>
      </c>
      <c r="BP90" s="93">
        <v>110.91288990999999</v>
      </c>
      <c r="BQ90" s="93">
        <v>159.75237205000002</v>
      </c>
      <c r="BR90" s="93">
        <v>191.32422242904354</v>
      </c>
      <c r="BS90" s="93">
        <v>204.89999999999998</v>
      </c>
      <c r="BT90" s="93">
        <v>216.8</v>
      </c>
      <c r="BU90" s="93">
        <v>231.8</v>
      </c>
      <c r="BV90" s="93">
        <v>246.5</v>
      </c>
      <c r="BW90" s="93">
        <v>260.8</v>
      </c>
      <c r="BX90" s="29"/>
    </row>
    <row r="91" spans="1:76">
      <c r="A91" s="82"/>
      <c r="B91" s="30" t="s">
        <v>243</v>
      </c>
      <c r="C91" s="167" t="s">
        <v>200</v>
      </c>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v>0</v>
      </c>
      <c r="AR91" s="93">
        <v>0</v>
      </c>
      <c r="AS91" s="93">
        <v>0</v>
      </c>
      <c r="AT91" s="93">
        <v>0</v>
      </c>
      <c r="AU91" s="93">
        <v>0</v>
      </c>
      <c r="AV91" s="93">
        <v>0</v>
      </c>
      <c r="AW91" s="93">
        <v>0</v>
      </c>
      <c r="AX91" s="93">
        <v>0</v>
      </c>
      <c r="AY91" s="93">
        <v>0</v>
      </c>
      <c r="AZ91" s="93">
        <v>0</v>
      </c>
      <c r="BA91" s="93">
        <v>0</v>
      </c>
      <c r="BB91" s="93">
        <v>0</v>
      </c>
      <c r="BC91" s="93">
        <v>0</v>
      </c>
      <c r="BD91" s="93">
        <v>0</v>
      </c>
      <c r="BE91" s="93">
        <v>0</v>
      </c>
      <c r="BF91" s="93">
        <v>0</v>
      </c>
      <c r="BG91" s="93">
        <v>0</v>
      </c>
      <c r="BH91" s="93">
        <v>0</v>
      </c>
      <c r="BI91" s="93">
        <v>0</v>
      </c>
      <c r="BJ91" s="93">
        <v>22.992533999999999</v>
      </c>
      <c r="BK91" s="93">
        <v>22.396319999999999</v>
      </c>
      <c r="BL91" s="93">
        <v>23.618407999999999</v>
      </c>
      <c r="BM91" s="93">
        <v>22.115864999999999</v>
      </c>
      <c r="BN91" s="93">
        <v>20.338511999999998</v>
      </c>
      <c r="BO91" s="93">
        <v>21.323773484530555</v>
      </c>
      <c r="BP91" s="93">
        <v>18.545211999999999</v>
      </c>
      <c r="BQ91" s="93">
        <v>17.904194</v>
      </c>
      <c r="BR91" s="93">
        <v>18.277721843220434</v>
      </c>
      <c r="BS91" s="93">
        <v>17.93180841770787</v>
      </c>
      <c r="BT91" s="93">
        <v>18.350114626233474</v>
      </c>
      <c r="BU91" s="93">
        <v>18.74744919718572</v>
      </c>
      <c r="BV91" s="93">
        <v>19.139773076569796</v>
      </c>
      <c r="BW91" s="93">
        <v>19.5575692100726</v>
      </c>
      <c r="BX91" s="29"/>
    </row>
    <row r="92" spans="1:76">
      <c r="A92" s="82"/>
      <c r="B92" s="30" t="s">
        <v>297</v>
      </c>
      <c r="C92" s="167" t="s">
        <v>200</v>
      </c>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v>320.9395900106818</v>
      </c>
      <c r="AI92" s="93">
        <v>352.75813604081998</v>
      </c>
      <c r="AJ92" s="93">
        <v>455.35323341022615</v>
      </c>
      <c r="AK92" s="93">
        <v>736.40552867942881</v>
      </c>
      <c r="AL92" s="93">
        <v>946.35929177961918</v>
      </c>
      <c r="AM92" s="93">
        <v>1119.0866247744702</v>
      </c>
      <c r="AN92" s="93">
        <v>1260.4022225303984</v>
      </c>
      <c r="AO92" s="93">
        <v>1413.4558865030046</v>
      </c>
      <c r="AP92" s="93">
        <v>1518.3915054319073</v>
      </c>
      <c r="AQ92" s="93">
        <v>1572.8116400781266</v>
      </c>
      <c r="AR92" s="93">
        <v>1819.8820000000001</v>
      </c>
      <c r="AS92" s="93">
        <v>2044.9829999999999</v>
      </c>
      <c r="AT92" s="93">
        <v>2323.52</v>
      </c>
      <c r="AU92" s="93">
        <v>2573.1280000000002</v>
      </c>
      <c r="AV92" s="93">
        <v>2807.8249999999998</v>
      </c>
      <c r="AW92" s="93">
        <v>3189.0050000000001</v>
      </c>
      <c r="AX92" s="93">
        <v>3402.2148963971672</v>
      </c>
      <c r="AY92" s="93">
        <v>3614.8473488867526</v>
      </c>
      <c r="AZ92" s="93">
        <v>3751.9206727282358</v>
      </c>
      <c r="BA92" s="93">
        <v>3788.0146137757624</v>
      </c>
      <c r="BB92" s="93">
        <v>3851.7417929521921</v>
      </c>
      <c r="BC92" s="93">
        <v>3997.2728888889624</v>
      </c>
      <c r="BD92" s="93">
        <v>4207.3417317175063</v>
      </c>
      <c r="BE92" s="93">
        <v>4458.6120397296809</v>
      </c>
      <c r="BF92" s="93">
        <v>4782.8062827579006</v>
      </c>
      <c r="BG92" s="93">
        <v>4439.9426964228405</v>
      </c>
      <c r="BH92" s="93">
        <v>4548.4601171225586</v>
      </c>
      <c r="BI92" s="93">
        <v>4563.9384927414358</v>
      </c>
      <c r="BJ92" s="93">
        <v>4861.4789099542368</v>
      </c>
      <c r="BK92" s="93">
        <v>4923.6027084858815</v>
      </c>
      <c r="BL92" s="93">
        <v>5503.9442212258709</v>
      </c>
      <c r="BM92" s="93">
        <v>5762.4397376097304</v>
      </c>
      <c r="BN92" s="93">
        <v>5948.9797621593234</v>
      </c>
      <c r="BO92" s="93">
        <v>6241.622946717006</v>
      </c>
      <c r="BP92" s="93">
        <v>6423.9874464193481</v>
      </c>
      <c r="BQ92" s="93">
        <v>6541.9094550566233</v>
      </c>
      <c r="BR92" s="93">
        <v>6564.3816459597856</v>
      </c>
      <c r="BS92" s="93">
        <v>6401.2357856936906</v>
      </c>
      <c r="BT92" s="93">
        <v>6146.87071756564</v>
      </c>
      <c r="BU92" s="93">
        <v>5917.7217709252855</v>
      </c>
      <c r="BV92" s="93">
        <v>5700.6665233352069</v>
      </c>
      <c r="BW92" s="93">
        <v>5592.3276275431617</v>
      </c>
      <c r="BX92" s="29"/>
    </row>
    <row r="93" spans="1:76">
      <c r="A93" s="82"/>
      <c r="B93" s="30" t="s">
        <v>296</v>
      </c>
      <c r="C93" s="167"/>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f t="shared" ref="AH93:BW93" si="13">AH94+AH95</f>
        <v>71.120099769629675</v>
      </c>
      <c r="AI93" s="93">
        <f t="shared" si="13"/>
        <v>83.345426824182638</v>
      </c>
      <c r="AJ93" s="93">
        <f t="shared" si="13"/>
        <v>94.370105250716534</v>
      </c>
      <c r="AK93" s="93">
        <f t="shared" si="13"/>
        <v>110.66288980977642</v>
      </c>
      <c r="AL93" s="93">
        <f t="shared" si="13"/>
        <v>128.61414610719504</v>
      </c>
      <c r="AM93" s="93">
        <f t="shared" si="13"/>
        <v>153.48687985122868</v>
      </c>
      <c r="AN93" s="93">
        <f t="shared" si="13"/>
        <v>191.30709195442361</v>
      </c>
      <c r="AO93" s="93">
        <f t="shared" si="13"/>
        <v>239.64154717188583</v>
      </c>
      <c r="AP93" s="93">
        <f t="shared" si="13"/>
        <v>311.95285567404869</v>
      </c>
      <c r="AQ93" s="93">
        <f t="shared" si="13"/>
        <v>390.60219982712812</v>
      </c>
      <c r="AR93" s="93">
        <f t="shared" si="13"/>
        <v>480.31102733848672</v>
      </c>
      <c r="AS93" s="93">
        <f t="shared" si="13"/>
        <v>594.5923392677048</v>
      </c>
      <c r="AT93" s="93">
        <f t="shared" si="13"/>
        <v>738.00186813463529</v>
      </c>
      <c r="AU93" s="93">
        <f t="shared" si="13"/>
        <v>936.37148480674375</v>
      </c>
      <c r="AV93" s="93">
        <f t="shared" si="13"/>
        <v>1056.2527841651299</v>
      </c>
      <c r="AW93" s="93">
        <f t="shared" si="13"/>
        <v>1173.2518869262608</v>
      </c>
      <c r="AX93" s="93">
        <f t="shared" si="13"/>
        <v>1248.152478671044</v>
      </c>
      <c r="AY93" s="93">
        <f t="shared" si="13"/>
        <v>1072.0921882684913</v>
      </c>
      <c r="AZ93" s="93">
        <f t="shared" si="13"/>
        <v>868.89486843650786</v>
      </c>
      <c r="BA93" s="93">
        <f t="shared" si="13"/>
        <v>667.92788305449221</v>
      </c>
      <c r="BB93" s="93">
        <f t="shared" si="13"/>
        <v>430.74825690999194</v>
      </c>
      <c r="BC93" s="93">
        <f t="shared" si="13"/>
        <v>160.73253085948892</v>
      </c>
      <c r="BD93" s="93">
        <f t="shared" si="13"/>
        <v>3.0840000000000001</v>
      </c>
      <c r="BE93" s="93">
        <f t="shared" si="13"/>
        <v>0</v>
      </c>
      <c r="BF93" s="93">
        <f t="shared" si="13"/>
        <v>0</v>
      </c>
      <c r="BG93" s="93">
        <f t="shared" si="13"/>
        <v>0</v>
      </c>
      <c r="BH93" s="93">
        <f t="shared" si="13"/>
        <v>0</v>
      </c>
      <c r="BI93" s="93">
        <f t="shared" si="13"/>
        <v>0</v>
      </c>
      <c r="BJ93" s="93">
        <f t="shared" si="13"/>
        <v>0</v>
      </c>
      <c r="BK93" s="93">
        <f t="shared" si="13"/>
        <v>0</v>
      </c>
      <c r="BL93" s="93">
        <f t="shared" si="13"/>
        <v>0</v>
      </c>
      <c r="BM93" s="93">
        <f t="shared" si="13"/>
        <v>0</v>
      </c>
      <c r="BN93" s="93">
        <f t="shared" si="13"/>
        <v>0</v>
      </c>
      <c r="BO93" s="93">
        <f t="shared" si="13"/>
        <v>0</v>
      </c>
      <c r="BP93" s="93">
        <f t="shared" si="13"/>
        <v>0</v>
      </c>
      <c r="BQ93" s="93">
        <f t="shared" si="13"/>
        <v>0</v>
      </c>
      <c r="BR93" s="93">
        <f t="shared" si="13"/>
        <v>0</v>
      </c>
      <c r="BS93" s="93">
        <f t="shared" si="13"/>
        <v>0</v>
      </c>
      <c r="BT93" s="93">
        <f t="shared" si="13"/>
        <v>0</v>
      </c>
      <c r="BU93" s="93">
        <f t="shared" si="13"/>
        <v>0</v>
      </c>
      <c r="BV93" s="93">
        <f t="shared" si="13"/>
        <v>0</v>
      </c>
      <c r="BW93" s="93">
        <f t="shared" si="13"/>
        <v>0</v>
      </c>
      <c r="BX93" s="29"/>
    </row>
    <row r="94" spans="1:76">
      <c r="A94" s="82"/>
      <c r="B94" s="38" t="s">
        <v>287</v>
      </c>
      <c r="C94" s="167" t="s">
        <v>200</v>
      </c>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v>71.120099769629675</v>
      </c>
      <c r="AI94" s="93">
        <v>83.242863686781405</v>
      </c>
      <c r="AJ94" s="93">
        <v>94.031094765553775</v>
      </c>
      <c r="AK94" s="93">
        <v>109.78057859312652</v>
      </c>
      <c r="AL94" s="93">
        <v>126.77669589378296</v>
      </c>
      <c r="AM94" s="93">
        <v>151.11139023287083</v>
      </c>
      <c r="AN94" s="93">
        <v>187.43216636458706</v>
      </c>
      <c r="AO94" s="93">
        <v>233.95503639362974</v>
      </c>
      <c r="AP94" s="93">
        <v>301.99596749420692</v>
      </c>
      <c r="AQ94" s="93">
        <v>375.37745151689109</v>
      </c>
      <c r="AR94" s="93">
        <v>458.75205236600652</v>
      </c>
      <c r="AS94" s="93">
        <v>563.46764543914014</v>
      </c>
      <c r="AT94" s="93">
        <v>693.67776212835031</v>
      </c>
      <c r="AU94" s="93">
        <v>872.69164712956422</v>
      </c>
      <c r="AV94" s="93">
        <v>977.77696232569713</v>
      </c>
      <c r="AW94" s="93">
        <v>1075.4495006467575</v>
      </c>
      <c r="AX94" s="93">
        <v>1132.0969886808366</v>
      </c>
      <c r="AY94" s="93">
        <v>956.44585808371539</v>
      </c>
      <c r="AZ94" s="93">
        <v>767.62193724510246</v>
      </c>
      <c r="BA94" s="93">
        <v>589.26139928678288</v>
      </c>
      <c r="BB94" s="93">
        <v>376.793301450684</v>
      </c>
      <c r="BC94" s="93">
        <v>140.4782449682954</v>
      </c>
      <c r="BD94" s="93">
        <v>3.0840000000000001</v>
      </c>
      <c r="BE94" s="93">
        <v>0</v>
      </c>
      <c r="BF94" s="93">
        <v>0</v>
      </c>
      <c r="BG94" s="93">
        <v>0</v>
      </c>
      <c r="BH94" s="93">
        <v>0</v>
      </c>
      <c r="BI94" s="93">
        <v>0</v>
      </c>
      <c r="BJ94" s="93">
        <v>0</v>
      </c>
      <c r="BK94" s="93">
        <v>0</v>
      </c>
      <c r="BL94" s="93">
        <v>0</v>
      </c>
      <c r="BM94" s="93">
        <v>0</v>
      </c>
      <c r="BN94" s="93">
        <v>0</v>
      </c>
      <c r="BO94" s="93">
        <v>0</v>
      </c>
      <c r="BP94" s="93">
        <v>0</v>
      </c>
      <c r="BQ94" s="93">
        <v>0</v>
      </c>
      <c r="BR94" s="93">
        <v>0</v>
      </c>
      <c r="BS94" s="93">
        <v>0</v>
      </c>
      <c r="BT94" s="93">
        <v>0</v>
      </c>
      <c r="BU94" s="93">
        <v>0</v>
      </c>
      <c r="BV94" s="93">
        <v>0</v>
      </c>
      <c r="BW94" s="93">
        <v>0</v>
      </c>
      <c r="BX94" s="29"/>
    </row>
    <row r="95" spans="1:76" s="34" customFormat="1" ht="15.75">
      <c r="A95" s="85"/>
      <c r="B95" s="38" t="s">
        <v>295</v>
      </c>
      <c r="C95" s="167" t="s">
        <v>200</v>
      </c>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93">
        <v>0</v>
      </c>
      <c r="AI95" s="93">
        <v>0.10256313740122944</v>
      </c>
      <c r="AJ95" s="93">
        <v>0.339010485162763</v>
      </c>
      <c r="AK95" s="93">
        <v>0.88231121664990164</v>
      </c>
      <c r="AL95" s="93">
        <v>1.8374502134120854</v>
      </c>
      <c r="AM95" s="93">
        <v>2.3754896183578387</v>
      </c>
      <c r="AN95" s="93">
        <v>3.874925589836558</v>
      </c>
      <c r="AO95" s="93">
        <v>5.6865107782560864</v>
      </c>
      <c r="AP95" s="93">
        <v>9.9568881798417888</v>
      </c>
      <c r="AQ95" s="93">
        <v>15.224748310237054</v>
      </c>
      <c r="AR95" s="93">
        <v>21.558974972480229</v>
      </c>
      <c r="AS95" s="93">
        <v>31.124693828564666</v>
      </c>
      <c r="AT95" s="93">
        <v>44.324106006285028</v>
      </c>
      <c r="AU95" s="93">
        <v>63.679837677179577</v>
      </c>
      <c r="AV95" s="93">
        <v>78.475821839432896</v>
      </c>
      <c r="AW95" s="93">
        <v>97.802386279503267</v>
      </c>
      <c r="AX95" s="93">
        <v>116.05548999020743</v>
      </c>
      <c r="AY95" s="93">
        <v>115.64633018477583</v>
      </c>
      <c r="AZ95" s="93">
        <v>101.27293119140541</v>
      </c>
      <c r="BA95" s="93">
        <v>78.666483767709352</v>
      </c>
      <c r="BB95" s="93">
        <v>53.954955459307946</v>
      </c>
      <c r="BC95" s="93">
        <v>20.254285891193518</v>
      </c>
      <c r="BD95" s="93">
        <v>0</v>
      </c>
      <c r="BE95" s="93">
        <v>0</v>
      </c>
      <c r="BF95" s="93">
        <v>0</v>
      </c>
      <c r="BG95" s="93">
        <v>0</v>
      </c>
      <c r="BH95" s="93">
        <v>0</v>
      </c>
      <c r="BI95" s="93">
        <v>0</v>
      </c>
      <c r="BJ95" s="93">
        <v>0</v>
      </c>
      <c r="BK95" s="93">
        <v>0</v>
      </c>
      <c r="BL95" s="93">
        <v>0</v>
      </c>
      <c r="BM95" s="93">
        <v>0</v>
      </c>
      <c r="BN95" s="93">
        <v>0</v>
      </c>
      <c r="BO95" s="93">
        <v>0</v>
      </c>
      <c r="BP95" s="93">
        <v>0</v>
      </c>
      <c r="BQ95" s="93">
        <v>0</v>
      </c>
      <c r="BR95" s="93">
        <v>0</v>
      </c>
      <c r="BS95" s="93">
        <v>0</v>
      </c>
      <c r="BT95" s="93">
        <v>0</v>
      </c>
      <c r="BU95" s="93">
        <v>0</v>
      </c>
      <c r="BV95" s="93">
        <v>0</v>
      </c>
      <c r="BW95" s="93">
        <v>0</v>
      </c>
      <c r="BX95" s="84"/>
    </row>
    <row r="96" spans="1:76" ht="25.5" customHeight="1">
      <c r="A96" s="82"/>
      <c r="B96" s="30" t="s">
        <v>294</v>
      </c>
      <c r="C96" s="167"/>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v>558.19701834134617</v>
      </c>
      <c r="AI96" s="93">
        <v>620.88224500000001</v>
      </c>
      <c r="AJ96" s="93">
        <v>724.58276230769229</v>
      </c>
      <c r="AK96" s="93">
        <v>921.07746999999995</v>
      </c>
      <c r="AL96" s="93">
        <v>935.84200699999997</v>
      </c>
      <c r="AM96" s="93">
        <v>980.17922024999996</v>
      </c>
      <c r="AN96" s="93">
        <v>1183.0227809999999</v>
      </c>
      <c r="AO96" s="93">
        <v>1364.9896094285714</v>
      </c>
      <c r="AP96" s="93">
        <v>1451.7818833333333</v>
      </c>
      <c r="AQ96" s="93">
        <v>1562.8152170000001</v>
      </c>
      <c r="AR96" s="93">
        <v>1833.6015796666668</v>
      </c>
      <c r="AS96" s="93">
        <v>2026.8344213333332</v>
      </c>
      <c r="AT96" s="93">
        <v>2277.7609313333332</v>
      </c>
      <c r="AU96" s="93">
        <v>2724.8265649999998</v>
      </c>
      <c r="AV96" s="93">
        <v>3689.2059093333332</v>
      </c>
      <c r="AW96" s="93">
        <v>3895.6549436666664</v>
      </c>
      <c r="AX96" s="93">
        <v>3925.5360000000001</v>
      </c>
      <c r="AY96" s="93">
        <v>3841.1390000000001</v>
      </c>
      <c r="AZ96" s="93">
        <v>3764.2959999999998</v>
      </c>
      <c r="BA96" s="93">
        <v>3721.3679999999999</v>
      </c>
      <c r="BB96" s="93">
        <v>3565.866</v>
      </c>
      <c r="BC96" s="93">
        <v>3725.9639999999999</v>
      </c>
      <c r="BD96" s="93">
        <v>4031.8580000000002</v>
      </c>
      <c r="BE96" s="93">
        <v>4416.0640000000003</v>
      </c>
      <c r="BF96" s="93">
        <v>4405.0969999999998</v>
      </c>
      <c r="BG96" s="93">
        <v>2470.8219999999997</v>
      </c>
      <c r="BH96" s="168">
        <v>0</v>
      </c>
      <c r="BI96" s="93">
        <v>0</v>
      </c>
      <c r="BJ96" s="93">
        <v>0</v>
      </c>
      <c r="BK96" s="93">
        <v>0</v>
      </c>
      <c r="BL96" s="93">
        <v>0</v>
      </c>
      <c r="BM96" s="93">
        <v>0</v>
      </c>
      <c r="BN96" s="93">
        <v>0</v>
      </c>
      <c r="BO96" s="93">
        <v>0</v>
      </c>
      <c r="BP96" s="93">
        <v>0</v>
      </c>
      <c r="BQ96" s="93">
        <v>0</v>
      </c>
      <c r="BR96" s="93">
        <v>0</v>
      </c>
      <c r="BS96" s="93">
        <v>0</v>
      </c>
      <c r="BT96" s="93">
        <v>0</v>
      </c>
      <c r="BU96" s="93">
        <v>0</v>
      </c>
      <c r="BV96" s="93">
        <v>0</v>
      </c>
      <c r="BW96" s="93">
        <v>0</v>
      </c>
      <c r="BX96" s="29"/>
    </row>
    <row r="97" spans="1:76">
      <c r="A97" s="82"/>
      <c r="B97" s="38" t="s">
        <v>293</v>
      </c>
      <c r="C97" s="167" t="s">
        <v>200</v>
      </c>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v>0</v>
      </c>
      <c r="AI97" s="93">
        <v>7.9208541951414011</v>
      </c>
      <c r="AJ97" s="93">
        <v>14.257537551254522</v>
      </c>
      <c r="AK97" s="93">
        <v>18.217964648825223</v>
      </c>
      <c r="AL97" s="93">
        <v>30.891331361051463</v>
      </c>
      <c r="AM97" s="93">
        <v>82.376883629470569</v>
      </c>
      <c r="AN97" s="93">
        <v>158.41708390282801</v>
      </c>
      <c r="AO97" s="93">
        <v>275.64572599092071</v>
      </c>
      <c r="AP97" s="93">
        <v>396.04270975706999</v>
      </c>
      <c r="AQ97" s="93">
        <v>531.48931649398799</v>
      </c>
      <c r="AR97" s="93">
        <v>695.45099833341499</v>
      </c>
      <c r="AS97" s="93">
        <v>875.25438856312473</v>
      </c>
      <c r="AT97" s="93">
        <v>1012.7680845889809</v>
      </c>
      <c r="AU97" s="93">
        <v>1284.9325956024427</v>
      </c>
      <c r="AV97" s="93">
        <v>1549.3917064717893</v>
      </c>
      <c r="AW97" s="93">
        <v>1694.465297394725</v>
      </c>
      <c r="AX97" s="93">
        <v>1703.4202564991706</v>
      </c>
      <c r="AY97" s="93">
        <v>1500.1314740626374</v>
      </c>
      <c r="AZ97" s="93">
        <v>1421.519831098472</v>
      </c>
      <c r="BA97" s="93">
        <v>1299.9456455967315</v>
      </c>
      <c r="BB97" s="93">
        <v>1181.8139462800841</v>
      </c>
      <c r="BC97" s="93">
        <v>1112.7124440704331</v>
      </c>
      <c r="BD97" s="93">
        <v>1077.816952234662</v>
      </c>
      <c r="BE97" s="93">
        <v>1056.9938777475572</v>
      </c>
      <c r="BF97" s="93">
        <v>607.92077511202979</v>
      </c>
      <c r="BG97" s="93">
        <v>239.26332801532695</v>
      </c>
      <c r="BH97" s="168">
        <v>0</v>
      </c>
      <c r="BI97" s="93">
        <v>0</v>
      </c>
      <c r="BJ97" s="93">
        <v>0</v>
      </c>
      <c r="BK97" s="93">
        <v>0</v>
      </c>
      <c r="BL97" s="93">
        <v>0</v>
      </c>
      <c r="BM97" s="93">
        <v>0</v>
      </c>
      <c r="BN97" s="93">
        <v>0</v>
      </c>
      <c r="BO97" s="93">
        <v>0</v>
      </c>
      <c r="BP97" s="93">
        <v>0</v>
      </c>
      <c r="BQ97" s="93">
        <v>0</v>
      </c>
      <c r="BR97" s="93">
        <v>0</v>
      </c>
      <c r="BS97" s="93">
        <v>0</v>
      </c>
      <c r="BT97" s="93">
        <v>0</v>
      </c>
      <c r="BU97" s="93">
        <v>0</v>
      </c>
      <c r="BV97" s="93">
        <v>0</v>
      </c>
      <c r="BW97" s="93">
        <v>0</v>
      </c>
      <c r="BX97" s="29"/>
    </row>
    <row r="98" spans="1:76">
      <c r="A98" s="82"/>
      <c r="B98" s="38" t="s">
        <v>292</v>
      </c>
      <c r="C98" s="167" t="s">
        <v>200</v>
      </c>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f t="shared" ref="AH98:BW98" si="14">AH96-AH97</f>
        <v>558.19701834134617</v>
      </c>
      <c r="AI98" s="93">
        <f t="shared" si="14"/>
        <v>612.96139080485864</v>
      </c>
      <c r="AJ98" s="93">
        <f t="shared" si="14"/>
        <v>710.32522475643782</v>
      </c>
      <c r="AK98" s="93">
        <f t="shared" si="14"/>
        <v>902.85950535117468</v>
      </c>
      <c r="AL98" s="93">
        <f t="shared" si="14"/>
        <v>904.9506756389485</v>
      </c>
      <c r="AM98" s="93">
        <f t="shared" si="14"/>
        <v>897.80233662052933</v>
      </c>
      <c r="AN98" s="93">
        <f t="shared" si="14"/>
        <v>1024.605697097172</v>
      </c>
      <c r="AO98" s="93">
        <f t="shared" si="14"/>
        <v>1089.3438834376507</v>
      </c>
      <c r="AP98" s="93">
        <f t="shared" si="14"/>
        <v>1055.7391735762633</v>
      </c>
      <c r="AQ98" s="93">
        <f t="shared" si="14"/>
        <v>1031.3259005060122</v>
      </c>
      <c r="AR98" s="93">
        <f t="shared" si="14"/>
        <v>1138.1505813332519</v>
      </c>
      <c r="AS98" s="93">
        <f t="shared" si="14"/>
        <v>1151.5800327702086</v>
      </c>
      <c r="AT98" s="93">
        <f t="shared" si="14"/>
        <v>1264.9928467443524</v>
      </c>
      <c r="AU98" s="93">
        <f t="shared" si="14"/>
        <v>1439.8939693975572</v>
      </c>
      <c r="AV98" s="93">
        <f t="shared" si="14"/>
        <v>2139.8142028615439</v>
      </c>
      <c r="AW98" s="93">
        <f t="shared" si="14"/>
        <v>2201.1896462719415</v>
      </c>
      <c r="AX98" s="93">
        <f t="shared" si="14"/>
        <v>2222.1157435008295</v>
      </c>
      <c r="AY98" s="93">
        <f t="shared" si="14"/>
        <v>2341.0075259373625</v>
      </c>
      <c r="AZ98" s="93">
        <f t="shared" si="14"/>
        <v>2342.7761689015279</v>
      </c>
      <c r="BA98" s="93">
        <f t="shared" si="14"/>
        <v>2421.4223544032684</v>
      </c>
      <c r="BB98" s="93">
        <f t="shared" si="14"/>
        <v>2384.0520537199159</v>
      </c>
      <c r="BC98" s="93">
        <f t="shared" si="14"/>
        <v>2613.2515559295671</v>
      </c>
      <c r="BD98" s="93">
        <f t="shared" si="14"/>
        <v>2954.0410477653381</v>
      </c>
      <c r="BE98" s="93">
        <f t="shared" si="14"/>
        <v>3359.0701222524431</v>
      </c>
      <c r="BF98" s="93">
        <f t="shared" si="14"/>
        <v>3797.17622488797</v>
      </c>
      <c r="BG98" s="93">
        <f t="shared" si="14"/>
        <v>2231.5586719846729</v>
      </c>
      <c r="BH98" s="168">
        <f t="shared" si="14"/>
        <v>0</v>
      </c>
      <c r="BI98" s="93">
        <f t="shared" si="14"/>
        <v>0</v>
      </c>
      <c r="BJ98" s="93">
        <f t="shared" si="14"/>
        <v>0</v>
      </c>
      <c r="BK98" s="93">
        <f t="shared" si="14"/>
        <v>0</v>
      </c>
      <c r="BL98" s="93">
        <f t="shared" si="14"/>
        <v>0</v>
      </c>
      <c r="BM98" s="93">
        <f t="shared" si="14"/>
        <v>0</v>
      </c>
      <c r="BN98" s="93">
        <f t="shared" si="14"/>
        <v>0</v>
      </c>
      <c r="BO98" s="93">
        <f t="shared" si="14"/>
        <v>0</v>
      </c>
      <c r="BP98" s="93">
        <f t="shared" si="14"/>
        <v>0</v>
      </c>
      <c r="BQ98" s="93">
        <f t="shared" si="14"/>
        <v>0</v>
      </c>
      <c r="BR98" s="93">
        <f t="shared" si="14"/>
        <v>0</v>
      </c>
      <c r="BS98" s="93">
        <f t="shared" si="14"/>
        <v>0</v>
      </c>
      <c r="BT98" s="93">
        <f t="shared" si="14"/>
        <v>0</v>
      </c>
      <c r="BU98" s="93">
        <f t="shared" si="14"/>
        <v>0</v>
      </c>
      <c r="BV98" s="93">
        <f t="shared" si="14"/>
        <v>0</v>
      </c>
      <c r="BW98" s="93">
        <f t="shared" si="14"/>
        <v>0</v>
      </c>
      <c r="BX98" s="29"/>
    </row>
    <row r="99" spans="1:76">
      <c r="A99" s="82"/>
      <c r="B99" s="30" t="s">
        <v>5</v>
      </c>
      <c r="C99" s="167" t="s">
        <v>198</v>
      </c>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v>91.262499560531367</v>
      </c>
      <c r="AI99" s="93">
        <v>103.80069695625174</v>
      </c>
      <c r="AJ99" s="93">
        <v>121.76127077426457</v>
      </c>
      <c r="AK99" s="93">
        <v>137.77699458183082</v>
      </c>
      <c r="AL99" s="93">
        <v>161.17497585640393</v>
      </c>
      <c r="AM99" s="93">
        <v>164.70251240474516</v>
      </c>
      <c r="AN99" s="93">
        <v>160.96340859211983</v>
      </c>
      <c r="AO99" s="93">
        <v>166.80453557865985</v>
      </c>
      <c r="AP99" s="93">
        <v>206.18510032540726</v>
      </c>
      <c r="AQ99" s="93">
        <v>207.26249382688911</v>
      </c>
      <c r="AR99" s="93">
        <v>211.38706882608795</v>
      </c>
      <c r="AS99" s="93">
        <v>215.27977754727789</v>
      </c>
      <c r="AT99" s="93">
        <v>235.70115647812503</v>
      </c>
      <c r="AU99" s="93">
        <v>257.99286127491263</v>
      </c>
      <c r="AV99" s="93">
        <v>267.98866426036761</v>
      </c>
      <c r="AW99" s="93">
        <v>284.03278414127828</v>
      </c>
      <c r="AX99" s="93">
        <v>285.36345330917931</v>
      </c>
      <c r="AY99" s="93">
        <v>294.47974701659587</v>
      </c>
      <c r="AZ99" s="93">
        <v>283.94561406260419</v>
      </c>
      <c r="BA99" s="93">
        <v>285.69479052502197</v>
      </c>
      <c r="BB99" s="93">
        <v>288.39579507576605</v>
      </c>
      <c r="BC99" s="93">
        <v>287.72895339201409</v>
      </c>
      <c r="BD99" s="93">
        <v>302.517</v>
      </c>
      <c r="BE99" s="93">
        <v>312.64282803876375</v>
      </c>
      <c r="BF99" s="93">
        <v>322.64659863649956</v>
      </c>
      <c r="BG99" s="93">
        <v>309.3976731616396</v>
      </c>
      <c r="BH99" s="93">
        <v>330.18399999999997</v>
      </c>
      <c r="BI99" s="93">
        <v>330.53825465994976</v>
      </c>
      <c r="BJ99" s="93">
        <v>340.63572311626842</v>
      </c>
      <c r="BK99" s="93">
        <v>371.72985676896826</v>
      </c>
      <c r="BL99" s="93">
        <v>464.39973457231906</v>
      </c>
      <c r="BM99" s="93">
        <v>487.08424146343594</v>
      </c>
      <c r="BN99" s="93">
        <v>484.86130253975915</v>
      </c>
      <c r="BO99" s="93">
        <v>494.77155401036845</v>
      </c>
      <c r="BP99" s="93">
        <v>516.05253575374229</v>
      </c>
      <c r="BQ99" s="93">
        <v>526.67626676693419</v>
      </c>
      <c r="BR99" s="93">
        <v>539.14502197289221</v>
      </c>
      <c r="BS99" s="93">
        <v>549.43494144959334</v>
      </c>
      <c r="BT99" s="93">
        <v>550.23977600878095</v>
      </c>
      <c r="BU99" s="93">
        <v>555.9022353702785</v>
      </c>
      <c r="BV99" s="93">
        <v>563.6736932112218</v>
      </c>
      <c r="BW99" s="93">
        <v>573.55258829800562</v>
      </c>
      <c r="BX99" s="29"/>
    </row>
    <row r="100" spans="1:76">
      <c r="A100" s="82"/>
      <c r="B100" s="30" t="s">
        <v>229</v>
      </c>
      <c r="C100" s="167" t="s">
        <v>198</v>
      </c>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v>5.5109329999999996</v>
      </c>
      <c r="BM100" s="93">
        <v>7.0408049999999998</v>
      </c>
      <c r="BN100" s="93">
        <v>9.2482140000000008</v>
      </c>
      <c r="BO100" s="93">
        <v>9.5133209999999995</v>
      </c>
      <c r="BP100" s="93">
        <v>9.4075343484310903</v>
      </c>
      <c r="BQ100" s="93">
        <v>9.2168086836232543</v>
      </c>
      <c r="BR100" s="93">
        <v>9.8752436864509239</v>
      </c>
      <c r="BS100" s="93">
        <v>9.0250544075672963</v>
      </c>
      <c r="BT100" s="93">
        <v>9.0668964998648125</v>
      </c>
      <c r="BU100" s="93">
        <v>9.1992786476050341</v>
      </c>
      <c r="BV100" s="93">
        <v>9.4266561162205313</v>
      </c>
      <c r="BW100" s="93">
        <v>9.8407629273169483</v>
      </c>
      <c r="BX100" s="29"/>
    </row>
    <row r="101" spans="1:76" s="97" customFormat="1" ht="25.5" customHeight="1">
      <c r="A101" s="89"/>
      <c r="B101" s="33" t="s">
        <v>228</v>
      </c>
      <c r="C101" s="167" t="s">
        <v>198</v>
      </c>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v>0</v>
      </c>
      <c r="AI101" s="93">
        <v>2.5040601381900864</v>
      </c>
      <c r="AJ101" s="93">
        <v>14.800556381209555</v>
      </c>
      <c r="AK101" s="93">
        <v>29.564003868881628</v>
      </c>
      <c r="AL101" s="93">
        <v>48.774724864415802</v>
      </c>
      <c r="AM101" s="93">
        <v>70.789860916671742</v>
      </c>
      <c r="AN101" s="93">
        <v>91.778399466759709</v>
      </c>
      <c r="AO101" s="93">
        <v>120.04963148345799</v>
      </c>
      <c r="AP101" s="93">
        <v>158.18664637822221</v>
      </c>
      <c r="AQ101" s="93">
        <v>194.28923746009318</v>
      </c>
      <c r="AR101" s="93">
        <v>231.47695253397123</v>
      </c>
      <c r="AS101" s="93">
        <v>275.4664856201332</v>
      </c>
      <c r="AT101" s="93">
        <v>327.80330566111519</v>
      </c>
      <c r="AU101" s="93">
        <v>402.55406630219051</v>
      </c>
      <c r="AV101" s="93">
        <v>25.893038406080755</v>
      </c>
      <c r="AW101" s="93">
        <v>0</v>
      </c>
      <c r="AX101" s="93">
        <v>0</v>
      </c>
      <c r="AY101" s="93">
        <v>0</v>
      </c>
      <c r="AZ101" s="93">
        <v>0</v>
      </c>
      <c r="BA101" s="93">
        <v>0</v>
      </c>
      <c r="BB101" s="93">
        <v>0</v>
      </c>
      <c r="BC101" s="93">
        <v>0</v>
      </c>
      <c r="BD101" s="93">
        <v>0</v>
      </c>
      <c r="BE101" s="93">
        <v>0</v>
      </c>
      <c r="BF101" s="93">
        <v>0</v>
      </c>
      <c r="BG101" s="93">
        <v>0</v>
      </c>
      <c r="BH101" s="93">
        <v>0</v>
      </c>
      <c r="BI101" s="93">
        <v>0</v>
      </c>
      <c r="BJ101" s="93">
        <v>0</v>
      </c>
      <c r="BK101" s="93">
        <v>0</v>
      </c>
      <c r="BL101" s="93">
        <v>0</v>
      </c>
      <c r="BM101" s="93">
        <v>0</v>
      </c>
      <c r="BN101" s="93">
        <v>0</v>
      </c>
      <c r="BO101" s="93">
        <v>0</v>
      </c>
      <c r="BP101" s="93">
        <v>0</v>
      </c>
      <c r="BQ101" s="93">
        <v>0</v>
      </c>
      <c r="BR101" s="93">
        <v>0</v>
      </c>
      <c r="BS101" s="93">
        <v>0</v>
      </c>
      <c r="BT101" s="93">
        <v>0</v>
      </c>
      <c r="BU101" s="93">
        <v>0</v>
      </c>
      <c r="BV101" s="93">
        <v>0</v>
      </c>
      <c r="BW101" s="93">
        <v>0</v>
      </c>
      <c r="BX101" s="98"/>
    </row>
    <row r="102" spans="1:76">
      <c r="A102" s="82"/>
      <c r="B102" s="30" t="s">
        <v>291</v>
      </c>
      <c r="C102" s="101" t="s">
        <v>198</v>
      </c>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v>0</v>
      </c>
      <c r="AI102" s="93">
        <v>0</v>
      </c>
      <c r="AJ102" s="93">
        <v>0</v>
      </c>
      <c r="AK102" s="93">
        <v>0</v>
      </c>
      <c r="AL102" s="93">
        <v>0</v>
      </c>
      <c r="AM102" s="93">
        <v>0</v>
      </c>
      <c r="AN102" s="93">
        <v>0</v>
      </c>
      <c r="AO102" s="93">
        <v>0</v>
      </c>
      <c r="AP102" s="93">
        <v>0</v>
      </c>
      <c r="AQ102" s="93">
        <v>0</v>
      </c>
      <c r="AR102" s="93">
        <v>0</v>
      </c>
      <c r="AS102" s="93">
        <v>0</v>
      </c>
      <c r="AT102" s="93">
        <v>0</v>
      </c>
      <c r="AU102" s="93">
        <v>0</v>
      </c>
      <c r="AV102" s="93">
        <v>0</v>
      </c>
      <c r="AW102" s="93">
        <v>0</v>
      </c>
      <c r="AX102" s="93">
        <v>0</v>
      </c>
      <c r="AY102" s="93">
        <v>0</v>
      </c>
      <c r="AZ102" s="93">
        <v>0</v>
      </c>
      <c r="BA102" s="93">
        <v>0</v>
      </c>
      <c r="BB102" s="93">
        <v>0</v>
      </c>
      <c r="BC102" s="93">
        <v>0</v>
      </c>
      <c r="BD102" s="93">
        <v>0</v>
      </c>
      <c r="BE102" s="93">
        <v>0</v>
      </c>
      <c r="BF102" s="93">
        <v>0</v>
      </c>
      <c r="BG102" s="93">
        <v>0</v>
      </c>
      <c r="BH102" s="93">
        <v>0</v>
      </c>
      <c r="BI102" s="93">
        <v>878.05845391999992</v>
      </c>
      <c r="BJ102" s="93">
        <v>0</v>
      </c>
      <c r="BK102" s="93">
        <v>0</v>
      </c>
      <c r="BL102" s="93">
        <v>0</v>
      </c>
      <c r="BM102" s="93">
        <v>0</v>
      </c>
      <c r="BN102" s="93">
        <v>0</v>
      </c>
      <c r="BO102" s="93">
        <v>0</v>
      </c>
      <c r="BP102" s="93">
        <v>0</v>
      </c>
      <c r="BQ102" s="93">
        <v>0</v>
      </c>
      <c r="BR102" s="93">
        <v>0</v>
      </c>
      <c r="BS102" s="93">
        <v>0</v>
      </c>
      <c r="BT102" s="93">
        <v>0</v>
      </c>
      <c r="BU102" s="93">
        <v>0</v>
      </c>
      <c r="BV102" s="93">
        <v>0</v>
      </c>
      <c r="BW102" s="93">
        <v>0</v>
      </c>
      <c r="BX102" s="29"/>
    </row>
    <row r="103" spans="1:76">
      <c r="A103" s="82"/>
      <c r="B103" s="107" t="s">
        <v>290</v>
      </c>
      <c r="C103" s="101" t="s">
        <v>198</v>
      </c>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v>0</v>
      </c>
      <c r="AI103" s="93">
        <v>0</v>
      </c>
      <c r="AJ103" s="93">
        <v>0</v>
      </c>
      <c r="AK103" s="93">
        <v>0</v>
      </c>
      <c r="AL103" s="93">
        <v>0</v>
      </c>
      <c r="AM103" s="93">
        <v>0</v>
      </c>
      <c r="AN103" s="93">
        <v>0</v>
      </c>
      <c r="AO103" s="93">
        <v>0</v>
      </c>
      <c r="AP103" s="93">
        <v>0</v>
      </c>
      <c r="AQ103" s="93">
        <v>0</v>
      </c>
      <c r="AR103" s="93">
        <v>0</v>
      </c>
      <c r="AS103" s="93">
        <v>0</v>
      </c>
      <c r="AT103" s="93">
        <v>0</v>
      </c>
      <c r="AU103" s="93">
        <v>0</v>
      </c>
      <c r="AV103" s="93">
        <v>0</v>
      </c>
      <c r="AW103" s="93">
        <v>0</v>
      </c>
      <c r="AX103" s="93">
        <v>0</v>
      </c>
      <c r="AY103" s="93">
        <v>0</v>
      </c>
      <c r="AZ103" s="93">
        <v>0</v>
      </c>
      <c r="BA103" s="93">
        <v>0</v>
      </c>
      <c r="BB103" s="93">
        <v>0</v>
      </c>
      <c r="BC103" s="93">
        <v>0</v>
      </c>
      <c r="BD103" s="93">
        <v>0</v>
      </c>
      <c r="BE103" s="93">
        <v>0</v>
      </c>
      <c r="BF103" s="93">
        <v>0</v>
      </c>
      <c r="BG103" s="93">
        <v>0</v>
      </c>
      <c r="BH103" s="93">
        <v>512.54700000000003</v>
      </c>
      <c r="BI103" s="93">
        <v>253.96029677999999</v>
      </c>
      <c r="BJ103" s="93">
        <v>0</v>
      </c>
      <c r="BK103" s="93">
        <v>0</v>
      </c>
      <c r="BL103" s="93">
        <v>0</v>
      </c>
      <c r="BM103" s="93">
        <v>0</v>
      </c>
      <c r="BN103" s="93">
        <v>0</v>
      </c>
      <c r="BO103" s="93">
        <v>0</v>
      </c>
      <c r="BP103" s="93">
        <v>0</v>
      </c>
      <c r="BQ103" s="93">
        <v>0</v>
      </c>
      <c r="BR103" s="93">
        <v>0</v>
      </c>
      <c r="BS103" s="93">
        <v>0</v>
      </c>
      <c r="BT103" s="93">
        <v>0</v>
      </c>
      <c r="BU103" s="93">
        <v>0</v>
      </c>
      <c r="BV103" s="93">
        <v>0</v>
      </c>
      <c r="BW103" s="93">
        <v>0</v>
      </c>
      <c r="BX103" s="29"/>
    </row>
    <row r="104" spans="1:76">
      <c r="A104" s="82"/>
      <c r="B104" s="30" t="s">
        <v>289</v>
      </c>
      <c r="C104" s="101" t="s">
        <v>198</v>
      </c>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v>0</v>
      </c>
      <c r="AI104" s="93">
        <v>0</v>
      </c>
      <c r="AJ104" s="93">
        <v>0</v>
      </c>
      <c r="AK104" s="93">
        <v>0</v>
      </c>
      <c r="AL104" s="93">
        <v>0</v>
      </c>
      <c r="AM104" s="93">
        <v>0</v>
      </c>
      <c r="AN104" s="93">
        <v>0</v>
      </c>
      <c r="AO104" s="93">
        <v>0</v>
      </c>
      <c r="AP104" s="93">
        <v>0</v>
      </c>
      <c r="AQ104" s="93">
        <v>0</v>
      </c>
      <c r="AR104" s="93">
        <v>0</v>
      </c>
      <c r="AS104" s="93">
        <v>0</v>
      </c>
      <c r="AT104" s="93">
        <v>0</v>
      </c>
      <c r="AU104" s="93">
        <v>0</v>
      </c>
      <c r="AV104" s="93">
        <v>0</v>
      </c>
      <c r="AW104" s="93">
        <v>0</v>
      </c>
      <c r="AX104" s="93">
        <v>0</v>
      </c>
      <c r="AY104" s="93">
        <v>0</v>
      </c>
      <c r="AZ104" s="93">
        <v>0</v>
      </c>
      <c r="BA104" s="93">
        <v>0</v>
      </c>
      <c r="BB104" s="93">
        <v>0</v>
      </c>
      <c r="BC104" s="93">
        <v>0</v>
      </c>
      <c r="BD104" s="93">
        <v>305.50299999999999</v>
      </c>
      <c r="BE104" s="93">
        <v>364.963506</v>
      </c>
      <c r="BF104" s="93">
        <v>374.49799999999999</v>
      </c>
      <c r="BG104" s="93">
        <v>411.85500000000002</v>
      </c>
      <c r="BH104" s="93">
        <v>435.49299999999999</v>
      </c>
      <c r="BI104" s="93">
        <v>460.57299999999998</v>
      </c>
      <c r="BJ104" s="93">
        <v>487.84199999999998</v>
      </c>
      <c r="BK104" s="93">
        <v>509.73661300000003</v>
      </c>
      <c r="BL104" s="93">
        <v>527.65851588422947</v>
      </c>
      <c r="BM104" s="93">
        <v>548.84926471978326</v>
      </c>
      <c r="BN104" s="93">
        <v>578.13293398888891</v>
      </c>
      <c r="BO104" s="93">
        <v>587.18538852998768</v>
      </c>
      <c r="BP104" s="93">
        <v>595.99799999999993</v>
      </c>
      <c r="BQ104" s="93">
        <v>606.39532681999992</v>
      </c>
      <c r="BR104" s="93">
        <v>608.79993605407287</v>
      </c>
      <c r="BS104" s="93">
        <v>618.16981398734197</v>
      </c>
      <c r="BT104" s="93">
        <v>628.24092326942082</v>
      </c>
      <c r="BU104" s="93">
        <v>670.9972792843231</v>
      </c>
      <c r="BV104" s="93">
        <v>720.11904196675994</v>
      </c>
      <c r="BW104" s="93">
        <v>773.59615897127344</v>
      </c>
      <c r="BX104" s="29"/>
    </row>
    <row r="105" spans="1:76">
      <c r="A105" s="82"/>
      <c r="B105" s="107" t="s">
        <v>3</v>
      </c>
      <c r="C105" s="167" t="s">
        <v>200</v>
      </c>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v>0</v>
      </c>
      <c r="AI105" s="93">
        <v>0</v>
      </c>
      <c r="AJ105" s="93">
        <v>0</v>
      </c>
      <c r="AK105" s="93">
        <v>0</v>
      </c>
      <c r="AL105" s="93">
        <v>0</v>
      </c>
      <c r="AM105" s="93">
        <v>0</v>
      </c>
      <c r="AN105" s="93">
        <v>0</v>
      </c>
      <c r="AO105" s="93">
        <v>0</v>
      </c>
      <c r="AP105" s="93">
        <v>0</v>
      </c>
      <c r="AQ105" s="93">
        <v>0</v>
      </c>
      <c r="AR105" s="93">
        <v>0</v>
      </c>
      <c r="AS105" s="93">
        <v>0</v>
      </c>
      <c r="AT105" s="93">
        <v>0</v>
      </c>
      <c r="AU105" s="93">
        <v>0</v>
      </c>
      <c r="AV105" s="93">
        <v>0</v>
      </c>
      <c r="AW105" s="93">
        <v>0</v>
      </c>
      <c r="AX105" s="93">
        <v>0</v>
      </c>
      <c r="AY105" s="93">
        <v>0</v>
      </c>
      <c r="AZ105" s="93">
        <v>0</v>
      </c>
      <c r="BA105" s="93">
        <v>0</v>
      </c>
      <c r="BB105" s="93">
        <v>0</v>
      </c>
      <c r="BC105" s="93">
        <v>0</v>
      </c>
      <c r="BD105" s="93">
        <v>0</v>
      </c>
      <c r="BE105" s="93">
        <v>0</v>
      </c>
      <c r="BF105" s="93">
        <v>0</v>
      </c>
      <c r="BG105" s="93">
        <v>2336.1031234350612</v>
      </c>
      <c r="BH105" s="93">
        <v>5970.616</v>
      </c>
      <c r="BI105" s="93">
        <v>6426.2752195999992</v>
      </c>
      <c r="BJ105" s="93">
        <v>6868.5436595999981</v>
      </c>
      <c r="BK105" s="93">
        <v>7367.1248207140325</v>
      </c>
      <c r="BL105" s="93">
        <v>7703.3184822999983</v>
      </c>
      <c r="BM105" s="93">
        <v>8128.8851483599992</v>
      </c>
      <c r="BN105" s="93">
        <v>8242.1568431600008</v>
      </c>
      <c r="BO105" s="93">
        <v>8052.1531093100002</v>
      </c>
      <c r="BP105" s="93">
        <v>7510.8751163199995</v>
      </c>
      <c r="BQ105" s="93">
        <v>7041.5234761999718</v>
      </c>
      <c r="BR105" s="93">
        <v>6596.9941829952277</v>
      </c>
      <c r="BS105" s="93">
        <v>6162.1758055245764</v>
      </c>
      <c r="BT105" s="93">
        <v>5837.4353863109991</v>
      </c>
      <c r="BU105" s="93">
        <v>5610.4385896486974</v>
      </c>
      <c r="BV105" s="93">
        <v>5370.3125624527092</v>
      </c>
      <c r="BW105" s="93">
        <v>5320.8237171012979</v>
      </c>
      <c r="BX105" s="29"/>
    </row>
    <row r="106" spans="1:76" ht="25.5" customHeight="1">
      <c r="A106" s="82"/>
      <c r="B106" s="9" t="s">
        <v>222</v>
      </c>
      <c r="C106" s="167" t="s">
        <v>198</v>
      </c>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v>0</v>
      </c>
      <c r="AI106" s="93">
        <v>0</v>
      </c>
      <c r="AJ106" s="93">
        <v>0</v>
      </c>
      <c r="AK106" s="93">
        <v>0</v>
      </c>
      <c r="AL106" s="93">
        <v>0</v>
      </c>
      <c r="AM106" s="93">
        <v>0</v>
      </c>
      <c r="AN106" s="93">
        <v>0</v>
      </c>
      <c r="AO106" s="93">
        <v>0</v>
      </c>
      <c r="AP106" s="93">
        <v>0</v>
      </c>
      <c r="AQ106" s="93">
        <v>0</v>
      </c>
      <c r="AR106" s="93">
        <v>0</v>
      </c>
      <c r="AS106" s="93">
        <v>0</v>
      </c>
      <c r="AT106" s="93">
        <v>0</v>
      </c>
      <c r="AU106" s="93">
        <v>0</v>
      </c>
      <c r="AV106" s="93">
        <v>0</v>
      </c>
      <c r="AW106" s="93">
        <v>0</v>
      </c>
      <c r="AX106" s="93">
        <v>0</v>
      </c>
      <c r="AY106" s="93">
        <v>0</v>
      </c>
      <c r="AZ106" s="93">
        <v>0</v>
      </c>
      <c r="BA106" s="93">
        <v>0</v>
      </c>
      <c r="BB106" s="93">
        <v>0</v>
      </c>
      <c r="BC106" s="93">
        <v>0</v>
      </c>
      <c r="BD106" s="93">
        <v>0</v>
      </c>
      <c r="BE106" s="93">
        <v>0</v>
      </c>
      <c r="BF106" s="93">
        <v>0</v>
      </c>
      <c r="BG106" s="93">
        <v>0</v>
      </c>
      <c r="BH106" s="93">
        <v>0</v>
      </c>
      <c r="BI106" s="93">
        <v>0</v>
      </c>
      <c r="BJ106" s="93">
        <v>0</v>
      </c>
      <c r="BK106" s="93">
        <v>0</v>
      </c>
      <c r="BL106" s="93">
        <v>0</v>
      </c>
      <c r="BM106" s="93">
        <v>0</v>
      </c>
      <c r="BN106" s="93">
        <v>0</v>
      </c>
      <c r="BO106" s="93">
        <v>0</v>
      </c>
      <c r="BP106" s="93">
        <v>0</v>
      </c>
      <c r="BQ106" s="93">
        <v>5.4636500915763522</v>
      </c>
      <c r="BR106" s="93">
        <v>95.852344223120852</v>
      </c>
      <c r="BS106" s="93">
        <v>140.72644382085875</v>
      </c>
      <c r="BT106" s="93">
        <v>423.51389712054669</v>
      </c>
      <c r="BU106" s="93">
        <v>899.70611994156798</v>
      </c>
      <c r="BV106" s="93">
        <v>1148.9949385816699</v>
      </c>
      <c r="BW106" s="93">
        <v>1247.5084936448093</v>
      </c>
      <c r="BX106" s="29"/>
    </row>
    <row r="107" spans="1:76">
      <c r="A107" s="82"/>
      <c r="B107" s="30" t="s">
        <v>221</v>
      </c>
      <c r="C107" s="167" t="s">
        <v>198</v>
      </c>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v>3.4569999999999999</v>
      </c>
      <c r="AY107" s="93">
        <v>4.1285950413223143</v>
      </c>
      <c r="AZ107" s="93">
        <v>5.4580000000000002</v>
      </c>
      <c r="BA107" s="93">
        <v>4.9669999999999996</v>
      </c>
      <c r="BB107" s="93">
        <v>8.2967250384024585</v>
      </c>
      <c r="BC107" s="93">
        <v>10.563000000000001</v>
      </c>
      <c r="BD107" s="93">
        <v>11.87267336961207</v>
      </c>
      <c r="BE107" s="93">
        <v>14.399096999999999</v>
      </c>
      <c r="BF107" s="93">
        <v>19.709695</v>
      </c>
      <c r="BG107" s="93">
        <v>19.340500802146213</v>
      </c>
      <c r="BH107" s="93">
        <v>20.643089</v>
      </c>
      <c r="BI107" s="93">
        <v>46.53799999999999</v>
      </c>
      <c r="BJ107" s="93">
        <v>32.67</v>
      </c>
      <c r="BK107" s="93">
        <v>27.44</v>
      </c>
      <c r="BL107" s="93">
        <v>31.553068</v>
      </c>
      <c r="BM107" s="93">
        <v>35.207568999999999</v>
      </c>
      <c r="BN107" s="93">
        <v>38.218910999999999</v>
      </c>
      <c r="BO107" s="93">
        <v>37.692900000000002</v>
      </c>
      <c r="BP107" s="93">
        <v>42.019909411804896</v>
      </c>
      <c r="BQ107" s="93">
        <v>45.458691636376749</v>
      </c>
      <c r="BR107" s="93">
        <v>45.665822393550357</v>
      </c>
      <c r="BS107" s="93">
        <v>48.658186950136511</v>
      </c>
      <c r="BT107" s="93">
        <v>50.575631253383769</v>
      </c>
      <c r="BU107" s="93">
        <v>52.342542149356234</v>
      </c>
      <c r="BV107" s="93">
        <v>53.916187476541587</v>
      </c>
      <c r="BW107" s="93">
        <v>55.207599007997402</v>
      </c>
      <c r="BX107" s="29"/>
    </row>
    <row r="108" spans="1:76">
      <c r="A108" s="82"/>
      <c r="B108" s="107" t="s">
        <v>219</v>
      </c>
      <c r="C108" s="167" t="s">
        <v>207</v>
      </c>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v>0</v>
      </c>
      <c r="AI108" s="93">
        <v>0</v>
      </c>
      <c r="AJ108" s="93">
        <v>0</v>
      </c>
      <c r="AK108" s="93">
        <v>0</v>
      </c>
      <c r="AL108" s="93">
        <v>0</v>
      </c>
      <c r="AM108" s="93">
        <v>0</v>
      </c>
      <c r="AN108" s="93">
        <v>0</v>
      </c>
      <c r="AO108" s="93">
        <v>0</v>
      </c>
      <c r="AP108" s="93">
        <v>0</v>
      </c>
      <c r="AQ108" s="93">
        <v>94.289000000000001</v>
      </c>
      <c r="AR108" s="93">
        <v>3.1640000000000001</v>
      </c>
      <c r="AS108" s="93">
        <v>0</v>
      </c>
      <c r="AT108" s="93">
        <v>0</v>
      </c>
      <c r="AU108" s="93">
        <v>0</v>
      </c>
      <c r="AV108" s="93">
        <v>0</v>
      </c>
      <c r="AW108" s="93">
        <v>0</v>
      </c>
      <c r="AX108" s="93">
        <v>0</v>
      </c>
      <c r="AY108" s="93">
        <v>0</v>
      </c>
      <c r="AZ108" s="93">
        <v>0</v>
      </c>
      <c r="BA108" s="93">
        <v>0</v>
      </c>
      <c r="BB108" s="93">
        <v>0</v>
      </c>
      <c r="BC108" s="93">
        <v>0</v>
      </c>
      <c r="BD108" s="93">
        <v>0</v>
      </c>
      <c r="BE108" s="93">
        <v>0</v>
      </c>
      <c r="BF108" s="93">
        <v>0</v>
      </c>
      <c r="BG108" s="93">
        <v>0</v>
      </c>
      <c r="BH108" s="93">
        <v>0</v>
      </c>
      <c r="BI108" s="93">
        <v>0</v>
      </c>
      <c r="BJ108" s="93">
        <v>0</v>
      </c>
      <c r="BK108" s="93">
        <v>0</v>
      </c>
      <c r="BL108" s="93">
        <v>0</v>
      </c>
      <c r="BM108" s="93">
        <v>0</v>
      </c>
      <c r="BN108" s="93">
        <v>0</v>
      </c>
      <c r="BO108" s="93">
        <v>0</v>
      </c>
      <c r="BP108" s="93">
        <v>0</v>
      </c>
      <c r="BQ108" s="93">
        <v>0</v>
      </c>
      <c r="BR108" s="93">
        <v>0</v>
      </c>
      <c r="BS108" s="93">
        <v>0</v>
      </c>
      <c r="BT108" s="93">
        <v>0</v>
      </c>
      <c r="BU108" s="93">
        <v>0</v>
      </c>
      <c r="BV108" s="93">
        <v>0</v>
      </c>
      <c r="BW108" s="93">
        <v>0</v>
      </c>
      <c r="BX108" s="29"/>
    </row>
    <row r="109" spans="1:76" s="163" customFormat="1" ht="15.75">
      <c r="A109" s="95"/>
      <c r="B109" s="107" t="s">
        <v>218</v>
      </c>
      <c r="C109" s="167" t="s">
        <v>198</v>
      </c>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v>3.9363849225441023</v>
      </c>
      <c r="AI109" s="93">
        <v>5.5202602999575197</v>
      </c>
      <c r="AJ109" s="93">
        <v>8.4191651597486601</v>
      </c>
      <c r="AK109" s="93">
        <v>11.40887014884054</v>
      </c>
      <c r="AL109" s="93">
        <v>14.260799152797492</v>
      </c>
      <c r="AM109" s="93">
        <v>17.496863859223165</v>
      </c>
      <c r="AN109" s="93">
        <v>23.287158802721503</v>
      </c>
      <c r="AO109" s="93">
        <v>27.081838338421456</v>
      </c>
      <c r="AP109" s="93">
        <v>30.749213754948787</v>
      </c>
      <c r="AQ109" s="93">
        <v>33.941256565171791</v>
      </c>
      <c r="AR109" s="93">
        <v>38.815511614519529</v>
      </c>
      <c r="AS109" s="93">
        <v>44.539010373741071</v>
      </c>
      <c r="AT109" s="93">
        <v>57.046874265431249</v>
      </c>
      <c r="AU109" s="93">
        <v>77.833877487600887</v>
      </c>
      <c r="AV109" s="93">
        <v>92.464743839483148</v>
      </c>
      <c r="AW109" s="93">
        <v>103.84947617643465</v>
      </c>
      <c r="AX109" s="93">
        <v>107.35026467430309</v>
      </c>
      <c r="AY109" s="93">
        <v>111.04251969745886</v>
      </c>
      <c r="AZ109" s="93">
        <v>104.71260357218971</v>
      </c>
      <c r="BA109" s="93">
        <v>136.38296564518024</v>
      </c>
      <c r="BB109" s="93">
        <v>144.18166823796307</v>
      </c>
      <c r="BC109" s="93">
        <v>144.24510744392822</v>
      </c>
      <c r="BD109" s="93">
        <v>163.05199999999999</v>
      </c>
      <c r="BE109" s="93">
        <v>165.48699999999999</v>
      </c>
      <c r="BF109" s="93">
        <v>162.65124892159454</v>
      </c>
      <c r="BG109" s="93">
        <v>169.90298870138361</v>
      </c>
      <c r="BH109" s="93">
        <v>124.283</v>
      </c>
      <c r="BI109" s="93">
        <v>128.26055663881266</v>
      </c>
      <c r="BJ109" s="93">
        <v>135.16607401724025</v>
      </c>
      <c r="BK109" s="93">
        <v>200.75442016647554</v>
      </c>
      <c r="BL109" s="93">
        <v>175.53506304142508</v>
      </c>
      <c r="BM109" s="93">
        <v>183.23841614855513</v>
      </c>
      <c r="BN109" s="93">
        <v>169.98493378695881</v>
      </c>
      <c r="BO109" s="93">
        <v>169.32235473338639</v>
      </c>
      <c r="BP109" s="93">
        <v>159.46672221701033</v>
      </c>
      <c r="BQ109" s="93">
        <v>162.89568151592795</v>
      </c>
      <c r="BR109" s="93">
        <v>136.96427646460151</v>
      </c>
      <c r="BS109" s="93">
        <v>128.26895277978716</v>
      </c>
      <c r="BT109" s="93">
        <v>118.36306014629872</v>
      </c>
      <c r="BU109" s="93">
        <v>113.3483789734352</v>
      </c>
      <c r="BV109" s="93">
        <v>110.80212371297907</v>
      </c>
      <c r="BW109" s="93">
        <v>108.65566747815792</v>
      </c>
      <c r="BX109" s="164"/>
    </row>
    <row r="110" spans="1:76" s="163" customFormat="1" ht="15.75">
      <c r="A110" s="95"/>
      <c r="B110" s="30" t="s">
        <v>288</v>
      </c>
      <c r="C110" s="167" t="s">
        <v>200</v>
      </c>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v>5.2398705871158064</v>
      </c>
      <c r="AR110" s="93">
        <v>27.489073080216954</v>
      </c>
      <c r="AS110" s="93">
        <v>23.776031392140069</v>
      </c>
      <c r="AT110" s="93">
        <v>28.023598820058993</v>
      </c>
      <c r="AU110" s="93">
        <v>38</v>
      </c>
      <c r="AV110" s="93">
        <v>39.200000000000003</v>
      </c>
      <c r="AW110" s="93">
        <v>40.200000000000003</v>
      </c>
      <c r="AX110" s="93">
        <v>30.1</v>
      </c>
      <c r="AY110" s="93">
        <v>51.6</v>
      </c>
      <c r="AZ110" s="93">
        <v>40.9</v>
      </c>
      <c r="BA110" s="93">
        <v>21.7</v>
      </c>
      <c r="BB110" s="93">
        <v>22.1</v>
      </c>
      <c r="BC110" s="93">
        <v>22.213617054828948</v>
      </c>
      <c r="BD110" s="93">
        <v>35.660331161314261</v>
      </c>
      <c r="BE110" s="93">
        <v>27.990037018213997</v>
      </c>
      <c r="BF110" s="93">
        <v>29.15736141380097</v>
      </c>
      <c r="BG110" s="93">
        <v>30.387325282280013</v>
      </c>
      <c r="BH110" s="93">
        <v>32.560962763923698</v>
      </c>
      <c r="BI110" s="93">
        <v>40.862700124098772</v>
      </c>
      <c r="BJ110" s="93"/>
      <c r="BK110" s="93"/>
      <c r="BL110" s="93"/>
      <c r="BM110" s="93"/>
      <c r="BN110" s="93"/>
      <c r="BO110" s="93"/>
      <c r="BP110" s="93"/>
      <c r="BQ110" s="93"/>
      <c r="BR110" s="93"/>
      <c r="BS110" s="93"/>
      <c r="BT110" s="93"/>
      <c r="BU110" s="93"/>
      <c r="BV110" s="93"/>
      <c r="BW110" s="93"/>
      <c r="BX110" s="164"/>
    </row>
    <row r="111" spans="1:76" ht="25.5" customHeight="1">
      <c r="A111" s="82"/>
      <c r="B111" s="107" t="s">
        <v>216</v>
      </c>
      <c r="C111" s="167" t="s">
        <v>200</v>
      </c>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v>19.951376999999997</v>
      </c>
      <c r="BK111" s="93">
        <v>17.527673000000004</v>
      </c>
      <c r="BL111" s="93">
        <v>14.842842999999998</v>
      </c>
      <c r="BM111" s="93">
        <v>15.344812999999997</v>
      </c>
      <c r="BN111" s="93">
        <v>15.454585269990007</v>
      </c>
      <c r="BO111" s="93">
        <v>9.8689252387300055</v>
      </c>
      <c r="BP111" s="93">
        <v>8.0439209999999992</v>
      </c>
      <c r="BQ111" s="93">
        <v>-2.3165770000000001</v>
      </c>
      <c r="BR111" s="93">
        <v>-2.7702176959288556</v>
      </c>
      <c r="BS111" s="93">
        <v>0</v>
      </c>
      <c r="BT111" s="93">
        <v>0</v>
      </c>
      <c r="BU111" s="93">
        <v>0</v>
      </c>
      <c r="BV111" s="93">
        <v>0</v>
      </c>
      <c r="BW111" s="93">
        <v>0</v>
      </c>
      <c r="BX111" s="29"/>
    </row>
    <row r="112" spans="1:76">
      <c r="A112" s="82"/>
      <c r="B112" s="107" t="s">
        <v>1</v>
      </c>
      <c r="C112" s="167"/>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f t="shared" ref="AH112:BW112" si="15">SUM(AH113,AH120)</f>
        <v>7589</v>
      </c>
      <c r="AI112" s="93">
        <f t="shared" si="15"/>
        <v>8852</v>
      </c>
      <c r="AJ112" s="93">
        <f t="shared" si="15"/>
        <v>10564</v>
      </c>
      <c r="AK112" s="93">
        <f t="shared" si="15"/>
        <v>12165</v>
      </c>
      <c r="AL112" s="93">
        <f t="shared" si="15"/>
        <v>13589</v>
      </c>
      <c r="AM112" s="93">
        <f t="shared" si="15"/>
        <v>14654</v>
      </c>
      <c r="AN112" s="93">
        <f t="shared" si="15"/>
        <v>15307</v>
      </c>
      <c r="AO112" s="93">
        <f t="shared" si="15"/>
        <v>16625</v>
      </c>
      <c r="AP112" s="93">
        <f t="shared" si="15"/>
        <v>17816.453000000001</v>
      </c>
      <c r="AQ112" s="93">
        <f t="shared" si="15"/>
        <v>18685.544999999998</v>
      </c>
      <c r="AR112" s="93">
        <f t="shared" si="15"/>
        <v>19273.72</v>
      </c>
      <c r="AS112" s="93">
        <f t="shared" si="15"/>
        <v>20731.936000000002</v>
      </c>
      <c r="AT112" s="93">
        <f t="shared" si="15"/>
        <v>22734.863000000001</v>
      </c>
      <c r="AU112" s="93">
        <f t="shared" si="15"/>
        <v>25578.864000000001</v>
      </c>
      <c r="AV112" s="93">
        <f t="shared" si="15"/>
        <v>26741.489000000001</v>
      </c>
      <c r="AW112" s="93">
        <f t="shared" si="15"/>
        <v>28219.280000000002</v>
      </c>
      <c r="AX112" s="93">
        <f t="shared" si="15"/>
        <v>28779.506000000001</v>
      </c>
      <c r="AY112" s="93">
        <f t="shared" si="15"/>
        <v>29998.344000000005</v>
      </c>
      <c r="AZ112" s="93">
        <f t="shared" si="15"/>
        <v>32024.285999999996</v>
      </c>
      <c r="BA112" s="93">
        <f t="shared" si="15"/>
        <v>33586</v>
      </c>
      <c r="BB112" s="93">
        <f t="shared" si="15"/>
        <v>35603.290999999997</v>
      </c>
      <c r="BC112" s="93">
        <f t="shared" si="15"/>
        <v>37802.438000000002</v>
      </c>
      <c r="BD112" s="93">
        <f t="shared" si="15"/>
        <v>38745.199999999997</v>
      </c>
      <c r="BE112" s="93">
        <f t="shared" si="15"/>
        <v>41921.603135450008</v>
      </c>
      <c r="BF112" s="93">
        <f t="shared" si="15"/>
        <v>44367.258565528275</v>
      </c>
      <c r="BG112" s="93">
        <f t="shared" si="15"/>
        <v>46506.352382756908</v>
      </c>
      <c r="BH112" s="93">
        <f t="shared" si="15"/>
        <v>48801.804999999993</v>
      </c>
      <c r="BI112" s="93">
        <f t="shared" si="15"/>
        <v>51422.462685710001</v>
      </c>
      <c r="BJ112" s="93">
        <f t="shared" si="15"/>
        <v>53663.45674691999</v>
      </c>
      <c r="BK112" s="93">
        <f t="shared" si="15"/>
        <v>57593.742352232308</v>
      </c>
      <c r="BL112" s="93">
        <f t="shared" si="15"/>
        <v>61584.34965923</v>
      </c>
      <c r="BM112" s="93">
        <f t="shared" si="15"/>
        <v>66895.841990320012</v>
      </c>
      <c r="BN112" s="93">
        <f t="shared" si="15"/>
        <v>69835.141333070002</v>
      </c>
      <c r="BO112" s="93">
        <f t="shared" si="15"/>
        <v>74150.519898250001</v>
      </c>
      <c r="BP112" s="93">
        <f t="shared" si="15"/>
        <v>79809.006438810029</v>
      </c>
      <c r="BQ112" s="93">
        <f t="shared" si="15"/>
        <v>83110.340476999991</v>
      </c>
      <c r="BR112" s="93">
        <f t="shared" si="15"/>
        <v>86511.944942340837</v>
      </c>
      <c r="BS112" s="93">
        <f t="shared" si="15"/>
        <v>89747.712382132318</v>
      </c>
      <c r="BT112" s="93">
        <f t="shared" si="15"/>
        <v>91967.246809906806</v>
      </c>
      <c r="BU112" s="93">
        <f t="shared" si="15"/>
        <v>94970.009106087731</v>
      </c>
      <c r="BV112" s="93">
        <f t="shared" si="15"/>
        <v>98174.096686156641</v>
      </c>
      <c r="BW112" s="93">
        <f t="shared" si="15"/>
        <v>101275.8463836052</v>
      </c>
      <c r="BX112" s="29"/>
    </row>
    <row r="113" spans="1:76">
      <c r="A113" s="82"/>
      <c r="B113" s="38" t="s">
        <v>214</v>
      </c>
      <c r="C113" s="167" t="s">
        <v>207</v>
      </c>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f t="shared" ref="AH113:BW113" si="16">SUM(AH114:AH119)</f>
        <v>7552</v>
      </c>
      <c r="AI113" s="93">
        <f t="shared" si="16"/>
        <v>8816</v>
      </c>
      <c r="AJ113" s="93">
        <f t="shared" si="16"/>
        <v>10526</v>
      </c>
      <c r="AK113" s="93">
        <f t="shared" si="16"/>
        <v>12126</v>
      </c>
      <c r="AL113" s="93">
        <f t="shared" si="16"/>
        <v>13549</v>
      </c>
      <c r="AM113" s="93">
        <f t="shared" si="16"/>
        <v>14613</v>
      </c>
      <c r="AN113" s="93">
        <f t="shared" si="16"/>
        <v>15268</v>
      </c>
      <c r="AO113" s="93">
        <f t="shared" si="16"/>
        <v>16584</v>
      </c>
      <c r="AP113" s="93">
        <f t="shared" si="16"/>
        <v>17779.453000000001</v>
      </c>
      <c r="AQ113" s="93">
        <f t="shared" si="16"/>
        <v>18648.391</v>
      </c>
      <c r="AR113" s="93">
        <f t="shared" si="16"/>
        <v>19237.593000000001</v>
      </c>
      <c r="AS113" s="93">
        <f t="shared" si="16"/>
        <v>20697.363000000001</v>
      </c>
      <c r="AT113" s="93">
        <f t="shared" si="16"/>
        <v>22699.034</v>
      </c>
      <c r="AU113" s="93">
        <f t="shared" si="16"/>
        <v>25543.024000000001</v>
      </c>
      <c r="AV113" s="93">
        <f t="shared" si="16"/>
        <v>26705.927</v>
      </c>
      <c r="AW113" s="93">
        <f t="shared" si="16"/>
        <v>28183.114000000001</v>
      </c>
      <c r="AX113" s="93">
        <f t="shared" si="16"/>
        <v>28744.81</v>
      </c>
      <c r="AY113" s="93">
        <f t="shared" si="16"/>
        <v>29962.569000000003</v>
      </c>
      <c r="AZ113" s="93">
        <f t="shared" si="16"/>
        <v>31994.560999999998</v>
      </c>
      <c r="BA113" s="93">
        <f t="shared" si="16"/>
        <v>33556.756999999998</v>
      </c>
      <c r="BB113" s="93">
        <f t="shared" si="16"/>
        <v>35574.510999999999</v>
      </c>
      <c r="BC113" s="93">
        <f t="shared" si="16"/>
        <v>37774.760999999999</v>
      </c>
      <c r="BD113" s="93">
        <f t="shared" si="16"/>
        <v>38717.656999999999</v>
      </c>
      <c r="BE113" s="93">
        <f t="shared" si="16"/>
        <v>41893.001853800008</v>
      </c>
      <c r="BF113" s="93">
        <f t="shared" si="16"/>
        <v>44338.400971748277</v>
      </c>
      <c r="BG113" s="93">
        <f t="shared" si="16"/>
        <v>46476.654559836905</v>
      </c>
      <c r="BH113" s="93">
        <f t="shared" si="16"/>
        <v>48771.517999999996</v>
      </c>
      <c r="BI113" s="93">
        <f t="shared" si="16"/>
        <v>51391.939927300002</v>
      </c>
      <c r="BJ113" s="93">
        <f t="shared" si="16"/>
        <v>53629.367547699992</v>
      </c>
      <c r="BK113" s="93">
        <f t="shared" si="16"/>
        <v>57554.148143162311</v>
      </c>
      <c r="BL113" s="93">
        <f t="shared" si="16"/>
        <v>61539.334872430001</v>
      </c>
      <c r="BM113" s="93">
        <f t="shared" si="16"/>
        <v>66848.160442100008</v>
      </c>
      <c r="BN113" s="93">
        <f t="shared" si="16"/>
        <v>69777.042747119995</v>
      </c>
      <c r="BO113" s="93">
        <f t="shared" si="16"/>
        <v>74087.953530660001</v>
      </c>
      <c r="BP113" s="93">
        <f t="shared" si="16"/>
        <v>79733.982094140025</v>
      </c>
      <c r="BQ113" s="93">
        <f t="shared" si="16"/>
        <v>83014.68745279999</v>
      </c>
      <c r="BR113" s="93">
        <f t="shared" si="16"/>
        <v>86425.462496267632</v>
      </c>
      <c r="BS113" s="93">
        <f t="shared" si="16"/>
        <v>89656.194906274992</v>
      </c>
      <c r="BT113" s="93">
        <f t="shared" si="16"/>
        <v>91872.355050910613</v>
      </c>
      <c r="BU113" s="93">
        <f t="shared" si="16"/>
        <v>94872.956710813291</v>
      </c>
      <c r="BV113" s="93">
        <f t="shared" si="16"/>
        <v>98071.159641485909</v>
      </c>
      <c r="BW113" s="93">
        <f t="shared" si="16"/>
        <v>101163.54579257678</v>
      </c>
      <c r="BX113" s="29"/>
    </row>
    <row r="114" spans="1:76">
      <c r="A114" s="82"/>
      <c r="B114" s="88" t="s">
        <v>287</v>
      </c>
      <c r="C114" s="167"/>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v>7552</v>
      </c>
      <c r="AI114" s="93">
        <v>8815</v>
      </c>
      <c r="AJ114" s="93">
        <v>10518</v>
      </c>
      <c r="AK114" s="93">
        <v>12107</v>
      </c>
      <c r="AL114" s="93">
        <v>13509</v>
      </c>
      <c r="AM114" s="93">
        <v>14553</v>
      </c>
      <c r="AN114" s="93">
        <v>15181</v>
      </c>
      <c r="AO114" s="93">
        <v>16443</v>
      </c>
      <c r="AP114" s="93">
        <v>17560.36</v>
      </c>
      <c r="AQ114" s="93">
        <v>18355.971000000001</v>
      </c>
      <c r="AR114" s="93">
        <v>18857.098000000002</v>
      </c>
      <c r="AS114" s="93">
        <v>20171.257000000001</v>
      </c>
      <c r="AT114" s="93">
        <v>21972.580999999998</v>
      </c>
      <c r="AU114" s="93">
        <v>24450.99</v>
      </c>
      <c r="AV114" s="93">
        <v>25364.328000000001</v>
      </c>
      <c r="AW114" s="93">
        <v>26546.062000000002</v>
      </c>
      <c r="AX114" s="93">
        <v>26859.15</v>
      </c>
      <c r="AY114" s="93">
        <v>27740.434000000001</v>
      </c>
      <c r="AZ114" s="93">
        <v>29238.920999999998</v>
      </c>
      <c r="BA114" s="93">
        <v>30391.121999999999</v>
      </c>
      <c r="BB114" s="93">
        <v>31914.134999999998</v>
      </c>
      <c r="BC114" s="93">
        <v>33377.665495317</v>
      </c>
      <c r="BD114" s="93">
        <v>32886.690685359994</v>
      </c>
      <c r="BE114" s="93">
        <v>35420.719669182879</v>
      </c>
      <c r="BF114" s="93">
        <v>37284.042076120684</v>
      </c>
      <c r="BG114" s="93">
        <v>38505.283116754588</v>
      </c>
      <c r="BH114" s="93">
        <v>40026.295326250001</v>
      </c>
      <c r="BI114" s="93">
        <v>41780.351999849998</v>
      </c>
      <c r="BJ114" s="93">
        <v>43129.110323089997</v>
      </c>
      <c r="BK114" s="93">
        <v>45774.817325406155</v>
      </c>
      <c r="BL114" s="93">
        <v>48323.221362397162</v>
      </c>
      <c r="BM114" s="93">
        <v>51848.801061122263</v>
      </c>
      <c r="BN114" s="93">
        <v>54097.476088878946</v>
      </c>
      <c r="BO114" s="93">
        <v>57360.707342025926</v>
      </c>
      <c r="BP114" s="93">
        <v>61155.804856264447</v>
      </c>
      <c r="BQ114" s="93">
        <v>63491.474743577586</v>
      </c>
      <c r="BR114" s="93">
        <v>65860.654455116455</v>
      </c>
      <c r="BS114" s="93">
        <v>68392.597968100148</v>
      </c>
      <c r="BT114" s="93">
        <v>69145.242313432376</v>
      </c>
      <c r="BU114" s="93">
        <v>69012.729669912922</v>
      </c>
      <c r="BV114" s="93">
        <v>69037.109611874141</v>
      </c>
      <c r="BW114" s="93">
        <v>69253.540815909655</v>
      </c>
      <c r="BX114" s="29"/>
    </row>
    <row r="115" spans="1:76">
      <c r="A115" s="82"/>
      <c r="B115" s="88" t="s">
        <v>286</v>
      </c>
      <c r="C115" s="167"/>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v>0</v>
      </c>
      <c r="AI115" s="93">
        <v>1</v>
      </c>
      <c r="AJ115" s="93">
        <v>8</v>
      </c>
      <c r="AK115" s="93">
        <v>19</v>
      </c>
      <c r="AL115" s="93">
        <v>40</v>
      </c>
      <c r="AM115" s="93">
        <v>60</v>
      </c>
      <c r="AN115" s="93">
        <v>87</v>
      </c>
      <c r="AO115" s="93">
        <v>141</v>
      </c>
      <c r="AP115" s="93">
        <v>219.09299999999999</v>
      </c>
      <c r="AQ115" s="93">
        <v>292.42</v>
      </c>
      <c r="AR115" s="93">
        <v>380.495</v>
      </c>
      <c r="AS115" s="93">
        <v>526.10599999999999</v>
      </c>
      <c r="AT115" s="93">
        <v>726.45299999999997</v>
      </c>
      <c r="AU115" s="93">
        <v>1092.0340000000001</v>
      </c>
      <c r="AV115" s="93">
        <v>1341.5989999999999</v>
      </c>
      <c r="AW115" s="93">
        <v>1637.0519999999999</v>
      </c>
      <c r="AX115" s="93">
        <v>1885.66</v>
      </c>
      <c r="AY115" s="93">
        <v>2222.1350000000002</v>
      </c>
      <c r="AZ115" s="93">
        <v>2755.64</v>
      </c>
      <c r="BA115" s="93">
        <v>3165.6350000000002</v>
      </c>
      <c r="BB115" s="93">
        <v>3660.3760000000002</v>
      </c>
      <c r="BC115" s="93">
        <v>4397.0955046829995</v>
      </c>
      <c r="BD115" s="93">
        <v>4731.2979999999998</v>
      </c>
      <c r="BE115" s="93">
        <v>5327.7833360571276</v>
      </c>
      <c r="BF115" s="93">
        <v>5868.9417107775953</v>
      </c>
      <c r="BG115" s="93">
        <v>6648.4214836423171</v>
      </c>
      <c r="BH115" s="93">
        <v>7362.7420000000002</v>
      </c>
      <c r="BI115" s="93">
        <v>8161.3418322999996</v>
      </c>
      <c r="BJ115" s="93">
        <v>8951.9807621599994</v>
      </c>
      <c r="BK115" s="93">
        <v>10025.547447100002</v>
      </c>
      <c r="BL115" s="93">
        <v>11171.999606900003</v>
      </c>
      <c r="BM115" s="93">
        <v>12696.219372410003</v>
      </c>
      <c r="BN115" s="93">
        <v>13074.350907085996</v>
      </c>
      <c r="BO115" s="93">
        <v>14166.501676169999</v>
      </c>
      <c r="BP115" s="93">
        <v>15766.881886475003</v>
      </c>
      <c r="BQ115" s="93">
        <v>16663.691062059166</v>
      </c>
      <c r="BR115" s="93">
        <v>17637.261384841666</v>
      </c>
      <c r="BS115" s="93">
        <v>18295.514709483567</v>
      </c>
      <c r="BT115" s="93">
        <v>18268.728115384507</v>
      </c>
      <c r="BU115" s="93">
        <v>18177.802306338064</v>
      </c>
      <c r="BV115" s="93">
        <v>18131.897770340394</v>
      </c>
      <c r="BW115" s="93">
        <v>18138.29214650327</v>
      </c>
      <c r="BX115" s="29"/>
    </row>
    <row r="116" spans="1:76">
      <c r="A116" s="82"/>
      <c r="B116" s="88" t="s">
        <v>285</v>
      </c>
      <c r="C116" s="167"/>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v>1099.6683146400001</v>
      </c>
      <c r="BE116" s="93">
        <v>1144.4988485600004</v>
      </c>
      <c r="BF116" s="93">
        <v>1185.4171848499998</v>
      </c>
      <c r="BG116" s="93">
        <v>1322.9499594399999</v>
      </c>
      <c r="BH116" s="93">
        <v>1382.4806737499998</v>
      </c>
      <c r="BI116" s="93">
        <v>1450.2460951499997</v>
      </c>
      <c r="BJ116" s="93">
        <v>1507.2713076100001</v>
      </c>
      <c r="BK116" s="93">
        <v>1595.1330525061512</v>
      </c>
      <c r="BL116" s="93">
        <v>1696.1175015328326</v>
      </c>
      <c r="BM116" s="93">
        <v>1803.6566907777408</v>
      </c>
      <c r="BN116" s="93">
        <v>1841.4891045270388</v>
      </c>
      <c r="BO116" s="93">
        <v>1928.517541864087</v>
      </c>
      <c r="BP116" s="93">
        <v>2057.8452180005802</v>
      </c>
      <c r="BQ116" s="93">
        <v>2120.523072903236</v>
      </c>
      <c r="BR116" s="93">
        <v>2188.4724955164997</v>
      </c>
      <c r="BS116" s="93">
        <v>2225.2968670082396</v>
      </c>
      <c r="BT116" s="93">
        <v>2186.3081229022796</v>
      </c>
      <c r="BU116" s="93">
        <v>2138.3424443729245</v>
      </c>
      <c r="BV116" s="93">
        <v>2095.5095587875671</v>
      </c>
      <c r="BW116" s="93">
        <v>2055.1131000364476</v>
      </c>
      <c r="BX116" s="29"/>
    </row>
    <row r="117" spans="1:76">
      <c r="A117" s="82"/>
      <c r="B117" s="88" t="s">
        <v>284</v>
      </c>
      <c r="C117" s="167"/>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v>0</v>
      </c>
      <c r="AI117" s="93">
        <v>0</v>
      </c>
      <c r="AJ117" s="93">
        <v>0</v>
      </c>
      <c r="AK117" s="93">
        <v>0</v>
      </c>
      <c r="AL117" s="93">
        <v>0</v>
      </c>
      <c r="AM117" s="93">
        <v>0</v>
      </c>
      <c r="AN117" s="93">
        <v>0</v>
      </c>
      <c r="AO117" s="93">
        <v>0</v>
      </c>
      <c r="AP117" s="93">
        <v>0</v>
      </c>
      <c r="AQ117" s="93">
        <v>0</v>
      </c>
      <c r="AR117" s="93">
        <v>0</v>
      </c>
      <c r="AS117" s="93">
        <v>0</v>
      </c>
      <c r="AT117" s="93">
        <v>0</v>
      </c>
      <c r="AU117" s="93">
        <v>0</v>
      </c>
      <c r="AV117" s="93">
        <v>0</v>
      </c>
      <c r="AW117" s="93">
        <v>0</v>
      </c>
      <c r="AX117" s="93">
        <v>0</v>
      </c>
      <c r="AY117" s="93">
        <v>0</v>
      </c>
      <c r="AZ117" s="93">
        <v>0</v>
      </c>
      <c r="BA117" s="93">
        <v>0</v>
      </c>
      <c r="BB117" s="93">
        <v>0</v>
      </c>
      <c r="BC117" s="93">
        <v>0</v>
      </c>
      <c r="BD117" s="93">
        <v>0</v>
      </c>
      <c r="BE117" s="93">
        <v>0</v>
      </c>
      <c r="BF117" s="93">
        <v>0</v>
      </c>
      <c r="BG117" s="93">
        <v>0</v>
      </c>
      <c r="BH117" s="93">
        <v>0</v>
      </c>
      <c r="BI117" s="93">
        <v>0</v>
      </c>
      <c r="BJ117" s="93">
        <v>41.005154839999996</v>
      </c>
      <c r="BK117" s="93">
        <v>158.65031815</v>
      </c>
      <c r="BL117" s="93">
        <v>347.99640159999996</v>
      </c>
      <c r="BM117" s="93">
        <v>499.48331779</v>
      </c>
      <c r="BN117" s="93">
        <v>763.72664662801776</v>
      </c>
      <c r="BO117" s="93">
        <v>632.22697060000007</v>
      </c>
      <c r="BP117" s="93">
        <v>753.45013339999991</v>
      </c>
      <c r="BQ117" s="93">
        <v>738.99857426000017</v>
      </c>
      <c r="BR117" s="93">
        <v>739.07416079300742</v>
      </c>
      <c r="BS117" s="93">
        <v>742.78536168304629</v>
      </c>
      <c r="BT117" s="93">
        <v>718.67704899785588</v>
      </c>
      <c r="BU117" s="93">
        <v>706.213488559545</v>
      </c>
      <c r="BV117" s="93">
        <v>626.07473122452404</v>
      </c>
      <c r="BW117" s="93">
        <v>519.87193056024887</v>
      </c>
      <c r="BX117" s="29"/>
    </row>
    <row r="118" spans="1:76">
      <c r="A118" s="82"/>
      <c r="B118" s="88" t="s">
        <v>283</v>
      </c>
      <c r="C118" s="167"/>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v>1462.8342858757856</v>
      </c>
      <c r="BU118" s="93">
        <v>4566.8641557078081</v>
      </c>
      <c r="BV118" s="93">
        <v>7731.5111775916421</v>
      </c>
      <c r="BW118" s="93">
        <v>10621.536603743756</v>
      </c>
      <c r="BX118" s="29"/>
    </row>
    <row r="119" spans="1:76">
      <c r="A119" s="82"/>
      <c r="B119" s="88" t="s">
        <v>282</v>
      </c>
      <c r="C119" s="167"/>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v>90.565164317820575</v>
      </c>
      <c r="BU119" s="93">
        <v>271.00464592201234</v>
      </c>
      <c r="BV119" s="93">
        <v>449.05679166763537</v>
      </c>
      <c r="BW119" s="93">
        <v>575.19119582341887</v>
      </c>
      <c r="BX119" s="29"/>
    </row>
    <row r="120" spans="1:76">
      <c r="A120" s="82"/>
      <c r="B120" s="38" t="s">
        <v>281</v>
      </c>
      <c r="C120" s="167" t="s">
        <v>198</v>
      </c>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v>37</v>
      </c>
      <c r="AI120" s="93">
        <v>36</v>
      </c>
      <c r="AJ120" s="93">
        <v>38</v>
      </c>
      <c r="AK120" s="93">
        <v>39</v>
      </c>
      <c r="AL120" s="93">
        <v>40</v>
      </c>
      <c r="AM120" s="93">
        <v>41</v>
      </c>
      <c r="AN120" s="93">
        <v>39</v>
      </c>
      <c r="AO120" s="93">
        <v>41</v>
      </c>
      <c r="AP120" s="93">
        <v>37</v>
      </c>
      <c r="AQ120" s="93">
        <v>37.154000000000003</v>
      </c>
      <c r="AR120" s="93">
        <v>36.127000000000002</v>
      </c>
      <c r="AS120" s="93">
        <v>34.573</v>
      </c>
      <c r="AT120" s="93">
        <v>35.829000000000001</v>
      </c>
      <c r="AU120" s="93">
        <v>35.840000000000003</v>
      </c>
      <c r="AV120" s="93">
        <v>35.561999999999998</v>
      </c>
      <c r="AW120" s="93">
        <v>36.165999999999997</v>
      </c>
      <c r="AX120" s="93">
        <v>34.695999999999998</v>
      </c>
      <c r="AY120" s="93">
        <v>35.774999999999999</v>
      </c>
      <c r="AZ120" s="93">
        <v>29.725000000000001</v>
      </c>
      <c r="BA120" s="93">
        <v>29.242999999999999</v>
      </c>
      <c r="BB120" s="93">
        <v>28.78</v>
      </c>
      <c r="BC120" s="93">
        <v>27.677</v>
      </c>
      <c r="BD120" s="93">
        <v>27.542999999999999</v>
      </c>
      <c r="BE120" s="93">
        <v>28.601281650000001</v>
      </c>
      <c r="BF120" s="93">
        <v>28.857593779999998</v>
      </c>
      <c r="BG120" s="93">
        <v>29.69782292</v>
      </c>
      <c r="BH120" s="93">
        <v>30.286999999999999</v>
      </c>
      <c r="BI120" s="93">
        <v>30.522758409999998</v>
      </c>
      <c r="BJ120" s="93">
        <v>34.089199220000005</v>
      </c>
      <c r="BK120" s="93">
        <v>39.594209070000005</v>
      </c>
      <c r="BL120" s="93">
        <v>45.014786799999996</v>
      </c>
      <c r="BM120" s="93">
        <v>47.681548220000018</v>
      </c>
      <c r="BN120" s="93">
        <v>58.09858595</v>
      </c>
      <c r="BO120" s="93">
        <v>62.566367589999992</v>
      </c>
      <c r="BP120" s="93">
        <v>75.024344669999962</v>
      </c>
      <c r="BQ120" s="93">
        <v>95.653024200000061</v>
      </c>
      <c r="BR120" s="93">
        <v>86.482446073201515</v>
      </c>
      <c r="BS120" s="93">
        <v>91.517475857319994</v>
      </c>
      <c r="BT120" s="93">
        <v>94.891758996198334</v>
      </c>
      <c r="BU120" s="93">
        <v>97.05239527444509</v>
      </c>
      <c r="BV120" s="93">
        <v>102.93704467073314</v>
      </c>
      <c r="BW120" s="93">
        <v>112.30059102841143</v>
      </c>
      <c r="BX120" s="29"/>
    </row>
    <row r="121" spans="1:76" ht="26.1" customHeight="1">
      <c r="A121" s="82"/>
      <c r="B121" s="107" t="s">
        <v>280</v>
      </c>
      <c r="C121" s="167" t="s">
        <v>207</v>
      </c>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v>0</v>
      </c>
      <c r="AI121" s="93">
        <v>0</v>
      </c>
      <c r="AJ121" s="93">
        <v>0</v>
      </c>
      <c r="AK121" s="93">
        <v>0</v>
      </c>
      <c r="AL121" s="93">
        <v>0</v>
      </c>
      <c r="AM121" s="93">
        <v>0</v>
      </c>
      <c r="AN121" s="93">
        <v>0</v>
      </c>
      <c r="AO121" s="93">
        <v>0</v>
      </c>
      <c r="AP121" s="93">
        <v>0</v>
      </c>
      <c r="AQ121" s="93">
        <v>0</v>
      </c>
      <c r="AR121" s="93">
        <v>0</v>
      </c>
      <c r="AS121" s="93">
        <v>0</v>
      </c>
      <c r="AT121" s="93">
        <v>0</v>
      </c>
      <c r="AU121" s="93">
        <v>0</v>
      </c>
      <c r="AV121" s="93">
        <v>0</v>
      </c>
      <c r="AW121" s="93">
        <v>0</v>
      </c>
      <c r="AX121" s="93">
        <v>0</v>
      </c>
      <c r="AY121" s="93">
        <v>0</v>
      </c>
      <c r="AZ121" s="93">
        <v>0</v>
      </c>
      <c r="BA121" s="93">
        <v>0</v>
      </c>
      <c r="BB121" s="93">
        <v>0</v>
      </c>
      <c r="BC121" s="93">
        <v>0</v>
      </c>
      <c r="BD121" s="93">
        <v>0</v>
      </c>
      <c r="BE121" s="93">
        <v>0</v>
      </c>
      <c r="BF121" s="93">
        <v>0</v>
      </c>
      <c r="BG121" s="93">
        <v>0</v>
      </c>
      <c r="BH121" s="93">
        <v>0</v>
      </c>
      <c r="BI121" s="93">
        <v>0</v>
      </c>
      <c r="BJ121" s="93">
        <v>0</v>
      </c>
      <c r="BK121" s="93">
        <v>0</v>
      </c>
      <c r="BL121" s="93">
        <v>9.8403037599999994</v>
      </c>
      <c r="BM121" s="93">
        <v>0.25143872</v>
      </c>
      <c r="BN121" s="93">
        <v>-1.7732257699999998</v>
      </c>
      <c r="BO121" s="93">
        <v>5.1625466999999992</v>
      </c>
      <c r="BP121" s="93">
        <v>2.0412564999999998</v>
      </c>
      <c r="BQ121" s="93">
        <v>2.5456364999999996</v>
      </c>
      <c r="BR121" s="93">
        <v>2.3543535914204217</v>
      </c>
      <c r="BS121" s="93">
        <v>3.2498132333333332</v>
      </c>
      <c r="BT121" s="93">
        <v>3.2498132333333332</v>
      </c>
      <c r="BU121" s="93">
        <v>3.2498132333333332</v>
      </c>
      <c r="BV121" s="93">
        <v>3.2498132333333332</v>
      </c>
      <c r="BW121" s="93">
        <v>3.2498132333333332</v>
      </c>
      <c r="BX121" s="29"/>
    </row>
    <row r="122" spans="1:76">
      <c r="A122" s="82"/>
      <c r="B122" s="107" t="s">
        <v>209</v>
      </c>
      <c r="C122" s="167" t="s">
        <v>200</v>
      </c>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v>0</v>
      </c>
      <c r="AR122" s="93">
        <v>0</v>
      </c>
      <c r="AS122" s="93">
        <v>0</v>
      </c>
      <c r="AT122" s="93">
        <v>0</v>
      </c>
      <c r="AU122" s="93">
        <v>0</v>
      </c>
      <c r="AV122" s="93">
        <v>0</v>
      </c>
      <c r="AW122" s="93">
        <v>0</v>
      </c>
      <c r="AX122" s="93">
        <v>0</v>
      </c>
      <c r="AY122" s="93">
        <v>0</v>
      </c>
      <c r="AZ122" s="93">
        <v>0</v>
      </c>
      <c r="BA122" s="93">
        <v>0</v>
      </c>
      <c r="BB122" s="93">
        <v>0</v>
      </c>
      <c r="BC122" s="93">
        <v>0</v>
      </c>
      <c r="BD122" s="93">
        <v>0</v>
      </c>
      <c r="BE122" s="93">
        <v>0</v>
      </c>
      <c r="BF122" s="93">
        <v>0</v>
      </c>
      <c r="BG122" s="93">
        <v>0</v>
      </c>
      <c r="BH122" s="93">
        <v>0</v>
      </c>
      <c r="BI122" s="93">
        <v>0</v>
      </c>
      <c r="BJ122" s="93">
        <v>0.24022200000000002</v>
      </c>
      <c r="BK122" s="93">
        <v>0</v>
      </c>
      <c r="BL122" s="93">
        <v>0</v>
      </c>
      <c r="BM122" s="93">
        <v>0</v>
      </c>
      <c r="BN122" s="93">
        <v>0</v>
      </c>
      <c r="BO122" s="93">
        <v>0</v>
      </c>
      <c r="BP122" s="93">
        <v>0</v>
      </c>
      <c r="BQ122" s="93">
        <v>0</v>
      </c>
      <c r="BR122" s="93">
        <v>0</v>
      </c>
      <c r="BS122" s="93">
        <v>0</v>
      </c>
      <c r="BT122" s="93">
        <v>0</v>
      </c>
      <c r="BU122" s="93">
        <v>0</v>
      </c>
      <c r="BV122" s="93">
        <v>0</v>
      </c>
      <c r="BW122" s="93">
        <v>0</v>
      </c>
      <c r="BX122" s="29"/>
    </row>
    <row r="123" spans="1:76">
      <c r="A123" s="82"/>
      <c r="B123" s="30" t="s">
        <v>279</v>
      </c>
      <c r="C123" s="167" t="s">
        <v>198</v>
      </c>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v>243.49200000000002</v>
      </c>
      <c r="AI123" s="93">
        <v>236.82599999999999</v>
      </c>
      <c r="AJ123" s="93">
        <v>274.50800000000004</v>
      </c>
      <c r="AK123" s="93">
        <v>318.23599999999999</v>
      </c>
      <c r="AL123" s="93">
        <v>342.32</v>
      </c>
      <c r="AM123" s="93">
        <v>352.92700000000002</v>
      </c>
      <c r="AN123" s="93">
        <v>386.935</v>
      </c>
      <c r="AO123" s="93">
        <v>433.07299999999998</v>
      </c>
      <c r="AP123" s="93">
        <v>451.89600000000002</v>
      </c>
      <c r="AQ123" s="93">
        <v>469.89100000000002</v>
      </c>
      <c r="AR123" s="93">
        <v>489.99700000000007</v>
      </c>
      <c r="AS123" s="93">
        <v>524.06600000000003</v>
      </c>
      <c r="AT123" s="93">
        <v>680.27271568504</v>
      </c>
      <c r="AU123" s="93">
        <v>806.36</v>
      </c>
      <c r="AV123" s="93">
        <v>957.33251515151505</v>
      </c>
      <c r="AW123" s="93">
        <v>1046.9948837209301</v>
      </c>
      <c r="AX123" s="93">
        <v>926.49211790393008</v>
      </c>
      <c r="AY123" s="93">
        <v>1013.3268611111112</v>
      </c>
      <c r="AZ123" s="93">
        <v>1117.0549372693727</v>
      </c>
      <c r="BA123" s="93">
        <v>1073.4833333333333</v>
      </c>
      <c r="BB123" s="93">
        <v>1048.8014229249011</v>
      </c>
      <c r="BC123" s="93">
        <v>1040.4334023904382</v>
      </c>
      <c r="BD123" s="93">
        <v>1185.7441290322581</v>
      </c>
      <c r="BE123" s="93">
        <v>1051.6344086021506</v>
      </c>
      <c r="BF123" s="93">
        <v>0</v>
      </c>
      <c r="BG123" s="93">
        <v>0</v>
      </c>
      <c r="BH123" s="93">
        <v>0</v>
      </c>
      <c r="BI123" s="93">
        <v>0</v>
      </c>
      <c r="BJ123" s="93">
        <v>0</v>
      </c>
      <c r="BK123" s="93">
        <v>0</v>
      </c>
      <c r="BL123" s="93">
        <v>0</v>
      </c>
      <c r="BM123" s="93">
        <v>0</v>
      </c>
      <c r="BN123" s="93">
        <v>0</v>
      </c>
      <c r="BO123" s="93">
        <v>0</v>
      </c>
      <c r="BP123" s="93">
        <v>0</v>
      </c>
      <c r="BQ123" s="93">
        <v>0</v>
      </c>
      <c r="BR123" s="93">
        <v>0</v>
      </c>
      <c r="BS123" s="93">
        <v>0</v>
      </c>
      <c r="BT123" s="93">
        <v>0</v>
      </c>
      <c r="BU123" s="93">
        <v>0</v>
      </c>
      <c r="BV123" s="93">
        <v>0</v>
      </c>
      <c r="BW123" s="93">
        <v>0</v>
      </c>
      <c r="BX123" s="29"/>
    </row>
    <row r="124" spans="1:76">
      <c r="A124" s="82"/>
      <c r="B124" s="33" t="s">
        <v>278</v>
      </c>
      <c r="C124" s="167" t="s">
        <v>198</v>
      </c>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v>0</v>
      </c>
      <c r="AI124" s="93">
        <v>0</v>
      </c>
      <c r="AJ124" s="93">
        <v>0</v>
      </c>
      <c r="AK124" s="93">
        <v>0</v>
      </c>
      <c r="AL124" s="93">
        <v>0</v>
      </c>
      <c r="AM124" s="93">
        <v>0</v>
      </c>
      <c r="AN124" s="93">
        <v>0</v>
      </c>
      <c r="AO124" s="93">
        <v>0</v>
      </c>
      <c r="AP124" s="93">
        <v>0</v>
      </c>
      <c r="AQ124" s="93">
        <v>0</v>
      </c>
      <c r="AR124" s="93">
        <v>0</v>
      </c>
      <c r="AS124" s="93">
        <v>0</v>
      </c>
      <c r="AT124" s="93">
        <v>0</v>
      </c>
      <c r="AU124" s="93">
        <v>0</v>
      </c>
      <c r="AV124" s="93">
        <v>0</v>
      </c>
      <c r="AW124" s="93">
        <v>0</v>
      </c>
      <c r="AX124" s="93">
        <v>0</v>
      </c>
      <c r="AY124" s="93">
        <v>0</v>
      </c>
      <c r="AZ124" s="93">
        <v>0</v>
      </c>
      <c r="BA124" s="93">
        <v>190.64</v>
      </c>
      <c r="BB124" s="93">
        <v>194.422</v>
      </c>
      <c r="BC124" s="93">
        <v>759.476</v>
      </c>
      <c r="BD124" s="93">
        <v>1749.268</v>
      </c>
      <c r="BE124" s="93">
        <v>1680.5630000000001</v>
      </c>
      <c r="BF124" s="93">
        <v>1705.4359999999999</v>
      </c>
      <c r="BG124" s="93">
        <v>1915.596</v>
      </c>
      <c r="BH124" s="93">
        <v>1962.34</v>
      </c>
      <c r="BI124" s="93">
        <v>1981.7470000000001</v>
      </c>
      <c r="BJ124" s="93">
        <v>2015.0229999999999</v>
      </c>
      <c r="BK124" s="93">
        <v>2070.2523382699997</v>
      </c>
      <c r="BL124" s="93">
        <v>2700.6948084699998</v>
      </c>
      <c r="BM124" s="93">
        <v>2734.8132516599994</v>
      </c>
      <c r="BN124" s="93">
        <v>2759.4819029400005</v>
      </c>
      <c r="BO124" s="93">
        <v>2149.2390251900001</v>
      </c>
      <c r="BP124" s="93">
        <v>2144.0899999999997</v>
      </c>
      <c r="BQ124" s="93">
        <v>2140.0810000000006</v>
      </c>
      <c r="BR124" s="93">
        <v>2119.6976209660065</v>
      </c>
      <c r="BS124" s="93">
        <v>2092.327699251181</v>
      </c>
      <c r="BT124" s="93">
        <v>2073.0001040441189</v>
      </c>
      <c r="BU124" s="93">
        <v>2039.2742884899599</v>
      </c>
      <c r="BV124" s="93">
        <v>2008.012591411456</v>
      </c>
      <c r="BW124" s="93">
        <v>1993.3934199909368</v>
      </c>
      <c r="BX124" s="29"/>
    </row>
    <row r="125" spans="1:76" s="97" customFormat="1" ht="24.75" customHeight="1">
      <c r="A125" s="89"/>
      <c r="B125" s="37" t="s">
        <v>277</v>
      </c>
      <c r="C125" s="16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f t="shared" ref="AH125:BW125" si="17">SUM(AH80:AH124)-AH113-AH112-AH96-AH93-AH81</f>
        <v>9342.6067724255154</v>
      </c>
      <c r="AI125" s="116">
        <f t="shared" si="17"/>
        <v>10768.805527320201</v>
      </c>
      <c r="AJ125" s="116">
        <f t="shared" si="17"/>
        <v>12894.152611236492</v>
      </c>
      <c r="AK125" s="116">
        <f t="shared" si="17"/>
        <v>15265.487157245503</v>
      </c>
      <c r="AL125" s="116">
        <f t="shared" si="17"/>
        <v>17144.170934839934</v>
      </c>
      <c r="AM125" s="116">
        <f t="shared" si="17"/>
        <v>18631.119416168603</v>
      </c>
      <c r="AN125" s="116">
        <f t="shared" si="17"/>
        <v>19850.890391995661</v>
      </c>
      <c r="AO125" s="116">
        <f t="shared" si="17"/>
        <v>21783.507700626258</v>
      </c>
      <c r="AP125" s="116">
        <f t="shared" si="17"/>
        <v>23480.940859603899</v>
      </c>
      <c r="AQ125" s="116">
        <f t="shared" si="17"/>
        <v>24857.778439733669</v>
      </c>
      <c r="AR125" s="116">
        <f t="shared" si="17"/>
        <v>26056.733891297717</v>
      </c>
      <c r="AS125" s="116">
        <f t="shared" si="17"/>
        <v>28436.744857101014</v>
      </c>
      <c r="AT125" s="116">
        <f t="shared" si="17"/>
        <v>31737.396375410903</v>
      </c>
      <c r="AU125" s="116">
        <f t="shared" si="17"/>
        <v>35530.798624968622</v>
      </c>
      <c r="AV125" s="116">
        <f t="shared" si="17"/>
        <v>38751.015948023618</v>
      </c>
      <c r="AW125" s="116">
        <f t="shared" si="17"/>
        <v>41710.323376267836</v>
      </c>
      <c r="AX125" s="116">
        <f t="shared" si="17"/>
        <v>42777.385385416404</v>
      </c>
      <c r="AY125" s="116">
        <f t="shared" si="17"/>
        <v>44514.638660369797</v>
      </c>
      <c r="AZ125" s="116">
        <f t="shared" si="17"/>
        <v>46918.527495714487</v>
      </c>
      <c r="BA125" s="116">
        <f t="shared" si="17"/>
        <v>48749.766628761674</v>
      </c>
      <c r="BB125" s="116">
        <f t="shared" si="17"/>
        <v>50789.120539508171</v>
      </c>
      <c r="BC125" s="116">
        <f t="shared" si="17"/>
        <v>53908.315063053989</v>
      </c>
      <c r="BD125" s="116">
        <f t="shared" si="17"/>
        <v>57068.777236767062</v>
      </c>
      <c r="BE125" s="116">
        <f t="shared" si="17"/>
        <v>61238.188810984393</v>
      </c>
      <c r="BF125" s="116">
        <f t="shared" si="17"/>
        <v>63330.305663652602</v>
      </c>
      <c r="BG125" s="116">
        <f t="shared" si="17"/>
        <v>66359.817055609819</v>
      </c>
      <c r="BH125" s="116">
        <f t="shared" si="17"/>
        <v>71129.788265206837</v>
      </c>
      <c r="BI125" s="116">
        <f t="shared" si="17"/>
        <v>75395.089176207533</v>
      </c>
      <c r="BJ125" s="116">
        <f t="shared" si="17"/>
        <v>77927.032948756561</v>
      </c>
      <c r="BK125" s="116">
        <f t="shared" si="17"/>
        <v>83221.265865909008</v>
      </c>
      <c r="BL125" s="116">
        <f t="shared" si="17"/>
        <v>90381.387301769209</v>
      </c>
      <c r="BM125" s="116">
        <f t="shared" si="17"/>
        <v>96605.813211114961</v>
      </c>
      <c r="BN125" s="116">
        <f t="shared" si="17"/>
        <v>100339.53270549061</v>
      </c>
      <c r="BO125" s="116">
        <f t="shared" si="17"/>
        <v>104206.04787070685</v>
      </c>
      <c r="BP125" s="116">
        <f t="shared" si="17"/>
        <v>109867.68103089539</v>
      </c>
      <c r="BQ125" s="116">
        <f t="shared" si="17"/>
        <v>110695.1217934888</v>
      </c>
      <c r="BR125" s="116">
        <f t="shared" si="17"/>
        <v>114035.27497515455</v>
      </c>
      <c r="BS125" s="116">
        <f t="shared" si="17"/>
        <v>116707.57867056827</v>
      </c>
      <c r="BT125" s="116">
        <f t="shared" si="17"/>
        <v>118338.49363476063</v>
      </c>
      <c r="BU125" s="116">
        <f t="shared" si="17"/>
        <v>120781.18873321482</v>
      </c>
      <c r="BV125" s="116">
        <f t="shared" si="17"/>
        <v>123489.37438901218</v>
      </c>
      <c r="BW125" s="116">
        <f t="shared" si="17"/>
        <v>126493.93964723039</v>
      </c>
      <c r="BX125" s="98"/>
    </row>
    <row r="126" spans="1:76" s="97" customFormat="1" ht="15.75">
      <c r="A126" s="89"/>
      <c r="B126" s="86" t="s">
        <v>276</v>
      </c>
      <c r="C126" s="166"/>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f t="shared" ref="AH126:BW126" si="18">AH125-AH97-AH123-AH87</f>
        <v>8910.0543624361962</v>
      </c>
      <c r="AI126" s="116">
        <f t="shared" si="18"/>
        <v>10306.816809165881</v>
      </c>
      <c r="AJ126" s="116">
        <f t="shared" si="18"/>
        <v>12313.740307095462</v>
      </c>
      <c r="AK126" s="116">
        <f t="shared" si="18"/>
        <v>14493.238721276106</v>
      </c>
      <c r="AL126" s="116">
        <f t="shared" si="18"/>
        <v>16239.318895258504</v>
      </c>
      <c r="AM126" s="116">
        <f t="shared" si="18"/>
        <v>17595.902157313605</v>
      </c>
      <c r="AN126" s="116">
        <f t="shared" si="18"/>
        <v>18637.940530623233</v>
      </c>
      <c r="AO126" s="116">
        <f t="shared" si="18"/>
        <v>20344.244861138341</v>
      </c>
      <c r="AP126" s="116">
        <f t="shared" si="18"/>
        <v>21827.393655278738</v>
      </c>
      <c r="AQ126" s="116">
        <f t="shared" si="18"/>
        <v>23018.209763317805</v>
      </c>
      <c r="AR126" s="116">
        <f t="shared" si="18"/>
        <v>24111.016892964304</v>
      </c>
      <c r="AS126" s="116">
        <f t="shared" si="18"/>
        <v>26101.131256615958</v>
      </c>
      <c r="AT126" s="116">
        <f t="shared" si="18"/>
        <v>28882.238575136882</v>
      </c>
      <c r="AU126" s="116">
        <f t="shared" si="18"/>
        <v>32769.179029366183</v>
      </c>
      <c r="AV126" s="116">
        <f t="shared" si="18"/>
        <v>35520.090726400311</v>
      </c>
      <c r="AW126" s="116">
        <f t="shared" si="18"/>
        <v>38027.385195152179</v>
      </c>
      <c r="AX126" s="116">
        <f t="shared" si="18"/>
        <v>39174.223848013302</v>
      </c>
      <c r="AY126" s="116">
        <f t="shared" si="18"/>
        <v>41009.677420196043</v>
      </c>
      <c r="AZ126" s="116">
        <f t="shared" si="18"/>
        <v>43344.847705346641</v>
      </c>
      <c r="BA126" s="116">
        <f t="shared" si="18"/>
        <v>45296.79362283161</v>
      </c>
      <c r="BB126" s="116">
        <f t="shared" si="18"/>
        <v>47433.782529303186</v>
      </c>
      <c r="BC126" s="116">
        <f t="shared" si="18"/>
        <v>50591.433705644624</v>
      </c>
      <c r="BD126" s="116">
        <f t="shared" si="18"/>
        <v>53575.854131481974</v>
      </c>
      <c r="BE126" s="116">
        <f t="shared" si="18"/>
        <v>57780.114800864765</v>
      </c>
      <c r="BF126" s="116">
        <f t="shared" si="18"/>
        <v>61291.53915677801</v>
      </c>
      <c r="BG126" s="116">
        <f t="shared" si="18"/>
        <v>64508.036623095068</v>
      </c>
      <c r="BH126" s="116">
        <f t="shared" si="18"/>
        <v>69301.260916761981</v>
      </c>
      <c r="BI126" s="116">
        <f t="shared" si="18"/>
        <v>73551.793242091589</v>
      </c>
      <c r="BJ126" s="116">
        <f t="shared" si="18"/>
        <v>75923.038958720339</v>
      </c>
      <c r="BK126" s="116">
        <f t="shared" si="18"/>
        <v>81174.652249812803</v>
      </c>
      <c r="BL126" s="116">
        <f t="shared" si="18"/>
        <v>88218.562090930718</v>
      </c>
      <c r="BM126" s="116">
        <f t="shared" si="18"/>
        <v>94366.067225747116</v>
      </c>
      <c r="BN126" s="116">
        <f t="shared" si="18"/>
        <v>98066.518147887895</v>
      </c>
      <c r="BO126" s="116">
        <f t="shared" si="18"/>
        <v>101978.91836931118</v>
      </c>
      <c r="BP126" s="116">
        <f t="shared" si="18"/>
        <v>107731.09537034345</v>
      </c>
      <c r="BQ126" s="116">
        <f t="shared" si="18"/>
        <v>110695.1217934888</v>
      </c>
      <c r="BR126" s="116">
        <f t="shared" si="18"/>
        <v>114035.27497515455</v>
      </c>
      <c r="BS126" s="116">
        <f t="shared" si="18"/>
        <v>116707.57867056827</v>
      </c>
      <c r="BT126" s="116">
        <f t="shared" si="18"/>
        <v>118338.49363476063</v>
      </c>
      <c r="BU126" s="116">
        <f t="shared" si="18"/>
        <v>120781.18873321482</v>
      </c>
      <c r="BV126" s="116">
        <f t="shared" si="18"/>
        <v>123489.37438901218</v>
      </c>
      <c r="BW126" s="116">
        <f t="shared" si="18"/>
        <v>126493.93964723039</v>
      </c>
      <c r="BX126" s="98"/>
    </row>
    <row r="127" spans="1:76" s="97" customFormat="1" ht="15.75">
      <c r="A127" s="89"/>
      <c r="B127" s="86"/>
      <c r="C127" s="166"/>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98"/>
    </row>
    <row r="128" spans="1:76" s="34" customFormat="1" ht="26.1" customHeight="1">
      <c r="A128" s="95"/>
      <c r="B128" s="37" t="s">
        <v>197</v>
      </c>
      <c r="C128" s="37"/>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f t="shared" ref="AH128:BW128" si="19">SUM(AH16,AH76,AH125)</f>
        <v>15873</v>
      </c>
      <c r="AI128" s="165">
        <f t="shared" si="19"/>
        <v>18777.059999999998</v>
      </c>
      <c r="AJ128" s="165">
        <f t="shared" si="19"/>
        <v>22658.060000000005</v>
      </c>
      <c r="AK128" s="165">
        <f t="shared" si="19"/>
        <v>27698.309999999994</v>
      </c>
      <c r="AL128" s="165">
        <f t="shared" si="19"/>
        <v>31628.059999999998</v>
      </c>
      <c r="AM128" s="165">
        <f t="shared" si="19"/>
        <v>35332.06</v>
      </c>
      <c r="AN128" s="165">
        <f t="shared" si="19"/>
        <v>38251.06</v>
      </c>
      <c r="AO128" s="165">
        <f t="shared" si="19"/>
        <v>41768.06</v>
      </c>
      <c r="AP128" s="165">
        <f t="shared" si="19"/>
        <v>44917.658000000003</v>
      </c>
      <c r="AQ128" s="165">
        <f t="shared" si="19"/>
        <v>46700.744000000013</v>
      </c>
      <c r="AR128" s="165">
        <f t="shared" si="19"/>
        <v>47317.750509999991</v>
      </c>
      <c r="AS128" s="165">
        <f t="shared" si="19"/>
        <v>50314.249481000021</v>
      </c>
      <c r="AT128" s="165">
        <f t="shared" si="19"/>
        <v>56478.799715685047</v>
      </c>
      <c r="AU128" s="165">
        <f t="shared" si="19"/>
        <v>66302.888468443314</v>
      </c>
      <c r="AV128" s="165">
        <f t="shared" si="19"/>
        <v>75257.452000000019</v>
      </c>
      <c r="AW128" s="165">
        <f t="shared" si="19"/>
        <v>82437.565999999992</v>
      </c>
      <c r="AX128" s="165">
        <f t="shared" si="19"/>
        <v>84862.667213999957</v>
      </c>
      <c r="AY128" s="165">
        <f t="shared" si="19"/>
        <v>88710.819153041317</v>
      </c>
      <c r="AZ128" s="165">
        <f t="shared" si="19"/>
        <v>92217.949756999995</v>
      </c>
      <c r="BA128" s="165">
        <f t="shared" si="19"/>
        <v>93347.393757000013</v>
      </c>
      <c r="BB128" s="165">
        <f t="shared" si="19"/>
        <v>95565.317560038413</v>
      </c>
      <c r="BC128" s="165">
        <f t="shared" si="19"/>
        <v>99048.585242467729</v>
      </c>
      <c r="BD128" s="165">
        <f t="shared" si="19"/>
        <v>101373.84078511491</v>
      </c>
      <c r="BE128" s="165">
        <f t="shared" si="19"/>
        <v>106706.03289265549</v>
      </c>
      <c r="BF128" s="165">
        <f t="shared" si="19"/>
        <v>110301.55907634748</v>
      </c>
      <c r="BG128" s="165">
        <f t="shared" si="19"/>
        <v>105790.62308501701</v>
      </c>
      <c r="BH128" s="165">
        <f t="shared" si="19"/>
        <v>111092.52413748042</v>
      </c>
      <c r="BI128" s="165">
        <f t="shared" si="19"/>
        <v>115799.99954677367</v>
      </c>
      <c r="BJ128" s="165">
        <f t="shared" si="19"/>
        <v>119206.89655344037</v>
      </c>
      <c r="BK128" s="165">
        <f t="shared" si="19"/>
        <v>126242.2058628574</v>
      </c>
      <c r="BL128" s="165">
        <f t="shared" si="19"/>
        <v>135757.16542445359</v>
      </c>
      <c r="BM128" s="165">
        <f t="shared" si="19"/>
        <v>148004.0096905221</v>
      </c>
      <c r="BN128" s="165">
        <f t="shared" si="19"/>
        <v>153361.5551698035</v>
      </c>
      <c r="BO128" s="165">
        <f t="shared" si="19"/>
        <v>158960.44687844641</v>
      </c>
      <c r="BP128" s="165">
        <f t="shared" si="19"/>
        <v>166533.43856140602</v>
      </c>
      <c r="BQ128" s="165">
        <f t="shared" si="19"/>
        <v>163992.48493277613</v>
      </c>
      <c r="BR128" s="165">
        <f t="shared" si="19"/>
        <v>167785.35475331073</v>
      </c>
      <c r="BS128" s="165">
        <f t="shared" si="19"/>
        <v>171067.61186818441</v>
      </c>
      <c r="BT128" s="165">
        <f t="shared" si="19"/>
        <v>172818.01234446262</v>
      </c>
      <c r="BU128" s="165">
        <f t="shared" si="19"/>
        <v>175884.4140694286</v>
      </c>
      <c r="BV128" s="165">
        <f t="shared" si="19"/>
        <v>180186.95657202107</v>
      </c>
      <c r="BW128" s="165">
        <f t="shared" si="19"/>
        <v>184972.89549005069</v>
      </c>
      <c r="BX128" s="84"/>
    </row>
    <row r="129" spans="1:76" s="163" customFormat="1" ht="15.75">
      <c r="A129" s="95"/>
      <c r="B129" s="86" t="s">
        <v>276</v>
      </c>
      <c r="C129" s="37"/>
      <c r="D129" s="116"/>
      <c r="E129" s="116"/>
      <c r="F129" s="116"/>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f t="shared" ref="AH129:BW129" si="20">AH17+AH77+AH126</f>
        <v>13035.493736203656</v>
      </c>
      <c r="AI129" s="116">
        <f t="shared" si="20"/>
        <v>14785.979544000002</v>
      </c>
      <c r="AJ129" s="116">
        <f t="shared" si="20"/>
        <v>18172.17435384616</v>
      </c>
      <c r="AK129" s="116">
        <f t="shared" si="20"/>
        <v>22225.345469499993</v>
      </c>
      <c r="AL129" s="116">
        <f t="shared" si="20"/>
        <v>25399.593394250001</v>
      </c>
      <c r="AM129" s="116">
        <f t="shared" si="20"/>
        <v>28383.097434500003</v>
      </c>
      <c r="AN129" s="116">
        <f t="shared" si="20"/>
        <v>30608.289402249997</v>
      </c>
      <c r="AO129" s="116">
        <f t="shared" si="20"/>
        <v>33454.940287285703</v>
      </c>
      <c r="AP129" s="116">
        <f t="shared" si="20"/>
        <v>36123.082438933336</v>
      </c>
      <c r="AQ129" s="116">
        <f t="shared" si="20"/>
        <v>37497.110367000016</v>
      </c>
      <c r="AR129" s="116">
        <f t="shared" si="20"/>
        <v>38052.643556666662</v>
      </c>
      <c r="AS129" s="116">
        <f t="shared" si="20"/>
        <v>40288.146197666691</v>
      </c>
      <c r="AT129" s="116">
        <f t="shared" si="20"/>
        <v>45352.892408487969</v>
      </c>
      <c r="AU129" s="116">
        <f t="shared" si="20"/>
        <v>54175.377622418542</v>
      </c>
      <c r="AV129" s="116">
        <f t="shared" si="20"/>
        <v>60992.230401572655</v>
      </c>
      <c r="AW129" s="116">
        <f t="shared" si="20"/>
        <v>66634.910460896761</v>
      </c>
      <c r="AX129" s="116">
        <f t="shared" si="20"/>
        <v>68813.611171571567</v>
      </c>
      <c r="AY129" s="116">
        <f t="shared" si="20"/>
        <v>72136.307546470867</v>
      </c>
      <c r="AZ129" s="116">
        <f t="shared" si="20"/>
        <v>74930.906146652153</v>
      </c>
      <c r="BA129" s="116">
        <f t="shared" si="20"/>
        <v>75904.389236404662</v>
      </c>
      <c r="BB129" s="116">
        <f t="shared" si="20"/>
        <v>77898.830406807276</v>
      </c>
      <c r="BC129" s="116">
        <f t="shared" si="20"/>
        <v>80756.783696130005</v>
      </c>
      <c r="BD129" s="116">
        <f t="shared" si="20"/>
        <v>83924.095638070212</v>
      </c>
      <c r="BE129" s="116">
        <f t="shared" si="20"/>
        <v>88831.167383447493</v>
      </c>
      <c r="BF129" s="116">
        <f t="shared" si="20"/>
        <v>93821.901868416782</v>
      </c>
      <c r="BG129" s="116">
        <f t="shared" si="20"/>
        <v>98251.406306729405</v>
      </c>
      <c r="BH129" s="116">
        <f t="shared" si="20"/>
        <v>104114.71617456205</v>
      </c>
      <c r="BI129" s="116">
        <f t="shared" si="20"/>
        <v>109475.78640647362</v>
      </c>
      <c r="BJ129" s="116">
        <f t="shared" si="20"/>
        <v>113203.64523747847</v>
      </c>
      <c r="BK129" s="116">
        <f t="shared" si="20"/>
        <v>120478.00630337394</v>
      </c>
      <c r="BL129" s="116">
        <f t="shared" si="20"/>
        <v>130067.03168260586</v>
      </c>
      <c r="BM129" s="116">
        <f t="shared" si="20"/>
        <v>142429.35903577632</v>
      </c>
      <c r="BN129" s="116">
        <f t="shared" si="20"/>
        <v>147803.56213074396</v>
      </c>
      <c r="BO129" s="116">
        <f t="shared" si="20"/>
        <v>153591.01026883931</v>
      </c>
      <c r="BP129" s="116">
        <f t="shared" si="20"/>
        <v>161329.21523674848</v>
      </c>
      <c r="BQ129" s="116">
        <f t="shared" si="20"/>
        <v>163820.31023953366</v>
      </c>
      <c r="BR129" s="116">
        <f t="shared" si="20"/>
        <v>167664.02005360104</v>
      </c>
      <c r="BS129" s="116">
        <f t="shared" si="20"/>
        <v>170976.5515615319</v>
      </c>
      <c r="BT129" s="116">
        <f t="shared" si="20"/>
        <v>172747.23435297731</v>
      </c>
      <c r="BU129" s="116">
        <f t="shared" si="20"/>
        <v>175829.00292665348</v>
      </c>
      <c r="BV129" s="116">
        <f t="shared" si="20"/>
        <v>180142.93970236072</v>
      </c>
      <c r="BW129" s="116">
        <f t="shared" si="20"/>
        <v>184937.76041010409</v>
      </c>
      <c r="BX129" s="164"/>
    </row>
    <row r="130" spans="1:76" s="97" customFormat="1" ht="15.75">
      <c r="A130" s="89"/>
      <c r="B130" s="37"/>
      <c r="C130" s="33"/>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8"/>
    </row>
    <row r="131" spans="1:76" s="97" customFormat="1" ht="15.75">
      <c r="A131" s="89"/>
      <c r="B131" s="37"/>
      <c r="C131" s="33"/>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8"/>
    </row>
    <row r="132" spans="1:76" s="97" customFormat="1" ht="15.75">
      <c r="A132" s="89"/>
      <c r="B132" s="157" t="s">
        <v>196</v>
      </c>
      <c r="C132" s="37"/>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f t="shared" ref="AH132:BW132" si="21">SUM(AH133:AH135)</f>
        <v>10388.879900230371</v>
      </c>
      <c r="AI132" s="116">
        <f t="shared" si="21"/>
        <v>11853.654573175816</v>
      </c>
      <c r="AJ132" s="116">
        <f t="shared" si="21"/>
        <v>14434.629894749283</v>
      </c>
      <c r="AK132" s="116">
        <f t="shared" si="21"/>
        <v>16752.337110190223</v>
      </c>
      <c r="AL132" s="116">
        <f t="shared" si="21"/>
        <v>18081.385853892803</v>
      </c>
      <c r="AM132" s="116">
        <f t="shared" si="21"/>
        <v>19644.513120148771</v>
      </c>
      <c r="AN132" s="116">
        <f t="shared" si="21"/>
        <v>20671.692908045577</v>
      </c>
      <c r="AO132" s="116">
        <f t="shared" si="21"/>
        <v>22208.358452828114</v>
      </c>
      <c r="AP132" s="116">
        <f t="shared" si="21"/>
        <v>23945.64514432595</v>
      </c>
      <c r="AQ132" s="116">
        <f t="shared" si="21"/>
        <v>25015.883800172873</v>
      </c>
      <c r="AR132" s="116">
        <f t="shared" si="21"/>
        <v>25553.89497266151</v>
      </c>
      <c r="AS132" s="116">
        <f t="shared" si="21"/>
        <v>27107.475660732296</v>
      </c>
      <c r="AT132" s="116">
        <f t="shared" si="21"/>
        <v>29770.144131865367</v>
      </c>
      <c r="AU132" s="116">
        <f t="shared" si="21"/>
        <v>34315.742515193255</v>
      </c>
      <c r="AV132" s="116">
        <f t="shared" si="21"/>
        <v>36264.044215834874</v>
      </c>
      <c r="AW132" s="116">
        <f t="shared" si="21"/>
        <v>38365.543113073742</v>
      </c>
      <c r="AX132" s="116">
        <f t="shared" si="21"/>
        <v>38576.419521328957</v>
      </c>
      <c r="AY132" s="116">
        <f t="shared" si="21"/>
        <v>39629.685811731513</v>
      </c>
      <c r="AZ132" s="116">
        <f t="shared" si="21"/>
        <v>41289.772131563492</v>
      </c>
      <c r="BA132" s="116">
        <f t="shared" si="21"/>
        <v>42451.780116945505</v>
      </c>
      <c r="BB132" s="116">
        <f t="shared" si="21"/>
        <v>44587.460743090007</v>
      </c>
      <c r="BC132" s="116">
        <f t="shared" si="21"/>
        <v>46723.585469140511</v>
      </c>
      <c r="BD132" s="116">
        <f t="shared" si="21"/>
        <v>47793.686999999998</v>
      </c>
      <c r="BE132" s="116">
        <f t="shared" si="21"/>
        <v>51093.595998929348</v>
      </c>
      <c r="BF132" s="116">
        <f t="shared" si="21"/>
        <v>53686.528709614708</v>
      </c>
      <c r="BG132" s="116">
        <f t="shared" si="21"/>
        <v>56079.337540435692</v>
      </c>
      <c r="BH132" s="116">
        <f t="shared" si="21"/>
        <v>58408.538999999997</v>
      </c>
      <c r="BI132" s="116">
        <f t="shared" si="21"/>
        <v>60914.807692682676</v>
      </c>
      <c r="BJ132" s="116">
        <f t="shared" si="21"/>
        <v>63129.216045855108</v>
      </c>
      <c r="BK132" s="116">
        <f t="shared" si="21"/>
        <v>67411.978362963171</v>
      </c>
      <c r="BL132" s="116">
        <f t="shared" si="21"/>
        <v>72671.184816889436</v>
      </c>
      <c r="BM132" s="116">
        <f t="shared" si="21"/>
        <v>77814.820358342375</v>
      </c>
      <c r="BN132" s="116">
        <f t="shared" si="21"/>
        <v>80345.367492594727</v>
      </c>
      <c r="BO132" s="116">
        <f t="shared" si="21"/>
        <v>84501.883808506507</v>
      </c>
      <c r="BP132" s="116">
        <f t="shared" si="21"/>
        <v>89379.983415285751</v>
      </c>
      <c r="BQ132" s="116">
        <f t="shared" si="21"/>
        <v>91644.092424199422</v>
      </c>
      <c r="BR132" s="116">
        <f t="shared" si="21"/>
        <v>94468.834080453118</v>
      </c>
      <c r="BS132" s="116">
        <f t="shared" si="21"/>
        <v>97911.619427015627</v>
      </c>
      <c r="BT132" s="116">
        <f t="shared" si="21"/>
        <v>100541.14815813719</v>
      </c>
      <c r="BU132" s="116">
        <f t="shared" si="21"/>
        <v>103663.90917179477</v>
      </c>
      <c r="BV132" s="116">
        <f t="shared" si="21"/>
        <v>106852.28770029922</v>
      </c>
      <c r="BW132" s="116">
        <f t="shared" si="21"/>
        <v>110059.41213106272</v>
      </c>
      <c r="BX132" s="98"/>
    </row>
    <row r="133" spans="1:76" s="97" customFormat="1">
      <c r="A133" s="89"/>
      <c r="B133" s="9" t="s">
        <v>275</v>
      </c>
      <c r="C133" s="33"/>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f t="shared" ref="AH133:BW133" si="22">SUMIF($C$6:$C$15,"(C)",AH$6:AH$15)</f>
        <v>2</v>
      </c>
      <c r="AI133" s="91">
        <f t="shared" si="22"/>
        <v>2</v>
      </c>
      <c r="AJ133" s="91">
        <f t="shared" si="22"/>
        <v>2</v>
      </c>
      <c r="AK133" s="91">
        <f t="shared" si="22"/>
        <v>2</v>
      </c>
      <c r="AL133" s="91">
        <f t="shared" si="22"/>
        <v>2</v>
      </c>
      <c r="AM133" s="91">
        <f t="shared" si="22"/>
        <v>2</v>
      </c>
      <c r="AN133" s="91">
        <f t="shared" si="22"/>
        <v>2</v>
      </c>
      <c r="AO133" s="91">
        <f t="shared" si="22"/>
        <v>1</v>
      </c>
      <c r="AP133" s="91">
        <f t="shared" si="22"/>
        <v>2</v>
      </c>
      <c r="AQ133" s="91">
        <f t="shared" si="22"/>
        <v>1.4339999999999999</v>
      </c>
      <c r="AR133" s="91">
        <f t="shared" si="22"/>
        <v>1.3520000000000001</v>
      </c>
      <c r="AS133" s="91">
        <f t="shared" si="22"/>
        <v>1.355</v>
      </c>
      <c r="AT133" s="91">
        <f t="shared" si="22"/>
        <v>1.5509999999999999</v>
      </c>
      <c r="AU133" s="91">
        <f t="shared" si="22"/>
        <v>1.4710000000000001</v>
      </c>
      <c r="AV133" s="91">
        <f t="shared" si="22"/>
        <v>2</v>
      </c>
      <c r="AW133" s="91">
        <f t="shared" si="22"/>
        <v>1</v>
      </c>
      <c r="AX133" s="91">
        <f t="shared" si="22"/>
        <v>1</v>
      </c>
      <c r="AY133" s="91">
        <f t="shared" si="22"/>
        <v>1.7210000000000001</v>
      </c>
      <c r="AZ133" s="91">
        <f t="shared" si="22"/>
        <v>1.496</v>
      </c>
      <c r="BA133" s="91">
        <f t="shared" si="22"/>
        <v>1.5720000000000001</v>
      </c>
      <c r="BB133" s="91">
        <f t="shared" si="22"/>
        <v>1.7769999999999999</v>
      </c>
      <c r="BC133" s="91">
        <f t="shared" si="22"/>
        <v>1.359</v>
      </c>
      <c r="BD133" s="91">
        <f t="shared" si="22"/>
        <v>1.452</v>
      </c>
      <c r="BE133" s="91">
        <f t="shared" si="22"/>
        <v>1.6164412184601897</v>
      </c>
      <c r="BF133" s="91">
        <f t="shared" si="22"/>
        <v>1.6007503600000001</v>
      </c>
      <c r="BG133" s="91">
        <f t="shared" si="22"/>
        <v>0</v>
      </c>
      <c r="BH133" s="91">
        <f t="shared" si="22"/>
        <v>0</v>
      </c>
      <c r="BI133" s="91">
        <f t="shared" si="22"/>
        <v>0</v>
      </c>
      <c r="BJ133" s="91">
        <f t="shared" si="22"/>
        <v>0</v>
      </c>
      <c r="BK133" s="91">
        <f t="shared" si="22"/>
        <v>0</v>
      </c>
      <c r="BL133" s="91">
        <f t="shared" si="22"/>
        <v>0</v>
      </c>
      <c r="BM133" s="91">
        <f t="shared" si="22"/>
        <v>0</v>
      </c>
      <c r="BN133" s="91">
        <f t="shared" si="22"/>
        <v>0</v>
      </c>
      <c r="BO133" s="91">
        <f t="shared" si="22"/>
        <v>0</v>
      </c>
      <c r="BP133" s="91">
        <f t="shared" si="22"/>
        <v>0</v>
      </c>
      <c r="BQ133" s="91">
        <f t="shared" si="22"/>
        <v>0</v>
      </c>
      <c r="BR133" s="91">
        <f t="shared" si="22"/>
        <v>0</v>
      </c>
      <c r="BS133" s="91">
        <f t="shared" si="22"/>
        <v>0</v>
      </c>
      <c r="BT133" s="91">
        <f t="shared" si="22"/>
        <v>0</v>
      </c>
      <c r="BU133" s="91">
        <f t="shared" si="22"/>
        <v>0</v>
      </c>
      <c r="BV133" s="91">
        <f t="shared" si="22"/>
        <v>0</v>
      </c>
      <c r="BW133" s="91">
        <f t="shared" si="22"/>
        <v>0</v>
      </c>
      <c r="BX133" s="98"/>
    </row>
    <row r="134" spans="1:76" s="97" customFormat="1">
      <c r="A134" s="89"/>
      <c r="B134" s="9" t="s">
        <v>274</v>
      </c>
      <c r="C134" s="33"/>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f t="shared" ref="AH134:BW134" si="23">SUMIF($C$20:$C$75,"(C)",AH$20:AH$75)</f>
        <v>2651.076278646884</v>
      </c>
      <c r="AI134" s="91">
        <f t="shared" si="23"/>
        <v>2852.3446854813037</v>
      </c>
      <c r="AJ134" s="91">
        <f t="shared" si="23"/>
        <v>3711.415471538477</v>
      </c>
      <c r="AK134" s="91">
        <f t="shared" si="23"/>
        <v>4418.0277771465462</v>
      </c>
      <c r="AL134" s="91">
        <f t="shared" si="23"/>
        <v>4325.3145182244098</v>
      </c>
      <c r="AM134" s="91">
        <f t="shared" si="23"/>
        <v>4814.9797626249838</v>
      </c>
      <c r="AN134" s="91">
        <f t="shared" si="23"/>
        <v>5185.1534280924789</v>
      </c>
      <c r="AO134" s="91">
        <f t="shared" si="23"/>
        <v>5400.4440112558086</v>
      </c>
      <c r="AP134" s="91">
        <f t="shared" si="23"/>
        <v>5938.6516065688247</v>
      </c>
      <c r="AQ134" s="91">
        <f t="shared" si="23"/>
        <v>6057.8194973267928</v>
      </c>
      <c r="AR134" s="91">
        <f t="shared" si="23"/>
        <v>6094.9821751673235</v>
      </c>
      <c r="AS134" s="91">
        <f t="shared" si="23"/>
        <v>6174.5857717043737</v>
      </c>
      <c r="AT134" s="91">
        <f t="shared" si="23"/>
        <v>6843.0760420886736</v>
      </c>
      <c r="AU134" s="91">
        <f t="shared" si="23"/>
        <v>8509.9307886333063</v>
      </c>
      <c r="AV134" s="91">
        <f t="shared" si="23"/>
        <v>9283.2599712298979</v>
      </c>
      <c r="AW134" s="91">
        <f t="shared" si="23"/>
        <v>9892.5437062213678</v>
      </c>
      <c r="AX134" s="91">
        <f t="shared" si="23"/>
        <v>9544.3677035098117</v>
      </c>
      <c r="AY134" s="91">
        <f t="shared" si="23"/>
        <v>9376.563136356137</v>
      </c>
      <c r="AZ134" s="91">
        <f t="shared" si="23"/>
        <v>9013.7413929836512</v>
      </c>
      <c r="BA134" s="91">
        <f t="shared" si="23"/>
        <v>8630.696212062634</v>
      </c>
      <c r="BB134" s="91">
        <f t="shared" si="23"/>
        <v>8752.2463296932383</v>
      </c>
      <c r="BC134" s="91">
        <f t="shared" si="23"/>
        <v>8700.1563030952166</v>
      </c>
      <c r="BD134" s="91">
        <f t="shared" si="23"/>
        <v>8835.6400881418704</v>
      </c>
      <c r="BE134" s="91">
        <f t="shared" si="23"/>
        <v>8954.5982241558777</v>
      </c>
      <c r="BF134" s="91">
        <f t="shared" si="23"/>
        <v>9097.3115964531808</v>
      </c>
      <c r="BG134" s="91">
        <f t="shared" si="23"/>
        <v>9358.233060323786</v>
      </c>
      <c r="BH134" s="91">
        <f t="shared" si="23"/>
        <v>9395.4712521245001</v>
      </c>
      <c r="BI134" s="91">
        <f t="shared" si="23"/>
        <v>9288.8937029259232</v>
      </c>
      <c r="BJ134" s="91">
        <f t="shared" si="23"/>
        <v>9275.5880794613622</v>
      </c>
      <c r="BK134" s="91">
        <f t="shared" si="23"/>
        <v>9651.6146248786426</v>
      </c>
      <c r="BL134" s="91">
        <f t="shared" si="23"/>
        <v>10233.799141066349</v>
      </c>
      <c r="BM134" s="91">
        <f t="shared" si="23"/>
        <v>10793.692672407624</v>
      </c>
      <c r="BN134" s="91">
        <f t="shared" si="23"/>
        <v>10390.10768050055</v>
      </c>
      <c r="BO134" s="91">
        <f t="shared" si="23"/>
        <v>10242.482644077822</v>
      </c>
      <c r="BP134" s="91">
        <f t="shared" si="23"/>
        <v>9487.780924386976</v>
      </c>
      <c r="BQ134" s="91">
        <f t="shared" si="23"/>
        <v>8482.0960315099546</v>
      </c>
      <c r="BR134" s="91">
        <f t="shared" si="23"/>
        <v>7897.2577409108681</v>
      </c>
      <c r="BS134" s="91">
        <f t="shared" si="23"/>
        <v>8115.0037618281276</v>
      </c>
      <c r="BT134" s="91">
        <f t="shared" si="23"/>
        <v>8531.8860426149695</v>
      </c>
      <c r="BU134" s="91">
        <f t="shared" si="23"/>
        <v>8661.5413170759639</v>
      </c>
      <c r="BV134" s="91">
        <f t="shared" si="23"/>
        <v>8653.7492937402658</v>
      </c>
      <c r="BW134" s="91">
        <f t="shared" si="23"/>
        <v>8769.950403544266</v>
      </c>
      <c r="BX134" s="98"/>
    </row>
    <row r="135" spans="1:76" s="160" customFormat="1">
      <c r="A135" s="89"/>
      <c r="B135" s="158" t="s">
        <v>273</v>
      </c>
      <c r="C135" s="158"/>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91">
        <f t="shared" ref="AH135:BW135" si="24">SUMIF($C$80:$C$124,"(C)",AH$80:AH$124)</f>
        <v>7735.8036215834863</v>
      </c>
      <c r="AI135" s="91">
        <f t="shared" si="24"/>
        <v>8999.3098876945132</v>
      </c>
      <c r="AJ135" s="91">
        <f t="shared" si="24"/>
        <v>10721.214423210806</v>
      </c>
      <c r="AK135" s="91">
        <f t="shared" si="24"/>
        <v>12332.309333043677</v>
      </c>
      <c r="AL135" s="91">
        <f t="shared" si="24"/>
        <v>13754.071335668395</v>
      </c>
      <c r="AM135" s="91">
        <f t="shared" si="24"/>
        <v>14827.533357523787</v>
      </c>
      <c r="AN135" s="91">
        <f t="shared" si="24"/>
        <v>15484.539479953099</v>
      </c>
      <c r="AO135" s="91">
        <f t="shared" si="24"/>
        <v>16806.914441572306</v>
      </c>
      <c r="AP135" s="91">
        <f t="shared" si="24"/>
        <v>18004.993537757127</v>
      </c>
      <c r="AQ135" s="91">
        <f t="shared" si="24"/>
        <v>18956.630302846079</v>
      </c>
      <c r="AR135" s="91">
        <f t="shared" si="24"/>
        <v>19457.560797494189</v>
      </c>
      <c r="AS135" s="91">
        <f t="shared" si="24"/>
        <v>20931.534889027924</v>
      </c>
      <c r="AT135" s="91">
        <f t="shared" si="24"/>
        <v>22925.517089776691</v>
      </c>
      <c r="AU135" s="91">
        <f t="shared" si="24"/>
        <v>25804.340726559953</v>
      </c>
      <c r="AV135" s="91">
        <f t="shared" si="24"/>
        <v>26978.784244604973</v>
      </c>
      <c r="AW135" s="91">
        <f t="shared" si="24"/>
        <v>28471.99940685237</v>
      </c>
      <c r="AX135" s="91">
        <f t="shared" si="24"/>
        <v>29031.051817819145</v>
      </c>
      <c r="AY135" s="91">
        <f t="shared" si="24"/>
        <v>30251.401675375375</v>
      </c>
      <c r="AZ135" s="91">
        <f t="shared" si="24"/>
        <v>32274.534738579841</v>
      </c>
      <c r="BA135" s="91">
        <f t="shared" si="24"/>
        <v>33819.511904882871</v>
      </c>
      <c r="BB135" s="91">
        <f t="shared" si="24"/>
        <v>35833.437413396765</v>
      </c>
      <c r="BC135" s="91">
        <f t="shared" si="24"/>
        <v>38022.070166045298</v>
      </c>
      <c r="BD135" s="91">
        <f t="shared" si="24"/>
        <v>38956.594911858127</v>
      </c>
      <c r="BE135" s="91">
        <f t="shared" si="24"/>
        <v>42137.381333555008</v>
      </c>
      <c r="BF135" s="91">
        <f t="shared" si="24"/>
        <v>44587.616362801527</v>
      </c>
      <c r="BG135" s="91">
        <f t="shared" si="24"/>
        <v>46721.104480111906</v>
      </c>
      <c r="BH135" s="91">
        <f t="shared" si="24"/>
        <v>49013.067747875495</v>
      </c>
      <c r="BI135" s="91">
        <f t="shared" si="24"/>
        <v>51625.913989756751</v>
      </c>
      <c r="BJ135" s="91">
        <f t="shared" si="24"/>
        <v>53853.627966393746</v>
      </c>
      <c r="BK135" s="91">
        <f t="shared" si="24"/>
        <v>57760.363738084532</v>
      </c>
      <c r="BL135" s="91">
        <f t="shared" si="24"/>
        <v>62437.385675823083</v>
      </c>
      <c r="BM135" s="91">
        <f t="shared" si="24"/>
        <v>67021.127685934756</v>
      </c>
      <c r="BN135" s="91">
        <f t="shared" si="24"/>
        <v>69955.259812094169</v>
      </c>
      <c r="BO135" s="91">
        <f t="shared" si="24"/>
        <v>74259.40116442868</v>
      </c>
      <c r="BP135" s="91">
        <f t="shared" si="24"/>
        <v>79892.202490898781</v>
      </c>
      <c r="BQ135" s="91">
        <f t="shared" si="24"/>
        <v>83161.996392689471</v>
      </c>
      <c r="BR135" s="91">
        <f t="shared" si="24"/>
        <v>86571.576339542255</v>
      </c>
      <c r="BS135" s="91">
        <f t="shared" si="24"/>
        <v>89796.615665187492</v>
      </c>
      <c r="BT135" s="91">
        <f t="shared" si="24"/>
        <v>92009.262115522215</v>
      </c>
      <c r="BU135" s="91">
        <f t="shared" si="24"/>
        <v>95002.367854718803</v>
      </c>
      <c r="BV135" s="91">
        <f t="shared" si="24"/>
        <v>98198.538406558946</v>
      </c>
      <c r="BW135" s="91">
        <f t="shared" si="24"/>
        <v>101289.46172751846</v>
      </c>
      <c r="BX135" s="161"/>
    </row>
    <row r="136" spans="1:76" ht="24.75" customHeight="1">
      <c r="A136" s="82"/>
      <c r="B136" s="159" t="s">
        <v>195</v>
      </c>
      <c r="C136" s="35"/>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16">
        <f t="shared" ref="AH136:BW136" si="25">SUM(AH137:AH139)</f>
        <v>2763.1200997696296</v>
      </c>
      <c r="AI136" s="116">
        <f t="shared" si="25"/>
        <v>3023.3454268241831</v>
      </c>
      <c r="AJ136" s="116">
        <f t="shared" si="25"/>
        <v>3924.3701052507167</v>
      </c>
      <c r="AK136" s="116">
        <f t="shared" si="25"/>
        <v>5967.912889809777</v>
      </c>
      <c r="AL136" s="116">
        <f t="shared" si="25"/>
        <v>8045.6141461071948</v>
      </c>
      <c r="AM136" s="116">
        <f t="shared" si="25"/>
        <v>9602.4868798512271</v>
      </c>
      <c r="AN136" s="116">
        <f t="shared" si="25"/>
        <v>10974.307091954423</v>
      </c>
      <c r="AO136" s="116">
        <f t="shared" si="25"/>
        <v>12471.641547171886</v>
      </c>
      <c r="AP136" s="116">
        <f t="shared" si="25"/>
        <v>13487.952855674048</v>
      </c>
      <c r="AQ136" s="116">
        <f t="shared" si="25"/>
        <v>13792.292199827129</v>
      </c>
      <c r="AR136" s="116">
        <f t="shared" si="25"/>
        <v>13732.304537338485</v>
      </c>
      <c r="AS136" s="116">
        <f t="shared" si="25"/>
        <v>14794.864820267703</v>
      </c>
      <c r="AT136" s="116">
        <f t="shared" si="25"/>
        <v>17535.838868134633</v>
      </c>
      <c r="AU136" s="116">
        <f t="shared" si="25"/>
        <v>21231.799384318474</v>
      </c>
      <c r="AV136" s="116">
        <f t="shared" si="25"/>
        <v>26582.72878416513</v>
      </c>
      <c r="AW136" s="116">
        <f t="shared" si="25"/>
        <v>30003.199886926264</v>
      </c>
      <c r="AX136" s="116">
        <f t="shared" si="25"/>
        <v>31587.357692671045</v>
      </c>
      <c r="AY136" s="116">
        <f t="shared" si="25"/>
        <v>32958.785814268485</v>
      </c>
      <c r="AZ136" s="116">
        <f t="shared" si="25"/>
        <v>33306.311625436501</v>
      </c>
      <c r="BA136" s="116">
        <f t="shared" si="25"/>
        <v>32308.341631054493</v>
      </c>
      <c r="BB136" s="116">
        <f t="shared" si="25"/>
        <v>31643.712091909994</v>
      </c>
      <c r="BC136" s="116">
        <f t="shared" si="25"/>
        <v>30887.316673327179</v>
      </c>
      <c r="BD136" s="116">
        <f t="shared" si="25"/>
        <v>29669.655453818166</v>
      </c>
      <c r="BE136" s="116">
        <f t="shared" si="25"/>
        <v>30917.267665810105</v>
      </c>
      <c r="BF136" s="116">
        <f t="shared" si="25"/>
        <v>32294.613805777582</v>
      </c>
      <c r="BG136" s="116">
        <f t="shared" si="25"/>
        <v>33353.048856553258</v>
      </c>
      <c r="BH136" s="116">
        <f t="shared" si="25"/>
        <v>35027.994048480425</v>
      </c>
      <c r="BI136" s="116">
        <f t="shared" si="25"/>
        <v>35716.781529642001</v>
      </c>
      <c r="BJ136" s="116">
        <f t="shared" si="25"/>
        <v>37172.236532855473</v>
      </c>
      <c r="BK136" s="116">
        <f t="shared" si="25"/>
        <v>38696.081911583096</v>
      </c>
      <c r="BL136" s="116">
        <f t="shared" si="25"/>
        <v>40966.842600689997</v>
      </c>
      <c r="BM136" s="116">
        <f t="shared" si="25"/>
        <v>46695.822820729991</v>
      </c>
      <c r="BN136" s="116">
        <f t="shared" si="25"/>
        <v>48764.863047781706</v>
      </c>
      <c r="BO136" s="116">
        <f t="shared" si="25"/>
        <v>49940.019439559823</v>
      </c>
      <c r="BP136" s="116">
        <f t="shared" si="25"/>
        <v>51398.009538670012</v>
      </c>
      <c r="BQ136" s="116">
        <f t="shared" si="25"/>
        <v>46043.140870356161</v>
      </c>
      <c r="BR136" s="116">
        <f t="shared" si="25"/>
        <v>45445.268634574866</v>
      </c>
      <c r="BS136" s="116">
        <f t="shared" si="25"/>
        <v>45298.958891488379</v>
      </c>
      <c r="BT136" s="116">
        <f t="shared" si="25"/>
        <v>44998.713060013135</v>
      </c>
      <c r="BU136" s="116">
        <f t="shared" si="25"/>
        <v>45295.213600226911</v>
      </c>
      <c r="BV136" s="116">
        <f t="shared" si="25"/>
        <v>46054.726356600375</v>
      </c>
      <c r="BW136" s="116">
        <f t="shared" si="25"/>
        <v>46987.973598593308</v>
      </c>
      <c r="BX136" s="29"/>
    </row>
    <row r="137" spans="1:76">
      <c r="A137" s="82"/>
      <c r="B137" s="9" t="s">
        <v>275</v>
      </c>
      <c r="C137" s="30"/>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1">
        <f t="shared" ref="AH137:BW137" si="26">SUMIF($C$6:$C$15,"(IR)",AH$6:AH$15)</f>
        <v>302.01823076644666</v>
      </c>
      <c r="AI137" s="91">
        <f t="shared" si="26"/>
        <v>318.21378253061226</v>
      </c>
      <c r="AJ137" s="91">
        <f t="shared" si="26"/>
        <v>420.60307472527472</v>
      </c>
      <c r="AK137" s="91">
        <f t="shared" si="26"/>
        <v>602.62108648455603</v>
      </c>
      <c r="AL137" s="91">
        <f t="shared" si="26"/>
        <v>809.15470032469261</v>
      </c>
      <c r="AM137" s="91">
        <f t="shared" si="26"/>
        <v>952.39636798423032</v>
      </c>
      <c r="AN137" s="91">
        <f t="shared" si="26"/>
        <v>1091.5646076419214</v>
      </c>
      <c r="AO137" s="91">
        <f t="shared" si="26"/>
        <v>1245.0422902777204</v>
      </c>
      <c r="AP137" s="91">
        <f t="shared" si="26"/>
        <v>1335.8868061934998</v>
      </c>
      <c r="AQ137" s="91">
        <f t="shared" si="26"/>
        <v>1392.431437857246</v>
      </c>
      <c r="AR137" s="91">
        <f t="shared" si="26"/>
        <v>1537.0614486199247</v>
      </c>
      <c r="AS137" s="91">
        <f t="shared" si="26"/>
        <v>1663.4790332395776</v>
      </c>
      <c r="AT137" s="91">
        <f t="shared" si="26"/>
        <v>1892.0999472469014</v>
      </c>
      <c r="AU137" s="91">
        <f t="shared" si="26"/>
        <v>2458.9356917019627</v>
      </c>
      <c r="AV137" s="91">
        <f t="shared" si="26"/>
        <v>3105.5283891711924</v>
      </c>
      <c r="AW137" s="91">
        <f t="shared" si="26"/>
        <v>3512.9681201122448</v>
      </c>
      <c r="AX137" s="91">
        <f t="shared" si="26"/>
        <v>3534.6717169073422</v>
      </c>
      <c r="AY137" s="91">
        <f t="shared" si="26"/>
        <v>3616.687737189267</v>
      </c>
      <c r="AZ137" s="91">
        <f t="shared" si="26"/>
        <v>3674.272957114737</v>
      </c>
      <c r="BA137" s="91">
        <f t="shared" si="26"/>
        <v>3613.0018097053608</v>
      </c>
      <c r="BB137" s="91">
        <f t="shared" si="26"/>
        <v>3637.648998174292</v>
      </c>
      <c r="BC137" s="91">
        <f t="shared" si="26"/>
        <v>3631.3540657041844</v>
      </c>
      <c r="BD137" s="91">
        <f t="shared" si="26"/>
        <v>3250.3236298114498</v>
      </c>
      <c r="BE137" s="91">
        <f t="shared" si="26"/>
        <v>3608.6552814479792</v>
      </c>
      <c r="BF137" s="91">
        <f t="shared" si="26"/>
        <v>3944.4480448716222</v>
      </c>
      <c r="BG137" s="91">
        <f t="shared" si="26"/>
        <v>4008.7191253145888</v>
      </c>
      <c r="BH137" s="91">
        <f t="shared" si="26"/>
        <v>3420.8664214827295</v>
      </c>
      <c r="BI137" s="91">
        <f t="shared" si="26"/>
        <v>2550.1235653000672</v>
      </c>
      <c r="BJ137" s="91">
        <f t="shared" si="26"/>
        <v>2062.2246109618959</v>
      </c>
      <c r="BK137" s="91">
        <f t="shared" si="26"/>
        <v>1737.5119804834528</v>
      </c>
      <c r="BL137" s="91">
        <f t="shared" si="26"/>
        <v>1455.6900798477316</v>
      </c>
      <c r="BM137" s="91">
        <f t="shared" si="26"/>
        <v>876.97242974579706</v>
      </c>
      <c r="BN137" s="91">
        <f t="shared" si="26"/>
        <v>633.219714059539</v>
      </c>
      <c r="BO137" s="91">
        <f t="shared" si="26"/>
        <v>451.05771460709826</v>
      </c>
      <c r="BP137" s="91">
        <f t="shared" si="26"/>
        <v>292.27523465753882</v>
      </c>
      <c r="BQ137" s="91">
        <f t="shared" si="26"/>
        <v>172.17469324246858</v>
      </c>
      <c r="BR137" s="91">
        <f t="shared" si="26"/>
        <v>121.33469970972095</v>
      </c>
      <c r="BS137" s="91">
        <f t="shared" si="26"/>
        <v>91.060306652508046</v>
      </c>
      <c r="BT137" s="91">
        <f t="shared" si="26"/>
        <v>70.777991485328599</v>
      </c>
      <c r="BU137" s="91">
        <f t="shared" si="26"/>
        <v>55.411142775136156</v>
      </c>
      <c r="BV137" s="91">
        <f t="shared" si="26"/>
        <v>44.016869660347488</v>
      </c>
      <c r="BW137" s="91">
        <f t="shared" si="26"/>
        <v>35.135079946609913</v>
      </c>
      <c r="BX137" s="29"/>
    </row>
    <row r="138" spans="1:76">
      <c r="A138" s="82"/>
      <c r="B138" s="9" t="s">
        <v>274</v>
      </c>
      <c r="C138" s="30"/>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1">
        <f t="shared" ref="AH138:BW138" si="27">SUMIF($C$20:$C$75,"(IR)",AH$20:AH$75)</f>
        <v>1321.7847508922073</v>
      </c>
      <c r="AI138" s="91">
        <f t="shared" si="27"/>
        <v>1430.903972469388</v>
      </c>
      <c r="AJ138" s="91">
        <f t="shared" si="27"/>
        <v>1937.8141629670331</v>
      </c>
      <c r="AK138" s="91">
        <f t="shared" si="27"/>
        <v>3161.3514435154439</v>
      </c>
      <c r="AL138" s="91">
        <f t="shared" si="27"/>
        <v>4694.0032926753074</v>
      </c>
      <c r="AM138" s="91">
        <f t="shared" si="27"/>
        <v>5797.424411765769</v>
      </c>
      <c r="AN138" s="91">
        <f t="shared" si="27"/>
        <v>6580.4126113580787</v>
      </c>
      <c r="AO138" s="91">
        <f t="shared" si="27"/>
        <v>7477.9681002937086</v>
      </c>
      <c r="AP138" s="91">
        <f t="shared" si="27"/>
        <v>8064.3313104731669</v>
      </c>
      <c r="AQ138" s="91">
        <f t="shared" si="27"/>
        <v>8030.2034745556384</v>
      </c>
      <c r="AR138" s="91">
        <f t="shared" si="27"/>
        <v>7273.6904086331897</v>
      </c>
      <c r="AS138" s="91">
        <f t="shared" si="27"/>
        <v>7504.9067831130142</v>
      </c>
      <c r="AT138" s="91">
        <f t="shared" si="27"/>
        <v>9114.315522599707</v>
      </c>
      <c r="AU138" s="91">
        <f t="shared" si="27"/>
        <v>11830.210642809769</v>
      </c>
      <c r="AV138" s="91">
        <f t="shared" si="27"/>
        <v>15160.515701495475</v>
      </c>
      <c r="AW138" s="91">
        <f t="shared" si="27"/>
        <v>17250.641936221091</v>
      </c>
      <c r="AX138" s="91">
        <f t="shared" si="27"/>
        <v>18473.43343769549</v>
      </c>
      <c r="AY138" s="91">
        <f t="shared" si="27"/>
        <v>19770.916634923979</v>
      </c>
      <c r="AZ138" s="91">
        <f t="shared" si="27"/>
        <v>20170.922105157024</v>
      </c>
      <c r="BA138" s="91">
        <f t="shared" si="27"/>
        <v>19416.785297518876</v>
      </c>
      <c r="BB138" s="91">
        <f t="shared" si="27"/>
        <v>19010.884402873518</v>
      </c>
      <c r="BC138" s="91">
        <f t="shared" si="27"/>
        <v>18186.044059871223</v>
      </c>
      <c r="BD138" s="91">
        <f t="shared" si="27"/>
        <v>16912.025737109729</v>
      </c>
      <c r="BE138" s="91">
        <f t="shared" si="27"/>
        <v>17056.500583844307</v>
      </c>
      <c r="BF138" s="91">
        <f t="shared" si="27"/>
        <v>17702.25938497169</v>
      </c>
      <c r="BG138" s="91">
        <f t="shared" si="27"/>
        <v>18454.557481599055</v>
      </c>
      <c r="BH138" s="91">
        <f t="shared" si="27"/>
        <v>19226.963198666355</v>
      </c>
      <c r="BI138" s="91">
        <f t="shared" si="27"/>
        <v>20292.285617760459</v>
      </c>
      <c r="BJ138" s="91">
        <f t="shared" si="27"/>
        <v>21330.425753541815</v>
      </c>
      <c r="BK138" s="91">
        <f t="shared" si="27"/>
        <v>22578.524812971216</v>
      </c>
      <c r="BL138" s="91">
        <f t="shared" si="27"/>
        <v>23957.166854469571</v>
      </c>
      <c r="BM138" s="91">
        <f t="shared" si="27"/>
        <v>29456.395687177181</v>
      </c>
      <c r="BN138" s="91">
        <f t="shared" si="27"/>
        <v>31364.888402871529</v>
      </c>
      <c r="BO138" s="91">
        <f t="shared" si="27"/>
        <v>32858.969706500597</v>
      </c>
      <c r="BP138" s="91">
        <f t="shared" si="27"/>
        <v>34923.93576267454</v>
      </c>
      <c r="BQ138" s="91">
        <f t="shared" si="27"/>
        <v>32267.090928838366</v>
      </c>
      <c r="BR138" s="91">
        <f t="shared" si="27"/>
        <v>32141.171885421008</v>
      </c>
      <c r="BS138" s="91">
        <f t="shared" si="27"/>
        <v>32556.115841396891</v>
      </c>
      <c r="BT138" s="91">
        <f t="shared" si="27"/>
        <v>32856.667413388292</v>
      </c>
      <c r="BU138" s="91">
        <f t="shared" si="27"/>
        <v>33625.588092986625</v>
      </c>
      <c r="BV138" s="91">
        <f t="shared" si="27"/>
        <v>34855.144993668604</v>
      </c>
      <c r="BW138" s="91">
        <f t="shared" si="27"/>
        <v>35956.282953736132</v>
      </c>
      <c r="BX138" s="29"/>
    </row>
    <row r="139" spans="1:76">
      <c r="A139" s="82"/>
      <c r="B139" s="158" t="s">
        <v>273</v>
      </c>
      <c r="C139" s="30"/>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1">
        <f t="shared" ref="AH139:BW139" si="28">SUMIF($C$80:$C$124,"(IR)",AH$80:AH$124)</f>
        <v>1139.3171181109758</v>
      </c>
      <c r="AI139" s="91">
        <f t="shared" si="28"/>
        <v>1274.2276718241828</v>
      </c>
      <c r="AJ139" s="91">
        <f t="shared" si="28"/>
        <v>1565.9528675584088</v>
      </c>
      <c r="AK139" s="91">
        <f t="shared" si="28"/>
        <v>2203.9403598097765</v>
      </c>
      <c r="AL139" s="91">
        <f t="shared" si="28"/>
        <v>2542.456153107195</v>
      </c>
      <c r="AM139" s="91">
        <f t="shared" si="28"/>
        <v>2852.6661001012285</v>
      </c>
      <c r="AN139" s="91">
        <f t="shared" si="28"/>
        <v>3302.3298729544231</v>
      </c>
      <c r="AO139" s="91">
        <f t="shared" si="28"/>
        <v>3748.631156600457</v>
      </c>
      <c r="AP139" s="91">
        <f t="shared" si="28"/>
        <v>4087.7347390073819</v>
      </c>
      <c r="AQ139" s="91">
        <f t="shared" si="28"/>
        <v>4369.6572874142439</v>
      </c>
      <c r="AR139" s="91">
        <f t="shared" si="28"/>
        <v>4921.5526800853704</v>
      </c>
      <c r="AS139" s="91">
        <f t="shared" si="28"/>
        <v>5626.4790039151112</v>
      </c>
      <c r="AT139" s="91">
        <f t="shared" si="28"/>
        <v>6529.4233982880269</v>
      </c>
      <c r="AU139" s="91">
        <f t="shared" si="28"/>
        <v>6942.6530498067441</v>
      </c>
      <c r="AV139" s="91">
        <f t="shared" si="28"/>
        <v>8316.6846934984642</v>
      </c>
      <c r="AW139" s="91">
        <f t="shared" si="28"/>
        <v>9239.5898305929295</v>
      </c>
      <c r="AX139" s="91">
        <f t="shared" si="28"/>
        <v>9579.2525380682109</v>
      </c>
      <c r="AY139" s="91">
        <f t="shared" si="28"/>
        <v>9571.1814421552444</v>
      </c>
      <c r="AZ139" s="91">
        <f t="shared" si="28"/>
        <v>9461.1165631647436</v>
      </c>
      <c r="BA139" s="91">
        <f t="shared" si="28"/>
        <v>9278.5545238302548</v>
      </c>
      <c r="BB139" s="91">
        <f t="shared" si="28"/>
        <v>8995.1786908621834</v>
      </c>
      <c r="BC139" s="91">
        <f t="shared" si="28"/>
        <v>9069.9185477517694</v>
      </c>
      <c r="BD139" s="91">
        <f t="shared" si="28"/>
        <v>9507.306086896986</v>
      </c>
      <c r="BE139" s="91">
        <f t="shared" si="28"/>
        <v>10252.111800517816</v>
      </c>
      <c r="BF139" s="91">
        <f t="shared" si="28"/>
        <v>10647.90637593427</v>
      </c>
      <c r="BG139" s="91">
        <f t="shared" si="28"/>
        <v>10889.772249639611</v>
      </c>
      <c r="BH139" s="91">
        <f t="shared" si="28"/>
        <v>12380.164428331336</v>
      </c>
      <c r="BI139" s="91">
        <f t="shared" si="28"/>
        <v>12874.372346581478</v>
      </c>
      <c r="BJ139" s="91">
        <f t="shared" si="28"/>
        <v>13779.58616835176</v>
      </c>
      <c r="BK139" s="91">
        <f t="shared" si="28"/>
        <v>14380.04511812843</v>
      </c>
      <c r="BL139" s="91">
        <f t="shared" si="28"/>
        <v>15553.985666372695</v>
      </c>
      <c r="BM139" s="91">
        <f t="shared" si="28"/>
        <v>16362.454703807014</v>
      </c>
      <c r="BN139" s="91">
        <f t="shared" si="28"/>
        <v>16766.754930850635</v>
      </c>
      <c r="BO139" s="91">
        <f t="shared" si="28"/>
        <v>16629.992018452122</v>
      </c>
      <c r="BP139" s="91">
        <f t="shared" si="28"/>
        <v>16181.798541337932</v>
      </c>
      <c r="BQ139" s="91">
        <f t="shared" si="28"/>
        <v>13603.875248275328</v>
      </c>
      <c r="BR139" s="91">
        <f t="shared" si="28"/>
        <v>13182.762049444136</v>
      </c>
      <c r="BS139" s="91">
        <f t="shared" si="28"/>
        <v>12651.782743438976</v>
      </c>
      <c r="BT139" s="91">
        <f t="shared" si="28"/>
        <v>12071.267655139516</v>
      </c>
      <c r="BU139" s="91">
        <f t="shared" si="28"/>
        <v>11614.214364465148</v>
      </c>
      <c r="BV139" s="91">
        <f t="shared" si="28"/>
        <v>11155.56449327142</v>
      </c>
      <c r="BW139" s="91">
        <f t="shared" si="28"/>
        <v>10996.555564910566</v>
      </c>
      <c r="BX139" s="29"/>
    </row>
    <row r="140" spans="1:76" ht="24.75" customHeight="1">
      <c r="A140" s="82"/>
      <c r="B140" s="157" t="s">
        <v>194</v>
      </c>
      <c r="C140" s="35"/>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116">
        <f t="shared" ref="AH140:BW140" si="29">SUM(AH141:AH143)</f>
        <v>2721</v>
      </c>
      <c r="AI140" s="116">
        <f t="shared" si="29"/>
        <v>3900.06</v>
      </c>
      <c r="AJ140" s="116">
        <f t="shared" si="29"/>
        <v>4299.0600000000004</v>
      </c>
      <c r="AK140" s="116">
        <f t="shared" si="29"/>
        <v>4978.0599999999995</v>
      </c>
      <c r="AL140" s="116">
        <f t="shared" si="29"/>
        <v>5501.0599999999995</v>
      </c>
      <c r="AM140" s="116">
        <f t="shared" si="29"/>
        <v>6085.0599999999995</v>
      </c>
      <c r="AN140" s="116">
        <f t="shared" si="29"/>
        <v>6605.0599999999995</v>
      </c>
      <c r="AO140" s="116">
        <f t="shared" si="29"/>
        <v>7088.0599999999995</v>
      </c>
      <c r="AP140" s="116">
        <f t="shared" si="29"/>
        <v>7484.06</v>
      </c>
      <c r="AQ140" s="116">
        <f t="shared" si="29"/>
        <v>7892.5680000000002</v>
      </c>
      <c r="AR140" s="116">
        <f t="shared" si="29"/>
        <v>8031.5509999999995</v>
      </c>
      <c r="AS140" s="116">
        <f t="shared" si="29"/>
        <v>8411.9090000000015</v>
      </c>
      <c r="AT140" s="116">
        <f t="shared" si="29"/>
        <v>9172.8167156850413</v>
      </c>
      <c r="AU140" s="116">
        <f t="shared" si="29"/>
        <v>10755.346568931573</v>
      </c>
      <c r="AV140" s="116">
        <f t="shared" si="29"/>
        <v>12410.679000000004</v>
      </c>
      <c r="AW140" s="116">
        <f t="shared" si="29"/>
        <v>14068.823</v>
      </c>
      <c r="AX140" s="116">
        <f t="shared" si="29"/>
        <v>14698.89</v>
      </c>
      <c r="AY140" s="116">
        <f t="shared" si="29"/>
        <v>16122.347527041315</v>
      </c>
      <c r="AZ140" s="116">
        <f t="shared" si="29"/>
        <v>17621.866000000002</v>
      </c>
      <c r="BA140" s="116">
        <f t="shared" si="29"/>
        <v>18587.272009000008</v>
      </c>
      <c r="BB140" s="116">
        <f t="shared" si="29"/>
        <v>19334.14472503843</v>
      </c>
      <c r="BC140" s="116">
        <f t="shared" si="29"/>
        <v>21437.683100000013</v>
      </c>
      <c r="BD140" s="116">
        <f t="shared" si="29"/>
        <v>23910.498331296745</v>
      </c>
      <c r="BE140" s="116">
        <f t="shared" si="29"/>
        <v>24695.169227916082</v>
      </c>
      <c r="BF140" s="116">
        <f t="shared" si="29"/>
        <v>24320.416560955211</v>
      </c>
      <c r="BG140" s="116">
        <f t="shared" si="29"/>
        <v>16358.23668802809</v>
      </c>
      <c r="BH140" s="116">
        <f t="shared" si="29"/>
        <v>17655.991089000003</v>
      </c>
      <c r="BI140" s="116">
        <f t="shared" si="29"/>
        <v>19168.410324449</v>
      </c>
      <c r="BJ140" s="116">
        <f t="shared" si="29"/>
        <v>18905.443974729795</v>
      </c>
      <c r="BK140" s="116">
        <f t="shared" si="29"/>
        <v>20134.145588311138</v>
      </c>
      <c r="BL140" s="116">
        <f t="shared" si="29"/>
        <v>22119.138006874229</v>
      </c>
      <c r="BM140" s="116">
        <f t="shared" si="29"/>
        <v>23493.366511449785</v>
      </c>
      <c r="BN140" s="116">
        <f t="shared" si="29"/>
        <v>24251.32462942709</v>
      </c>
      <c r="BO140" s="116">
        <f t="shared" si="29"/>
        <v>24518.543630379987</v>
      </c>
      <c r="BP140" s="116">
        <f t="shared" si="29"/>
        <v>25755.445607450238</v>
      </c>
      <c r="BQ140" s="116">
        <f t="shared" si="29"/>
        <v>26305.251638220569</v>
      </c>
      <c r="BR140" s="116">
        <f t="shared" si="29"/>
        <v>27871.252038282844</v>
      </c>
      <c r="BS140" s="116">
        <f t="shared" si="29"/>
        <v>27857.03354968044</v>
      </c>
      <c r="BT140" s="116">
        <f t="shared" si="29"/>
        <v>27278.15112631231</v>
      </c>
      <c r="BU140" s="116">
        <f t="shared" si="29"/>
        <v>26925.291297406984</v>
      </c>
      <c r="BV140" s="116">
        <f t="shared" si="29"/>
        <v>27279.942515121496</v>
      </c>
      <c r="BW140" s="116">
        <f t="shared" si="29"/>
        <v>27925.509760394598</v>
      </c>
      <c r="BX140" s="29"/>
    </row>
    <row r="141" spans="1:76">
      <c r="A141" s="82"/>
      <c r="B141" s="9" t="s">
        <v>275</v>
      </c>
      <c r="C141" s="30"/>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91">
        <f t="shared" ref="AH141:BW141" si="30">SUMIF($C$6:$C$15,"(NC / NIR)",AH$6:AH$15)</f>
        <v>1836.2120090576486</v>
      </c>
      <c r="AI141" s="91">
        <f t="shared" si="30"/>
        <v>2875.1898291377083</v>
      </c>
      <c r="AJ141" s="91">
        <f t="shared" si="30"/>
        <v>3058.9992414056137</v>
      </c>
      <c r="AK141" s="91">
        <f t="shared" si="30"/>
        <v>3510.3424145390022</v>
      </c>
      <c r="AL141" s="91">
        <f t="shared" si="30"/>
        <v>3822.85954155132</v>
      </c>
      <c r="AM141" s="91">
        <f t="shared" si="30"/>
        <v>4173.6472729167699</v>
      </c>
      <c r="AN141" s="91">
        <f t="shared" si="30"/>
        <v>4480.0348862282062</v>
      </c>
      <c r="AO141" s="91">
        <f t="shared" si="30"/>
        <v>4695.675937329378</v>
      </c>
      <c r="AP141" s="91">
        <f t="shared" si="30"/>
        <v>4761.9940263349717</v>
      </c>
      <c r="AQ141" s="91">
        <f t="shared" si="30"/>
        <v>4871.5898862231707</v>
      </c>
      <c r="AR141" s="91">
        <f t="shared" si="30"/>
        <v>4813.4099744551468</v>
      </c>
      <c r="AS141" s="91">
        <f t="shared" si="30"/>
        <v>4866.8967571149997</v>
      </c>
      <c r="AT141" s="91">
        <f t="shared" si="30"/>
        <v>4970.9264232967089</v>
      </c>
      <c r="AU141" s="91">
        <f t="shared" si="30"/>
        <v>5620.6440956386186</v>
      </c>
      <c r="AV141" s="91">
        <f t="shared" si="30"/>
        <v>6186.6227737981817</v>
      </c>
      <c r="AW141" s="91">
        <f t="shared" si="30"/>
        <v>6656.6340258818027</v>
      </c>
      <c r="AX141" s="91">
        <f t="shared" si="30"/>
        <v>6768.8464522496879</v>
      </c>
      <c r="AY141" s="91">
        <f t="shared" si="30"/>
        <v>7079.6166051252549</v>
      </c>
      <c r="AZ141" s="91">
        <f t="shared" si="30"/>
        <v>7384.6422419182345</v>
      </c>
      <c r="BA141" s="91">
        <f t="shared" si="30"/>
        <v>7576.8967591892688</v>
      </c>
      <c r="BB141" s="91">
        <f t="shared" si="30"/>
        <v>7823.5319327057887</v>
      </c>
      <c r="BC141" s="91">
        <f t="shared" si="30"/>
        <v>8849.7735056882193</v>
      </c>
      <c r="BD141" s="91">
        <f t="shared" si="30"/>
        <v>9327.3109854829381</v>
      </c>
      <c r="BE141" s="91">
        <f t="shared" si="30"/>
        <v>9475.3642299725107</v>
      </c>
      <c r="BF141" s="91">
        <f t="shared" si="30"/>
        <v>9707.8943792999999</v>
      </c>
      <c r="BG141" s="91">
        <f t="shared" si="30"/>
        <v>794.02521823565701</v>
      </c>
      <c r="BH141" s="91">
        <f t="shared" si="30"/>
        <v>842.55899999999997</v>
      </c>
      <c r="BI141" s="91">
        <f t="shared" si="30"/>
        <v>924.2647969778385</v>
      </c>
      <c r="BJ141" s="91">
        <f t="shared" si="30"/>
        <v>973.07987379439624</v>
      </c>
      <c r="BK141" s="91">
        <f t="shared" si="30"/>
        <v>1040.0247158707195</v>
      </c>
      <c r="BL141" s="91">
        <f t="shared" si="30"/>
        <v>1105.9393085337213</v>
      </c>
      <c r="BM141" s="91">
        <f t="shared" si="30"/>
        <v>1192.3924182195146</v>
      </c>
      <c r="BN141" s="91">
        <f t="shared" si="30"/>
        <v>1220.2959423261623</v>
      </c>
      <c r="BO141" s="91">
        <f t="shared" si="30"/>
        <v>1314.7165739259212</v>
      </c>
      <c r="BP141" s="91">
        <f t="shared" si="30"/>
        <v>1390.6353122046253</v>
      </c>
      <c r="BQ141" s="91">
        <f t="shared" si="30"/>
        <v>1463.4690523331681</v>
      </c>
      <c r="BR141" s="91">
        <f t="shared" si="30"/>
        <v>1714.4734404258609</v>
      </c>
      <c r="BS141" s="91">
        <f t="shared" si="30"/>
        <v>1771.8397160221307</v>
      </c>
      <c r="BT141" s="91">
        <f t="shared" si="30"/>
        <v>1802.3282329150893</v>
      </c>
      <c r="BU141" s="91">
        <f t="shared" si="30"/>
        <v>1859.976974262378</v>
      </c>
      <c r="BV141" s="91">
        <f t="shared" si="30"/>
        <v>1935.4564349891393</v>
      </c>
      <c r="BW141" s="91">
        <f t="shared" si="30"/>
        <v>2028.09025818641</v>
      </c>
      <c r="BX141" s="29"/>
    </row>
    <row r="142" spans="1:76">
      <c r="A142" s="82"/>
      <c r="B142" s="9" t="s">
        <v>274</v>
      </c>
      <c r="C142" s="30"/>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91">
        <f t="shared" ref="AH142:BW142" si="31">SUMIF($C$20:$C$75,"(NC / NIR)",AH$20:AH$75)</f>
        <v>417.30195821129746</v>
      </c>
      <c r="AI142" s="91">
        <f t="shared" si="31"/>
        <v>529.60220306078645</v>
      </c>
      <c r="AJ142" s="91">
        <f t="shared" si="31"/>
        <v>633.07543812711435</v>
      </c>
      <c r="AK142" s="91">
        <f t="shared" si="31"/>
        <v>738.48012106894282</v>
      </c>
      <c r="AL142" s="91">
        <f t="shared" si="31"/>
        <v>830.55701238433289</v>
      </c>
      <c r="AM142" s="91">
        <f t="shared" si="31"/>
        <v>960.49276853964022</v>
      </c>
      <c r="AN142" s="91">
        <f t="shared" si="31"/>
        <v>1061.0040746836548</v>
      </c>
      <c r="AO142" s="91">
        <f t="shared" si="31"/>
        <v>1164.4219602171174</v>
      </c>
      <c r="AP142" s="91">
        <f t="shared" si="31"/>
        <v>1333.8533908256416</v>
      </c>
      <c r="AQ142" s="91">
        <f t="shared" si="31"/>
        <v>1489.4872643034992</v>
      </c>
      <c r="AR142" s="91">
        <f t="shared" si="31"/>
        <v>1540.5206118266901</v>
      </c>
      <c r="AS142" s="91">
        <f t="shared" si="31"/>
        <v>1666.2812787270329</v>
      </c>
      <c r="AT142" s="91">
        <f t="shared" si="31"/>
        <v>1919.4344050421473</v>
      </c>
      <c r="AU142" s="91">
        <f t="shared" si="31"/>
        <v>2350.8976246910274</v>
      </c>
      <c r="AV142" s="91">
        <f t="shared" si="31"/>
        <v>2768.50921628165</v>
      </c>
      <c r="AW142" s="91">
        <f t="shared" si="31"/>
        <v>3413.4548352956463</v>
      </c>
      <c r="AX142" s="91">
        <f t="shared" si="31"/>
        <v>3762.9625182212412</v>
      </c>
      <c r="AY142" s="91">
        <f t="shared" si="31"/>
        <v>4350.6753790768726</v>
      </c>
      <c r="AZ142" s="91">
        <f t="shared" si="31"/>
        <v>5054.347564111883</v>
      </c>
      <c r="BA142" s="91">
        <f t="shared" si="31"/>
        <v>5358.6750497622079</v>
      </c>
      <c r="BB142" s="91">
        <f t="shared" si="31"/>
        <v>5550.1083570834162</v>
      </c>
      <c r="BC142" s="91">
        <f t="shared" si="31"/>
        <v>5771.583245054886</v>
      </c>
      <c r="BD142" s="91">
        <f t="shared" si="31"/>
        <v>5978.3111078018701</v>
      </c>
      <c r="BE142" s="91">
        <f t="shared" si="31"/>
        <v>6371.1093210319796</v>
      </c>
      <c r="BF142" s="91">
        <f t="shared" si="31"/>
        <v>6517.7392567383986</v>
      </c>
      <c r="BG142" s="91">
        <f t="shared" si="31"/>
        <v>6815.2711439341174</v>
      </c>
      <c r="BH142" s="91">
        <f t="shared" si="31"/>
        <v>7076.8760000000002</v>
      </c>
      <c r="BI142" s="91">
        <f t="shared" si="31"/>
        <v>7349.3426876018675</v>
      </c>
      <c r="BJ142" s="91">
        <f t="shared" si="31"/>
        <v>7638.5452869243391</v>
      </c>
      <c r="BK142" s="91">
        <f t="shared" si="31"/>
        <v>8013.2638627443484</v>
      </c>
      <c r="BL142" s="91">
        <f t="shared" si="31"/>
        <v>8623.1827387670037</v>
      </c>
      <c r="BM142" s="91">
        <f t="shared" si="31"/>
        <v>9078.7432718570435</v>
      </c>
      <c r="BN142" s="91">
        <f t="shared" si="31"/>
        <v>9413.5107245551153</v>
      </c>
      <c r="BO142" s="91">
        <f t="shared" si="31"/>
        <v>9887.1723686280984</v>
      </c>
      <c r="BP142" s="91">
        <f t="shared" si="31"/>
        <v>10571.130296586944</v>
      </c>
      <c r="BQ142" s="91">
        <f t="shared" si="31"/>
        <v>10912.532433363369</v>
      </c>
      <c r="BR142" s="91">
        <f t="shared" si="31"/>
        <v>11875.842011688763</v>
      </c>
      <c r="BS142" s="91">
        <f t="shared" si="31"/>
        <v>11826.013571716516</v>
      </c>
      <c r="BT142" s="91">
        <f t="shared" si="31"/>
        <v>11217.85902929833</v>
      </c>
      <c r="BU142" s="91">
        <f t="shared" si="31"/>
        <v>10900.707809113712</v>
      </c>
      <c r="BV142" s="91">
        <f t="shared" si="31"/>
        <v>11209.214590950553</v>
      </c>
      <c r="BW142" s="91">
        <f t="shared" si="31"/>
        <v>11689.497147406853</v>
      </c>
      <c r="BX142" s="29"/>
    </row>
    <row r="143" spans="1:76">
      <c r="A143" s="82"/>
      <c r="B143" s="9" t="s">
        <v>273</v>
      </c>
      <c r="C143" s="30"/>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91">
        <f t="shared" ref="AH143:BW143" si="32">SUMIF($C$80:$C$124,"(NC / NIR)",AH$80:AH$124)</f>
        <v>467.48603273105391</v>
      </c>
      <c r="AI143" s="91">
        <f t="shared" si="32"/>
        <v>495.26796780150516</v>
      </c>
      <c r="AJ143" s="91">
        <f t="shared" si="32"/>
        <v>606.985320467272</v>
      </c>
      <c r="AK143" s="91">
        <f t="shared" si="32"/>
        <v>729.23746439205502</v>
      </c>
      <c r="AL143" s="91">
        <f t="shared" si="32"/>
        <v>847.64344606434713</v>
      </c>
      <c r="AM143" s="91">
        <f t="shared" si="32"/>
        <v>950.91995854358925</v>
      </c>
      <c r="AN143" s="91">
        <f t="shared" si="32"/>
        <v>1064.0210390881389</v>
      </c>
      <c r="AO143" s="91">
        <f t="shared" si="32"/>
        <v>1227.9621024535047</v>
      </c>
      <c r="AP143" s="91">
        <f t="shared" si="32"/>
        <v>1388.2125828393876</v>
      </c>
      <c r="AQ143" s="91">
        <f t="shared" si="32"/>
        <v>1531.4908494733309</v>
      </c>
      <c r="AR143" s="91">
        <f t="shared" si="32"/>
        <v>1677.6204137181626</v>
      </c>
      <c r="AS143" s="91">
        <f t="shared" si="32"/>
        <v>1878.7309641579686</v>
      </c>
      <c r="AT143" s="91">
        <f t="shared" si="32"/>
        <v>2282.4558873461842</v>
      </c>
      <c r="AU143" s="91">
        <f t="shared" si="32"/>
        <v>2783.8048486019275</v>
      </c>
      <c r="AV143" s="91">
        <f t="shared" si="32"/>
        <v>3455.5470099201711</v>
      </c>
      <c r="AW143" s="91">
        <f t="shared" si="32"/>
        <v>3998.7341388225504</v>
      </c>
      <c r="AX143" s="91">
        <f t="shared" si="32"/>
        <v>4167.0810295290712</v>
      </c>
      <c r="AY143" s="91">
        <f t="shared" si="32"/>
        <v>4692.0555428391863</v>
      </c>
      <c r="AZ143" s="91">
        <f t="shared" si="32"/>
        <v>5182.8761939698834</v>
      </c>
      <c r="BA143" s="91">
        <f t="shared" si="32"/>
        <v>5651.7002000485309</v>
      </c>
      <c r="BB143" s="91">
        <f t="shared" si="32"/>
        <v>5960.5044352492259</v>
      </c>
      <c r="BC143" s="91">
        <f t="shared" si="32"/>
        <v>6816.3263492569085</v>
      </c>
      <c r="BD143" s="91">
        <f t="shared" si="32"/>
        <v>8604.8762380119351</v>
      </c>
      <c r="BE143" s="91">
        <f t="shared" si="32"/>
        <v>8848.6956769115914</v>
      </c>
      <c r="BF143" s="91">
        <f t="shared" si="32"/>
        <v>8094.7829249168126</v>
      </c>
      <c r="BG143" s="91">
        <f t="shared" si="32"/>
        <v>8748.9403258583152</v>
      </c>
      <c r="BH143" s="91">
        <f t="shared" si="32"/>
        <v>9736.5560890000015</v>
      </c>
      <c r="BI143" s="91">
        <f t="shared" si="32"/>
        <v>10894.802839869293</v>
      </c>
      <c r="BJ143" s="91">
        <f t="shared" si="32"/>
        <v>10293.81881401106</v>
      </c>
      <c r="BK143" s="91">
        <f t="shared" si="32"/>
        <v>11080.85700969607</v>
      </c>
      <c r="BL143" s="91">
        <f t="shared" si="32"/>
        <v>12390.015959573504</v>
      </c>
      <c r="BM143" s="91">
        <f t="shared" si="32"/>
        <v>13222.230821373225</v>
      </c>
      <c r="BN143" s="91">
        <f t="shared" si="32"/>
        <v>13617.517962545813</v>
      </c>
      <c r="BO143" s="91">
        <f t="shared" si="32"/>
        <v>13316.654687825969</v>
      </c>
      <c r="BP143" s="91">
        <f t="shared" si="32"/>
        <v>13793.679998658668</v>
      </c>
      <c r="BQ143" s="91">
        <f t="shared" si="32"/>
        <v>13929.250152524031</v>
      </c>
      <c r="BR143" s="91">
        <f t="shared" si="32"/>
        <v>14280.936586168222</v>
      </c>
      <c r="BS143" s="91">
        <f t="shared" si="32"/>
        <v>14259.180261941794</v>
      </c>
      <c r="BT143" s="91">
        <f t="shared" si="32"/>
        <v>14257.963864098892</v>
      </c>
      <c r="BU143" s="91">
        <f t="shared" si="32"/>
        <v>14164.606514030895</v>
      </c>
      <c r="BV143" s="91">
        <f t="shared" si="32"/>
        <v>14135.271489181805</v>
      </c>
      <c r="BW143" s="91">
        <f t="shared" si="32"/>
        <v>14207.922354801336</v>
      </c>
      <c r="BX143" s="29"/>
    </row>
    <row r="144" spans="1:76" ht="15.75" thickBot="1">
      <c r="A144" s="80"/>
      <c r="B144" s="156"/>
      <c r="C144" s="31"/>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29"/>
    </row>
    <row r="145" spans="1:76">
      <c r="A145" s="79"/>
      <c r="B145" s="29"/>
      <c r="C145" s="29"/>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155"/>
      <c r="BU145" s="155"/>
      <c r="BV145" s="155"/>
      <c r="BW145" s="155"/>
      <c r="BX145" s="29"/>
    </row>
  </sheetData>
  <mergeCells count="2">
    <mergeCell ref="A2:A4"/>
    <mergeCell ref="B2:C4"/>
  </mergeCells>
  <conditionalFormatting sqref="D136:AG139">
    <cfRule type="cellIs" dxfId="1" priority="1" stopIfTrue="1" operator="equal">
      <formula>TRUE</formula>
    </cfRule>
    <cfRule type="cellIs" dxfId="0" priority="2" stopIfTrue="1" operator="notEqual">
      <formula>TRUE</formula>
    </cfRule>
  </conditionalFormatting>
  <hyperlinks>
    <hyperlink ref="A1" location="Contents!A1" display="Return to contents page"/>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5"/>
  <sheetViews>
    <sheetView zoomScale="85" zoomScaleNormal="85" workbookViewId="0">
      <pane xSplit="3" ySplit="4" topLeftCell="BN5" activePane="bottomRight" state="frozen"/>
      <selection pane="topRight"/>
      <selection pane="bottomLeft"/>
      <selection pane="bottomRight"/>
    </sheetView>
  </sheetViews>
  <sheetFormatPr defaultColWidth="9.140625" defaultRowHeight="15"/>
  <cols>
    <col min="1" max="1" width="20.7109375" style="74" customWidth="1"/>
    <col min="2" max="2" width="75.7109375" style="28" customWidth="1"/>
    <col min="3" max="3" width="25.7109375" style="28" customWidth="1"/>
    <col min="4" max="71" width="12.7109375" style="73" customWidth="1"/>
    <col min="72" max="73" width="12.7109375" style="154" customWidth="1"/>
    <col min="74" max="75" width="12.7109375" style="73" customWidth="1"/>
    <col min="76" max="76" width="12.7109375" style="97" customWidth="1"/>
    <col min="77" max="16384" width="9.140625" style="97"/>
  </cols>
  <sheetData>
    <row r="1" spans="1:76" s="22" customFormat="1" ht="24.95" customHeight="1" thickBot="1">
      <c r="A1" s="27" t="s">
        <v>79</v>
      </c>
      <c r="B1" s="59"/>
      <c r="C1" s="59"/>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25"/>
    </row>
    <row r="2" spans="1:76" ht="33" customHeight="1">
      <c r="A2" s="419" t="str">
        <f>'Benefit summary table'!A2</f>
        <v>Budget 2015</v>
      </c>
      <c r="B2" s="419" t="s">
        <v>317</v>
      </c>
      <c r="C2" s="422"/>
      <c r="D2" s="55" t="s">
        <v>162</v>
      </c>
      <c r="E2" s="55" t="s">
        <v>161</v>
      </c>
      <c r="F2" s="55" t="s">
        <v>160</v>
      </c>
      <c r="G2" s="55" t="s">
        <v>159</v>
      </c>
      <c r="H2" s="55" t="s">
        <v>158</v>
      </c>
      <c r="I2" s="55" t="s">
        <v>157</v>
      </c>
      <c r="J2" s="55" t="s">
        <v>156</v>
      </c>
      <c r="K2" s="55" t="s">
        <v>155</v>
      </c>
      <c r="L2" s="55" t="s">
        <v>154</v>
      </c>
      <c r="M2" s="55" t="s">
        <v>153</v>
      </c>
      <c r="N2" s="55" t="s">
        <v>152</v>
      </c>
      <c r="O2" s="55" t="s">
        <v>151</v>
      </c>
      <c r="P2" s="55" t="s">
        <v>150</v>
      </c>
      <c r="Q2" s="55" t="s">
        <v>149</v>
      </c>
      <c r="R2" s="55" t="s">
        <v>148</v>
      </c>
      <c r="S2" s="55" t="s">
        <v>147</v>
      </c>
      <c r="T2" s="55" t="s">
        <v>146</v>
      </c>
      <c r="U2" s="55" t="s">
        <v>145</v>
      </c>
      <c r="V2" s="55" t="s">
        <v>144</v>
      </c>
      <c r="W2" s="55" t="s">
        <v>143</v>
      </c>
      <c r="X2" s="55" t="s">
        <v>142</v>
      </c>
      <c r="Y2" s="55" t="s">
        <v>141</v>
      </c>
      <c r="Z2" s="55" t="s">
        <v>140</v>
      </c>
      <c r="AA2" s="55" t="s">
        <v>139</v>
      </c>
      <c r="AB2" s="55" t="s">
        <v>138</v>
      </c>
      <c r="AC2" s="55" t="s">
        <v>137</v>
      </c>
      <c r="AD2" s="55" t="s">
        <v>136</v>
      </c>
      <c r="AE2" s="55" t="s">
        <v>135</v>
      </c>
      <c r="AF2" s="55" t="s">
        <v>134</v>
      </c>
      <c r="AG2" s="55" t="s">
        <v>133</v>
      </c>
      <c r="AH2" s="55" t="s">
        <v>132</v>
      </c>
      <c r="AI2" s="55" t="s">
        <v>131</v>
      </c>
      <c r="AJ2" s="55" t="s">
        <v>130</v>
      </c>
      <c r="AK2" s="55" t="s">
        <v>129</v>
      </c>
      <c r="AL2" s="55" t="s">
        <v>128</v>
      </c>
      <c r="AM2" s="55" t="s">
        <v>127</v>
      </c>
      <c r="AN2" s="55" t="s">
        <v>126</v>
      </c>
      <c r="AO2" s="55" t="s">
        <v>125</v>
      </c>
      <c r="AP2" s="55" t="s">
        <v>124</v>
      </c>
      <c r="AQ2" s="55" t="s">
        <v>123</v>
      </c>
      <c r="AR2" s="55" t="s">
        <v>122</v>
      </c>
      <c r="AS2" s="55" t="s">
        <v>121</v>
      </c>
      <c r="AT2" s="55" t="s">
        <v>120</v>
      </c>
      <c r="AU2" s="55" t="s">
        <v>119</v>
      </c>
      <c r="AV2" s="55" t="s">
        <v>118</v>
      </c>
      <c r="AW2" s="55" t="s">
        <v>117</v>
      </c>
      <c r="AX2" s="55" t="s">
        <v>116</v>
      </c>
      <c r="AY2" s="55" t="s">
        <v>115</v>
      </c>
      <c r="AZ2" s="55" t="s">
        <v>114</v>
      </c>
      <c r="BA2" s="55" t="s">
        <v>113</v>
      </c>
      <c r="BB2" s="55" t="s">
        <v>112</v>
      </c>
      <c r="BC2" s="55" t="s">
        <v>111</v>
      </c>
      <c r="BD2" s="55" t="s">
        <v>110</v>
      </c>
      <c r="BE2" s="55" t="s">
        <v>109</v>
      </c>
      <c r="BF2" s="55" t="s">
        <v>108</v>
      </c>
      <c r="BG2" s="55" t="s">
        <v>107</v>
      </c>
      <c r="BH2" s="55" t="s">
        <v>106</v>
      </c>
      <c r="BI2" s="55" t="s">
        <v>105</v>
      </c>
      <c r="BJ2" s="55" t="s">
        <v>104</v>
      </c>
      <c r="BK2" s="55" t="s">
        <v>103</v>
      </c>
      <c r="BL2" s="55" t="s">
        <v>102</v>
      </c>
      <c r="BM2" s="55" t="s">
        <v>101</v>
      </c>
      <c r="BN2" s="55" t="s">
        <v>100</v>
      </c>
      <c r="BO2" s="55" t="s">
        <v>99</v>
      </c>
      <c r="BP2" s="55" t="s">
        <v>98</v>
      </c>
      <c r="BQ2" s="55" t="s">
        <v>97</v>
      </c>
      <c r="BR2" s="55" t="s">
        <v>96</v>
      </c>
      <c r="BS2" s="55" t="s">
        <v>95</v>
      </c>
      <c r="BT2" s="55" t="s">
        <v>94</v>
      </c>
      <c r="BU2" s="54" t="s">
        <v>93</v>
      </c>
      <c r="BV2" s="54" t="s">
        <v>92</v>
      </c>
      <c r="BW2" s="54" t="s">
        <v>91</v>
      </c>
      <c r="BX2" s="33"/>
    </row>
    <row r="3" spans="1:76" s="178" customFormat="1" ht="15.75">
      <c r="A3" s="420"/>
      <c r="B3" s="420"/>
      <c r="C3" s="423"/>
      <c r="D3" s="53" t="s">
        <v>90</v>
      </c>
      <c r="E3" s="53" t="s">
        <v>90</v>
      </c>
      <c r="F3" s="53" t="s">
        <v>90</v>
      </c>
      <c r="G3" s="53" t="s">
        <v>90</v>
      </c>
      <c r="H3" s="53" t="s">
        <v>90</v>
      </c>
      <c r="I3" s="53" t="s">
        <v>90</v>
      </c>
      <c r="J3" s="53" t="s">
        <v>90</v>
      </c>
      <c r="K3" s="53" t="s">
        <v>90</v>
      </c>
      <c r="L3" s="53" t="s">
        <v>90</v>
      </c>
      <c r="M3" s="53" t="s">
        <v>90</v>
      </c>
      <c r="N3" s="53" t="s">
        <v>90</v>
      </c>
      <c r="O3" s="53" t="s">
        <v>90</v>
      </c>
      <c r="P3" s="53" t="s">
        <v>90</v>
      </c>
      <c r="Q3" s="53" t="s">
        <v>90</v>
      </c>
      <c r="R3" s="53" t="s">
        <v>90</v>
      </c>
      <c r="S3" s="53" t="s">
        <v>90</v>
      </c>
      <c r="T3" s="53" t="s">
        <v>90</v>
      </c>
      <c r="U3" s="53" t="s">
        <v>90</v>
      </c>
      <c r="V3" s="53" t="s">
        <v>90</v>
      </c>
      <c r="W3" s="53" t="s">
        <v>90</v>
      </c>
      <c r="X3" s="53" t="s">
        <v>90</v>
      </c>
      <c r="Y3" s="53" t="s">
        <v>90</v>
      </c>
      <c r="Z3" s="53" t="s">
        <v>90</v>
      </c>
      <c r="AA3" s="53" t="s">
        <v>90</v>
      </c>
      <c r="AB3" s="53" t="s">
        <v>90</v>
      </c>
      <c r="AC3" s="53" t="s">
        <v>90</v>
      </c>
      <c r="AD3" s="53" t="s">
        <v>90</v>
      </c>
      <c r="AE3" s="53" t="s">
        <v>90</v>
      </c>
      <c r="AF3" s="53" t="s">
        <v>90</v>
      </c>
      <c r="AG3" s="53" t="s">
        <v>90</v>
      </c>
      <c r="AH3" s="53" t="s">
        <v>90</v>
      </c>
      <c r="AI3" s="53" t="s">
        <v>90</v>
      </c>
      <c r="AJ3" s="53" t="s">
        <v>90</v>
      </c>
      <c r="AK3" s="53" t="s">
        <v>90</v>
      </c>
      <c r="AL3" s="53" t="s">
        <v>90</v>
      </c>
      <c r="AM3" s="53" t="s">
        <v>90</v>
      </c>
      <c r="AN3" s="53" t="s">
        <v>90</v>
      </c>
      <c r="AO3" s="53" t="s">
        <v>90</v>
      </c>
      <c r="AP3" s="53" t="s">
        <v>90</v>
      </c>
      <c r="AQ3" s="53" t="s">
        <v>90</v>
      </c>
      <c r="AR3" s="53" t="s">
        <v>90</v>
      </c>
      <c r="AS3" s="53" t="s">
        <v>90</v>
      </c>
      <c r="AT3" s="53" t="s">
        <v>90</v>
      </c>
      <c r="AU3" s="53" t="s">
        <v>90</v>
      </c>
      <c r="AV3" s="53" t="s">
        <v>90</v>
      </c>
      <c r="AW3" s="53" t="s">
        <v>90</v>
      </c>
      <c r="AX3" s="53" t="s">
        <v>90</v>
      </c>
      <c r="AY3" s="53" t="s">
        <v>90</v>
      </c>
      <c r="AZ3" s="53" t="s">
        <v>90</v>
      </c>
      <c r="BA3" s="53" t="s">
        <v>90</v>
      </c>
      <c r="BB3" s="53" t="s">
        <v>90</v>
      </c>
      <c r="BC3" s="53" t="s">
        <v>90</v>
      </c>
      <c r="BD3" s="53" t="s">
        <v>90</v>
      </c>
      <c r="BE3" s="53" t="s">
        <v>90</v>
      </c>
      <c r="BF3" s="53" t="s">
        <v>90</v>
      </c>
      <c r="BG3" s="53" t="s">
        <v>90</v>
      </c>
      <c r="BH3" s="53" t="s">
        <v>90</v>
      </c>
      <c r="BI3" s="53" t="s">
        <v>90</v>
      </c>
      <c r="BJ3" s="53" t="s">
        <v>90</v>
      </c>
      <c r="BK3" s="53" t="s">
        <v>90</v>
      </c>
      <c r="BL3" s="53" t="s">
        <v>90</v>
      </c>
      <c r="BM3" s="53" t="s">
        <v>90</v>
      </c>
      <c r="BN3" s="53" t="s">
        <v>90</v>
      </c>
      <c r="BO3" s="53" t="s">
        <v>90</v>
      </c>
      <c r="BP3" s="53" t="s">
        <v>90</v>
      </c>
      <c r="BQ3" s="53" t="s">
        <v>90</v>
      </c>
      <c r="BR3" s="53" t="s">
        <v>89</v>
      </c>
      <c r="BS3" s="53" t="s">
        <v>89</v>
      </c>
      <c r="BT3" s="53" t="s">
        <v>89</v>
      </c>
      <c r="BU3" s="53" t="s">
        <v>89</v>
      </c>
      <c r="BV3" s="53" t="s">
        <v>89</v>
      </c>
      <c r="BW3" s="53" t="s">
        <v>89</v>
      </c>
      <c r="BX3" s="179"/>
    </row>
    <row r="4" spans="1:76">
      <c r="A4" s="421"/>
      <c r="B4" s="421"/>
      <c r="C4" s="424"/>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33"/>
    </row>
    <row r="5" spans="1:76" ht="25.5" customHeight="1">
      <c r="A5" s="82"/>
      <c r="B5" s="35" t="s">
        <v>315</v>
      </c>
      <c r="C5" s="30"/>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33"/>
    </row>
    <row r="6" spans="1:76">
      <c r="A6" s="82"/>
      <c r="B6" s="30" t="s">
        <v>256</v>
      </c>
      <c r="C6" s="167" t="s">
        <v>198</v>
      </c>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v>134.88048277658581</v>
      </c>
      <c r="AI6" s="93">
        <v>133.23809720838236</v>
      </c>
      <c r="AJ6" s="93">
        <v>135.01289770823661</v>
      </c>
      <c r="AK6" s="93">
        <v>142.50935706832166</v>
      </c>
      <c r="AL6" s="93">
        <v>155.11041885814913</v>
      </c>
      <c r="AM6" s="93">
        <v>163.64649601288298</v>
      </c>
      <c r="AN6" s="93">
        <v>168.21068545532492</v>
      </c>
      <c r="AO6" s="93">
        <v>180.79571247171194</v>
      </c>
      <c r="AP6" s="93">
        <v>188.53456861794194</v>
      </c>
      <c r="AQ6" s="93">
        <v>199.89801063894174</v>
      </c>
      <c r="AR6" s="93">
        <v>202.74448932093713</v>
      </c>
      <c r="AS6" s="93">
        <v>205.14503939594994</v>
      </c>
      <c r="AT6" s="93">
        <v>222.83305244390212</v>
      </c>
      <c r="AU6" s="93">
        <v>257.08520594811012</v>
      </c>
      <c r="AV6" s="93">
        <v>0</v>
      </c>
      <c r="AW6" s="93">
        <v>0</v>
      </c>
      <c r="AX6" s="93">
        <v>0</v>
      </c>
      <c r="AY6" s="93">
        <v>0</v>
      </c>
      <c r="AZ6" s="93">
        <v>0</v>
      </c>
      <c r="BA6" s="93">
        <v>0</v>
      </c>
      <c r="BB6" s="93">
        <v>0</v>
      </c>
      <c r="BC6" s="93">
        <v>0</v>
      </c>
      <c r="BD6" s="93">
        <v>0</v>
      </c>
      <c r="BE6" s="93">
        <v>0</v>
      </c>
      <c r="BF6" s="93">
        <v>0</v>
      </c>
      <c r="BG6" s="93">
        <v>0</v>
      </c>
      <c r="BH6" s="93">
        <v>0</v>
      </c>
      <c r="BI6" s="93">
        <v>0</v>
      </c>
      <c r="BJ6" s="93">
        <v>0</v>
      </c>
      <c r="BK6" s="93">
        <v>0</v>
      </c>
      <c r="BL6" s="93">
        <v>0</v>
      </c>
      <c r="BM6" s="93">
        <v>0</v>
      </c>
      <c r="BN6" s="93">
        <v>0</v>
      </c>
      <c r="BO6" s="93">
        <v>0</v>
      </c>
      <c r="BP6" s="93">
        <v>0</v>
      </c>
      <c r="BQ6" s="93">
        <v>0</v>
      </c>
      <c r="BR6" s="93">
        <v>0</v>
      </c>
      <c r="BS6" s="93">
        <v>0</v>
      </c>
      <c r="BT6" s="93">
        <v>0</v>
      </c>
      <c r="BU6" s="93">
        <v>0</v>
      </c>
      <c r="BV6" s="93">
        <v>0</v>
      </c>
      <c r="BW6" s="93">
        <v>0</v>
      </c>
      <c r="BX6" s="33"/>
    </row>
    <row r="7" spans="1:76">
      <c r="A7" s="82"/>
      <c r="B7" s="30" t="s">
        <v>314</v>
      </c>
      <c r="C7" s="167" t="s">
        <v>198</v>
      </c>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v>8330.8430629614613</v>
      </c>
      <c r="AI7" s="93">
        <v>11238.998228364268</v>
      </c>
      <c r="AJ7" s="93">
        <v>10050.129721776157</v>
      </c>
      <c r="AK7" s="93">
        <v>10510.136403552537</v>
      </c>
      <c r="AL7" s="93">
        <v>10710.919124295</v>
      </c>
      <c r="AM7" s="93">
        <v>11192.171395439836</v>
      </c>
      <c r="AN7" s="93">
        <v>11358.395086576438</v>
      </c>
      <c r="AO7" s="93">
        <v>11210.361950772856</v>
      </c>
      <c r="AP7" s="93">
        <v>10923.065841752494</v>
      </c>
      <c r="AQ7" s="93">
        <v>10571.025809956363</v>
      </c>
      <c r="AR7" s="93">
        <v>9775.4923679549465</v>
      </c>
      <c r="AS7" s="93">
        <v>9152.3857644053096</v>
      </c>
      <c r="AT7" s="93">
        <v>8601.0649747174539</v>
      </c>
      <c r="AU7" s="93">
        <v>9165.8038355438457</v>
      </c>
      <c r="AV7" s="93">
        <v>9785.8004950446903</v>
      </c>
      <c r="AW7" s="93">
        <v>10158.373654168434</v>
      </c>
      <c r="AX7" s="93">
        <v>10154.191385777798</v>
      </c>
      <c r="AY7" s="93">
        <v>10234.275324393524</v>
      </c>
      <c r="AZ7" s="93">
        <v>10260.752301001896</v>
      </c>
      <c r="BA7" s="93">
        <v>10294.560858960553</v>
      </c>
      <c r="BB7" s="93">
        <v>10429.216404402827</v>
      </c>
      <c r="BC7" s="93">
        <v>11720.160124982594</v>
      </c>
      <c r="BD7" s="93">
        <v>11977.431923667544</v>
      </c>
      <c r="BE7" s="93">
        <v>11983.322297988123</v>
      </c>
      <c r="BF7" s="93">
        <v>11875.001840847472</v>
      </c>
      <c r="BG7" s="93"/>
      <c r="BH7" s="93"/>
      <c r="BI7" s="93"/>
      <c r="BJ7" s="93"/>
      <c r="BK7" s="93"/>
      <c r="BL7" s="93"/>
      <c r="BM7" s="93"/>
      <c r="BN7" s="93"/>
      <c r="BO7" s="93"/>
      <c r="BP7" s="93"/>
      <c r="BQ7" s="93"/>
      <c r="BR7" s="93"/>
      <c r="BS7" s="93"/>
      <c r="BT7" s="93"/>
      <c r="BU7" s="93"/>
      <c r="BV7" s="93"/>
      <c r="BW7" s="93"/>
      <c r="BX7" s="33"/>
    </row>
    <row r="8" spans="1:76">
      <c r="A8" s="82"/>
      <c r="B8" s="30" t="s">
        <v>250</v>
      </c>
      <c r="C8" s="167" t="s">
        <v>198</v>
      </c>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v>0</v>
      </c>
      <c r="AI8" s="93">
        <v>0</v>
      </c>
      <c r="AJ8" s="93">
        <v>0</v>
      </c>
      <c r="AK8" s="93">
        <v>0</v>
      </c>
      <c r="AL8" s="93">
        <v>0</v>
      </c>
      <c r="AM8" s="93">
        <v>0</v>
      </c>
      <c r="AN8" s="93">
        <v>0</v>
      </c>
      <c r="AO8" s="93">
        <v>0</v>
      </c>
      <c r="AP8" s="93">
        <v>0</v>
      </c>
      <c r="AQ8" s="93">
        <v>0</v>
      </c>
      <c r="AR8" s="93">
        <v>0</v>
      </c>
      <c r="AS8" s="93">
        <v>0</v>
      </c>
      <c r="AT8" s="93">
        <v>0</v>
      </c>
      <c r="AU8" s="93">
        <v>0</v>
      </c>
      <c r="AV8" s="93">
        <v>380.49565861213136</v>
      </c>
      <c r="AW8" s="93">
        <v>521.77959414901591</v>
      </c>
      <c r="AX8" s="93">
        <v>578.98695094985112</v>
      </c>
      <c r="AY8" s="93">
        <v>673.92870783965759</v>
      </c>
      <c r="AZ8" s="93">
        <v>655.23137557548466</v>
      </c>
      <c r="BA8" s="93">
        <v>709.62891685713919</v>
      </c>
      <c r="BB8" s="93">
        <v>755.68805112449274</v>
      </c>
      <c r="BC8" s="93">
        <v>801.36009039020917</v>
      </c>
      <c r="BD8" s="93">
        <v>839.61504693498637</v>
      </c>
      <c r="BE8" s="93">
        <v>917.79969862131645</v>
      </c>
      <c r="BF8" s="93">
        <v>1011.8932507083275</v>
      </c>
      <c r="BG8" s="93">
        <v>1032.4522289786503</v>
      </c>
      <c r="BH8" s="93">
        <v>1062.1711547706755</v>
      </c>
      <c r="BI8" s="93">
        <v>1133.4714220666438</v>
      </c>
      <c r="BJ8" s="93">
        <v>1161.9948637824994</v>
      </c>
      <c r="BK8" s="93">
        <v>1206.8856755752745</v>
      </c>
      <c r="BL8" s="93">
        <v>1252.1893862673012</v>
      </c>
      <c r="BM8" s="93">
        <v>1315.7237824908852</v>
      </c>
      <c r="BN8" s="93">
        <v>1310.480906403692</v>
      </c>
      <c r="BO8" s="93">
        <v>1387.1498072845191</v>
      </c>
      <c r="BP8" s="93">
        <v>1443.9510592567024</v>
      </c>
      <c r="BQ8" s="93">
        <v>1487.9849573247577</v>
      </c>
      <c r="BR8" s="93">
        <v>1713.7534404258608</v>
      </c>
      <c r="BS8" s="93">
        <v>1746.2289174404439</v>
      </c>
      <c r="BT8" s="93">
        <v>1755.8608418435508</v>
      </c>
      <c r="BU8" s="93">
        <v>1783.6721774854063</v>
      </c>
      <c r="BV8" s="93">
        <v>1818.717877488735</v>
      </c>
      <c r="BW8" s="93">
        <v>1857.1846165001391</v>
      </c>
      <c r="BX8" s="33"/>
    </row>
    <row r="9" spans="1:76">
      <c r="A9" s="82"/>
      <c r="B9" s="30" t="s">
        <v>313</v>
      </c>
      <c r="C9" s="167" t="s">
        <v>200</v>
      </c>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v>0</v>
      </c>
      <c r="AI9" s="93">
        <v>0</v>
      </c>
      <c r="AJ9" s="93">
        <v>0</v>
      </c>
      <c r="AK9" s="93">
        <v>0</v>
      </c>
      <c r="AL9" s="93">
        <v>0</v>
      </c>
      <c r="AM9" s="93">
        <v>0</v>
      </c>
      <c r="AN9" s="93">
        <v>0</v>
      </c>
      <c r="AO9" s="93">
        <v>0</v>
      </c>
      <c r="AP9" s="93">
        <v>0</v>
      </c>
      <c r="AQ9" s="93">
        <v>0</v>
      </c>
      <c r="AR9" s="93">
        <v>0</v>
      </c>
      <c r="AS9" s="93">
        <v>0</v>
      </c>
      <c r="AT9" s="93">
        <v>0</v>
      </c>
      <c r="AU9" s="93">
        <v>0</v>
      </c>
      <c r="AV9" s="93">
        <v>1.0743025186110182</v>
      </c>
      <c r="AW9" s="93">
        <v>2.6020457893081246</v>
      </c>
      <c r="AX9" s="93">
        <v>4.0835623645476105</v>
      </c>
      <c r="AY9" s="93">
        <v>6.2702623795367334</v>
      </c>
      <c r="AZ9" s="93">
        <v>10.916964029531021</v>
      </c>
      <c r="BA9" s="93">
        <v>13.501952548211113</v>
      </c>
      <c r="BB9" s="93">
        <v>15.445448289808668</v>
      </c>
      <c r="BC9" s="93">
        <v>13.237757418678745</v>
      </c>
      <c r="BD9" s="93">
        <v>0</v>
      </c>
      <c r="BE9" s="93">
        <v>0</v>
      </c>
      <c r="BF9" s="93">
        <v>0</v>
      </c>
      <c r="BG9" s="93">
        <v>0</v>
      </c>
      <c r="BH9" s="93">
        <v>0</v>
      </c>
      <c r="BI9" s="93">
        <v>0</v>
      </c>
      <c r="BJ9" s="93">
        <v>0</v>
      </c>
      <c r="BK9" s="93">
        <v>0</v>
      </c>
      <c r="BL9" s="93">
        <v>0</v>
      </c>
      <c r="BM9" s="93">
        <v>0</v>
      </c>
      <c r="BN9" s="93">
        <v>0</v>
      </c>
      <c r="BO9" s="93">
        <v>0</v>
      </c>
      <c r="BP9" s="93">
        <v>0</v>
      </c>
      <c r="BQ9" s="93">
        <v>0</v>
      </c>
      <c r="BR9" s="93">
        <v>0</v>
      </c>
      <c r="BS9" s="93">
        <v>0</v>
      </c>
      <c r="BT9" s="93">
        <v>0</v>
      </c>
      <c r="BU9" s="93">
        <v>0</v>
      </c>
      <c r="BV9" s="93">
        <v>0</v>
      </c>
      <c r="BW9" s="93">
        <v>0</v>
      </c>
      <c r="BX9" s="33"/>
    </row>
    <row r="10" spans="1:76">
      <c r="A10" s="82"/>
      <c r="B10" s="107" t="s">
        <v>245</v>
      </c>
      <c r="C10" s="167" t="s">
        <v>200</v>
      </c>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v>67.23966594149833</v>
      </c>
      <c r="AI10" s="93">
        <v>64.071529432923413</v>
      </c>
      <c r="AJ10" s="93">
        <v>82.66667671600446</v>
      </c>
      <c r="AK10" s="93">
        <v>116.61299934101727</v>
      </c>
      <c r="AL10" s="93">
        <v>153.30547558705217</v>
      </c>
      <c r="AM10" s="93">
        <v>189.77167717719732</v>
      </c>
      <c r="AN10" s="93">
        <v>182.91772841570653</v>
      </c>
      <c r="AO10" s="93">
        <v>177.63765512155851</v>
      </c>
      <c r="AP10" s="93">
        <v>211.64464208775925</v>
      </c>
      <c r="AQ10" s="93">
        <v>224.6043935089526</v>
      </c>
      <c r="AR10" s="93">
        <v>447.15200455879676</v>
      </c>
      <c r="AS10" s="93">
        <v>475.75454163791812</v>
      </c>
      <c r="AT10" s="93">
        <v>518.93245294947724</v>
      </c>
      <c r="AU10" s="93">
        <v>631.91674250903759</v>
      </c>
      <c r="AV10" s="93">
        <v>848.05417614766225</v>
      </c>
      <c r="AW10" s="93">
        <v>1025.99160720289</v>
      </c>
      <c r="AX10" s="93">
        <v>1183.1996989032502</v>
      </c>
      <c r="AY10" s="93">
        <v>1337.8191923217717</v>
      </c>
      <c r="AZ10" s="93">
        <v>1499.4305135083243</v>
      </c>
      <c r="BA10" s="93">
        <v>1625.4905292756796</v>
      </c>
      <c r="BB10" s="93">
        <v>1660.2775720247607</v>
      </c>
      <c r="BC10" s="93">
        <v>1348.3951080062409</v>
      </c>
      <c r="BD10" s="93">
        <v>1.1889952123578484</v>
      </c>
      <c r="BE10" s="93">
        <v>-0.56095904243426054</v>
      </c>
      <c r="BF10" s="93">
        <v>-0.49378650010066838</v>
      </c>
      <c r="BG10" s="93">
        <v>5.5730864040206565E-2</v>
      </c>
      <c r="BH10" s="93">
        <v>-1.8387755481620707E-2</v>
      </c>
      <c r="BI10" s="93">
        <v>0</v>
      </c>
      <c r="BJ10" s="93">
        <v>0</v>
      </c>
      <c r="BK10" s="93">
        <v>0</v>
      </c>
      <c r="BL10" s="93">
        <v>0</v>
      </c>
      <c r="BM10" s="93">
        <v>0</v>
      </c>
      <c r="BN10" s="93">
        <v>0</v>
      </c>
      <c r="BO10" s="93">
        <v>0</v>
      </c>
      <c r="BP10" s="93">
        <v>0</v>
      </c>
      <c r="BQ10" s="93">
        <v>0</v>
      </c>
      <c r="BR10" s="93">
        <v>0</v>
      </c>
      <c r="BS10" s="93">
        <v>0</v>
      </c>
      <c r="BT10" s="93">
        <v>0</v>
      </c>
      <c r="BU10" s="93">
        <v>0</v>
      </c>
      <c r="BV10" s="93">
        <v>0</v>
      </c>
      <c r="BW10" s="93">
        <v>0</v>
      </c>
      <c r="BX10" s="33"/>
    </row>
    <row r="11" spans="1:76" ht="24.75" customHeight="1">
      <c r="A11" s="82"/>
      <c r="B11" s="107" t="s">
        <v>242</v>
      </c>
      <c r="C11" s="167" t="s">
        <v>207</v>
      </c>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v>9.2667887240950613</v>
      </c>
      <c r="AI11" s="93">
        <v>7.9427549317061956</v>
      </c>
      <c r="AJ11" s="93">
        <v>6.688938250766161</v>
      </c>
      <c r="AK11" s="93">
        <v>6.0963668234063437</v>
      </c>
      <c r="AL11" s="93">
        <v>5.710967275017329</v>
      </c>
      <c r="AM11" s="93">
        <v>5.4662619757947919</v>
      </c>
      <c r="AN11" s="93">
        <v>5.167604679971082</v>
      </c>
      <c r="AO11" s="93">
        <v>2.4359760866520768</v>
      </c>
      <c r="AP11" s="93">
        <v>4.6870052957530541</v>
      </c>
      <c r="AQ11" s="93">
        <v>3.1844980939833056</v>
      </c>
      <c r="AR11" s="93">
        <v>2.8158069266228809</v>
      </c>
      <c r="AS11" s="93">
        <v>2.6181046704504718</v>
      </c>
      <c r="AT11" s="93">
        <v>2.7678984154364419</v>
      </c>
      <c r="AU11" s="93">
        <v>2.4795952758813984</v>
      </c>
      <c r="AV11" s="93">
        <v>3.2875870883296479</v>
      </c>
      <c r="AW11" s="93">
        <v>1.6044437657725303</v>
      </c>
      <c r="AX11" s="93">
        <v>1.5856771709856525</v>
      </c>
      <c r="AY11" s="93">
        <v>2.6516999700072272</v>
      </c>
      <c r="AZ11" s="93">
        <v>2.2113910122796829</v>
      </c>
      <c r="BA11" s="93">
        <v>2.2830737007852253</v>
      </c>
      <c r="BB11" s="93">
        <v>2.5404862392627861</v>
      </c>
      <c r="BC11" s="93">
        <v>1.9228584023374313</v>
      </c>
      <c r="BD11" s="93">
        <v>2.0083308249065364</v>
      </c>
      <c r="BE11" s="93">
        <v>2.2023717746211613</v>
      </c>
      <c r="BF11" s="93">
        <v>2.1250652497972076</v>
      </c>
      <c r="BG11" s="93">
        <v>0</v>
      </c>
      <c r="BH11" s="93">
        <v>0</v>
      </c>
      <c r="BI11" s="93">
        <v>0</v>
      </c>
      <c r="BJ11" s="93">
        <v>0</v>
      </c>
      <c r="BK11" s="93">
        <v>0</v>
      </c>
      <c r="BL11" s="93">
        <v>0</v>
      </c>
      <c r="BM11" s="93">
        <v>0</v>
      </c>
      <c r="BN11" s="93">
        <v>0</v>
      </c>
      <c r="BO11" s="93">
        <v>0</v>
      </c>
      <c r="BP11" s="93">
        <v>0</v>
      </c>
      <c r="BQ11" s="93">
        <v>0</v>
      </c>
      <c r="BR11" s="93">
        <v>0</v>
      </c>
      <c r="BS11" s="93">
        <v>0</v>
      </c>
      <c r="BT11" s="93">
        <v>0</v>
      </c>
      <c r="BU11" s="93">
        <v>0</v>
      </c>
      <c r="BV11" s="93">
        <v>0</v>
      </c>
      <c r="BW11" s="93">
        <v>0</v>
      </c>
      <c r="BX11" s="33"/>
    </row>
    <row r="12" spans="1:76">
      <c r="A12" s="82"/>
      <c r="B12" s="30" t="s">
        <v>294</v>
      </c>
      <c r="C12" s="167" t="s">
        <v>200</v>
      </c>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v>1332.1299017273257</v>
      </c>
      <c r="AI12" s="93">
        <v>1199.6755158330284</v>
      </c>
      <c r="AJ12" s="93">
        <v>1324.0273207438695</v>
      </c>
      <c r="AK12" s="93">
        <v>1720.2866000237489</v>
      </c>
      <c r="AL12" s="93">
        <v>2157.2225314033344</v>
      </c>
      <c r="AM12" s="93">
        <v>2413.2523489214336</v>
      </c>
      <c r="AN12" s="93">
        <v>2637.4694590548888</v>
      </c>
      <c r="AO12" s="93">
        <v>2855.2555908655022</v>
      </c>
      <c r="AP12" s="93">
        <v>2919.0096254900245</v>
      </c>
      <c r="AQ12" s="93">
        <v>2867.5819801722423</v>
      </c>
      <c r="AR12" s="93">
        <v>2754.0819256697409</v>
      </c>
      <c r="AS12" s="93">
        <v>2738.3873226580035</v>
      </c>
      <c r="AT12" s="93">
        <v>2857.6893689925432</v>
      </c>
      <c r="AU12" s="93">
        <v>3512.9951030656357</v>
      </c>
      <c r="AV12" s="93">
        <v>4255.7190386739167</v>
      </c>
      <c r="AW12" s="93">
        <v>4607.7661466795389</v>
      </c>
      <c r="AX12" s="93">
        <v>4417.5649871608357</v>
      </c>
      <c r="AY12" s="93">
        <v>4228.467642469107</v>
      </c>
      <c r="AZ12" s="93">
        <v>3604.2162476029675</v>
      </c>
      <c r="BA12" s="93">
        <v>3129.0323854589396</v>
      </c>
      <c r="BB12" s="93">
        <v>3088.7952240043387</v>
      </c>
      <c r="BC12" s="93">
        <v>3373.1464078902504</v>
      </c>
      <c r="BD12" s="93">
        <v>4072.6293485038568</v>
      </c>
      <c r="BE12" s="93">
        <v>4530.3433406011072</v>
      </c>
      <c r="BF12" s="93">
        <v>4852.1796762023159</v>
      </c>
      <c r="BG12" s="93">
        <v>4882.6021677086137</v>
      </c>
      <c r="BH12" s="93">
        <v>4134.5125400333372</v>
      </c>
      <c r="BI12" s="93">
        <v>3099.4348577769306</v>
      </c>
      <c r="BJ12" s="93">
        <v>2448.9686651029901</v>
      </c>
      <c r="BK12" s="93">
        <v>2016.6652017209992</v>
      </c>
      <c r="BL12" s="93">
        <v>1648.191409433342</v>
      </c>
      <c r="BM12" s="93">
        <v>967.91594131872853</v>
      </c>
      <c r="BN12" s="93">
        <v>680.06828695975094</v>
      </c>
      <c r="BO12" s="93">
        <v>475.90837013870839</v>
      </c>
      <c r="BP12" s="93">
        <v>303.48081267201025</v>
      </c>
      <c r="BQ12" s="93">
        <v>175.05897382886587</v>
      </c>
      <c r="BR12" s="93">
        <v>121.33469970972095</v>
      </c>
      <c r="BS12" s="93">
        <v>89.780571730486599</v>
      </c>
      <c r="BT12" s="93">
        <v>68.980759214415713</v>
      </c>
      <c r="BU12" s="93">
        <v>53.158500981228116</v>
      </c>
      <c r="BV12" s="93">
        <v>41.377350586161299</v>
      </c>
      <c r="BW12" s="93">
        <v>32.185699535080545</v>
      </c>
      <c r="BX12" s="33"/>
    </row>
    <row r="13" spans="1:76">
      <c r="A13" s="82"/>
      <c r="B13" s="30" t="s">
        <v>312</v>
      </c>
      <c r="C13" s="167" t="s">
        <v>200</v>
      </c>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v>0</v>
      </c>
      <c r="AI13" s="93">
        <v>0</v>
      </c>
      <c r="AJ13" s="93">
        <v>0</v>
      </c>
      <c r="AK13" s="93">
        <v>0</v>
      </c>
      <c r="AL13" s="93">
        <v>0</v>
      </c>
      <c r="AM13" s="93">
        <v>0</v>
      </c>
      <c r="AN13" s="93">
        <v>0</v>
      </c>
      <c r="AO13" s="93">
        <v>0</v>
      </c>
      <c r="AP13" s="93">
        <v>0</v>
      </c>
      <c r="AQ13" s="93">
        <v>0</v>
      </c>
      <c r="AR13" s="93">
        <v>0</v>
      </c>
      <c r="AS13" s="93">
        <v>0</v>
      </c>
      <c r="AT13" s="93">
        <v>0</v>
      </c>
      <c r="AU13" s="93">
        <v>0</v>
      </c>
      <c r="AV13" s="93">
        <v>0</v>
      </c>
      <c r="AW13" s="93">
        <v>0</v>
      </c>
      <c r="AX13" s="93">
        <v>0</v>
      </c>
      <c r="AY13" s="93">
        <v>0</v>
      </c>
      <c r="AZ13" s="93">
        <v>316.75592327216032</v>
      </c>
      <c r="BA13" s="93">
        <v>479.27119672972282</v>
      </c>
      <c r="BB13" s="93">
        <v>436.04293920942587</v>
      </c>
      <c r="BC13" s="93">
        <v>403.2484508213156</v>
      </c>
      <c r="BD13" s="93">
        <v>421.86012506645568</v>
      </c>
      <c r="BE13" s="93">
        <v>386.94483712079017</v>
      </c>
      <c r="BF13" s="93">
        <v>384.73927642251357</v>
      </c>
      <c r="BG13" s="93">
        <v>332.92461645709847</v>
      </c>
      <c r="BH13" s="93">
        <v>180.21454735585823</v>
      </c>
      <c r="BI13" s="93">
        <v>29.599928418403337</v>
      </c>
      <c r="BJ13" s="93">
        <v>14.603750823783995</v>
      </c>
      <c r="BK13" s="93">
        <v>0</v>
      </c>
      <c r="BL13" s="93">
        <v>0</v>
      </c>
      <c r="BM13" s="93">
        <v>0</v>
      </c>
      <c r="BN13" s="93">
        <v>0</v>
      </c>
      <c r="BO13" s="93">
        <v>0</v>
      </c>
      <c r="BP13" s="93">
        <v>0</v>
      </c>
      <c r="BQ13" s="93">
        <v>0</v>
      </c>
      <c r="BR13" s="93">
        <v>0</v>
      </c>
      <c r="BS13" s="93">
        <v>0</v>
      </c>
      <c r="BT13" s="93">
        <v>0</v>
      </c>
      <c r="BU13" s="93">
        <v>0</v>
      </c>
      <c r="BV13" s="93">
        <v>0</v>
      </c>
      <c r="BW13" s="93">
        <v>0</v>
      </c>
      <c r="BX13" s="33"/>
    </row>
    <row r="14" spans="1:76">
      <c r="A14" s="82"/>
      <c r="B14" s="30" t="s">
        <v>305</v>
      </c>
      <c r="C14" s="167" t="s">
        <v>198</v>
      </c>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v>42.170824553632563</v>
      </c>
      <c r="AI14" s="93">
        <v>46.227771914864242</v>
      </c>
      <c r="AJ14" s="93">
        <v>45.585897966946035</v>
      </c>
      <c r="AK14" s="93">
        <v>47.521756774987168</v>
      </c>
      <c r="AL14" s="93">
        <v>50.083326240519078</v>
      </c>
      <c r="AM14" s="93">
        <v>51.306802709566014</v>
      </c>
      <c r="AN14" s="93">
        <v>48.918850221533262</v>
      </c>
      <c r="AO14" s="93">
        <v>47.396630757371298</v>
      </c>
      <c r="AP14" s="93">
        <v>48.145199517774117</v>
      </c>
      <c r="AQ14" s="93">
        <v>47.464399311273297</v>
      </c>
      <c r="AR14" s="93">
        <v>46.639730554341874</v>
      </c>
      <c r="AS14" s="93">
        <v>46.192539669615883</v>
      </c>
      <c r="AT14" s="93">
        <v>47.165396625942996</v>
      </c>
      <c r="AU14" s="93">
        <v>51.565443182545934</v>
      </c>
      <c r="AV14" s="93">
        <v>3.234422095703855</v>
      </c>
      <c r="AW14" s="93">
        <v>0</v>
      </c>
      <c r="AX14" s="93">
        <v>0</v>
      </c>
      <c r="AY14" s="93">
        <v>0</v>
      </c>
      <c r="AZ14" s="93">
        <v>0</v>
      </c>
      <c r="BA14" s="93">
        <v>0</v>
      </c>
      <c r="BB14" s="93">
        <v>0</v>
      </c>
      <c r="BC14" s="93">
        <v>0</v>
      </c>
      <c r="BD14" s="93">
        <v>0</v>
      </c>
      <c r="BE14" s="93">
        <v>0</v>
      </c>
      <c r="BF14" s="93">
        <v>0</v>
      </c>
      <c r="BG14" s="93">
        <v>0</v>
      </c>
      <c r="BH14" s="93">
        <v>0</v>
      </c>
      <c r="BI14" s="93">
        <v>0</v>
      </c>
      <c r="BJ14" s="93">
        <v>0</v>
      </c>
      <c r="BK14" s="93">
        <v>0</v>
      </c>
      <c r="BL14" s="93">
        <v>0</v>
      </c>
      <c r="BM14" s="93">
        <v>0</v>
      </c>
      <c r="BN14" s="93">
        <v>0</v>
      </c>
      <c r="BO14" s="93">
        <v>0</v>
      </c>
      <c r="BP14" s="93">
        <v>0</v>
      </c>
      <c r="BQ14" s="93">
        <v>0</v>
      </c>
      <c r="BR14" s="93">
        <v>0</v>
      </c>
      <c r="BS14" s="93">
        <v>0</v>
      </c>
      <c r="BT14" s="93">
        <v>0</v>
      </c>
      <c r="BU14" s="93">
        <v>0</v>
      </c>
      <c r="BV14" s="93">
        <v>0</v>
      </c>
      <c r="BW14" s="93">
        <v>0</v>
      </c>
      <c r="BX14" s="33"/>
    </row>
    <row r="15" spans="1:76">
      <c r="A15" s="82"/>
      <c r="B15" s="30" t="s">
        <v>204</v>
      </c>
      <c r="C15" s="167" t="s">
        <v>198</v>
      </c>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v>0</v>
      </c>
      <c r="AI15" s="93">
        <v>0</v>
      </c>
      <c r="AJ15" s="93">
        <v>0</v>
      </c>
      <c r="AK15" s="93">
        <v>0</v>
      </c>
      <c r="AL15" s="93">
        <v>0</v>
      </c>
      <c r="AM15" s="93">
        <v>0</v>
      </c>
      <c r="AN15" s="93">
        <v>0</v>
      </c>
      <c r="AO15" s="93">
        <v>0</v>
      </c>
      <c r="AP15" s="93">
        <v>0</v>
      </c>
      <c r="AQ15" s="93">
        <v>0</v>
      </c>
      <c r="AR15" s="93">
        <v>0</v>
      </c>
      <c r="AS15" s="93">
        <v>0</v>
      </c>
      <c r="AT15" s="93">
        <v>0</v>
      </c>
      <c r="AU15" s="93">
        <v>0</v>
      </c>
      <c r="AV15" s="93">
        <v>0</v>
      </c>
      <c r="AW15" s="93">
        <v>4.1715537910085788E-2</v>
      </c>
      <c r="AX15" s="93">
        <v>2.6956511906756093E-2</v>
      </c>
      <c r="AY15" s="93">
        <v>0</v>
      </c>
      <c r="AZ15" s="93">
        <v>1.3303822934837664E-2</v>
      </c>
      <c r="BA15" s="93">
        <v>1.7428043517444466E-2</v>
      </c>
      <c r="BB15" s="93">
        <v>0</v>
      </c>
      <c r="BC15" s="93">
        <v>8.4894410699224335E-2</v>
      </c>
      <c r="BD15" s="93">
        <v>84.004107658315149</v>
      </c>
      <c r="BE15" s="93">
        <v>8.889512640121815</v>
      </c>
      <c r="BF15" s="93">
        <v>0.75404453564190599</v>
      </c>
      <c r="BG15" s="93">
        <v>0.62190649039013846</v>
      </c>
      <c r="BH15" s="93">
        <v>0.54109392302449721</v>
      </c>
      <c r="BI15" s="93">
        <v>0.61350650391467354</v>
      </c>
      <c r="BJ15" s="93">
        <v>0.46470673693905518</v>
      </c>
      <c r="BK15" s="93">
        <v>0.23213252332911957</v>
      </c>
      <c r="BL15" s="93">
        <v>0</v>
      </c>
      <c r="BM15" s="93">
        <v>0.32172903882074588</v>
      </c>
      <c r="BN15" s="93">
        <v>9.8269600385445882E-2</v>
      </c>
      <c r="BO15" s="93">
        <v>0</v>
      </c>
      <c r="BP15" s="93">
        <v>0</v>
      </c>
      <c r="BQ15" s="93">
        <v>2.1463635961432756E-4</v>
      </c>
      <c r="BR15" s="93">
        <v>0.72</v>
      </c>
      <c r="BS15" s="93">
        <v>0.70988133054096125</v>
      </c>
      <c r="BT15" s="93">
        <v>0.7017173784123909</v>
      </c>
      <c r="BU15" s="93">
        <v>0.69072967619174319</v>
      </c>
      <c r="BV15" s="93">
        <v>0.67682442327046988</v>
      </c>
      <c r="BW15" s="93">
        <v>0.65956029416958695</v>
      </c>
      <c r="BX15" s="33"/>
    </row>
    <row r="16" spans="1:76" ht="24.75" customHeight="1">
      <c r="A16" s="82"/>
      <c r="B16" s="35" t="s">
        <v>311</v>
      </c>
      <c r="C16" s="167"/>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f t="shared" ref="AH16:BW16" si="0">SUM(AH6:AH15)</f>
        <v>9916.5307266845975</v>
      </c>
      <c r="AI16" s="100">
        <f t="shared" si="0"/>
        <v>12690.153897685173</v>
      </c>
      <c r="AJ16" s="100">
        <f t="shared" si="0"/>
        <v>11644.111453161981</v>
      </c>
      <c r="AK16" s="100">
        <f t="shared" si="0"/>
        <v>12543.16348358402</v>
      </c>
      <c r="AL16" s="100">
        <f t="shared" si="0"/>
        <v>13232.351843659073</v>
      </c>
      <c r="AM16" s="100">
        <f t="shared" si="0"/>
        <v>14015.614982236713</v>
      </c>
      <c r="AN16" s="100">
        <f t="shared" si="0"/>
        <v>14401.079414403863</v>
      </c>
      <c r="AO16" s="100">
        <f t="shared" si="0"/>
        <v>14473.883516075653</v>
      </c>
      <c r="AP16" s="100">
        <f t="shared" si="0"/>
        <v>14295.086882761749</v>
      </c>
      <c r="AQ16" s="100">
        <f t="shared" si="0"/>
        <v>13913.759091681757</v>
      </c>
      <c r="AR16" s="100">
        <f t="shared" si="0"/>
        <v>13228.926324985387</v>
      </c>
      <c r="AS16" s="100">
        <f t="shared" si="0"/>
        <v>12620.483312437245</v>
      </c>
      <c r="AT16" s="100">
        <f t="shared" si="0"/>
        <v>12250.453144144758</v>
      </c>
      <c r="AU16" s="100">
        <f t="shared" si="0"/>
        <v>13621.845925525056</v>
      </c>
      <c r="AV16" s="100">
        <f t="shared" si="0"/>
        <v>15277.665680181044</v>
      </c>
      <c r="AW16" s="100">
        <f t="shared" si="0"/>
        <v>16318.159207292872</v>
      </c>
      <c r="AX16" s="100">
        <f t="shared" si="0"/>
        <v>16339.639218839175</v>
      </c>
      <c r="AY16" s="100">
        <f t="shared" si="0"/>
        <v>16483.412829373603</v>
      </c>
      <c r="AZ16" s="100">
        <f t="shared" si="0"/>
        <v>16349.528019825577</v>
      </c>
      <c r="BA16" s="100">
        <f t="shared" si="0"/>
        <v>16253.786341574547</v>
      </c>
      <c r="BB16" s="100">
        <f t="shared" si="0"/>
        <v>16388.006125294916</v>
      </c>
      <c r="BC16" s="100">
        <f t="shared" si="0"/>
        <v>17661.555692322327</v>
      </c>
      <c r="BD16" s="100">
        <f t="shared" si="0"/>
        <v>17398.737877868421</v>
      </c>
      <c r="BE16" s="100">
        <f t="shared" si="0"/>
        <v>17828.941099703647</v>
      </c>
      <c r="BF16" s="100">
        <f t="shared" si="0"/>
        <v>18126.199367465968</v>
      </c>
      <c r="BG16" s="100">
        <f t="shared" si="0"/>
        <v>6248.6566504987932</v>
      </c>
      <c r="BH16" s="100">
        <f t="shared" si="0"/>
        <v>5377.4209483274135</v>
      </c>
      <c r="BI16" s="100">
        <f t="shared" si="0"/>
        <v>4263.1197147658922</v>
      </c>
      <c r="BJ16" s="100">
        <f t="shared" si="0"/>
        <v>3626.0319864462131</v>
      </c>
      <c r="BK16" s="100">
        <f t="shared" si="0"/>
        <v>3223.7830098196032</v>
      </c>
      <c r="BL16" s="100">
        <f t="shared" si="0"/>
        <v>2900.3807957006429</v>
      </c>
      <c r="BM16" s="100">
        <f t="shared" si="0"/>
        <v>2283.9614528484344</v>
      </c>
      <c r="BN16" s="100">
        <f t="shared" si="0"/>
        <v>1990.6474629638285</v>
      </c>
      <c r="BO16" s="100">
        <f t="shared" si="0"/>
        <v>1863.0581774232273</v>
      </c>
      <c r="BP16" s="100">
        <f t="shared" si="0"/>
        <v>1747.4318719287126</v>
      </c>
      <c r="BQ16" s="100">
        <f t="shared" si="0"/>
        <v>1663.0441457899833</v>
      </c>
      <c r="BR16" s="100">
        <f t="shared" si="0"/>
        <v>1835.8081401355819</v>
      </c>
      <c r="BS16" s="100">
        <f t="shared" si="0"/>
        <v>1836.7193705014715</v>
      </c>
      <c r="BT16" s="100">
        <f t="shared" si="0"/>
        <v>1825.543318436379</v>
      </c>
      <c r="BU16" s="100">
        <f t="shared" si="0"/>
        <v>1837.5214081428262</v>
      </c>
      <c r="BV16" s="100">
        <f t="shared" si="0"/>
        <v>1860.7720524981669</v>
      </c>
      <c r="BW16" s="100">
        <f t="shared" si="0"/>
        <v>1890.0298763293893</v>
      </c>
      <c r="BX16" s="33"/>
    </row>
    <row r="17" spans="1:76" ht="15.75">
      <c r="A17" s="82"/>
      <c r="B17" s="87" t="s">
        <v>276</v>
      </c>
      <c r="C17" s="167"/>
      <c r="D17" s="100"/>
      <c r="E17" s="100"/>
      <c r="F17" s="100"/>
      <c r="G17" s="100"/>
      <c r="H17" s="100"/>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f t="shared" ref="AH17:BW17" si="1">AH16-SUM(AH9:AH13,AH7)</f>
        <v>177.05130733021724</v>
      </c>
      <c r="AI17" s="100">
        <f t="shared" si="1"/>
        <v>179.4658691232471</v>
      </c>
      <c r="AJ17" s="100">
        <f t="shared" si="1"/>
        <v>180.59879567518328</v>
      </c>
      <c r="AK17" s="100">
        <f t="shared" si="1"/>
        <v>190.03111384330987</v>
      </c>
      <c r="AL17" s="100">
        <f t="shared" si="1"/>
        <v>205.19374509866793</v>
      </c>
      <c r="AM17" s="100">
        <f t="shared" si="1"/>
        <v>214.9532987224502</v>
      </c>
      <c r="AN17" s="100">
        <f t="shared" si="1"/>
        <v>217.12953567685872</v>
      </c>
      <c r="AO17" s="100">
        <f t="shared" si="1"/>
        <v>228.19234322908414</v>
      </c>
      <c r="AP17" s="100">
        <f t="shared" si="1"/>
        <v>236.6797681357184</v>
      </c>
      <c r="AQ17" s="100">
        <f t="shared" si="1"/>
        <v>247.36240995021581</v>
      </c>
      <c r="AR17" s="100">
        <f t="shared" si="1"/>
        <v>249.38421987527909</v>
      </c>
      <c r="AS17" s="100">
        <f t="shared" si="1"/>
        <v>251.33757906556275</v>
      </c>
      <c r="AT17" s="100">
        <f t="shared" si="1"/>
        <v>269.99844906984799</v>
      </c>
      <c r="AU17" s="100">
        <f t="shared" si="1"/>
        <v>308.65064913065726</v>
      </c>
      <c r="AV17" s="100">
        <f t="shared" si="1"/>
        <v>383.73008070783362</v>
      </c>
      <c r="AW17" s="100">
        <f t="shared" si="1"/>
        <v>521.82130968692945</v>
      </c>
      <c r="AX17" s="100">
        <f t="shared" si="1"/>
        <v>579.01390746175639</v>
      </c>
      <c r="AY17" s="100">
        <f t="shared" si="1"/>
        <v>673.92870783965554</v>
      </c>
      <c r="AZ17" s="100">
        <f t="shared" si="1"/>
        <v>655.24467939841816</v>
      </c>
      <c r="BA17" s="100">
        <f t="shared" si="1"/>
        <v>709.64634490065691</v>
      </c>
      <c r="BB17" s="100">
        <f t="shared" si="1"/>
        <v>755.68805112449263</v>
      </c>
      <c r="BC17" s="100">
        <f t="shared" si="1"/>
        <v>801.44498480090988</v>
      </c>
      <c r="BD17" s="100">
        <f t="shared" si="1"/>
        <v>923.61915459329975</v>
      </c>
      <c r="BE17" s="100">
        <f t="shared" si="1"/>
        <v>926.68921126144051</v>
      </c>
      <c r="BF17" s="100">
        <f t="shared" si="1"/>
        <v>1012.6472952439726</v>
      </c>
      <c r="BG17" s="100">
        <f t="shared" si="1"/>
        <v>1033.0741354690408</v>
      </c>
      <c r="BH17" s="100">
        <f t="shared" si="1"/>
        <v>1062.7122486936996</v>
      </c>
      <c r="BI17" s="100">
        <f t="shared" si="1"/>
        <v>1134.0849285705585</v>
      </c>
      <c r="BJ17" s="100">
        <f t="shared" si="1"/>
        <v>1162.4595705194388</v>
      </c>
      <c r="BK17" s="100">
        <f t="shared" si="1"/>
        <v>1207.117808098604</v>
      </c>
      <c r="BL17" s="100">
        <f t="shared" si="1"/>
        <v>1252.189386267301</v>
      </c>
      <c r="BM17" s="100">
        <f t="shared" si="1"/>
        <v>1316.0455115297059</v>
      </c>
      <c r="BN17" s="100">
        <f t="shared" si="1"/>
        <v>1310.5791760040775</v>
      </c>
      <c r="BO17" s="100">
        <f t="shared" si="1"/>
        <v>1387.1498072845188</v>
      </c>
      <c r="BP17" s="100">
        <f t="shared" si="1"/>
        <v>1443.9510592567024</v>
      </c>
      <c r="BQ17" s="100">
        <f t="shared" si="1"/>
        <v>1487.9851719611174</v>
      </c>
      <c r="BR17" s="100">
        <f t="shared" si="1"/>
        <v>1714.4734404258609</v>
      </c>
      <c r="BS17" s="100">
        <f t="shared" si="1"/>
        <v>1746.9387987709849</v>
      </c>
      <c r="BT17" s="100">
        <f t="shared" si="1"/>
        <v>1756.5625592219633</v>
      </c>
      <c r="BU17" s="100">
        <f t="shared" si="1"/>
        <v>1784.3629071615981</v>
      </c>
      <c r="BV17" s="100">
        <f t="shared" si="1"/>
        <v>1819.3947019120055</v>
      </c>
      <c r="BW17" s="100">
        <f t="shared" si="1"/>
        <v>1857.8441767943086</v>
      </c>
      <c r="BX17" s="33"/>
    </row>
    <row r="18" spans="1:76" ht="12.75" customHeight="1">
      <c r="A18" s="82"/>
      <c r="B18" s="33"/>
      <c r="C18" s="167"/>
      <c r="D18" s="100"/>
      <c r="E18" s="100"/>
      <c r="F18" s="100"/>
      <c r="G18" s="100"/>
      <c r="H18" s="100"/>
      <c r="I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33"/>
    </row>
    <row r="19" spans="1:76" ht="27" customHeight="1">
      <c r="A19" s="82"/>
      <c r="B19" s="35" t="s">
        <v>310</v>
      </c>
      <c r="C19" s="167"/>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33"/>
    </row>
    <row r="20" spans="1:76">
      <c r="A20" s="82"/>
      <c r="B20" s="107" t="s">
        <v>257</v>
      </c>
      <c r="C20" s="167" t="s">
        <v>198</v>
      </c>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v>4.8490550280994826</v>
      </c>
      <c r="BR20" s="93">
        <v>6.0952011726720814</v>
      </c>
      <c r="BS20" s="93">
        <v>6.9998742118083221</v>
      </c>
      <c r="BT20" s="93">
        <v>7.9928275291539785</v>
      </c>
      <c r="BU20" s="93">
        <v>9.0049237359247289</v>
      </c>
      <c r="BV20" s="93">
        <v>9.9952168601990898</v>
      </c>
      <c r="BW20" s="93">
        <v>10.924181120058801</v>
      </c>
      <c r="BX20" s="33"/>
    </row>
    <row r="21" spans="1:76">
      <c r="A21" s="82"/>
      <c r="B21" s="30" t="s">
        <v>256</v>
      </c>
      <c r="C21" s="167" t="s">
        <v>198</v>
      </c>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v>218.20664769189884</v>
      </c>
      <c r="AI21" s="93">
        <v>225.70710923992047</v>
      </c>
      <c r="AJ21" s="93">
        <v>234.56322102869856</v>
      </c>
      <c r="AK21" s="93">
        <v>274.32486021385392</v>
      </c>
      <c r="AL21" s="93">
        <v>307.15541441870641</v>
      </c>
      <c r="AM21" s="93">
        <v>358.37135170312604</v>
      </c>
      <c r="AN21" s="93">
        <v>384.57555194910407</v>
      </c>
      <c r="AO21" s="93">
        <v>418.56865930206885</v>
      </c>
      <c r="AP21" s="93">
        <v>455.47021798069255</v>
      </c>
      <c r="AQ21" s="93">
        <v>485.04031348278625</v>
      </c>
      <c r="AR21" s="93">
        <v>492.14775688525123</v>
      </c>
      <c r="AS21" s="93">
        <v>516.95008048472073</v>
      </c>
      <c r="AT21" s="93">
        <v>555.61591738022207</v>
      </c>
      <c r="AU21" s="93">
        <v>615.53618066258048</v>
      </c>
      <c r="AV21" s="93">
        <v>0</v>
      </c>
      <c r="AW21" s="93">
        <v>0</v>
      </c>
      <c r="AX21" s="93">
        <v>0</v>
      </c>
      <c r="AY21" s="93">
        <v>0</v>
      </c>
      <c r="AZ21" s="93">
        <v>0</v>
      </c>
      <c r="BA21" s="93">
        <v>0</v>
      </c>
      <c r="BB21" s="93">
        <v>0</v>
      </c>
      <c r="BC21" s="93">
        <v>0</v>
      </c>
      <c r="BD21" s="93">
        <v>0</v>
      </c>
      <c r="BE21" s="93">
        <v>0</v>
      </c>
      <c r="BF21" s="93">
        <v>0</v>
      </c>
      <c r="BG21" s="93">
        <v>0</v>
      </c>
      <c r="BH21" s="93">
        <v>0</v>
      </c>
      <c r="BI21" s="93">
        <v>0</v>
      </c>
      <c r="BJ21" s="93">
        <v>0</v>
      </c>
      <c r="BK21" s="93">
        <v>0</v>
      </c>
      <c r="BL21" s="93">
        <v>0</v>
      </c>
      <c r="BM21" s="93">
        <v>0</v>
      </c>
      <c r="BN21" s="93">
        <v>0</v>
      </c>
      <c r="BO21" s="93">
        <v>0</v>
      </c>
      <c r="BP21" s="93">
        <v>0</v>
      </c>
      <c r="BQ21" s="93">
        <v>0</v>
      </c>
      <c r="BR21" s="93">
        <v>0</v>
      </c>
      <c r="BS21" s="93">
        <v>0</v>
      </c>
      <c r="BT21" s="93">
        <v>0</v>
      </c>
      <c r="BU21" s="93">
        <v>0</v>
      </c>
      <c r="BV21" s="93">
        <v>0</v>
      </c>
      <c r="BW21" s="93">
        <v>0</v>
      </c>
      <c r="BX21" s="33"/>
    </row>
    <row r="22" spans="1:76">
      <c r="A22" s="82"/>
      <c r="B22" s="30" t="s">
        <v>299</v>
      </c>
      <c r="C22" s="167"/>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v>2007.169657414483</v>
      </c>
      <c r="AI22" s="93">
        <v>1952.6870321927875</v>
      </c>
      <c r="AJ22" s="93">
        <v>1862.1521710300685</v>
      </c>
      <c r="AK22" s="93">
        <v>1837.1116934045851</v>
      </c>
      <c r="AL22" s="93">
        <v>1824.4503465341627</v>
      </c>
      <c r="AM22" s="93">
        <v>1848.871942830644</v>
      </c>
      <c r="AN22" s="93">
        <v>1784.013507364818</v>
      </c>
      <c r="AO22" s="93">
        <v>1705.3916789403277</v>
      </c>
      <c r="AP22" s="93">
        <v>1697.7726680453807</v>
      </c>
      <c r="AQ22" s="93">
        <v>1632.0168485636818</v>
      </c>
      <c r="AR22" s="93">
        <v>1546.1116865865577</v>
      </c>
      <c r="AS22" s="93">
        <v>1410.745145149217</v>
      </c>
      <c r="AT22" s="93">
        <v>1383.5243151871846</v>
      </c>
      <c r="AU22" s="93">
        <v>1455.740337079189</v>
      </c>
      <c r="AV22" s="93">
        <v>1400.92757731503</v>
      </c>
      <c r="AW22" s="93">
        <v>1401.0060612758875</v>
      </c>
      <c r="AX22" s="93">
        <v>1362.1968764184712</v>
      </c>
      <c r="AY22" s="93">
        <v>1312.339295735819</v>
      </c>
      <c r="AZ22" s="93">
        <v>1226.7325954303892</v>
      </c>
      <c r="BA22" s="93">
        <v>1230.9733508553738</v>
      </c>
      <c r="BB22" s="93">
        <v>1200.7572991948755</v>
      </c>
      <c r="BC22" s="93">
        <v>1234.5937115369843</v>
      </c>
      <c r="BD22" s="93">
        <v>1197.6319708699457</v>
      </c>
      <c r="BE22" s="93">
        <v>1328.497688720146</v>
      </c>
      <c r="BF22" s="93">
        <v>1272.0747791577894</v>
      </c>
      <c r="BG22" s="93">
        <v>1150.8550666324413</v>
      </c>
      <c r="BH22" s="93">
        <v>1014.4227719713665</v>
      </c>
      <c r="BI22" s="93">
        <v>937.97667455002136</v>
      </c>
      <c r="BJ22" s="93">
        <v>834.02234196771167</v>
      </c>
      <c r="BK22" s="93">
        <v>762.82800351467426</v>
      </c>
      <c r="BL22" s="93">
        <v>689.93508781951675</v>
      </c>
      <c r="BM22" s="93">
        <v>660.18680907814405</v>
      </c>
      <c r="BN22" s="93">
        <v>597.05236007689825</v>
      </c>
      <c r="BO22" s="93">
        <v>581.3838754207128</v>
      </c>
      <c r="BP22" s="93">
        <v>581.28470674873597</v>
      </c>
      <c r="BQ22" s="93">
        <v>569.37401590276636</v>
      </c>
      <c r="BR22" s="93">
        <v>543.76469878899297</v>
      </c>
      <c r="BS22" s="93">
        <v>514.0150033043584</v>
      </c>
      <c r="BT22" s="93">
        <v>499.4888355872302</v>
      </c>
      <c r="BU22" s="93">
        <v>501.07691446163574</v>
      </c>
      <c r="BV22" s="93">
        <v>457.1244957942327</v>
      </c>
      <c r="BW22" s="93">
        <v>421.41745158062292</v>
      </c>
      <c r="BX22" s="33"/>
    </row>
    <row r="23" spans="1:76">
      <c r="A23" s="82"/>
      <c r="B23" s="38" t="s">
        <v>287</v>
      </c>
      <c r="C23" s="167" t="s">
        <v>207</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v>2007.169657414483</v>
      </c>
      <c r="AI23" s="93">
        <v>1952.2419609075098</v>
      </c>
      <c r="AJ23" s="93">
        <v>1855.6107100235879</v>
      </c>
      <c r="AK23" s="93">
        <v>1821.6923223672654</v>
      </c>
      <c r="AL23" s="93">
        <v>1799.3713639208499</v>
      </c>
      <c r="AM23" s="93">
        <v>1809.1120369966363</v>
      </c>
      <c r="AN23" s="93">
        <v>1718.8992473431585</v>
      </c>
      <c r="AO23" s="93">
        <v>1628.6468760427497</v>
      </c>
      <c r="AP23" s="93">
        <v>1608.9275792018614</v>
      </c>
      <c r="AQ23" s="93">
        <v>1527.4882233806363</v>
      </c>
      <c r="AR23" s="93">
        <v>1423.4485517893127</v>
      </c>
      <c r="AS23" s="93">
        <v>1267.6151537984476</v>
      </c>
      <c r="AT23" s="93">
        <v>1220.0960770666952</v>
      </c>
      <c r="AU23" s="93">
        <v>1258.0227520788967</v>
      </c>
      <c r="AV23" s="93">
        <v>1185.0279838830622</v>
      </c>
      <c r="AW23" s="93">
        <v>1159.9867772910025</v>
      </c>
      <c r="AX23" s="93">
        <v>1112.6705612172968</v>
      </c>
      <c r="AY23" s="93">
        <v>1053.2461624468399</v>
      </c>
      <c r="AZ23" s="93">
        <v>958.57116249246383</v>
      </c>
      <c r="BA23" s="93">
        <v>951.96967991106112</v>
      </c>
      <c r="BB23" s="93">
        <v>912.9467914205195</v>
      </c>
      <c r="BC23" s="93">
        <v>920.13634454127407</v>
      </c>
      <c r="BD23" s="93">
        <v>872.9142582978202</v>
      </c>
      <c r="BE23" s="93">
        <v>1003.1436988532279</v>
      </c>
      <c r="BF23" s="93">
        <v>980.37151958334584</v>
      </c>
      <c r="BG23" s="93">
        <v>899.27047219677036</v>
      </c>
      <c r="BH23" s="93">
        <v>802.4451284301332</v>
      </c>
      <c r="BI23" s="93">
        <v>759.04950223041067</v>
      </c>
      <c r="BJ23" s="93">
        <v>684.43351174836732</v>
      </c>
      <c r="BK23" s="93">
        <v>635.23597297564243</v>
      </c>
      <c r="BL23" s="93">
        <v>583.72996232634011</v>
      </c>
      <c r="BM23" s="93">
        <v>566.06661426331743</v>
      </c>
      <c r="BN23" s="93">
        <v>521.26905108715835</v>
      </c>
      <c r="BO23" s="93">
        <v>510.7431871788587</v>
      </c>
      <c r="BP23" s="93">
        <v>517.44560774657316</v>
      </c>
      <c r="BQ23" s="93">
        <v>505.36470860724842</v>
      </c>
      <c r="BR23" s="93">
        <v>492.89090220251268</v>
      </c>
      <c r="BS23" s="93">
        <v>469.17027006579866</v>
      </c>
      <c r="BT23" s="93">
        <v>459.29517114065015</v>
      </c>
      <c r="BU23" s="93">
        <v>458.77982171445467</v>
      </c>
      <c r="BV23" s="93">
        <v>423.76196047038258</v>
      </c>
      <c r="BW23" s="93">
        <v>395.1987670728912</v>
      </c>
      <c r="BX23" s="33"/>
    </row>
    <row r="24" spans="1:76">
      <c r="A24" s="82"/>
      <c r="B24" s="38" t="s">
        <v>295</v>
      </c>
      <c r="C24" s="167" t="s">
        <v>207</v>
      </c>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v>0</v>
      </c>
      <c r="AI24" s="93">
        <v>0.44507128527788009</v>
      </c>
      <c r="AJ24" s="93">
        <v>6.5414610064805139</v>
      </c>
      <c r="AK24" s="93">
        <v>15.419371037319761</v>
      </c>
      <c r="AL24" s="93">
        <v>25.078982613312686</v>
      </c>
      <c r="AM24" s="93">
        <v>39.759905834007419</v>
      </c>
      <c r="AN24" s="93">
        <v>65.114260021659376</v>
      </c>
      <c r="AO24" s="93">
        <v>76.744802897577955</v>
      </c>
      <c r="AP24" s="93">
        <v>88.845088843519321</v>
      </c>
      <c r="AQ24" s="93">
        <v>104.52862518304566</v>
      </c>
      <c r="AR24" s="93">
        <v>122.66313479724496</v>
      </c>
      <c r="AS24" s="93">
        <v>143.1299913507695</v>
      </c>
      <c r="AT24" s="93">
        <v>163.42823812048934</v>
      </c>
      <c r="AU24" s="93">
        <v>197.71758500029227</v>
      </c>
      <c r="AV24" s="93">
        <v>215.89959343196796</v>
      </c>
      <c r="AW24" s="93">
        <v>241.01928398488525</v>
      </c>
      <c r="AX24" s="93">
        <v>249.52631520117444</v>
      </c>
      <c r="AY24" s="93">
        <v>259.09313328897906</v>
      </c>
      <c r="AZ24" s="93">
        <v>268.16143293792521</v>
      </c>
      <c r="BA24" s="93">
        <v>279.00367094431272</v>
      </c>
      <c r="BB24" s="93">
        <v>287.81050777435593</v>
      </c>
      <c r="BC24" s="93">
        <v>314.45736699571017</v>
      </c>
      <c r="BD24" s="93">
        <v>324.71771257212538</v>
      </c>
      <c r="BE24" s="93">
        <v>325.35398986691814</v>
      </c>
      <c r="BF24" s="93">
        <v>291.70325957444368</v>
      </c>
      <c r="BG24" s="93">
        <v>251.58459443567091</v>
      </c>
      <c r="BH24" s="93">
        <v>211.97764354123331</v>
      </c>
      <c r="BI24" s="93">
        <v>178.92717231961069</v>
      </c>
      <c r="BJ24" s="93">
        <v>149.58883021934423</v>
      </c>
      <c r="BK24" s="93">
        <v>127.59203053903184</v>
      </c>
      <c r="BL24" s="93">
        <v>106.20512549317672</v>
      </c>
      <c r="BM24" s="93">
        <v>94.120194814826661</v>
      </c>
      <c r="BN24" s="93">
        <v>75.783308989739837</v>
      </c>
      <c r="BO24" s="93">
        <v>70.640688241854122</v>
      </c>
      <c r="BP24" s="93">
        <v>63.839099002162769</v>
      </c>
      <c r="BQ24" s="93">
        <v>64.009307295518028</v>
      </c>
      <c r="BR24" s="93">
        <v>50.87379658648026</v>
      </c>
      <c r="BS24" s="93">
        <v>44.844733238559797</v>
      </c>
      <c r="BT24" s="93">
        <v>40.19366444658003</v>
      </c>
      <c r="BU24" s="93">
        <v>42.297092747181061</v>
      </c>
      <c r="BV24" s="93">
        <v>33.362535323850111</v>
      </c>
      <c r="BW24" s="93">
        <v>26.218684507731695</v>
      </c>
      <c r="BX24" s="33"/>
    </row>
    <row r="25" spans="1:76" ht="25.5" customHeight="1">
      <c r="A25" s="82"/>
      <c r="B25" s="107" t="s">
        <v>255</v>
      </c>
      <c r="C25" s="167" t="s">
        <v>198</v>
      </c>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v>18.533577448190123</v>
      </c>
      <c r="AI25" s="93">
        <v>15.885509863412391</v>
      </c>
      <c r="AJ25" s="93">
        <v>16.722345626915402</v>
      </c>
      <c r="AK25" s="93">
        <v>18.289100470219033</v>
      </c>
      <c r="AL25" s="93">
        <v>22.843869100069316</v>
      </c>
      <c r="AM25" s="93">
        <v>27.331309878973958</v>
      </c>
      <c r="AN25" s="93">
        <v>28.421825739840948</v>
      </c>
      <c r="AO25" s="93">
        <v>31.667689126476997</v>
      </c>
      <c r="AP25" s="93">
        <v>243.72427537915883</v>
      </c>
      <c r="AQ25" s="93">
        <v>407.99549743437581</v>
      </c>
      <c r="AR25" s="93">
        <v>361.17722307772686</v>
      </c>
      <c r="AS25" s="93">
        <v>354.81018217281263</v>
      </c>
      <c r="AT25" s="93">
        <v>371.23032132758783</v>
      </c>
      <c r="AU25" s="93">
        <v>455.07285779558651</v>
      </c>
      <c r="AV25" s="93">
        <v>539.1205181358082</v>
      </c>
      <c r="AW25" s="93">
        <v>673.43783308958348</v>
      </c>
      <c r="AX25" s="93">
        <v>792.91408362581149</v>
      </c>
      <c r="AY25" s="93">
        <v>903.19667900948707</v>
      </c>
      <c r="AZ25" s="93">
        <v>1034.512253545726</v>
      </c>
      <c r="BA25" s="93">
        <v>1030.0138328438031</v>
      </c>
      <c r="BB25" s="93">
        <v>1063.5999518128567</v>
      </c>
      <c r="BC25" s="93">
        <v>1126.4927303929996</v>
      </c>
      <c r="BD25" s="93">
        <v>1119.9691682957091</v>
      </c>
      <c r="BE25" s="93">
        <v>1186.0825534978421</v>
      </c>
      <c r="BF25" s="93">
        <v>1257.5790150079335</v>
      </c>
      <c r="BG25" s="93">
        <v>1323.7966560899717</v>
      </c>
      <c r="BH25" s="93">
        <v>1333.9781461875893</v>
      </c>
      <c r="BI25" s="93">
        <v>1366.2980363836202</v>
      </c>
      <c r="BJ25" s="93">
        <v>1364.2973504485099</v>
      </c>
      <c r="BK25" s="93">
        <v>1434.1112855033616</v>
      </c>
      <c r="BL25" s="93">
        <v>1490.3449316861365</v>
      </c>
      <c r="BM25" s="93">
        <v>1596.1619682621067</v>
      </c>
      <c r="BN25" s="93">
        <v>1639.329116258458</v>
      </c>
      <c r="BO25" s="93">
        <v>1784.6069690830927</v>
      </c>
      <c r="BP25" s="93">
        <v>1954.3896647688009</v>
      </c>
      <c r="BQ25" s="93">
        <v>2076.0097517836844</v>
      </c>
      <c r="BR25" s="93">
        <v>2266.1947791991274</v>
      </c>
      <c r="BS25" s="93">
        <v>2377.7851540106312</v>
      </c>
      <c r="BT25" s="93">
        <v>2420.4079966608324</v>
      </c>
      <c r="BU25" s="93">
        <v>2486.9461497646016</v>
      </c>
      <c r="BV25" s="93">
        <v>2592.4962518531529</v>
      </c>
      <c r="BW25" s="93">
        <v>2655.0461174446923</v>
      </c>
      <c r="BX25" s="33"/>
    </row>
    <row r="26" spans="1:76">
      <c r="A26" s="82"/>
      <c r="B26" s="30" t="s">
        <v>309</v>
      </c>
      <c r="C26" s="167" t="s">
        <v>198</v>
      </c>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v>23.166971810237655</v>
      </c>
      <c r="AI26" s="93">
        <v>19.85688732926549</v>
      </c>
      <c r="AJ26" s="93">
        <v>16.722345626915402</v>
      </c>
      <c r="AK26" s="93">
        <v>18.289100470219033</v>
      </c>
      <c r="AL26" s="93">
        <v>17.132901825051988</v>
      </c>
      <c r="AM26" s="93">
        <v>16.398785927384374</v>
      </c>
      <c r="AN26" s="93">
        <v>15.502814039913245</v>
      </c>
      <c r="AO26" s="93">
        <v>17.051832606564538</v>
      </c>
      <c r="AP26" s="93">
        <v>18.748021183012217</v>
      </c>
      <c r="AQ26" s="93">
        <v>19.69547670539605</v>
      </c>
      <c r="AR26" s="93">
        <v>17.927859485480589</v>
      </c>
      <c r="AS26" s="93">
        <v>16.939427044899844</v>
      </c>
      <c r="AT26" s="93">
        <v>16.669851127396392</v>
      </c>
      <c r="AU26" s="93">
        <v>17.992658038584665</v>
      </c>
      <c r="AV26" s="93">
        <v>20.798919714317517</v>
      </c>
      <c r="AW26" s="93">
        <v>22.335461663319393</v>
      </c>
      <c r="AX26" s="93">
        <v>19.981118031590206</v>
      </c>
      <c r="AY26" s="93">
        <v>22.742063659097429</v>
      </c>
      <c r="AZ26" s="93">
        <v>22.821969143439855</v>
      </c>
      <c r="BA26" s="93">
        <v>22.910615540640539</v>
      </c>
      <c r="BB26" s="93">
        <v>22.968740528979133</v>
      </c>
      <c r="BC26" s="93">
        <v>22.812543061726569</v>
      </c>
      <c r="BD26" s="93">
        <v>22.437426061731294</v>
      </c>
      <c r="BE26" s="93">
        <v>22.280665216324937</v>
      </c>
      <c r="BF26" s="93">
        <v>22.817812462346971</v>
      </c>
      <c r="BG26" s="93">
        <v>24.11644080726278</v>
      </c>
      <c r="BH26" s="93">
        <v>24.229403872495549</v>
      </c>
      <c r="BI26" s="93">
        <v>23.455396605714622</v>
      </c>
      <c r="BJ26" s="93">
        <v>22.942234504886549</v>
      </c>
      <c r="BK26" s="93">
        <v>23.250176678441328</v>
      </c>
      <c r="BL26" s="93">
        <v>250.75293915736896</v>
      </c>
      <c r="BM26" s="93">
        <v>35.830821691355702</v>
      </c>
      <c r="BN26" s="93">
        <v>34.659141881025718</v>
      </c>
      <c r="BO26" s="93">
        <v>33.89523912420438</v>
      </c>
      <c r="BP26" s="93">
        <v>33.641460142218769</v>
      </c>
      <c r="BQ26" s="93">
        <v>32.689947137263836</v>
      </c>
      <c r="BR26" s="93">
        <v>33.099774500000002</v>
      </c>
      <c r="BS26" s="93">
        <v>31.633169360278263</v>
      </c>
      <c r="BT26" s="93">
        <v>30.13384371017742</v>
      </c>
      <c r="BU26" s="93">
        <v>28.264157830093342</v>
      </c>
      <c r="BV26" s="93">
        <v>26.486121768883628</v>
      </c>
      <c r="BW26" s="93">
        <v>25.461782513185977</v>
      </c>
      <c r="BX26" s="33"/>
    </row>
    <row r="27" spans="1:76">
      <c r="A27" s="82"/>
      <c r="B27" s="30" t="s">
        <v>252</v>
      </c>
      <c r="C27" s="167" t="s">
        <v>200</v>
      </c>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v>0</v>
      </c>
      <c r="AI27" s="93">
        <v>0</v>
      </c>
      <c r="AJ27" s="93">
        <v>0</v>
      </c>
      <c r="AK27" s="93">
        <v>0</v>
      </c>
      <c r="AL27" s="93">
        <v>0</v>
      </c>
      <c r="AM27" s="93">
        <v>0</v>
      </c>
      <c r="AN27" s="93">
        <v>0</v>
      </c>
      <c r="AO27" s="93">
        <v>0</v>
      </c>
      <c r="AP27" s="93">
        <v>0</v>
      </c>
      <c r="AQ27" s="93">
        <v>0</v>
      </c>
      <c r="AR27" s="93">
        <v>0</v>
      </c>
      <c r="AS27" s="93">
        <v>0</v>
      </c>
      <c r="AT27" s="93">
        <v>0</v>
      </c>
      <c r="AU27" s="93">
        <v>0</v>
      </c>
      <c r="AV27" s="93">
        <v>0</v>
      </c>
      <c r="AW27" s="93">
        <v>0</v>
      </c>
      <c r="AX27" s="93">
        <v>0</v>
      </c>
      <c r="AY27" s="93">
        <v>0</v>
      </c>
      <c r="AZ27" s="93">
        <v>0</v>
      </c>
      <c r="BA27" s="93">
        <v>0</v>
      </c>
      <c r="BB27" s="93">
        <v>0</v>
      </c>
      <c r="BC27" s="93">
        <v>0</v>
      </c>
      <c r="BD27" s="93">
        <v>0</v>
      </c>
      <c r="BE27" s="93">
        <v>0</v>
      </c>
      <c r="BF27" s="93">
        <v>0</v>
      </c>
      <c r="BG27" s="93">
        <v>0</v>
      </c>
      <c r="BH27" s="93">
        <v>0</v>
      </c>
      <c r="BI27" s="93">
        <v>0</v>
      </c>
      <c r="BJ27" s="93">
        <v>1.2549760695110308</v>
      </c>
      <c r="BK27" s="93">
        <v>1.4044251740322502</v>
      </c>
      <c r="BL27" s="93">
        <v>74.340086053386088</v>
      </c>
      <c r="BM27" s="93">
        <v>115.1578550777928</v>
      </c>
      <c r="BN27" s="93">
        <v>181.0731334531134</v>
      </c>
      <c r="BO27" s="93">
        <v>53.6370185928944</v>
      </c>
      <c r="BP27" s="93">
        <v>60.198557219474061</v>
      </c>
      <c r="BQ27" s="93">
        <v>3.6118083194560109</v>
      </c>
      <c r="BR27" s="93">
        <v>4.5012836581680924</v>
      </c>
      <c r="BS27" s="93">
        <v>56.235089441556227</v>
      </c>
      <c r="BT27" s="93">
        <v>59.009861584068744</v>
      </c>
      <c r="BU27" s="93">
        <v>62.211350881732265</v>
      </c>
      <c r="BV27" s="93">
        <v>64.629056039387663</v>
      </c>
      <c r="BW27" s="93">
        <v>65.59121996497133</v>
      </c>
      <c r="BX27" s="33"/>
    </row>
    <row r="28" spans="1:76">
      <c r="A28" s="82"/>
      <c r="B28" s="30" t="s">
        <v>10</v>
      </c>
      <c r="C28" s="167" t="s">
        <v>200</v>
      </c>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v>912.49878601944545</v>
      </c>
      <c r="AI28" s="93">
        <v>904.51352913721712</v>
      </c>
      <c r="AJ28" s="93">
        <v>1027.9333997271608</v>
      </c>
      <c r="AK28" s="93">
        <v>1386.3306680715259</v>
      </c>
      <c r="AL28" s="93">
        <v>1574.3974360650682</v>
      </c>
      <c r="AM28" s="93">
        <v>1689.3117073760147</v>
      </c>
      <c r="AN28" s="93">
        <v>1773.5276687453186</v>
      </c>
      <c r="AO28" s="93">
        <v>1823.2206414353004</v>
      </c>
      <c r="AP28" s="93">
        <v>1943.6811891059731</v>
      </c>
      <c r="AQ28" s="93">
        <v>1916.0544095504911</v>
      </c>
      <c r="AR28" s="93">
        <v>1259.7507815619445</v>
      </c>
      <c r="AS28" s="93">
        <v>1474.9663389987468</v>
      </c>
      <c r="AT28" s="93">
        <v>1714.4427030437662</v>
      </c>
      <c r="AU28" s="93">
        <v>1236.9994542847078</v>
      </c>
      <c r="AV28" s="93">
        <v>1591.8085733306116</v>
      </c>
      <c r="AW28" s="93">
        <v>1601.9119535101411</v>
      </c>
      <c r="AX28" s="93">
        <v>1750.5275487593719</v>
      </c>
      <c r="AY28" s="93">
        <v>1844.5847886632837</v>
      </c>
      <c r="AZ28" s="93">
        <v>1885.4573578074126</v>
      </c>
      <c r="BA28" s="93">
        <v>1910.0185837700697</v>
      </c>
      <c r="BB28" s="93">
        <v>1898.1191812404331</v>
      </c>
      <c r="BC28" s="93">
        <v>1906.0943240603849</v>
      </c>
      <c r="BD28" s="93">
        <v>1860.5503945581968</v>
      </c>
      <c r="BE28" s="93">
        <v>1820.7895459807253</v>
      </c>
      <c r="BF28" s="93">
        <v>1862.6673184831018</v>
      </c>
      <c r="BG28" s="93">
        <v>2099.4078486353196</v>
      </c>
      <c r="BH28" s="93">
        <v>2180.0883715548398</v>
      </c>
      <c r="BI28" s="93">
        <v>2369.1089127989212</v>
      </c>
      <c r="BJ28" s="93">
        <v>2314.015815719838</v>
      </c>
      <c r="BK28" s="93">
        <v>2298.1978269357314</v>
      </c>
      <c r="BL28" s="93">
        <v>2345.570518131964</v>
      </c>
      <c r="BM28" s="93">
        <v>2712.8239346256405</v>
      </c>
      <c r="BN28" s="93">
        <v>2847.9483539970852</v>
      </c>
      <c r="BO28" s="93">
        <v>2839.5215757759001</v>
      </c>
      <c r="BP28" s="93">
        <v>2881.7674085016301</v>
      </c>
      <c r="BQ28" s="93">
        <v>0</v>
      </c>
      <c r="BR28" s="93">
        <v>0</v>
      </c>
      <c r="BS28" s="93">
        <v>0</v>
      </c>
      <c r="BT28" s="93">
        <v>0</v>
      </c>
      <c r="BU28" s="93">
        <v>0</v>
      </c>
      <c r="BV28" s="93">
        <v>0</v>
      </c>
      <c r="BW28" s="93">
        <v>0</v>
      </c>
      <c r="BX28" s="33"/>
    </row>
    <row r="29" spans="1:76">
      <c r="A29" s="82"/>
      <c r="B29" s="107" t="s">
        <v>250</v>
      </c>
      <c r="C29" s="167" t="s">
        <v>198</v>
      </c>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v>0</v>
      </c>
      <c r="AI29" s="93">
        <v>0</v>
      </c>
      <c r="AJ29" s="93">
        <v>0</v>
      </c>
      <c r="AK29" s="93">
        <v>0</v>
      </c>
      <c r="AL29" s="93">
        <v>0</v>
      </c>
      <c r="AM29" s="93">
        <v>0</v>
      </c>
      <c r="AN29" s="93">
        <v>0</v>
      </c>
      <c r="AO29" s="93">
        <v>0</v>
      </c>
      <c r="AP29" s="93">
        <v>0</v>
      </c>
      <c r="AQ29" s="93">
        <v>0</v>
      </c>
      <c r="AR29" s="93">
        <v>0</v>
      </c>
      <c r="AS29" s="93">
        <v>0</v>
      </c>
      <c r="AT29" s="93">
        <v>0</v>
      </c>
      <c r="AU29" s="93">
        <v>0</v>
      </c>
      <c r="AV29" s="93">
        <v>2032.0912097814671</v>
      </c>
      <c r="AW29" s="93">
        <v>2786.638172380322</v>
      </c>
      <c r="AX29" s="93">
        <v>3074.0837374675916</v>
      </c>
      <c r="AY29" s="93">
        <v>3630.7412144889781</v>
      </c>
      <c r="AZ29" s="93">
        <v>4201.0900691071274</v>
      </c>
      <c r="BA29" s="93">
        <v>4489.829702941026</v>
      </c>
      <c r="BB29" s="93">
        <v>4658.2416232971646</v>
      </c>
      <c r="BC29" s="93">
        <v>4822.8405165413878</v>
      </c>
      <c r="BD29" s="93">
        <v>4965.0001685908173</v>
      </c>
      <c r="BE29" s="93">
        <v>5261.5513932992671</v>
      </c>
      <c r="BF29" s="93">
        <v>5449.8885945321999</v>
      </c>
      <c r="BG29" s="93">
        <v>5709.865651877034</v>
      </c>
      <c r="BH29" s="93">
        <v>5837.5734998274484</v>
      </c>
      <c r="BI29" s="93">
        <v>5975.1808295796345</v>
      </c>
      <c r="BJ29" s="93">
        <v>6120.0281748199304</v>
      </c>
      <c r="BK29" s="93">
        <v>6346.5914209836237</v>
      </c>
      <c r="BL29" s="93">
        <v>6566.6225102961798</v>
      </c>
      <c r="BM29" s="93">
        <v>6928.258224788271</v>
      </c>
      <c r="BN29" s="93">
        <v>6933.7730507445895</v>
      </c>
      <c r="BO29" s="93">
        <v>7279.9127818999023</v>
      </c>
      <c r="BP29" s="93">
        <v>7703.8819825786404</v>
      </c>
      <c r="BQ29" s="93">
        <v>7654.8476146374805</v>
      </c>
      <c r="BR29" s="93">
        <v>7072.7871660272604</v>
      </c>
      <c r="BS29" s="93">
        <v>6293.4761464482517</v>
      </c>
      <c r="BT29" s="93">
        <v>3779.5314346276268</v>
      </c>
      <c r="BU29" s="93">
        <v>794.89413104351286</v>
      </c>
      <c r="BV29" s="93">
        <v>-9.3712860075537592E-3</v>
      </c>
      <c r="BW29" s="93">
        <v>3.6612416987577882E-2</v>
      </c>
      <c r="BX29" s="33"/>
    </row>
    <row r="30" spans="1:76" ht="25.5" customHeight="1">
      <c r="A30" s="82"/>
      <c r="B30" s="107" t="s">
        <v>249</v>
      </c>
      <c r="C30" s="167" t="s">
        <v>200</v>
      </c>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v>0</v>
      </c>
      <c r="AI30" s="93">
        <v>0</v>
      </c>
      <c r="AJ30" s="93">
        <v>0</v>
      </c>
      <c r="AK30" s="93">
        <v>0</v>
      </c>
      <c r="AL30" s="93">
        <v>0</v>
      </c>
      <c r="AM30" s="93">
        <v>0</v>
      </c>
      <c r="AN30" s="93">
        <v>0</v>
      </c>
      <c r="AO30" s="93">
        <v>0</v>
      </c>
      <c r="AP30" s="93">
        <v>0</v>
      </c>
      <c r="AQ30" s="93">
        <v>0</v>
      </c>
      <c r="AR30" s="93">
        <v>0</v>
      </c>
      <c r="AS30" s="93">
        <v>0</v>
      </c>
      <c r="AT30" s="93">
        <v>0</v>
      </c>
      <c r="AU30" s="93">
        <v>0</v>
      </c>
      <c r="AV30" s="93">
        <v>3.6548915079511799</v>
      </c>
      <c r="AW30" s="93">
        <v>8.956367099317184</v>
      </c>
      <c r="AX30" s="93">
        <v>13.944001392388271</v>
      </c>
      <c r="AY30" s="93">
        <v>23.255900621769772</v>
      </c>
      <c r="AZ30" s="93">
        <v>39.38183408199356</v>
      </c>
      <c r="BA30" s="93">
        <v>47.533960523798989</v>
      </c>
      <c r="BB30" s="93">
        <v>54.367170751091948</v>
      </c>
      <c r="BC30" s="93">
        <v>42.351102707173347</v>
      </c>
      <c r="BD30" s="93">
        <v>-8.4372025013291135E-2</v>
      </c>
      <c r="BE30" s="93">
        <v>-0.11776824464743844</v>
      </c>
      <c r="BF30" s="93">
        <v>-0.1956445545228325</v>
      </c>
      <c r="BG30" s="93">
        <v>0.11086141527363505</v>
      </c>
      <c r="BH30" s="93">
        <v>-3.6577444679977665E-2</v>
      </c>
      <c r="BI30" s="93">
        <v>0</v>
      </c>
      <c r="BJ30" s="93">
        <v>0</v>
      </c>
      <c r="BK30" s="93">
        <v>0</v>
      </c>
      <c r="BL30" s="93">
        <v>0</v>
      </c>
      <c r="BM30" s="93">
        <v>0</v>
      </c>
      <c r="BN30" s="93">
        <v>0</v>
      </c>
      <c r="BO30" s="93">
        <v>0</v>
      </c>
      <c r="BP30" s="93">
        <v>0</v>
      </c>
      <c r="BQ30" s="93">
        <v>0</v>
      </c>
      <c r="BR30" s="93">
        <v>0</v>
      </c>
      <c r="BS30" s="93">
        <v>0</v>
      </c>
      <c r="BT30" s="93">
        <v>0</v>
      </c>
      <c r="BU30" s="93">
        <v>0</v>
      </c>
      <c r="BV30" s="93">
        <v>0</v>
      </c>
      <c r="BW30" s="93">
        <v>0</v>
      </c>
      <c r="BX30" s="33"/>
    </row>
    <row r="31" spans="1:76">
      <c r="A31" s="82"/>
      <c r="B31" s="30" t="s">
        <v>248</v>
      </c>
      <c r="C31" s="167" t="s">
        <v>200</v>
      </c>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v>0</v>
      </c>
      <c r="AI31" s="93">
        <v>0</v>
      </c>
      <c r="AJ31" s="93">
        <v>0</v>
      </c>
      <c r="AK31" s="93">
        <v>0</v>
      </c>
      <c r="AL31" s="93">
        <v>0</v>
      </c>
      <c r="AM31" s="93">
        <v>0</v>
      </c>
      <c r="AN31" s="93">
        <v>0</v>
      </c>
      <c r="AO31" s="93">
        <v>0</v>
      </c>
      <c r="AP31" s="93">
        <v>0</v>
      </c>
      <c r="AQ31" s="93">
        <v>0</v>
      </c>
      <c r="AR31" s="93">
        <v>0</v>
      </c>
      <c r="AS31" s="93">
        <v>0</v>
      </c>
      <c r="AT31" s="93">
        <v>0</v>
      </c>
      <c r="AU31" s="93">
        <v>0</v>
      </c>
      <c r="AV31" s="93">
        <v>0</v>
      </c>
      <c r="AW31" s="93">
        <v>0</v>
      </c>
      <c r="AX31" s="93">
        <v>0</v>
      </c>
      <c r="AY31" s="93">
        <v>0</v>
      </c>
      <c r="AZ31" s="93">
        <v>0</v>
      </c>
      <c r="BA31" s="93">
        <v>0</v>
      </c>
      <c r="BB31" s="93">
        <v>0</v>
      </c>
      <c r="BC31" s="93">
        <v>0</v>
      </c>
      <c r="BD31" s="93">
        <v>0</v>
      </c>
      <c r="BE31" s="93">
        <v>9.3384504000911832</v>
      </c>
      <c r="BF31" s="93">
        <v>17.400798468660533</v>
      </c>
      <c r="BG31" s="93">
        <v>19.498277989103812</v>
      </c>
      <c r="BH31" s="93">
        <v>20.965212682562825</v>
      </c>
      <c r="BI31" s="93">
        <v>21.710233550964954</v>
      </c>
      <c r="BJ31" s="93">
        <v>23.292715394327672</v>
      </c>
      <c r="BK31" s="93">
        <v>23.802059960324119</v>
      </c>
      <c r="BL31" s="93">
        <v>23.98139930441301</v>
      </c>
      <c r="BM31" s="93">
        <v>24.059241822753492</v>
      </c>
      <c r="BN31" s="93">
        <v>22.943174494436096</v>
      </c>
      <c r="BO31" s="93">
        <v>23.57054156741707</v>
      </c>
      <c r="BP31" s="93">
        <v>58.741515153079945</v>
      </c>
      <c r="BQ31" s="93">
        <v>179.3488498018487</v>
      </c>
      <c r="BR31" s="93">
        <v>165</v>
      </c>
      <c r="BS31" s="93">
        <v>123.24328655225021</v>
      </c>
      <c r="BT31" s="93">
        <v>82.841634951462822</v>
      </c>
      <c r="BU31" s="93">
        <v>86.341209523967891</v>
      </c>
      <c r="BV31" s="93">
        <v>84.603052908808735</v>
      </c>
      <c r="BW31" s="93">
        <v>82.445036771198374</v>
      </c>
      <c r="BX31" s="33"/>
    </row>
    <row r="32" spans="1:76">
      <c r="A32" s="82"/>
      <c r="B32" s="30" t="s">
        <v>308</v>
      </c>
      <c r="C32" s="167" t="s">
        <v>200</v>
      </c>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v>0</v>
      </c>
      <c r="AI32" s="93">
        <v>0</v>
      </c>
      <c r="AJ32" s="93">
        <v>0</v>
      </c>
      <c r="AK32" s="93">
        <v>0</v>
      </c>
      <c r="AL32" s="93">
        <v>0</v>
      </c>
      <c r="AM32" s="93">
        <v>0</v>
      </c>
      <c r="AN32" s="93">
        <v>0</v>
      </c>
      <c r="AO32" s="93">
        <v>0</v>
      </c>
      <c r="AP32" s="93">
        <v>0</v>
      </c>
      <c r="AQ32" s="93">
        <v>0</v>
      </c>
      <c r="AR32" s="93">
        <v>0</v>
      </c>
      <c r="AS32" s="93">
        <v>0</v>
      </c>
      <c r="AT32" s="93">
        <v>0</v>
      </c>
      <c r="AU32" s="93">
        <v>0</v>
      </c>
      <c r="AV32" s="93">
        <v>0</v>
      </c>
      <c r="AW32" s="93">
        <v>0</v>
      </c>
      <c r="AX32" s="93">
        <v>0</v>
      </c>
      <c r="AY32" s="93">
        <v>0</v>
      </c>
      <c r="AZ32" s="93">
        <v>4.7199007367707404</v>
      </c>
      <c r="BA32" s="93">
        <v>34.250462522657735</v>
      </c>
      <c r="BB32" s="93">
        <v>46.30918979302205</v>
      </c>
      <c r="BC32" s="93">
        <v>38.839192894895135</v>
      </c>
      <c r="BD32" s="93">
        <v>5.7663438078755851</v>
      </c>
      <c r="BE32" s="93">
        <v>8.1748909250871169E-3</v>
      </c>
      <c r="BF32" s="93">
        <v>5.708435745176401E-2</v>
      </c>
      <c r="BG32" s="93">
        <v>0</v>
      </c>
      <c r="BH32" s="93">
        <v>0</v>
      </c>
      <c r="BI32" s="93">
        <v>0</v>
      </c>
      <c r="BJ32" s="93">
        <v>0</v>
      </c>
      <c r="BK32" s="93">
        <v>0</v>
      </c>
      <c r="BL32" s="93">
        <v>0</v>
      </c>
      <c r="BM32" s="93">
        <v>0</v>
      </c>
      <c r="BN32" s="93">
        <v>0</v>
      </c>
      <c r="BO32" s="93">
        <v>0</v>
      </c>
      <c r="BP32" s="93">
        <v>0</v>
      </c>
      <c r="BQ32" s="93">
        <v>0</v>
      </c>
      <c r="BR32" s="93">
        <v>0</v>
      </c>
      <c r="BS32" s="93">
        <v>0</v>
      </c>
      <c r="BT32" s="93">
        <v>0</v>
      </c>
      <c r="BU32" s="93">
        <v>0</v>
      </c>
      <c r="BV32" s="93">
        <v>0</v>
      </c>
      <c r="BW32" s="93">
        <v>0</v>
      </c>
      <c r="BX32" s="33"/>
    </row>
    <row r="33" spans="1:76">
      <c r="A33" s="82"/>
      <c r="B33" s="30" t="s">
        <v>246</v>
      </c>
      <c r="C33" s="167"/>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v>0</v>
      </c>
      <c r="AI33" s="93">
        <v>0</v>
      </c>
      <c r="AJ33" s="93">
        <v>0</v>
      </c>
      <c r="AK33" s="93">
        <v>0</v>
      </c>
      <c r="AL33" s="93">
        <v>0</v>
      </c>
      <c r="AM33" s="93">
        <v>0</v>
      </c>
      <c r="AN33" s="93">
        <v>0</v>
      </c>
      <c r="AO33" s="93">
        <v>0</v>
      </c>
      <c r="AP33" s="93">
        <v>0</v>
      </c>
      <c r="AQ33" s="93">
        <v>0</v>
      </c>
      <c r="AR33" s="93">
        <v>0</v>
      </c>
      <c r="AS33" s="93">
        <v>0</v>
      </c>
      <c r="AT33" s="93">
        <v>0</v>
      </c>
      <c r="AU33" s="93">
        <v>0</v>
      </c>
      <c r="AV33" s="93">
        <v>0</v>
      </c>
      <c r="AW33" s="93">
        <v>0</v>
      </c>
      <c r="AX33" s="93">
        <v>0</v>
      </c>
      <c r="AY33" s="93">
        <v>0</v>
      </c>
      <c r="AZ33" s="93">
        <v>0</v>
      </c>
      <c r="BA33" s="93">
        <v>0</v>
      </c>
      <c r="BB33" s="93">
        <v>0</v>
      </c>
      <c r="BC33" s="93">
        <v>0</v>
      </c>
      <c r="BD33" s="93">
        <v>0</v>
      </c>
      <c r="BE33" s="93">
        <v>0</v>
      </c>
      <c r="BF33" s="93">
        <v>0</v>
      </c>
      <c r="BG33" s="93">
        <v>0</v>
      </c>
      <c r="BH33" s="93">
        <v>0</v>
      </c>
      <c r="BI33" s="93">
        <v>0</v>
      </c>
      <c r="BJ33" s="93">
        <v>0</v>
      </c>
      <c r="BK33" s="93">
        <v>0</v>
      </c>
      <c r="BL33" s="93">
        <v>144.00733698819741</v>
      </c>
      <c r="BM33" s="93">
        <v>1398.8307329848503</v>
      </c>
      <c r="BN33" s="93">
        <v>2396.8636031124206</v>
      </c>
      <c r="BO33" s="93">
        <v>3749.9125676426456</v>
      </c>
      <c r="BP33" s="93">
        <v>7039.5805382314438</v>
      </c>
      <c r="BQ33" s="93">
        <v>10612.209228927049</v>
      </c>
      <c r="BR33" s="93">
        <v>12718.601142304135</v>
      </c>
      <c r="BS33" s="93">
        <v>13773.307818730049</v>
      </c>
      <c r="BT33" s="93">
        <v>14099.585293338127</v>
      </c>
      <c r="BU33" s="93">
        <v>13850.500743082115</v>
      </c>
      <c r="BV33" s="93">
        <v>13624.021115445896</v>
      </c>
      <c r="BW33" s="93">
        <v>13652.234945655793</v>
      </c>
      <c r="BX33" s="33"/>
    </row>
    <row r="34" spans="1:76">
      <c r="A34" s="82"/>
      <c r="B34" s="38" t="s">
        <v>214</v>
      </c>
      <c r="C34" s="167" t="s">
        <v>207</v>
      </c>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v>0</v>
      </c>
      <c r="AI34" s="93">
        <v>0</v>
      </c>
      <c r="AJ34" s="93">
        <v>0</v>
      </c>
      <c r="AK34" s="93">
        <v>0</v>
      </c>
      <c r="AL34" s="93">
        <v>0</v>
      </c>
      <c r="AM34" s="93">
        <v>0</v>
      </c>
      <c r="AN34" s="93">
        <v>0</v>
      </c>
      <c r="AO34" s="93">
        <v>0</v>
      </c>
      <c r="AP34" s="93">
        <v>0</v>
      </c>
      <c r="AQ34" s="93">
        <v>0</v>
      </c>
      <c r="AR34" s="93">
        <v>0</v>
      </c>
      <c r="AS34" s="93">
        <v>0</v>
      </c>
      <c r="AT34" s="93">
        <v>0</v>
      </c>
      <c r="AU34" s="93">
        <v>0</v>
      </c>
      <c r="AV34" s="93">
        <v>0</v>
      </c>
      <c r="AW34" s="93">
        <v>0</v>
      </c>
      <c r="AX34" s="93">
        <v>0</v>
      </c>
      <c r="AY34" s="93">
        <v>0</v>
      </c>
      <c r="AZ34" s="93">
        <v>0</v>
      </c>
      <c r="BA34" s="93">
        <v>0</v>
      </c>
      <c r="BB34" s="93">
        <v>0</v>
      </c>
      <c r="BC34" s="93">
        <v>0</v>
      </c>
      <c r="BD34" s="93">
        <v>0</v>
      </c>
      <c r="BE34" s="93">
        <v>0</v>
      </c>
      <c r="BF34" s="93">
        <v>0</v>
      </c>
      <c r="BG34" s="93">
        <v>0</v>
      </c>
      <c r="BH34" s="93">
        <v>0</v>
      </c>
      <c r="BI34" s="93">
        <v>0</v>
      </c>
      <c r="BJ34" s="93">
        <v>0</v>
      </c>
      <c r="BK34" s="93">
        <v>0</v>
      </c>
      <c r="BL34" s="93">
        <v>72.893382710350409</v>
      </c>
      <c r="BM34" s="93">
        <v>641.20867166212656</v>
      </c>
      <c r="BN34" s="93">
        <v>1025.4865971760591</v>
      </c>
      <c r="BO34" s="93">
        <v>1475.5670597375347</v>
      </c>
      <c r="BP34" s="93">
        <v>2393.1210125036305</v>
      </c>
      <c r="BQ34" s="93">
        <v>3597.9856002213032</v>
      </c>
      <c r="BR34" s="93">
        <v>4064.2328351143015</v>
      </c>
      <c r="BS34" s="93">
        <v>4483.4094914650877</v>
      </c>
      <c r="BT34" s="93">
        <v>4809.6686892679709</v>
      </c>
      <c r="BU34" s="93">
        <v>4775.8884996872885</v>
      </c>
      <c r="BV34" s="93">
        <v>4616.2307571199981</v>
      </c>
      <c r="BW34" s="93">
        <v>4527.4961456600804</v>
      </c>
      <c r="BX34" s="33"/>
    </row>
    <row r="35" spans="1:76">
      <c r="A35" s="82"/>
      <c r="B35" s="38" t="s">
        <v>306</v>
      </c>
      <c r="C35" s="167" t="s">
        <v>200</v>
      </c>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v>0</v>
      </c>
      <c r="AI35" s="93">
        <v>0</v>
      </c>
      <c r="AJ35" s="93">
        <v>0</v>
      </c>
      <c r="AK35" s="93">
        <v>0</v>
      </c>
      <c r="AL35" s="93">
        <v>0</v>
      </c>
      <c r="AM35" s="93">
        <v>0</v>
      </c>
      <c r="AN35" s="93">
        <v>0</v>
      </c>
      <c r="AO35" s="93">
        <v>0</v>
      </c>
      <c r="AP35" s="93">
        <v>0</v>
      </c>
      <c r="AQ35" s="93">
        <v>0</v>
      </c>
      <c r="AR35" s="93">
        <v>0</v>
      </c>
      <c r="AS35" s="93">
        <v>0</v>
      </c>
      <c r="AT35" s="93">
        <v>0</v>
      </c>
      <c r="AU35" s="93">
        <v>0</v>
      </c>
      <c r="AV35" s="93">
        <v>0</v>
      </c>
      <c r="AW35" s="93">
        <v>0</v>
      </c>
      <c r="AX35" s="93">
        <v>0</v>
      </c>
      <c r="AY35" s="93">
        <v>0</v>
      </c>
      <c r="AZ35" s="93">
        <v>0</v>
      </c>
      <c r="BA35" s="93">
        <v>0</v>
      </c>
      <c r="BB35" s="93">
        <v>0</v>
      </c>
      <c r="BC35" s="93">
        <v>0</v>
      </c>
      <c r="BD35" s="93">
        <v>0</v>
      </c>
      <c r="BE35" s="93">
        <v>0</v>
      </c>
      <c r="BF35" s="93">
        <v>0</v>
      </c>
      <c r="BG35" s="93">
        <v>0</v>
      </c>
      <c r="BH35" s="93">
        <v>0</v>
      </c>
      <c r="BI35" s="93">
        <v>0</v>
      </c>
      <c r="BJ35" s="93">
        <v>0</v>
      </c>
      <c r="BK35" s="93">
        <v>0</v>
      </c>
      <c r="BL35" s="93">
        <v>71.113954277846986</v>
      </c>
      <c r="BM35" s="93">
        <v>757.62206132272377</v>
      </c>
      <c r="BN35" s="93">
        <v>1371.3770059363612</v>
      </c>
      <c r="BO35" s="93">
        <v>2274.3455079051109</v>
      </c>
      <c r="BP35" s="93">
        <v>4646.4595257278143</v>
      </c>
      <c r="BQ35" s="93">
        <v>7014.2236287057485</v>
      </c>
      <c r="BR35" s="93">
        <v>8654.3683071898322</v>
      </c>
      <c r="BS35" s="93">
        <v>9289.8983272649621</v>
      </c>
      <c r="BT35" s="93">
        <v>9289.9166040701548</v>
      </c>
      <c r="BU35" s="93">
        <v>9074.6122433948258</v>
      </c>
      <c r="BV35" s="93">
        <v>9007.7903583258976</v>
      </c>
      <c r="BW35" s="93">
        <v>9124.7387999957136</v>
      </c>
      <c r="BX35" s="33"/>
    </row>
    <row r="36" spans="1:76" ht="25.5" customHeight="1">
      <c r="A36" s="82"/>
      <c r="B36" s="30" t="s">
        <v>245</v>
      </c>
      <c r="C36" s="167" t="s">
        <v>200</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v>43.961798747642419</v>
      </c>
      <c r="AI36" s="93">
        <v>43.15566214511022</v>
      </c>
      <c r="AJ36" s="93">
        <v>57.801026550084913</v>
      </c>
      <c r="AK36" s="93">
        <v>84.567105831392084</v>
      </c>
      <c r="AL36" s="93">
        <v>115.10998633876228</v>
      </c>
      <c r="AM36" s="93">
        <v>146.40343433418235</v>
      </c>
      <c r="AN36" s="93">
        <v>142.64136642247161</v>
      </c>
      <c r="AO36" s="93">
        <v>139.03923614321147</v>
      </c>
      <c r="AP36" s="93">
        <v>165.65928422036163</v>
      </c>
      <c r="AQ36" s="93">
        <v>174.47495340426352</v>
      </c>
      <c r="AR36" s="93">
        <v>373.94104409981088</v>
      </c>
      <c r="AS36" s="93">
        <v>345.74100981010776</v>
      </c>
      <c r="AT36" s="93">
        <v>363.28475231567523</v>
      </c>
      <c r="AU36" s="93">
        <v>423.71489824170754</v>
      </c>
      <c r="AV36" s="93">
        <v>678.5023686537819</v>
      </c>
      <c r="AW36" s="93">
        <v>911.81546200302785</v>
      </c>
      <c r="AX36" s="93">
        <v>1101.4392120213649</v>
      </c>
      <c r="AY36" s="93">
        <v>1342.4824665542785</v>
      </c>
      <c r="AZ36" s="93">
        <v>1580.6705723652915</v>
      </c>
      <c r="BA36" s="93">
        <v>1753.1274150596219</v>
      </c>
      <c r="BB36" s="93">
        <v>1812.3097802308855</v>
      </c>
      <c r="BC36" s="93">
        <v>1333.8706812658072</v>
      </c>
      <c r="BD36" s="93">
        <v>1.1761877839163783</v>
      </c>
      <c r="BE36" s="93">
        <v>-0.55491659354977318</v>
      </c>
      <c r="BF36" s="93">
        <v>-0.48846760966303387</v>
      </c>
      <c r="BG36" s="93">
        <v>5.5130551233428478E-2</v>
      </c>
      <c r="BH36" s="93">
        <v>-1.8189689198356961E-2</v>
      </c>
      <c r="BI36" s="93">
        <v>0</v>
      </c>
      <c r="BJ36" s="93">
        <v>0</v>
      </c>
      <c r="BK36" s="93">
        <v>0</v>
      </c>
      <c r="BL36" s="93">
        <v>0</v>
      </c>
      <c r="BM36" s="93">
        <v>0</v>
      </c>
      <c r="BN36" s="93">
        <v>0</v>
      </c>
      <c r="BO36" s="93">
        <v>0</v>
      </c>
      <c r="BP36" s="93">
        <v>0</v>
      </c>
      <c r="BQ36" s="93">
        <v>0</v>
      </c>
      <c r="BR36" s="93">
        <v>0</v>
      </c>
      <c r="BS36" s="93">
        <v>0</v>
      </c>
      <c r="BT36" s="93">
        <v>0</v>
      </c>
      <c r="BU36" s="93">
        <v>0</v>
      </c>
      <c r="BV36" s="93">
        <v>0</v>
      </c>
      <c r="BW36" s="93">
        <v>0</v>
      </c>
      <c r="BX36" s="33"/>
    </row>
    <row r="37" spans="1:76">
      <c r="A37" s="82"/>
      <c r="B37" s="30" t="s">
        <v>243</v>
      </c>
      <c r="C37" s="167" t="s">
        <v>200</v>
      </c>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v>0</v>
      </c>
      <c r="AI37" s="93">
        <v>0</v>
      </c>
      <c r="AJ37" s="93">
        <v>0</v>
      </c>
      <c r="AK37" s="93">
        <v>0</v>
      </c>
      <c r="AL37" s="93">
        <v>0</v>
      </c>
      <c r="AM37" s="93">
        <v>0</v>
      </c>
      <c r="AN37" s="93">
        <v>0</v>
      </c>
      <c r="AO37" s="93">
        <v>0</v>
      </c>
      <c r="AP37" s="93">
        <v>0</v>
      </c>
      <c r="AQ37" s="93">
        <v>0</v>
      </c>
      <c r="AR37" s="93">
        <v>0</v>
      </c>
      <c r="AS37" s="93">
        <v>0</v>
      </c>
      <c r="AT37" s="93">
        <v>0</v>
      </c>
      <c r="AU37" s="93">
        <v>0</v>
      </c>
      <c r="AV37" s="93">
        <v>0</v>
      </c>
      <c r="AW37" s="93">
        <v>0</v>
      </c>
      <c r="AX37" s="93">
        <v>0</v>
      </c>
      <c r="AY37" s="93">
        <v>0</v>
      </c>
      <c r="AZ37" s="93">
        <v>0</v>
      </c>
      <c r="BA37" s="93">
        <v>0</v>
      </c>
      <c r="BB37" s="93">
        <v>0</v>
      </c>
      <c r="BC37" s="93">
        <v>0</v>
      </c>
      <c r="BD37" s="93">
        <v>0</v>
      </c>
      <c r="BE37" s="93">
        <v>0</v>
      </c>
      <c r="BF37" s="93">
        <v>0</v>
      </c>
      <c r="BG37" s="93">
        <v>0</v>
      </c>
      <c r="BH37" s="93">
        <v>0</v>
      </c>
      <c r="BI37" s="93">
        <v>0</v>
      </c>
      <c r="BJ37" s="93">
        <v>28.247319661345433</v>
      </c>
      <c r="BK37" s="93">
        <v>28.160785655634815</v>
      </c>
      <c r="BL37" s="93">
        <v>29.914466938662049</v>
      </c>
      <c r="BM37" s="93">
        <v>28.083838168830599</v>
      </c>
      <c r="BN37" s="93">
        <v>26.058614969585374</v>
      </c>
      <c r="BO37" s="93">
        <v>26.624968156869929</v>
      </c>
      <c r="BP37" s="93">
        <v>26.374632095605822</v>
      </c>
      <c r="BQ37" s="93">
        <v>26.633622930568556</v>
      </c>
      <c r="BR37" s="93">
        <v>26.741297475056491</v>
      </c>
      <c r="BS37" s="93">
        <v>25.866505456449893</v>
      </c>
      <c r="BT37" s="93">
        <v>26.165493402702278</v>
      </c>
      <c r="BU37" s="93">
        <v>26.313475612190711</v>
      </c>
      <c r="BV37" s="93">
        <v>26.323323512594929</v>
      </c>
      <c r="BW37" s="93">
        <v>26.211827053413721</v>
      </c>
      <c r="BX37" s="33"/>
    </row>
    <row r="38" spans="1:76">
      <c r="A38" s="82"/>
      <c r="B38" s="30" t="s">
        <v>297</v>
      </c>
      <c r="C38" s="167" t="s">
        <v>200</v>
      </c>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v>1853.6376481229304</v>
      </c>
      <c r="AI38" s="93">
        <v>1748.3666180526525</v>
      </c>
      <c r="AJ38" s="93">
        <v>1901.821554108418</v>
      </c>
      <c r="AK38" s="93">
        <v>2801.8733396086323</v>
      </c>
      <c r="AL38" s="93">
        <v>3374.1557077374478</v>
      </c>
      <c r="AM38" s="93">
        <v>3817.9472332372375</v>
      </c>
      <c r="AN38" s="93">
        <v>4063.2818172820175</v>
      </c>
      <c r="AO38" s="93">
        <v>4295.9512882347162</v>
      </c>
      <c r="AP38" s="93">
        <v>4444.7070290054407</v>
      </c>
      <c r="AQ38" s="93">
        <v>4359.6719597638903</v>
      </c>
      <c r="AR38" s="93">
        <v>3964.5541005108994</v>
      </c>
      <c r="AS38" s="93">
        <v>4226.7493315591237</v>
      </c>
      <c r="AT38" s="93">
        <v>4946.5628328648963</v>
      </c>
      <c r="AU38" s="93">
        <v>6381.0791482907243</v>
      </c>
      <c r="AV38" s="93">
        <v>8225.9883630512468</v>
      </c>
      <c r="AW38" s="93">
        <v>9671.3303090742902</v>
      </c>
      <c r="AX38" s="93">
        <v>10625.656059421921</v>
      </c>
      <c r="AY38" s="93">
        <v>11185.858651769136</v>
      </c>
      <c r="AZ38" s="93">
        <v>11275.494436380757</v>
      </c>
      <c r="BA38" s="93">
        <v>10730.419538853506</v>
      </c>
      <c r="BB38" s="93">
        <v>10312.147348822955</v>
      </c>
      <c r="BC38" s="93">
        <v>9998.9074520902377</v>
      </c>
      <c r="BD38" s="93">
        <v>9619.8316806799576</v>
      </c>
      <c r="BE38" s="93">
        <v>9714.6085929904693</v>
      </c>
      <c r="BF38" s="93">
        <v>10425.746502295988</v>
      </c>
      <c r="BG38" s="93">
        <v>10288.038291156134</v>
      </c>
      <c r="BH38" s="93">
        <v>10858.594576969543</v>
      </c>
      <c r="BI38" s="93">
        <v>11490.0769788337</v>
      </c>
      <c r="BJ38" s="93">
        <v>11921.183655876519</v>
      </c>
      <c r="BK38" s="93">
        <v>12544.671240184896</v>
      </c>
      <c r="BL38" s="93">
        <v>13133.42137601986</v>
      </c>
      <c r="BM38" s="93">
        <v>15702.133569879845</v>
      </c>
      <c r="BN38" s="93">
        <v>16623.146561897189</v>
      </c>
      <c r="BO38" s="93">
        <v>17492.05527237153</v>
      </c>
      <c r="BP38" s="93">
        <v>18137.392690250254</v>
      </c>
      <c r="BQ38" s="93">
        <v>17930.547911360976</v>
      </c>
      <c r="BR38" s="93">
        <v>17788.344137709402</v>
      </c>
      <c r="BS38" s="93">
        <v>17842.419176078758</v>
      </c>
      <c r="BT38" s="93">
        <v>18090.468121364</v>
      </c>
      <c r="BU38" s="93">
        <v>18398.220569217305</v>
      </c>
      <c r="BV38" s="93">
        <v>18715.791509976534</v>
      </c>
      <c r="BW38" s="93">
        <v>18743.624766985176</v>
      </c>
      <c r="BX38" s="33"/>
    </row>
    <row r="39" spans="1:76">
      <c r="A39" s="82"/>
      <c r="B39" s="30" t="s">
        <v>296</v>
      </c>
      <c r="C39" s="167"/>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v>6787.3662708041475</v>
      </c>
      <c r="AI39" s="93">
        <v>6221.7766686861441</v>
      </c>
      <c r="AJ39" s="93">
        <v>5717.8043988209038</v>
      </c>
      <c r="AK39" s="93">
        <v>5911.4552089822055</v>
      </c>
      <c r="AL39" s="93">
        <v>5763.4677799698593</v>
      </c>
      <c r="AM39" s="93">
        <v>5421.2011735796577</v>
      </c>
      <c r="AN39" s="93">
        <v>5761.0857532573264</v>
      </c>
      <c r="AO39" s="93">
        <v>5810.6761491826828</v>
      </c>
      <c r="AP39" s="93">
        <v>5954.5710636779977</v>
      </c>
      <c r="AQ39" s="93">
        <v>6153.1516181675115</v>
      </c>
      <c r="AR39" s="93">
        <v>6395.9783323427891</v>
      </c>
      <c r="AS39" s="93">
        <v>6657.7834881925955</v>
      </c>
      <c r="AT39" s="93">
        <v>6976.5122833922351</v>
      </c>
      <c r="AU39" s="93">
        <v>8129.1592875151637</v>
      </c>
      <c r="AV39" s="93">
        <v>9069.3830218922121</v>
      </c>
      <c r="AW39" s="93">
        <v>10043.137870999808</v>
      </c>
      <c r="AX39" s="93">
        <v>10780.736075977269</v>
      </c>
      <c r="AY39" s="93">
        <v>10529.525878792794</v>
      </c>
      <c r="AZ39" s="93">
        <v>10041.029512292702</v>
      </c>
      <c r="BA39" s="93">
        <v>9795.0602305622415</v>
      </c>
      <c r="BB39" s="93">
        <v>9749.9797986888552</v>
      </c>
      <c r="BC39" s="93">
        <v>9379.8525156108353</v>
      </c>
      <c r="BD39" s="93">
        <v>9354.3665245141692</v>
      </c>
      <c r="BE39" s="93">
        <v>9195.448876381819</v>
      </c>
      <c r="BF39" s="93">
        <v>8971.4765309715494</v>
      </c>
      <c r="BG39" s="93">
        <v>8748.4855251908029</v>
      </c>
      <c r="BH39" s="93">
        <v>8402.7560016902607</v>
      </c>
      <c r="BI39" s="93">
        <v>8159.5513565895517</v>
      </c>
      <c r="BJ39" s="93">
        <v>7844.0697154722666</v>
      </c>
      <c r="BK39" s="93">
        <v>7726.5312499478341</v>
      </c>
      <c r="BL39" s="93">
        <v>7377.5026697849671</v>
      </c>
      <c r="BM39" s="93">
        <v>6741.7877021397944</v>
      </c>
      <c r="BN39" s="93">
        <v>5967.0987660764004</v>
      </c>
      <c r="BO39" s="93">
        <v>5207.1849226473187</v>
      </c>
      <c r="BP39" s="93">
        <v>3401.438508254821</v>
      </c>
      <c r="BQ39" s="93">
        <v>1206.4409985287418</v>
      </c>
      <c r="BR39" s="93">
        <v>254.03824711518718</v>
      </c>
      <c r="BS39" s="93">
        <v>18.2473884130704</v>
      </c>
      <c r="BT39" s="93">
        <v>6.771244611556769</v>
      </c>
      <c r="BU39" s="93">
        <v>5.4900766756327295</v>
      </c>
      <c r="BV39" s="93">
        <v>5.9951216819724182</v>
      </c>
      <c r="BW39" s="93">
        <v>6.4602169703318877</v>
      </c>
      <c r="BX39" s="33"/>
    </row>
    <row r="40" spans="1:76">
      <c r="A40" s="82"/>
      <c r="B40" s="38" t="s">
        <v>287</v>
      </c>
      <c r="C40" s="167" t="s">
        <v>207</v>
      </c>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v>6787.3662708041475</v>
      </c>
      <c r="AI40" s="93">
        <v>6210.2698532212871</v>
      </c>
      <c r="AJ40" s="93">
        <v>5685.493517667881</v>
      </c>
      <c r="AK40" s="93">
        <v>5834.8918866924751</v>
      </c>
      <c r="AL40" s="93">
        <v>5617.3739562010351</v>
      </c>
      <c r="AM40" s="93">
        <v>5244.5739216778948</v>
      </c>
      <c r="AN40" s="93">
        <v>5512.7175610650611</v>
      </c>
      <c r="AO40" s="93">
        <v>5515.1593904501897</v>
      </c>
      <c r="AP40" s="93">
        <v>5524.5638442709451</v>
      </c>
      <c r="AQ40" s="93">
        <v>5606.8897177811423</v>
      </c>
      <c r="AR40" s="93">
        <v>5746.9056258674309</v>
      </c>
      <c r="AS40" s="93">
        <v>5876.1057223237422</v>
      </c>
      <c r="AT40" s="93">
        <v>6036.492411291907</v>
      </c>
      <c r="AU40" s="93">
        <v>6903.2191276629228</v>
      </c>
      <c r="AV40" s="93">
        <v>7571.3920284420738</v>
      </c>
      <c r="AW40" s="93">
        <v>8218.7351113661989</v>
      </c>
      <c r="AX40" s="93">
        <v>8676.9697942045877</v>
      </c>
      <c r="AY40" s="93">
        <v>8503.2393313171033</v>
      </c>
      <c r="AZ40" s="93">
        <v>8328.2967241512106</v>
      </c>
      <c r="BA40" s="93">
        <v>8367.3730362504339</v>
      </c>
      <c r="BB40" s="93">
        <v>8512.4669991512546</v>
      </c>
      <c r="BC40" s="93">
        <v>8343.709563001983</v>
      </c>
      <c r="BD40" s="93">
        <v>8392.6651373057048</v>
      </c>
      <c r="BE40" s="93">
        <v>8491.8777706346536</v>
      </c>
      <c r="BF40" s="93">
        <v>8343.9792879346242</v>
      </c>
      <c r="BG40" s="93">
        <v>8165.960622586239</v>
      </c>
      <c r="BH40" s="93">
        <v>7921.5166523653616</v>
      </c>
      <c r="BI40" s="93">
        <v>7775.8650211090899</v>
      </c>
      <c r="BJ40" s="93">
        <v>7505.4115976639569</v>
      </c>
      <c r="BK40" s="93">
        <v>7438.9742715911698</v>
      </c>
      <c r="BL40" s="93">
        <v>7134.1379625426189</v>
      </c>
      <c r="BM40" s="93">
        <v>6544.8024432642351</v>
      </c>
      <c r="BN40" s="93">
        <v>5798.0561929736095</v>
      </c>
      <c r="BO40" s="93">
        <v>5074.0235665820437</v>
      </c>
      <c r="BP40" s="93">
        <v>3314.5819583587636</v>
      </c>
      <c r="BQ40" s="93">
        <v>1177.8275853233231</v>
      </c>
      <c r="BR40" s="93">
        <v>248.90146138115117</v>
      </c>
      <c r="BS40" s="93">
        <v>18.182719536852716</v>
      </c>
      <c r="BT40" s="93">
        <v>6.771244611556769</v>
      </c>
      <c r="BU40" s="93">
        <v>5.4900766756327295</v>
      </c>
      <c r="BV40" s="93">
        <v>5.9951216819724182</v>
      </c>
      <c r="BW40" s="93">
        <v>6.4602169703318877</v>
      </c>
      <c r="BX40" s="33"/>
    </row>
    <row r="41" spans="1:76">
      <c r="A41" s="82"/>
      <c r="B41" s="38" t="s">
        <v>295</v>
      </c>
      <c r="C41" s="167" t="s">
        <v>207</v>
      </c>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v>0</v>
      </c>
      <c r="AI41" s="93">
        <v>11.506815464856857</v>
      </c>
      <c r="AJ41" s="93">
        <v>32.310881153022805</v>
      </c>
      <c r="AK41" s="93">
        <v>76.563322289730593</v>
      </c>
      <c r="AL41" s="93">
        <v>146.09382376882422</v>
      </c>
      <c r="AM41" s="93">
        <v>176.62725190176317</v>
      </c>
      <c r="AN41" s="93">
        <v>248.3681921922645</v>
      </c>
      <c r="AO41" s="93">
        <v>295.51675873249263</v>
      </c>
      <c r="AP41" s="93">
        <v>430.0072194070529</v>
      </c>
      <c r="AQ41" s="93">
        <v>546.26190038636935</v>
      </c>
      <c r="AR41" s="93">
        <v>649.07270647535813</v>
      </c>
      <c r="AS41" s="93">
        <v>781.6777658688535</v>
      </c>
      <c r="AT41" s="93">
        <v>940.0198721003286</v>
      </c>
      <c r="AU41" s="93">
        <v>1225.9401598522406</v>
      </c>
      <c r="AV41" s="93">
        <v>1497.9909934501381</v>
      </c>
      <c r="AW41" s="93">
        <v>1824.4027596336086</v>
      </c>
      <c r="AX41" s="93">
        <v>2103.76628177268</v>
      </c>
      <c r="AY41" s="93">
        <v>2026.2865474756909</v>
      </c>
      <c r="AZ41" s="93">
        <v>1712.7327881414926</v>
      </c>
      <c r="BA41" s="93">
        <v>1427.687194311809</v>
      </c>
      <c r="BB41" s="93">
        <v>1237.5127995376019</v>
      </c>
      <c r="BC41" s="93">
        <v>1036.1429526088514</v>
      </c>
      <c r="BD41" s="93">
        <v>961.7013872084641</v>
      </c>
      <c r="BE41" s="93">
        <v>703.57110574716523</v>
      </c>
      <c r="BF41" s="93">
        <v>627.49724303692665</v>
      </c>
      <c r="BG41" s="93">
        <v>582.52490260456409</v>
      </c>
      <c r="BH41" s="93">
        <v>481.23934932489925</v>
      </c>
      <c r="BI41" s="93">
        <v>383.68633548046176</v>
      </c>
      <c r="BJ41" s="93">
        <v>338.6581178083099</v>
      </c>
      <c r="BK41" s="93">
        <v>287.55697835666382</v>
      </c>
      <c r="BL41" s="93">
        <v>243.36470724234772</v>
      </c>
      <c r="BM41" s="93">
        <v>196.9852588755588</v>
      </c>
      <c r="BN41" s="93">
        <v>169.04257310279155</v>
      </c>
      <c r="BO41" s="93">
        <v>133.16135606527544</v>
      </c>
      <c r="BP41" s="93">
        <v>86.856549896057444</v>
      </c>
      <c r="BQ41" s="93">
        <v>28.613413205418773</v>
      </c>
      <c r="BR41" s="93">
        <v>5.1367857340360041</v>
      </c>
      <c r="BS41" s="93">
        <v>6.4668876217684135E-2</v>
      </c>
      <c r="BT41" s="93">
        <v>0</v>
      </c>
      <c r="BU41" s="93">
        <v>0</v>
      </c>
      <c r="BV41" s="93">
        <v>0</v>
      </c>
      <c r="BW41" s="93">
        <v>0</v>
      </c>
      <c r="BX41" s="33"/>
    </row>
    <row r="42" spans="1:76" ht="25.5" customHeight="1">
      <c r="A42" s="82"/>
      <c r="B42" s="30" t="s">
        <v>294</v>
      </c>
      <c r="C42" s="167"/>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v>3314.2517797343344</v>
      </c>
      <c r="AI42" s="93">
        <v>2986.6239827296286</v>
      </c>
      <c r="AJ42" s="93">
        <v>3493.4036583876355</v>
      </c>
      <c r="AK42" s="93">
        <v>5363.6079151761041</v>
      </c>
      <c r="AL42" s="93">
        <v>8339.9864665048572</v>
      </c>
      <c r="AM42" s="93">
        <v>10191.457934842421</v>
      </c>
      <c r="AN42" s="93">
        <v>11023.034650847556</v>
      </c>
      <c r="AO42" s="93">
        <v>11957.940303249303</v>
      </c>
      <c r="AP42" s="93">
        <v>12344.734277115675</v>
      </c>
      <c r="AQ42" s="93">
        <v>11329.827194128018</v>
      </c>
      <c r="AR42" s="93">
        <v>9218.0447943031231</v>
      </c>
      <c r="AS42" s="93">
        <v>8175.0005231395435</v>
      </c>
      <c r="AT42" s="93">
        <v>8951.6965716479754</v>
      </c>
      <c r="AU42" s="93">
        <v>11525.044520500463</v>
      </c>
      <c r="AV42" s="93">
        <v>13991.674897144449</v>
      </c>
      <c r="AW42" s="93">
        <v>14988.858756649306</v>
      </c>
      <c r="AX42" s="93">
        <v>15342.370107202923</v>
      </c>
      <c r="AY42" s="93">
        <v>15572.834556456552</v>
      </c>
      <c r="AZ42" s="93">
        <v>12183.576771221171</v>
      </c>
      <c r="BA42" s="93">
        <v>8843.9594418404613</v>
      </c>
      <c r="BB42" s="93">
        <v>8669.8160266193572</v>
      </c>
      <c r="BC42" s="93">
        <v>8450.3217254722331</v>
      </c>
      <c r="BD42" s="93">
        <v>8499.3127600704538</v>
      </c>
      <c r="BE42" s="93">
        <v>8665.0793473613885</v>
      </c>
      <c r="BF42" s="93">
        <v>8200.5140529972923</v>
      </c>
      <c r="BG42" s="93">
        <v>8633.0603277442478</v>
      </c>
      <c r="BH42" s="93">
        <v>8514.8671309255897</v>
      </c>
      <c r="BI42" s="93">
        <v>8127.7292614599583</v>
      </c>
      <c r="BJ42" s="93">
        <v>8109.9936992903495</v>
      </c>
      <c r="BK42" s="93">
        <v>8461.7805003323647</v>
      </c>
      <c r="BL42" s="93">
        <v>8185.0163569290025</v>
      </c>
      <c r="BM42" s="93">
        <v>8274.2169882855906</v>
      </c>
      <c r="BN42" s="93">
        <v>7757.5808494470512</v>
      </c>
      <c r="BO42" s="93">
        <v>6906.812928847763</v>
      </c>
      <c r="BP42" s="93">
        <v>5208.977393767238</v>
      </c>
      <c r="BQ42" s="93">
        <v>3467.7867576950794</v>
      </c>
      <c r="BR42" s="93">
        <v>2812.1882686230788</v>
      </c>
      <c r="BS42" s="93">
        <v>2683.5789532898498</v>
      </c>
      <c r="BT42" s="93">
        <v>2497.7904402452778</v>
      </c>
      <c r="BU42" s="93">
        <v>2475.2286837809988</v>
      </c>
      <c r="BV42" s="93">
        <v>2541.5228515875642</v>
      </c>
      <c r="BW42" s="93">
        <v>2561.2471749674246</v>
      </c>
      <c r="BX42" s="33"/>
    </row>
    <row r="43" spans="1:76">
      <c r="A43" s="82"/>
      <c r="B43" s="38" t="s">
        <v>293</v>
      </c>
      <c r="C43" s="167" t="s">
        <v>200</v>
      </c>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v>0</v>
      </c>
      <c r="AI43" s="93">
        <v>8.2570727976384415</v>
      </c>
      <c r="AJ43" s="93">
        <v>12.516550112734809</v>
      </c>
      <c r="AK43" s="93">
        <v>14.576520831629107</v>
      </c>
      <c r="AL43" s="93">
        <v>23.154170620497197</v>
      </c>
      <c r="AM43" s="93">
        <v>59.098809407205451</v>
      </c>
      <c r="AN43" s="93">
        <v>107.44203591529539</v>
      </c>
      <c r="AO43" s="93">
        <v>176.25328125318904</v>
      </c>
      <c r="AP43" s="93">
        <v>243.62418495037514</v>
      </c>
      <c r="AQ43" s="93">
        <v>309.81276549177369</v>
      </c>
      <c r="AR43" s="93">
        <v>380.19433679057829</v>
      </c>
      <c r="AS43" s="93">
        <v>443.9100061390277</v>
      </c>
      <c r="AT43" s="93">
        <v>449.56288616797184</v>
      </c>
      <c r="AU43" s="93">
        <v>543.57165190896774</v>
      </c>
      <c r="AV43" s="93">
        <v>640.64203855293954</v>
      </c>
      <c r="AW43" s="93">
        <v>742.41884024831472</v>
      </c>
      <c r="AX43" s="93">
        <v>759.2230095088488</v>
      </c>
      <c r="AY43" s="93">
        <v>740.75677865608486</v>
      </c>
      <c r="AZ43" s="93">
        <v>720.15217684276035</v>
      </c>
      <c r="BA43" s="93">
        <v>717.35751464074167</v>
      </c>
      <c r="BB43" s="93">
        <v>709.47273100455504</v>
      </c>
      <c r="BC43" s="93">
        <v>702.51932605685477</v>
      </c>
      <c r="BD43" s="93">
        <v>671.17906587884522</v>
      </c>
      <c r="BE43" s="93">
        <v>666.31967767500157</v>
      </c>
      <c r="BF43" s="93">
        <v>195.31383944912056</v>
      </c>
      <c r="BG43" s="93">
        <v>84.53732034522362</v>
      </c>
      <c r="BH43" s="93">
        <v>0</v>
      </c>
      <c r="BI43" s="93">
        <v>0</v>
      </c>
      <c r="BJ43" s="93">
        <v>0</v>
      </c>
      <c r="BK43" s="93">
        <v>0</v>
      </c>
      <c r="BL43" s="93">
        <v>0</v>
      </c>
      <c r="BM43" s="93">
        <v>0</v>
      </c>
      <c r="BN43" s="93">
        <v>0</v>
      </c>
      <c r="BO43" s="93">
        <v>0</v>
      </c>
      <c r="BP43" s="93">
        <v>0</v>
      </c>
      <c r="BQ43" s="93">
        <v>0</v>
      </c>
      <c r="BR43" s="93">
        <v>0</v>
      </c>
      <c r="BS43" s="93">
        <v>0</v>
      </c>
      <c r="BT43" s="93">
        <v>0</v>
      </c>
      <c r="BU43" s="93">
        <v>0</v>
      </c>
      <c r="BV43" s="93">
        <v>0</v>
      </c>
      <c r="BW43" s="93">
        <v>0</v>
      </c>
      <c r="BX43" s="33"/>
    </row>
    <row r="44" spans="1:76">
      <c r="A44" s="82"/>
      <c r="B44" s="38" t="s">
        <v>292</v>
      </c>
      <c r="C44" s="167" t="s">
        <v>200</v>
      </c>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v>3314.2517797343344</v>
      </c>
      <c r="AI44" s="93">
        <v>2978.36690993199</v>
      </c>
      <c r="AJ44" s="93">
        <v>3480.8871082749001</v>
      </c>
      <c r="AK44" s="93">
        <v>5349.0313943444753</v>
      </c>
      <c r="AL44" s="93">
        <v>8316.8322958843601</v>
      </c>
      <c r="AM44" s="93">
        <v>10132.359125435216</v>
      </c>
      <c r="AN44" s="93">
        <v>10915.592614932262</v>
      </c>
      <c r="AO44" s="93">
        <v>11781.687021996115</v>
      </c>
      <c r="AP44" s="93">
        <v>12101.1100921653</v>
      </c>
      <c r="AQ44" s="93">
        <v>11020.014428636243</v>
      </c>
      <c r="AR44" s="93">
        <v>8837.8504575125444</v>
      </c>
      <c r="AS44" s="93">
        <v>7731.0905170005162</v>
      </c>
      <c r="AT44" s="93">
        <v>8502.1336854800029</v>
      </c>
      <c r="AU44" s="93">
        <v>10981.472868591496</v>
      </c>
      <c r="AV44" s="93">
        <v>13351.032858591509</v>
      </c>
      <c r="AW44" s="93">
        <v>14246.439916400992</v>
      </c>
      <c r="AX44" s="93">
        <v>14583.147097694073</v>
      </c>
      <c r="AY44" s="93">
        <v>14832.077777800465</v>
      </c>
      <c r="AZ44" s="93">
        <v>11463.424594378412</v>
      </c>
      <c r="BA44" s="93">
        <v>8126.6019271997193</v>
      </c>
      <c r="BB44" s="93">
        <v>7960.3432956148026</v>
      </c>
      <c r="BC44" s="93">
        <v>7747.8023994153773</v>
      </c>
      <c r="BD44" s="93">
        <v>7828.1336941916079</v>
      </c>
      <c r="BE44" s="93">
        <v>7998.7596696863857</v>
      </c>
      <c r="BF44" s="93">
        <v>8005.2002135481716</v>
      </c>
      <c r="BG44" s="93">
        <v>8548.5230073990242</v>
      </c>
      <c r="BH44" s="93">
        <v>8514.8671309255897</v>
      </c>
      <c r="BI44" s="93">
        <v>8127.7292614599583</v>
      </c>
      <c r="BJ44" s="93">
        <v>8109.9936992903495</v>
      </c>
      <c r="BK44" s="93">
        <v>8461.7805003323647</v>
      </c>
      <c r="BL44" s="93">
        <v>8185.0163569290025</v>
      </c>
      <c r="BM44" s="93">
        <v>8274.2169882855906</v>
      </c>
      <c r="BN44" s="93">
        <v>7757.5808494470512</v>
      </c>
      <c r="BO44" s="93">
        <v>6906.812928847763</v>
      </c>
      <c r="BP44" s="93">
        <v>5208.977393767238</v>
      </c>
      <c r="BQ44" s="93">
        <v>3467.7867576950794</v>
      </c>
      <c r="BR44" s="93">
        <v>2812.1882686230788</v>
      </c>
      <c r="BS44" s="93">
        <v>2683.5789532898498</v>
      </c>
      <c r="BT44" s="93">
        <v>2497.7904402452778</v>
      </c>
      <c r="BU44" s="93">
        <v>2475.2286837809988</v>
      </c>
      <c r="BV44" s="93">
        <v>2541.5228515875642</v>
      </c>
      <c r="BW44" s="93">
        <v>2561.2471749674246</v>
      </c>
      <c r="BX44" s="33"/>
    </row>
    <row r="45" spans="1:76">
      <c r="A45" s="82"/>
      <c r="B45" s="30" t="s">
        <v>237</v>
      </c>
      <c r="C45" s="167" t="s">
        <v>200</v>
      </c>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v>0</v>
      </c>
      <c r="AI45" s="93">
        <v>0</v>
      </c>
      <c r="AJ45" s="93">
        <v>0</v>
      </c>
      <c r="AK45" s="93">
        <v>0</v>
      </c>
      <c r="AL45" s="93">
        <v>0</v>
      </c>
      <c r="AM45" s="93">
        <v>0</v>
      </c>
      <c r="AN45" s="93">
        <v>0</v>
      </c>
      <c r="AO45" s="93">
        <v>0</v>
      </c>
      <c r="AP45" s="93">
        <v>0</v>
      </c>
      <c r="AQ45" s="93">
        <v>0</v>
      </c>
      <c r="AR45" s="93">
        <v>2.6554392244409559</v>
      </c>
      <c r="AS45" s="93">
        <v>20.73422968162658</v>
      </c>
      <c r="AT45" s="93">
        <v>43.574323410516833</v>
      </c>
      <c r="AU45" s="93">
        <v>77.371463740962724</v>
      </c>
      <c r="AV45" s="93">
        <v>142.12403362203483</v>
      </c>
      <c r="AW45" s="93">
        <v>181.05185230483539</v>
      </c>
      <c r="AX45" s="93">
        <v>160.64971122406942</v>
      </c>
      <c r="AY45" s="93">
        <v>161.04801624931167</v>
      </c>
      <c r="AZ45" s="93">
        <v>161.74048822901474</v>
      </c>
      <c r="BA45" s="93">
        <v>156.11315214446859</v>
      </c>
      <c r="BB45" s="93">
        <v>160.19788691860003</v>
      </c>
      <c r="BC45" s="93">
        <v>177.26660407420536</v>
      </c>
      <c r="BD45" s="93">
        <v>183.06793020752724</v>
      </c>
      <c r="BE45" s="93">
        <v>202.65145858744708</v>
      </c>
      <c r="BF45" s="93">
        <v>223.47994925086991</v>
      </c>
      <c r="BG45" s="93">
        <v>246.00565085660622</v>
      </c>
      <c r="BH45" s="93">
        <v>264.1332957812939</v>
      </c>
      <c r="BI45" s="93">
        <v>283.57917735652308</v>
      </c>
      <c r="BJ45" s="93">
        <v>309.78356146529154</v>
      </c>
      <c r="BK45" s="93">
        <v>343.83237222985861</v>
      </c>
      <c r="BL45" s="93">
        <v>367.9340376193901</v>
      </c>
      <c r="BM45" s="93">
        <v>376.47264199573391</v>
      </c>
      <c r="BN45" s="93">
        <v>375.71851279172512</v>
      </c>
      <c r="BO45" s="93">
        <v>343.93749105080605</v>
      </c>
      <c r="BP45" s="93">
        <v>315.67170873508729</v>
      </c>
      <c r="BQ45" s="93">
        <v>290.36405295430586</v>
      </c>
      <c r="BR45" s="93">
        <v>0</v>
      </c>
      <c r="BS45" s="93">
        <v>0</v>
      </c>
      <c r="BT45" s="93">
        <v>0</v>
      </c>
      <c r="BU45" s="93">
        <v>0</v>
      </c>
      <c r="BV45" s="93">
        <v>0</v>
      </c>
      <c r="BW45" s="93">
        <v>0</v>
      </c>
      <c r="BX45" s="33"/>
    </row>
    <row r="46" spans="1:76">
      <c r="A46" s="82"/>
      <c r="B46" s="30" t="s">
        <v>5</v>
      </c>
      <c r="C46" s="167" t="s">
        <v>198</v>
      </c>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v>749.39362266789396</v>
      </c>
      <c r="AI46" s="93">
        <v>719.61082893622847</v>
      </c>
      <c r="AJ46" s="93">
        <v>693.10353147909632</v>
      </c>
      <c r="AK46" s="93">
        <v>698.7137626964095</v>
      </c>
      <c r="AL46" s="93">
        <v>679.10546503214164</v>
      </c>
      <c r="AM46" s="93">
        <v>719.62652238212115</v>
      </c>
      <c r="AN46" s="93">
        <v>723.5592001612556</v>
      </c>
      <c r="AO46" s="93">
        <v>738.57690091175516</v>
      </c>
      <c r="AP46" s="93">
        <v>700.27350861236687</v>
      </c>
      <c r="AQ46" s="93">
        <v>681.40154990728763</v>
      </c>
      <c r="AR46" s="93">
        <v>629.38268949463975</v>
      </c>
      <c r="AS46" s="93">
        <v>614.15948099229297</v>
      </c>
      <c r="AT46" s="93">
        <v>622.23256440662146</v>
      </c>
      <c r="AU46" s="93">
        <v>668.63463681825101</v>
      </c>
      <c r="AV46" s="93">
        <v>656.72072968364978</v>
      </c>
      <c r="AW46" s="93">
        <v>645.38945555894645</v>
      </c>
      <c r="AX46" s="93">
        <v>667.88967697148166</v>
      </c>
      <c r="AY46" s="93">
        <v>672.35039607683257</v>
      </c>
      <c r="AZ46" s="93">
        <v>678.48519275252465</v>
      </c>
      <c r="BA46" s="93">
        <v>669.94010638665725</v>
      </c>
      <c r="BB46" s="93">
        <v>675.53374053175594</v>
      </c>
      <c r="BC46" s="93">
        <v>658.56279731781115</v>
      </c>
      <c r="BD46" s="93">
        <v>631.38352613347831</v>
      </c>
      <c r="BE46" s="93">
        <v>634.6647036723009</v>
      </c>
      <c r="BF46" s="93">
        <v>610.48532063746359</v>
      </c>
      <c r="BG46" s="93">
        <v>616.81841636626223</v>
      </c>
      <c r="BH46" s="93">
        <v>585.70327003971954</v>
      </c>
      <c r="BI46" s="93">
        <v>560.80762913761885</v>
      </c>
      <c r="BJ46" s="93">
        <v>537.3690414160202</v>
      </c>
      <c r="BK46" s="93">
        <v>491.04800300702544</v>
      </c>
      <c r="BL46" s="93">
        <v>398.34902765841133</v>
      </c>
      <c r="BM46" s="93">
        <v>393.7375631648905</v>
      </c>
      <c r="BN46" s="93">
        <v>433.44421251468611</v>
      </c>
      <c r="BO46" s="93">
        <v>414.51125594412491</v>
      </c>
      <c r="BP46" s="93">
        <v>404.11682030034967</v>
      </c>
      <c r="BQ46" s="93">
        <v>382.91443832982623</v>
      </c>
      <c r="BR46" s="93">
        <v>368.44899574334147</v>
      </c>
      <c r="BS46" s="93">
        <v>351.01508423337845</v>
      </c>
      <c r="BT46" s="93">
        <v>330.55990072862869</v>
      </c>
      <c r="BU46" s="93">
        <v>311.78887054607191</v>
      </c>
      <c r="BV46" s="93">
        <v>293.54783197626153</v>
      </c>
      <c r="BW46" s="93">
        <v>275.54312599938538</v>
      </c>
      <c r="BX46" s="33"/>
    </row>
    <row r="47" spans="1:76" ht="25.5" customHeight="1">
      <c r="A47" s="82"/>
      <c r="B47" s="107" t="s">
        <v>307</v>
      </c>
      <c r="C47" s="167" t="s">
        <v>200</v>
      </c>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v>0</v>
      </c>
      <c r="AI47" s="93">
        <v>0</v>
      </c>
      <c r="AJ47" s="93">
        <v>0</v>
      </c>
      <c r="AK47" s="93">
        <v>0</v>
      </c>
      <c r="AL47" s="93">
        <v>0</v>
      </c>
      <c r="AM47" s="93">
        <v>0</v>
      </c>
      <c r="AN47" s="93">
        <v>0</v>
      </c>
      <c r="AO47" s="93">
        <v>0</v>
      </c>
      <c r="AP47" s="93">
        <v>0</v>
      </c>
      <c r="AQ47" s="93">
        <v>0</v>
      </c>
      <c r="AR47" s="93">
        <v>0</v>
      </c>
      <c r="AS47" s="93">
        <v>0</v>
      </c>
      <c r="AT47" s="93">
        <v>0</v>
      </c>
      <c r="AU47" s="93">
        <v>0</v>
      </c>
      <c r="AV47" s="93">
        <v>0</v>
      </c>
      <c r="AW47" s="93">
        <v>0</v>
      </c>
      <c r="AX47" s="93">
        <v>0</v>
      </c>
      <c r="AY47" s="93">
        <v>0</v>
      </c>
      <c r="AZ47" s="93">
        <v>0</v>
      </c>
      <c r="BA47" s="93">
        <v>0</v>
      </c>
      <c r="BB47" s="93">
        <v>0</v>
      </c>
      <c r="BC47" s="93">
        <v>0</v>
      </c>
      <c r="BD47" s="93">
        <v>0</v>
      </c>
      <c r="BE47" s="93">
        <v>0</v>
      </c>
      <c r="BF47" s="93">
        <v>0</v>
      </c>
      <c r="BG47" s="93">
        <v>0</v>
      </c>
      <c r="BH47" s="93">
        <v>0</v>
      </c>
      <c r="BI47" s="93">
        <v>0</v>
      </c>
      <c r="BJ47" s="93">
        <v>0</v>
      </c>
      <c r="BK47" s="93">
        <v>0</v>
      </c>
      <c r="BL47" s="93">
        <v>102.86374221936843</v>
      </c>
      <c r="BM47" s="93">
        <v>118.06164395966785</v>
      </c>
      <c r="BN47" s="93">
        <v>118.05273264695771</v>
      </c>
      <c r="BO47" s="93">
        <v>122.34895275796836</v>
      </c>
      <c r="BP47" s="93">
        <v>114.24588599301707</v>
      </c>
      <c r="BQ47" s="93">
        <v>103.08147276573212</v>
      </c>
      <c r="BR47" s="93">
        <v>15.670043300000001</v>
      </c>
      <c r="BS47" s="93">
        <v>0</v>
      </c>
      <c r="BT47" s="93">
        <v>0</v>
      </c>
      <c r="BU47" s="93">
        <v>0</v>
      </c>
      <c r="BV47" s="93">
        <v>0</v>
      </c>
      <c r="BW47" s="93">
        <v>0</v>
      </c>
      <c r="BX47" s="33"/>
    </row>
    <row r="48" spans="1:76">
      <c r="A48" s="82"/>
      <c r="B48" s="107" t="s">
        <v>234</v>
      </c>
      <c r="C48" s="167" t="s">
        <v>198</v>
      </c>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v>0</v>
      </c>
      <c r="AI48" s="93">
        <v>0</v>
      </c>
      <c r="AJ48" s="93">
        <v>0</v>
      </c>
      <c r="AK48" s="93">
        <v>0</v>
      </c>
      <c r="AL48" s="93">
        <v>0</v>
      </c>
      <c r="AM48" s="93">
        <v>0</v>
      </c>
      <c r="AN48" s="93">
        <v>0</v>
      </c>
      <c r="AO48" s="93">
        <v>0</v>
      </c>
      <c r="AP48" s="93">
        <v>0</v>
      </c>
      <c r="AQ48" s="93">
        <v>0</v>
      </c>
      <c r="AR48" s="93">
        <v>0</v>
      </c>
      <c r="AS48" s="93">
        <v>0</v>
      </c>
      <c r="AT48" s="93">
        <v>0</v>
      </c>
      <c r="AU48" s="93">
        <v>0</v>
      </c>
      <c r="AV48" s="93">
        <v>0</v>
      </c>
      <c r="AW48" s="93">
        <v>0</v>
      </c>
      <c r="AX48" s="93">
        <v>0</v>
      </c>
      <c r="AY48" s="93">
        <v>0</v>
      </c>
      <c r="AZ48" s="93">
        <v>0</v>
      </c>
      <c r="BA48" s="93">
        <v>0</v>
      </c>
      <c r="BB48" s="93">
        <v>0</v>
      </c>
      <c r="BC48" s="93">
        <v>0</v>
      </c>
      <c r="BD48" s="93">
        <v>0</v>
      </c>
      <c r="BE48" s="93">
        <v>7.1625669321971621</v>
      </c>
      <c r="BF48" s="93">
        <v>7.5178771220776657</v>
      </c>
      <c r="BG48" s="93">
        <v>6.4968967364990711</v>
      </c>
      <c r="BH48" s="93">
        <v>23.062709516323849</v>
      </c>
      <c r="BI48" s="93">
        <v>46.791094583258293</v>
      </c>
      <c r="BJ48" s="93">
        <v>48.116152357136571</v>
      </c>
      <c r="BK48" s="93">
        <v>54.471151043333982</v>
      </c>
      <c r="BL48" s="93">
        <v>43.738528721249814</v>
      </c>
      <c r="BM48" s="93">
        <v>53.490287959038774</v>
      </c>
      <c r="BN48" s="93">
        <v>65.213502775962752</v>
      </c>
      <c r="BO48" s="93">
        <v>55.246291345420858</v>
      </c>
      <c r="BP48" s="93">
        <v>59.008792294328252</v>
      </c>
      <c r="BQ48" s="93">
        <v>0.6333749784675633</v>
      </c>
      <c r="BR48" s="93">
        <v>0.15163775999999998</v>
      </c>
      <c r="BS48" s="93">
        <v>-8.9523923351554558E-6</v>
      </c>
      <c r="BT48" s="93">
        <v>-8.8494358277562623E-6</v>
      </c>
      <c r="BU48" s="93">
        <v>-8.7108686941958713E-6</v>
      </c>
      <c r="BV48" s="93">
        <v>-8.5355080045775931E-6</v>
      </c>
      <c r="BW48" s="93">
        <v>-8.3177881542497911E-6</v>
      </c>
      <c r="BX48" s="33"/>
    </row>
    <row r="49" spans="1:76">
      <c r="A49" s="82"/>
      <c r="B49" s="107" t="s">
        <v>233</v>
      </c>
      <c r="C49" s="167"/>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v>0</v>
      </c>
      <c r="AI49" s="93">
        <v>0</v>
      </c>
      <c r="AJ49" s="93">
        <v>0</v>
      </c>
      <c r="AK49" s="93">
        <v>0</v>
      </c>
      <c r="AL49" s="93">
        <v>0</v>
      </c>
      <c r="AM49" s="93">
        <v>0</v>
      </c>
      <c r="AN49" s="93">
        <v>0</v>
      </c>
      <c r="AO49" s="93">
        <v>0</v>
      </c>
      <c r="AP49" s="93">
        <v>0</v>
      </c>
      <c r="AQ49" s="93">
        <v>0</v>
      </c>
      <c r="AR49" s="93">
        <v>0</v>
      </c>
      <c r="AS49" s="93">
        <v>0</v>
      </c>
      <c r="AT49" s="93">
        <v>0</v>
      </c>
      <c r="AU49" s="93">
        <v>0</v>
      </c>
      <c r="AV49" s="93">
        <v>0</v>
      </c>
      <c r="AW49" s="93">
        <v>0</v>
      </c>
      <c r="AX49" s="93">
        <v>0</v>
      </c>
      <c r="AY49" s="93">
        <v>0</v>
      </c>
      <c r="AZ49" s="93">
        <v>2884.9169747825508</v>
      </c>
      <c r="BA49" s="93">
        <v>5175.3533767444806</v>
      </c>
      <c r="BB49" s="93">
        <v>4650.2092330030337</v>
      </c>
      <c r="BC49" s="93">
        <v>4202.3950116002743</v>
      </c>
      <c r="BD49" s="93">
        <v>3564.6765623730198</v>
      </c>
      <c r="BE49" s="93">
        <v>3163.0981489768324</v>
      </c>
      <c r="BF49" s="93">
        <v>3098.8878920227471</v>
      </c>
      <c r="BG49" s="93">
        <v>2996.7320298592681</v>
      </c>
      <c r="BH49" s="93">
        <v>2600.2804519700453</v>
      </c>
      <c r="BI49" s="93">
        <v>2806.2778259482811</v>
      </c>
      <c r="BJ49" s="93">
        <v>2900.0253957214595</v>
      </c>
      <c r="BK49" s="93">
        <v>2601.6114889924884</v>
      </c>
      <c r="BL49" s="93">
        <v>3234.6163272963199</v>
      </c>
      <c r="BM49" s="93">
        <v>5169.7580463886261</v>
      </c>
      <c r="BN49" s="93">
        <v>4804.4547046107591</v>
      </c>
      <c r="BO49" s="93">
        <v>5205.8188584688005</v>
      </c>
      <c r="BP49" s="93">
        <v>5368.0129094952763</v>
      </c>
      <c r="BQ49" s="93">
        <v>4410.7004746326857</v>
      </c>
      <c r="BR49" s="93">
        <v>3059.0965128213134</v>
      </c>
      <c r="BS49" s="93">
        <v>2352.8743303007268</v>
      </c>
      <c r="BT49" s="93">
        <v>2324.774518442985</v>
      </c>
      <c r="BU49" s="93">
        <v>2384.2854770007484</v>
      </c>
      <c r="BV49" s="93">
        <v>2396.7573715371195</v>
      </c>
      <c r="BW49" s="93">
        <v>2394.0348797242937</v>
      </c>
      <c r="BX49" s="33"/>
    </row>
    <row r="50" spans="1:76">
      <c r="A50" s="82"/>
      <c r="B50" s="38" t="s">
        <v>214</v>
      </c>
      <c r="C50" s="167" t="s">
        <v>207</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v>0</v>
      </c>
      <c r="AI50" s="93">
        <v>0</v>
      </c>
      <c r="AJ50" s="93">
        <v>0</v>
      </c>
      <c r="AK50" s="93">
        <v>0</v>
      </c>
      <c r="AL50" s="93">
        <v>0</v>
      </c>
      <c r="AM50" s="93">
        <v>0</v>
      </c>
      <c r="AN50" s="93">
        <v>0</v>
      </c>
      <c r="AO50" s="93">
        <v>0</v>
      </c>
      <c r="AP50" s="93">
        <v>0</v>
      </c>
      <c r="AQ50" s="93">
        <v>0</v>
      </c>
      <c r="AR50" s="93">
        <v>0</v>
      </c>
      <c r="AS50" s="93">
        <v>0</v>
      </c>
      <c r="AT50" s="93">
        <v>0</v>
      </c>
      <c r="AU50" s="93">
        <v>0</v>
      </c>
      <c r="AV50" s="93">
        <v>0</v>
      </c>
      <c r="AW50" s="93">
        <v>0</v>
      </c>
      <c r="AX50" s="93">
        <v>0</v>
      </c>
      <c r="AY50" s="93">
        <v>0</v>
      </c>
      <c r="AZ50" s="93">
        <v>491.80981344488566</v>
      </c>
      <c r="BA50" s="93">
        <v>689.87167459452178</v>
      </c>
      <c r="BB50" s="93">
        <v>678.00245135224588</v>
      </c>
      <c r="BC50" s="93">
        <v>649.469125079121</v>
      </c>
      <c r="BD50" s="93">
        <v>618.20350930804148</v>
      </c>
      <c r="BE50" s="93">
        <v>640.04205079439089</v>
      </c>
      <c r="BF50" s="93">
        <v>688.52726636463376</v>
      </c>
      <c r="BG50" s="93">
        <v>659.90902842057471</v>
      </c>
      <c r="BH50" s="93">
        <v>561.57224688050121</v>
      </c>
      <c r="BI50" s="93">
        <v>596.6273504579799</v>
      </c>
      <c r="BJ50" s="93">
        <v>570.93879009997102</v>
      </c>
      <c r="BK50" s="93">
        <v>492.1562274902949</v>
      </c>
      <c r="BL50" s="93">
        <v>823.9317070662363</v>
      </c>
      <c r="BM50" s="93">
        <v>1201.5913146252778</v>
      </c>
      <c r="BN50" s="93">
        <v>860.4339814788633</v>
      </c>
      <c r="BO50" s="93">
        <v>791.19070433555055</v>
      </c>
      <c r="BP50" s="93">
        <v>687.72879669550275</v>
      </c>
      <c r="BQ50" s="93">
        <v>535.53276088764176</v>
      </c>
      <c r="BR50" s="93">
        <v>373.08433262780096</v>
      </c>
      <c r="BS50" s="93">
        <v>308.48121794105612</v>
      </c>
      <c r="BT50" s="93">
        <v>322.96233998574161</v>
      </c>
      <c r="BU50" s="93">
        <v>323.56599187298923</v>
      </c>
      <c r="BV50" s="93">
        <v>323.41559669518881</v>
      </c>
      <c r="BW50" s="93">
        <v>314.19511052455647</v>
      </c>
      <c r="BX50" s="33"/>
    </row>
    <row r="51" spans="1:76">
      <c r="A51" s="82"/>
      <c r="B51" s="38" t="s">
        <v>306</v>
      </c>
      <c r="C51" s="167" t="s">
        <v>200</v>
      </c>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v>0</v>
      </c>
      <c r="AI51" s="93">
        <v>0</v>
      </c>
      <c r="AJ51" s="93">
        <v>0</v>
      </c>
      <c r="AK51" s="93">
        <v>0</v>
      </c>
      <c r="AL51" s="93">
        <v>0</v>
      </c>
      <c r="AM51" s="93">
        <v>0</v>
      </c>
      <c r="AN51" s="93">
        <v>0</v>
      </c>
      <c r="AO51" s="93">
        <v>0</v>
      </c>
      <c r="AP51" s="93">
        <v>0</v>
      </c>
      <c r="AQ51" s="93">
        <v>0</v>
      </c>
      <c r="AR51" s="93">
        <v>0</v>
      </c>
      <c r="AS51" s="93">
        <v>0</v>
      </c>
      <c r="AT51" s="93">
        <v>0</v>
      </c>
      <c r="AU51" s="93">
        <v>0</v>
      </c>
      <c r="AV51" s="93">
        <v>0</v>
      </c>
      <c r="AW51" s="93">
        <v>0</v>
      </c>
      <c r="AX51" s="93">
        <v>0</v>
      </c>
      <c r="AY51" s="93">
        <v>0</v>
      </c>
      <c r="AZ51" s="93">
        <v>2393.1071613376648</v>
      </c>
      <c r="BA51" s="93">
        <v>4485.4817021499584</v>
      </c>
      <c r="BB51" s="93">
        <v>3972.2067816507874</v>
      </c>
      <c r="BC51" s="93">
        <v>3552.9258865211527</v>
      </c>
      <c r="BD51" s="93">
        <v>2946.4730530649781</v>
      </c>
      <c r="BE51" s="93">
        <v>2523.0560981824419</v>
      </c>
      <c r="BF51" s="93">
        <v>2410.3606256581133</v>
      </c>
      <c r="BG51" s="93">
        <v>2336.8230014386932</v>
      </c>
      <c r="BH51" s="93">
        <v>2038.708205089544</v>
      </c>
      <c r="BI51" s="93">
        <v>2209.6504754903012</v>
      </c>
      <c r="BJ51" s="93">
        <v>2329.0866056214886</v>
      </c>
      <c r="BK51" s="93">
        <v>2109.4552615021935</v>
      </c>
      <c r="BL51" s="93">
        <v>2410.684620230084</v>
      </c>
      <c r="BM51" s="93">
        <v>3968.1667317633478</v>
      </c>
      <c r="BN51" s="93">
        <v>3944.0207231318959</v>
      </c>
      <c r="BO51" s="93">
        <v>4414.6281541332501</v>
      </c>
      <c r="BP51" s="93">
        <v>4680.2841127997735</v>
      </c>
      <c r="BQ51" s="93">
        <v>3875.1677137450438</v>
      </c>
      <c r="BR51" s="93">
        <v>2686.0121801935124</v>
      </c>
      <c r="BS51" s="93">
        <v>2044.3931123596706</v>
      </c>
      <c r="BT51" s="93">
        <v>2001.8121784572434</v>
      </c>
      <c r="BU51" s="93">
        <v>2060.7194851277591</v>
      </c>
      <c r="BV51" s="93">
        <v>2073.3417748419306</v>
      </c>
      <c r="BW51" s="93">
        <v>2079.839769199737</v>
      </c>
      <c r="BX51" s="33"/>
    </row>
    <row r="52" spans="1:76" ht="26.1" customHeight="1">
      <c r="A52" s="82"/>
      <c r="B52" s="30" t="s">
        <v>231</v>
      </c>
      <c r="C52" s="167" t="s">
        <v>207</v>
      </c>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v>486.50640801499077</v>
      </c>
      <c r="AI52" s="93">
        <v>496.42218323163723</v>
      </c>
      <c r="AJ52" s="93">
        <v>498.32589968207895</v>
      </c>
      <c r="AK52" s="93">
        <v>481.61297904910117</v>
      </c>
      <c r="AL52" s="93">
        <v>434.03351290131701</v>
      </c>
      <c r="AM52" s="93">
        <v>385.37146929353281</v>
      </c>
      <c r="AN52" s="93">
        <v>415.99217673767208</v>
      </c>
      <c r="AO52" s="93">
        <v>399.50007821094056</v>
      </c>
      <c r="AP52" s="93">
        <v>394.42790015615464</v>
      </c>
      <c r="AQ52" s="93">
        <v>112.69214803157381</v>
      </c>
      <c r="AR52" s="93">
        <v>55.962079969198818</v>
      </c>
      <c r="AS52" s="93">
        <v>58.562460853640857</v>
      </c>
      <c r="AT52" s="93">
        <v>60.078207708360942</v>
      </c>
      <c r="AU52" s="93">
        <v>52.172639961798204</v>
      </c>
      <c r="AV52" s="93">
        <v>51.779496641191955</v>
      </c>
      <c r="AW52" s="93">
        <v>52.946644270493501</v>
      </c>
      <c r="AX52" s="93">
        <v>42.813283616612615</v>
      </c>
      <c r="AY52" s="93">
        <v>44.000346335558618</v>
      </c>
      <c r="AZ52" s="93">
        <v>48.374178393618067</v>
      </c>
      <c r="BA52" s="93">
        <v>51.939926692863871</v>
      </c>
      <c r="BB52" s="93">
        <v>54.704088609539255</v>
      </c>
      <c r="BC52" s="93">
        <v>54.145655143965286</v>
      </c>
      <c r="BD52" s="93">
        <v>61.844694334742407</v>
      </c>
      <c r="BE52" s="93">
        <v>76.019273305791529</v>
      </c>
      <c r="BF52" s="93">
        <v>91.249871266331212</v>
      </c>
      <c r="BG52" s="93">
        <v>166.04101498158076</v>
      </c>
      <c r="BH52" s="93">
        <v>188.89727594816739</v>
      </c>
      <c r="BI52" s="93">
        <v>200.77047347476019</v>
      </c>
      <c r="BJ52" s="93">
        <v>209.52390523226757</v>
      </c>
      <c r="BK52" s="93">
        <v>286.31992890738303</v>
      </c>
      <c r="BL52" s="93">
        <v>363.33206950035265</v>
      </c>
      <c r="BM52" s="93">
        <v>380.24458387644097</v>
      </c>
      <c r="BN52" s="93">
        <v>368.65049672998163</v>
      </c>
      <c r="BO52" s="93">
        <v>385.67555972752007</v>
      </c>
      <c r="BP52" s="93">
        <v>410.94616100057578</v>
      </c>
      <c r="BQ52" s="93">
        <v>406.69272914977648</v>
      </c>
      <c r="BR52" s="93">
        <v>416.36225787871342</v>
      </c>
      <c r="BS52" s="93">
        <v>436.52184935265484</v>
      </c>
      <c r="BT52" s="93">
        <v>438.05466838203944</v>
      </c>
      <c r="BU52" s="93">
        <v>440.68254001930251</v>
      </c>
      <c r="BV52" s="93">
        <v>443.05518564756204</v>
      </c>
      <c r="BW52" s="93">
        <v>445.54045310970565</v>
      </c>
      <c r="BX52" s="33"/>
    </row>
    <row r="53" spans="1:76">
      <c r="A53" s="82"/>
      <c r="B53" s="30" t="s">
        <v>230</v>
      </c>
      <c r="C53" s="167" t="s">
        <v>207</v>
      </c>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v>74.13430979276049</v>
      </c>
      <c r="AI53" s="93">
        <v>63.542039453649565</v>
      </c>
      <c r="AJ53" s="93">
        <v>53.511506006129288</v>
      </c>
      <c r="AK53" s="93">
        <v>48.77093458725075</v>
      </c>
      <c r="AL53" s="93">
        <v>45.687738200138632</v>
      </c>
      <c r="AM53" s="93">
        <v>46.463226794255725</v>
      </c>
      <c r="AN53" s="93">
        <v>46.508442119739733</v>
      </c>
      <c r="AO53" s="93">
        <v>41.411593473085304</v>
      </c>
      <c r="AP53" s="93">
        <v>32.80903707027138</v>
      </c>
      <c r="AQ53" s="93">
        <v>0.96378812607305064</v>
      </c>
      <c r="AR53" s="93">
        <v>0</v>
      </c>
      <c r="AS53" s="93">
        <v>0</v>
      </c>
      <c r="AT53" s="93">
        <v>0</v>
      </c>
      <c r="AU53" s="93">
        <v>0</v>
      </c>
      <c r="AV53" s="93">
        <v>0</v>
      </c>
      <c r="AW53" s="93">
        <v>0</v>
      </c>
      <c r="AX53" s="93">
        <v>0</v>
      </c>
      <c r="AY53" s="93">
        <v>0</v>
      </c>
      <c r="AZ53" s="93">
        <v>0</v>
      </c>
      <c r="BA53" s="93">
        <v>0</v>
      </c>
      <c r="BB53" s="93">
        <v>0</v>
      </c>
      <c r="BC53" s="93">
        <v>0</v>
      </c>
      <c r="BD53" s="93">
        <v>0</v>
      </c>
      <c r="BE53" s="93">
        <v>0</v>
      </c>
      <c r="BF53" s="93">
        <v>0</v>
      </c>
      <c r="BG53" s="93">
        <v>0</v>
      </c>
      <c r="BH53" s="93">
        <v>0</v>
      </c>
      <c r="BI53" s="93">
        <v>0</v>
      </c>
      <c r="BJ53" s="93">
        <v>0</v>
      </c>
      <c r="BK53" s="93">
        <v>0</v>
      </c>
      <c r="BL53" s="93">
        <v>0</v>
      </c>
      <c r="BM53" s="93">
        <v>0</v>
      </c>
      <c r="BN53" s="93">
        <v>0</v>
      </c>
      <c r="BO53" s="93">
        <v>0</v>
      </c>
      <c r="BP53" s="93">
        <v>0</v>
      </c>
      <c r="BQ53" s="93">
        <v>0</v>
      </c>
      <c r="BR53" s="93">
        <v>0</v>
      </c>
      <c r="BS53" s="93">
        <v>0</v>
      </c>
      <c r="BT53" s="93">
        <v>0</v>
      </c>
      <c r="BU53" s="93">
        <v>0</v>
      </c>
      <c r="BV53" s="93">
        <v>0</v>
      </c>
      <c r="BW53" s="93">
        <v>0</v>
      </c>
      <c r="BX53" s="33"/>
    </row>
    <row r="54" spans="1:76">
      <c r="A54" s="82"/>
      <c r="B54" s="30" t="s">
        <v>305</v>
      </c>
      <c r="C54" s="167" t="s">
        <v>198</v>
      </c>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v>175.59871046260139</v>
      </c>
      <c r="AI54" s="93">
        <v>257.56647988158136</v>
      </c>
      <c r="AJ54" s="93">
        <v>322.97273885049214</v>
      </c>
      <c r="AK54" s="93">
        <v>389.69746727300821</v>
      </c>
      <c r="AL54" s="93">
        <v>484.53538343719941</v>
      </c>
      <c r="AM54" s="93">
        <v>586.08705511094001</v>
      </c>
      <c r="AN54" s="93">
        <v>633.77753951097782</v>
      </c>
      <c r="AO54" s="93">
        <v>688.14724630470721</v>
      </c>
      <c r="AP54" s="93">
        <v>785.70433684468924</v>
      </c>
      <c r="AQ54" s="93">
        <v>845.1116928908034</v>
      </c>
      <c r="AR54" s="93">
        <v>877.79269808972947</v>
      </c>
      <c r="AS54" s="93">
        <v>908.36748487084117</v>
      </c>
      <c r="AT54" s="93">
        <v>944.09325476498736</v>
      </c>
      <c r="AU54" s="93">
        <v>1059.8257949361682</v>
      </c>
      <c r="AV54" s="93">
        <v>66.477155187114576</v>
      </c>
      <c r="AW54" s="93">
        <v>0</v>
      </c>
      <c r="AX54" s="93">
        <v>0</v>
      </c>
      <c r="AY54" s="93">
        <v>0</v>
      </c>
      <c r="AZ54" s="93">
        <v>0</v>
      </c>
      <c r="BA54" s="93">
        <v>0</v>
      </c>
      <c r="BB54" s="93">
        <v>0</v>
      </c>
      <c r="BC54" s="93">
        <v>0</v>
      </c>
      <c r="BD54" s="93">
        <v>0</v>
      </c>
      <c r="BE54" s="93">
        <v>0</v>
      </c>
      <c r="BF54" s="93">
        <v>0</v>
      </c>
      <c r="BG54" s="93">
        <v>0</v>
      </c>
      <c r="BH54" s="93">
        <v>0</v>
      </c>
      <c r="BI54" s="93">
        <v>0</v>
      </c>
      <c r="BJ54" s="93">
        <v>0</v>
      </c>
      <c r="BK54" s="93">
        <v>0</v>
      </c>
      <c r="BL54" s="93">
        <v>0</v>
      </c>
      <c r="BM54" s="93">
        <v>0</v>
      </c>
      <c r="BN54" s="93">
        <v>0</v>
      </c>
      <c r="BO54" s="93">
        <v>0</v>
      </c>
      <c r="BP54" s="93">
        <v>0</v>
      </c>
      <c r="BQ54" s="93">
        <v>0</v>
      </c>
      <c r="BR54" s="93">
        <v>0</v>
      </c>
      <c r="BS54" s="93">
        <v>0</v>
      </c>
      <c r="BT54" s="93">
        <v>0</v>
      </c>
      <c r="BU54" s="93">
        <v>0</v>
      </c>
      <c r="BV54" s="93">
        <v>0</v>
      </c>
      <c r="BW54" s="93">
        <v>0</v>
      </c>
      <c r="BX54" s="33"/>
    </row>
    <row r="55" spans="1:76">
      <c r="A55" s="82"/>
      <c r="B55" s="30" t="s">
        <v>304</v>
      </c>
      <c r="C55" s="167" t="s">
        <v>198</v>
      </c>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v>0</v>
      </c>
      <c r="AI55" s="93">
        <v>0</v>
      </c>
      <c r="AJ55" s="93">
        <v>0</v>
      </c>
      <c r="AK55" s="93">
        <v>0</v>
      </c>
      <c r="AL55" s="93">
        <v>0</v>
      </c>
      <c r="AM55" s="93">
        <v>0</v>
      </c>
      <c r="AN55" s="93">
        <v>0</v>
      </c>
      <c r="AO55" s="93">
        <v>0</v>
      </c>
      <c r="AP55" s="93">
        <v>0</v>
      </c>
      <c r="AQ55" s="93">
        <v>0</v>
      </c>
      <c r="AR55" s="93">
        <v>0</v>
      </c>
      <c r="AS55" s="93">
        <v>0</v>
      </c>
      <c r="AT55" s="93">
        <v>0</v>
      </c>
      <c r="AU55" s="93">
        <v>0</v>
      </c>
      <c r="AV55" s="93">
        <v>0</v>
      </c>
      <c r="AW55" s="93">
        <v>0</v>
      </c>
      <c r="AX55" s="93">
        <v>0</v>
      </c>
      <c r="AY55" s="93">
        <v>0</v>
      </c>
      <c r="AZ55" s="93">
        <v>0</v>
      </c>
      <c r="BA55" s="93">
        <v>0</v>
      </c>
      <c r="BB55" s="93">
        <v>0</v>
      </c>
      <c r="BC55" s="93">
        <v>0.80225218110766994</v>
      </c>
      <c r="BD55" s="93">
        <v>59.130958054806705</v>
      </c>
      <c r="BE55" s="93">
        <v>111.72350930952393</v>
      </c>
      <c r="BF55" s="93">
        <v>239.13061237017124</v>
      </c>
      <c r="BG55" s="93">
        <v>181.29924876889135</v>
      </c>
      <c r="BH55" s="93">
        <v>110.10315365151621</v>
      </c>
      <c r="BI55" s="93">
        <v>88.036409762613857</v>
      </c>
      <c r="BJ55" s="93">
        <v>103.2339839691676</v>
      </c>
      <c r="BK55" s="93">
        <v>127.64201314921002</v>
      </c>
      <c r="BL55" s="93">
        <v>127.07600472542364</v>
      </c>
      <c r="BM55" s="93">
        <v>127.04043271134584</v>
      </c>
      <c r="BN55" s="93">
        <v>148.36003216749091</v>
      </c>
      <c r="BO55" s="93">
        <v>49.610208365747816</v>
      </c>
      <c r="BP55" s="93">
        <v>1.446996858669112</v>
      </c>
      <c r="BQ55" s="93">
        <v>0.88386256472154257</v>
      </c>
      <c r="BR55" s="93">
        <v>0.44763047935483868</v>
      </c>
      <c r="BS55" s="93">
        <v>0.57283939665474026</v>
      </c>
      <c r="BT55" s="93">
        <v>0.58550403851867683</v>
      </c>
      <c r="BU55" s="93">
        <v>0.59766047327544958</v>
      </c>
      <c r="BV55" s="93">
        <v>0.46148824175103298</v>
      </c>
      <c r="BW55" s="93">
        <v>0.47080743275105852</v>
      </c>
      <c r="BX55" s="33"/>
    </row>
    <row r="56" spans="1:76">
      <c r="A56" s="82"/>
      <c r="B56" s="30" t="s">
        <v>227</v>
      </c>
      <c r="C56" s="167" t="s">
        <v>198</v>
      </c>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v>0</v>
      </c>
      <c r="AI56" s="93">
        <v>0</v>
      </c>
      <c r="AJ56" s="93">
        <v>0</v>
      </c>
      <c r="AK56" s="93">
        <v>0</v>
      </c>
      <c r="AL56" s="93">
        <v>0</v>
      </c>
      <c r="AM56" s="93">
        <v>0</v>
      </c>
      <c r="AN56" s="93">
        <v>0</v>
      </c>
      <c r="AO56" s="93">
        <v>0</v>
      </c>
      <c r="AP56" s="93">
        <v>0</v>
      </c>
      <c r="AQ56" s="93">
        <v>0</v>
      </c>
      <c r="AR56" s="93">
        <v>0</v>
      </c>
      <c r="AS56" s="93">
        <v>0</v>
      </c>
      <c r="AT56" s="93">
        <v>0</v>
      </c>
      <c r="AU56" s="93">
        <v>0</v>
      </c>
      <c r="AV56" s="93">
        <v>0</v>
      </c>
      <c r="AW56" s="93">
        <v>0</v>
      </c>
      <c r="AX56" s="93">
        <v>0</v>
      </c>
      <c r="AY56" s="93">
        <v>0</v>
      </c>
      <c r="AZ56" s="93">
        <v>0</v>
      </c>
      <c r="BA56" s="93">
        <v>0</v>
      </c>
      <c r="BB56" s="93">
        <v>0</v>
      </c>
      <c r="BC56" s="93">
        <v>0</v>
      </c>
      <c r="BD56" s="93">
        <v>0</v>
      </c>
      <c r="BE56" s="93">
        <v>0</v>
      </c>
      <c r="BF56" s="93">
        <v>0</v>
      </c>
      <c r="BG56" s="93">
        <v>0</v>
      </c>
      <c r="BH56" s="93">
        <v>0</v>
      </c>
      <c r="BI56" s="93">
        <v>0</v>
      </c>
      <c r="BJ56" s="93">
        <v>0</v>
      </c>
      <c r="BK56" s="93">
        <v>0</v>
      </c>
      <c r="BL56" s="93">
        <v>0</v>
      </c>
      <c r="BM56" s="93">
        <v>0</v>
      </c>
      <c r="BN56" s="93">
        <v>0</v>
      </c>
      <c r="BO56" s="93">
        <v>5.387305266363339</v>
      </c>
      <c r="BP56" s="93">
        <v>18.982324420169984</v>
      </c>
      <c r="BQ56" s="93">
        <v>33.342597752099877</v>
      </c>
      <c r="BR56" s="93">
        <v>13.42471338</v>
      </c>
      <c r="BS56" s="93">
        <v>30.714198901405592</v>
      </c>
      <c r="BT56" s="93">
        <v>13.915445456905719</v>
      </c>
      <c r="BU56" s="93">
        <v>0</v>
      </c>
      <c r="BV56" s="93">
        <v>0</v>
      </c>
      <c r="BW56" s="93">
        <v>0</v>
      </c>
      <c r="BX56" s="33"/>
    </row>
    <row r="57" spans="1:76" ht="25.5" customHeight="1">
      <c r="A57" s="82"/>
      <c r="B57" s="9" t="s">
        <v>222</v>
      </c>
      <c r="C57" s="167" t="s">
        <v>198</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v>0</v>
      </c>
      <c r="AI57" s="93">
        <v>0</v>
      </c>
      <c r="AJ57" s="93">
        <v>0</v>
      </c>
      <c r="AK57" s="93">
        <v>0</v>
      </c>
      <c r="AL57" s="93">
        <v>0</v>
      </c>
      <c r="AM57" s="93">
        <v>0</v>
      </c>
      <c r="AN57" s="93">
        <v>0</v>
      </c>
      <c r="AO57" s="93">
        <v>0</v>
      </c>
      <c r="AP57" s="93">
        <v>0</v>
      </c>
      <c r="AQ57" s="93">
        <v>0</v>
      </c>
      <c r="AR57" s="93">
        <v>0</v>
      </c>
      <c r="AS57" s="93">
        <v>0</v>
      </c>
      <c r="AT57" s="93">
        <v>0</v>
      </c>
      <c r="AU57" s="93">
        <v>0</v>
      </c>
      <c r="AV57" s="93">
        <v>0</v>
      </c>
      <c r="AW57" s="93">
        <v>0</v>
      </c>
      <c r="AX57" s="93">
        <v>0</v>
      </c>
      <c r="AY57" s="93">
        <v>0</v>
      </c>
      <c r="AZ57" s="93">
        <v>0</v>
      </c>
      <c r="BA57" s="93">
        <v>0</v>
      </c>
      <c r="BB57" s="93">
        <v>0</v>
      </c>
      <c r="BC57" s="93">
        <v>0</v>
      </c>
      <c r="BD57" s="93">
        <v>0</v>
      </c>
      <c r="BE57" s="93">
        <v>0</v>
      </c>
      <c r="BF57" s="93">
        <v>0</v>
      </c>
      <c r="BG57" s="93">
        <v>0</v>
      </c>
      <c r="BH57" s="93">
        <v>0</v>
      </c>
      <c r="BI57" s="93">
        <v>0</v>
      </c>
      <c r="BJ57" s="93">
        <v>0</v>
      </c>
      <c r="BK57" s="93">
        <v>0</v>
      </c>
      <c r="BL57" s="93">
        <v>0</v>
      </c>
      <c r="BM57" s="93">
        <v>0</v>
      </c>
      <c r="BN57" s="93">
        <v>0</v>
      </c>
      <c r="BO57" s="93">
        <v>0</v>
      </c>
      <c r="BP57" s="93">
        <v>0</v>
      </c>
      <c r="BQ57" s="93">
        <v>157.68832960411697</v>
      </c>
      <c r="BR57" s="93">
        <v>1489.8974193609952</v>
      </c>
      <c r="BS57" s="93">
        <v>2177.6947660124065</v>
      </c>
      <c r="BT57" s="93">
        <v>4249.3514231393929</v>
      </c>
      <c r="BU57" s="93">
        <v>6809.4418002538423</v>
      </c>
      <c r="BV57" s="93">
        <v>7597.7934841023853</v>
      </c>
      <c r="BW57" s="93">
        <v>7724.8894981027643</v>
      </c>
      <c r="BX57" s="33"/>
    </row>
    <row r="58" spans="1:76">
      <c r="A58" s="82"/>
      <c r="B58" s="30" t="s">
        <v>220</v>
      </c>
      <c r="C58" s="167" t="s">
        <v>198</v>
      </c>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v>0</v>
      </c>
      <c r="AI58" s="93">
        <v>0</v>
      </c>
      <c r="AJ58" s="93">
        <v>0</v>
      </c>
      <c r="AK58" s="93">
        <v>0</v>
      </c>
      <c r="AL58" s="93">
        <v>0</v>
      </c>
      <c r="AM58" s="93">
        <v>0</v>
      </c>
      <c r="AN58" s="93">
        <v>0</v>
      </c>
      <c r="AO58" s="93">
        <v>0</v>
      </c>
      <c r="AP58" s="93">
        <v>0</v>
      </c>
      <c r="AQ58" s="93">
        <v>0</v>
      </c>
      <c r="AR58" s="93">
        <v>0</v>
      </c>
      <c r="AS58" s="93">
        <v>0</v>
      </c>
      <c r="AT58" s="93">
        <v>0</v>
      </c>
      <c r="AU58" s="93">
        <v>0</v>
      </c>
      <c r="AV58" s="93">
        <v>0</v>
      </c>
      <c r="AW58" s="93">
        <v>0</v>
      </c>
      <c r="AX58" s="93">
        <v>0</v>
      </c>
      <c r="AY58" s="93">
        <v>0</v>
      </c>
      <c r="AZ58" s="93">
        <v>0</v>
      </c>
      <c r="BA58" s="93">
        <v>0</v>
      </c>
      <c r="BB58" s="93">
        <v>0</v>
      </c>
      <c r="BC58" s="93">
        <v>0</v>
      </c>
      <c r="BD58" s="93">
        <v>0</v>
      </c>
      <c r="BE58" s="93">
        <v>0</v>
      </c>
      <c r="BF58" s="93">
        <v>0</v>
      </c>
      <c r="BG58" s="93">
        <v>0</v>
      </c>
      <c r="BH58" s="93">
        <v>0</v>
      </c>
      <c r="BI58" s="93">
        <v>0</v>
      </c>
      <c r="BJ58" s="93">
        <v>0</v>
      </c>
      <c r="BK58" s="93">
        <v>0</v>
      </c>
      <c r="BL58" s="93">
        <v>62.368585276656688</v>
      </c>
      <c r="BM58" s="93">
        <v>69.616972894490274</v>
      </c>
      <c r="BN58" s="93">
        <v>66.476289823472669</v>
      </c>
      <c r="BO58" s="93">
        <v>41.186144953842295</v>
      </c>
      <c r="BP58" s="93">
        <v>28.947961956576297</v>
      </c>
      <c r="BQ58" s="93">
        <v>25.637494162145675</v>
      </c>
      <c r="BR58" s="93">
        <v>4.096890000000001</v>
      </c>
      <c r="BS58" s="93">
        <v>0</v>
      </c>
      <c r="BT58" s="93">
        <v>0</v>
      </c>
      <c r="BU58" s="93">
        <v>0</v>
      </c>
      <c r="BV58" s="93">
        <v>0</v>
      </c>
      <c r="BW58" s="93">
        <v>0</v>
      </c>
      <c r="BX58" s="33"/>
    </row>
    <row r="59" spans="1:76">
      <c r="A59" s="82"/>
      <c r="B59" s="30" t="s">
        <v>218</v>
      </c>
      <c r="C59" s="167" t="s">
        <v>198</v>
      </c>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v>301.46538727431488</v>
      </c>
      <c r="AI59" s="93">
        <v>315.64404723661858</v>
      </c>
      <c r="AJ59" s="93">
        <v>333.04502760309236</v>
      </c>
      <c r="AK59" s="93">
        <v>361.48751478744111</v>
      </c>
      <c r="AL59" s="93">
        <v>399.0230015377237</v>
      </c>
      <c r="AM59" s="93">
        <v>449.60861899266115</v>
      </c>
      <c r="AN59" s="93">
        <v>549.60793683050088</v>
      </c>
      <c r="AO59" s="93">
        <v>581.99892847448029</v>
      </c>
      <c r="AP59" s="93">
        <v>595.83739078996643</v>
      </c>
      <c r="AQ59" s="93">
        <v>580.11327445039365</v>
      </c>
      <c r="AR59" s="93">
        <v>577.75794607974763</v>
      </c>
      <c r="AS59" s="93">
        <v>582.46547326280972</v>
      </c>
      <c r="AT59" s="93">
        <v>663.31610441811745</v>
      </c>
      <c r="AU59" s="93">
        <v>873.80047920882771</v>
      </c>
      <c r="AV59" s="93">
        <v>900.22395553686965</v>
      </c>
      <c r="AW59" s="93">
        <v>961.68678476808498</v>
      </c>
      <c r="AX59" s="93">
        <v>1059.5490659646127</v>
      </c>
      <c r="AY59" s="93">
        <v>1092.9895581884316</v>
      </c>
      <c r="AZ59" s="93">
        <v>1184.1413449744371</v>
      </c>
      <c r="BA59" s="93">
        <v>1252.5578945043878</v>
      </c>
      <c r="BB59" s="93">
        <v>1200.9628043146879</v>
      </c>
      <c r="BC59" s="93">
        <v>1219.6410589146371</v>
      </c>
      <c r="BD59" s="93">
        <v>1177.274677413325</v>
      </c>
      <c r="BE59" s="93">
        <v>1191.0461642309585</v>
      </c>
      <c r="BF59" s="93">
        <v>1055.3878020419836</v>
      </c>
      <c r="BG59" s="93">
        <v>996.79787598138444</v>
      </c>
      <c r="BH59" s="93">
        <v>1001.6178257485705</v>
      </c>
      <c r="BI59" s="93">
        <v>947.19406487687172</v>
      </c>
      <c r="BJ59" s="93">
        <v>917.86776839020888</v>
      </c>
      <c r="BK59" s="93">
        <v>809.6520600457967</v>
      </c>
      <c r="BL59" s="93">
        <v>806.03710653945518</v>
      </c>
      <c r="BM59" s="93">
        <v>798.31938658793229</v>
      </c>
      <c r="BN59" s="93">
        <v>771.42107857904841</v>
      </c>
      <c r="BO59" s="93">
        <v>750.55594759850635</v>
      </c>
      <c r="BP59" s="93">
        <v>755.2860029757162</v>
      </c>
      <c r="BQ59" s="93">
        <v>708.52196437636246</v>
      </c>
      <c r="BR59" s="93">
        <v>604.1618040660112</v>
      </c>
      <c r="BS59" s="93">
        <v>373.12643045881379</v>
      </c>
      <c r="BT59" s="93">
        <v>83.927427653142701</v>
      </c>
      <c r="BU59" s="93">
        <v>0.27773796120925293</v>
      </c>
      <c r="BV59" s="93">
        <v>0.25651274139437374</v>
      </c>
      <c r="BW59" s="93">
        <v>0.25553338065628378</v>
      </c>
      <c r="BX59" s="33"/>
    </row>
    <row r="60" spans="1:76">
      <c r="A60" s="82"/>
      <c r="B60" s="30" t="s">
        <v>288</v>
      </c>
      <c r="C60" s="167" t="s">
        <v>200</v>
      </c>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v>0</v>
      </c>
      <c r="AI60" s="93">
        <v>0</v>
      </c>
      <c r="AJ60" s="93">
        <v>0</v>
      </c>
      <c r="AK60" s="93">
        <v>0</v>
      </c>
      <c r="AL60" s="93">
        <v>0</v>
      </c>
      <c r="AM60" s="93">
        <v>0</v>
      </c>
      <c r="AN60" s="93">
        <v>0</v>
      </c>
      <c r="AO60" s="93">
        <v>0</v>
      </c>
      <c r="AP60" s="93">
        <v>0</v>
      </c>
      <c r="AQ60" s="93">
        <v>52.724383446607177</v>
      </c>
      <c r="AR60" s="93">
        <v>259.40920578427347</v>
      </c>
      <c r="AS60" s="93">
        <v>208.15468137864747</v>
      </c>
      <c r="AT60" s="93">
        <v>226.60076055691854</v>
      </c>
      <c r="AU60" s="93">
        <v>290.23569993287504</v>
      </c>
      <c r="AV60" s="93">
        <v>283.35384355604396</v>
      </c>
      <c r="AW60" s="93">
        <v>311.67282816390872</v>
      </c>
      <c r="AX60" s="93">
        <v>296.97989167673182</v>
      </c>
      <c r="AY60" s="93">
        <v>330.32693385816935</v>
      </c>
      <c r="AZ60" s="93">
        <v>292.55993555237012</v>
      </c>
      <c r="BA60" s="93">
        <v>238.48389515575028</v>
      </c>
      <c r="BB60" s="93">
        <v>252.65185687182742</v>
      </c>
      <c r="BC60" s="93">
        <v>230.67421967683117</v>
      </c>
      <c r="BD60" s="93">
        <v>275.67890952005581</v>
      </c>
      <c r="BE60" s="93">
        <v>303.84702043063606</v>
      </c>
      <c r="BF60" s="93">
        <v>360.5177710089784</v>
      </c>
      <c r="BG60" s="93">
        <v>387.31461222188278</v>
      </c>
      <c r="BH60" s="93">
        <v>373.38764742353061</v>
      </c>
      <c r="BI60" s="93">
        <v>397.04337209009077</v>
      </c>
      <c r="BJ60" s="93">
        <v>0</v>
      </c>
      <c r="BK60" s="93">
        <v>0</v>
      </c>
      <c r="BL60" s="93">
        <v>0</v>
      </c>
      <c r="BM60" s="93">
        <v>0</v>
      </c>
      <c r="BN60" s="93">
        <v>0</v>
      </c>
      <c r="BO60" s="93">
        <v>0</v>
      </c>
      <c r="BP60" s="93">
        <v>0</v>
      </c>
      <c r="BQ60" s="93">
        <v>0</v>
      </c>
      <c r="BR60" s="93">
        <v>0</v>
      </c>
      <c r="BS60" s="93">
        <v>0</v>
      </c>
      <c r="BT60" s="93">
        <v>0</v>
      </c>
      <c r="BU60" s="93">
        <v>0</v>
      </c>
      <c r="BV60" s="93">
        <v>0</v>
      </c>
      <c r="BW60" s="93">
        <v>0</v>
      </c>
      <c r="BX60" s="33"/>
    </row>
    <row r="61" spans="1:76">
      <c r="A61" s="82"/>
      <c r="B61" s="107" t="s">
        <v>216</v>
      </c>
      <c r="C61" s="167" t="s">
        <v>200</v>
      </c>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v>0</v>
      </c>
      <c r="AI61" s="93">
        <v>0</v>
      </c>
      <c r="AJ61" s="93">
        <v>0</v>
      </c>
      <c r="AK61" s="93">
        <v>0</v>
      </c>
      <c r="AL61" s="93">
        <v>0</v>
      </c>
      <c r="AM61" s="93">
        <v>0</v>
      </c>
      <c r="AN61" s="93">
        <v>0</v>
      </c>
      <c r="AO61" s="93">
        <v>0</v>
      </c>
      <c r="AP61" s="93">
        <v>0</v>
      </c>
      <c r="AQ61" s="93">
        <v>0</v>
      </c>
      <c r="AR61" s="93">
        <v>0</v>
      </c>
      <c r="AS61" s="93">
        <v>0</v>
      </c>
      <c r="AT61" s="93">
        <v>0</v>
      </c>
      <c r="AU61" s="93">
        <v>0</v>
      </c>
      <c r="AV61" s="93">
        <v>0</v>
      </c>
      <c r="AW61" s="93">
        <v>0</v>
      </c>
      <c r="AX61" s="93">
        <v>0</v>
      </c>
      <c r="AY61" s="93">
        <v>0</v>
      </c>
      <c r="AZ61" s="93">
        <v>0</v>
      </c>
      <c r="BA61" s="93">
        <v>0</v>
      </c>
      <c r="BB61" s="93">
        <v>0</v>
      </c>
      <c r="BC61" s="93">
        <v>0</v>
      </c>
      <c r="BD61" s="93">
        <v>0</v>
      </c>
      <c r="BE61" s="93">
        <v>0</v>
      </c>
      <c r="BF61" s="93">
        <v>0</v>
      </c>
      <c r="BG61" s="93">
        <v>0</v>
      </c>
      <c r="BH61" s="93">
        <v>0</v>
      </c>
      <c r="BI61" s="93">
        <v>0</v>
      </c>
      <c r="BJ61" s="93">
        <v>301.67067750924184</v>
      </c>
      <c r="BK61" s="93">
        <v>251.90130855250305</v>
      </c>
      <c r="BL61" s="93">
        <v>229.51893427071465</v>
      </c>
      <c r="BM61" s="93">
        <v>281.06556433037713</v>
      </c>
      <c r="BN61" s="93">
        <v>276.90751623387894</v>
      </c>
      <c r="BO61" s="93">
        <v>123.24879548718451</v>
      </c>
      <c r="BP61" s="93">
        <v>92.240938580688081</v>
      </c>
      <c r="BQ61" s="93">
        <v>-126.82906514973585</v>
      </c>
      <c r="BR61" s="93">
        <v>-108.13491773116101</v>
      </c>
      <c r="BS61" s="93">
        <v>0</v>
      </c>
      <c r="BT61" s="93">
        <v>0</v>
      </c>
      <c r="BU61" s="93">
        <v>0</v>
      </c>
      <c r="BV61" s="93">
        <v>0</v>
      </c>
      <c r="BW61" s="93">
        <v>0</v>
      </c>
      <c r="BX61" s="33"/>
    </row>
    <row r="62" spans="1:76" ht="25.5" customHeight="1">
      <c r="A62" s="82"/>
      <c r="B62" s="30" t="s">
        <v>215</v>
      </c>
      <c r="C62" s="167" t="s">
        <v>198</v>
      </c>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v>0</v>
      </c>
      <c r="AI62" s="93">
        <v>0</v>
      </c>
      <c r="AJ62" s="93">
        <v>0</v>
      </c>
      <c r="AK62" s="93">
        <v>0</v>
      </c>
      <c r="AL62" s="93">
        <v>0</v>
      </c>
      <c r="AM62" s="93">
        <v>0</v>
      </c>
      <c r="AN62" s="93">
        <v>0</v>
      </c>
      <c r="AO62" s="93">
        <v>0</v>
      </c>
      <c r="AP62" s="93">
        <v>2.3435026478765271</v>
      </c>
      <c r="AQ62" s="93">
        <v>1.5145241981147939</v>
      </c>
      <c r="AR62" s="93">
        <v>1.4807978733941332</v>
      </c>
      <c r="AS62" s="93">
        <v>9.6609028429906721E-2</v>
      </c>
      <c r="AT62" s="93">
        <v>7.8521940863445161E-2</v>
      </c>
      <c r="AU62" s="93">
        <v>1.7749924034691449</v>
      </c>
      <c r="AV62" s="93">
        <v>1.7555715051680321</v>
      </c>
      <c r="AW62" s="93">
        <v>3.2441852943920559</v>
      </c>
      <c r="AX62" s="93">
        <v>3.0143723020437254</v>
      </c>
      <c r="AY62" s="93">
        <v>4.5869324873396371</v>
      </c>
      <c r="AZ62" s="93">
        <v>3.8344574103298776</v>
      </c>
      <c r="BA62" s="93">
        <v>4.6010034886053397</v>
      </c>
      <c r="BB62" s="93">
        <v>6.2532846429574711</v>
      </c>
      <c r="BC62" s="93">
        <v>9.4445031902887084</v>
      </c>
      <c r="BD62" s="93">
        <v>2.7192688717398421</v>
      </c>
      <c r="BE62" s="93">
        <v>11.848141914092928</v>
      </c>
      <c r="BF62" s="93">
        <v>9.510519460103195</v>
      </c>
      <c r="BG62" s="93">
        <v>7.6853590768505198</v>
      </c>
      <c r="BH62" s="93">
        <v>9.733384158461643</v>
      </c>
      <c r="BI62" s="93">
        <v>9.9756157536525922</v>
      </c>
      <c r="BJ62" s="93">
        <v>11.473119541292252</v>
      </c>
      <c r="BK62" s="93">
        <v>13.929692393672143</v>
      </c>
      <c r="BL62" s="93">
        <v>18.227964064350225</v>
      </c>
      <c r="BM62" s="93">
        <v>17.768515370689414</v>
      </c>
      <c r="BN62" s="93">
        <v>17.290101224014219</v>
      </c>
      <c r="BO62" s="93">
        <v>16.985892644564995</v>
      </c>
      <c r="BP62" s="93">
        <v>16.716221642696997</v>
      </c>
      <c r="BQ62" s="93">
        <v>17.321388073848151</v>
      </c>
      <c r="BR62" s="93">
        <v>17.036000000000001</v>
      </c>
      <c r="BS62" s="93">
        <v>16.796581037633079</v>
      </c>
      <c r="BT62" s="93">
        <v>16.603412859213183</v>
      </c>
      <c r="BU62" s="93">
        <v>16.343431616114636</v>
      </c>
      <c r="BV62" s="93">
        <v>16.014417881716287</v>
      </c>
      <c r="BW62" s="93">
        <v>15.60592940482373</v>
      </c>
      <c r="BX62" s="33"/>
    </row>
    <row r="63" spans="1:76">
      <c r="A63" s="82"/>
      <c r="B63" s="30" t="s">
        <v>211</v>
      </c>
      <c r="C63" s="167" t="s">
        <v>207</v>
      </c>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v>0</v>
      </c>
      <c r="AI63" s="93">
        <v>0</v>
      </c>
      <c r="AJ63" s="93">
        <v>0</v>
      </c>
      <c r="AK63" s="93">
        <v>0</v>
      </c>
      <c r="AL63" s="93">
        <v>0</v>
      </c>
      <c r="AM63" s="93">
        <v>0</v>
      </c>
      <c r="AN63" s="93">
        <v>0</v>
      </c>
      <c r="AO63" s="93">
        <v>0</v>
      </c>
      <c r="AP63" s="93">
        <v>0</v>
      </c>
      <c r="AQ63" s="93">
        <v>428.5970238066792</v>
      </c>
      <c r="AR63" s="93">
        <v>520.67435773352076</v>
      </c>
      <c r="AS63" s="93">
        <v>552.60364261906636</v>
      </c>
      <c r="AT63" s="93">
        <v>560.36112343458592</v>
      </c>
      <c r="AU63" s="93">
        <v>687.74634436411316</v>
      </c>
      <c r="AV63" s="93">
        <v>713.40639816753355</v>
      </c>
      <c r="AW63" s="93">
        <v>667.44860656137257</v>
      </c>
      <c r="AX63" s="93">
        <v>761.12504207311315</v>
      </c>
      <c r="AY63" s="93">
        <v>807.83631276861661</v>
      </c>
      <c r="AZ63" s="93">
        <v>503.77142846585292</v>
      </c>
      <c r="BA63" s="93">
        <v>729.07315381309354</v>
      </c>
      <c r="BB63" s="93">
        <v>790.59588650102467</v>
      </c>
      <c r="BC63" s="93">
        <v>898.4658465667909</v>
      </c>
      <c r="BD63" s="93">
        <v>896.27987227233859</v>
      </c>
      <c r="BE63" s="93">
        <v>866.45815856819945</v>
      </c>
      <c r="BF63" s="93">
        <v>960.81764527197095</v>
      </c>
      <c r="BG63" s="93">
        <v>1346.5966894430824</v>
      </c>
      <c r="BH63" s="93">
        <v>1628.5413533602332</v>
      </c>
      <c r="BI63" s="93">
        <v>1452.360013440901</v>
      </c>
      <c r="BJ63" s="93">
        <v>1568.4798653126932</v>
      </c>
      <c r="BK63" s="93">
        <v>1883.9739553069176</v>
      </c>
      <c r="BL63" s="93">
        <v>2207.2146401257419</v>
      </c>
      <c r="BM63" s="93">
        <v>2236.3229521327848</v>
      </c>
      <c r="BN63" s="93">
        <v>2292.3931616633449</v>
      </c>
      <c r="BO63" s="93">
        <v>2315.7919381669899</v>
      </c>
      <c r="BP63" s="93">
        <v>2323.4036995351789</v>
      </c>
      <c r="BQ63" s="93">
        <v>2254.7963010819976</v>
      </c>
      <c r="BR63" s="93">
        <v>2237.7753693858722</v>
      </c>
      <c r="BS63" s="93">
        <v>2240.2829214563526</v>
      </c>
      <c r="BT63" s="93">
        <v>2238.2940926335796</v>
      </c>
      <c r="BU63" s="93">
        <v>2262.7176845960466</v>
      </c>
      <c r="BV63" s="93">
        <v>2288.9967248152007</v>
      </c>
      <c r="BW63" s="93">
        <v>2318.6559943968473</v>
      </c>
      <c r="BX63" s="33"/>
    </row>
    <row r="64" spans="1:76">
      <c r="A64" s="82"/>
      <c r="B64" s="30" t="s">
        <v>210</v>
      </c>
      <c r="C64" s="167" t="s">
        <v>207</v>
      </c>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v>0</v>
      </c>
      <c r="AI64" s="93">
        <v>0</v>
      </c>
      <c r="AJ64" s="93">
        <v>0</v>
      </c>
      <c r="AK64" s="93">
        <v>0</v>
      </c>
      <c r="AL64" s="93">
        <v>0</v>
      </c>
      <c r="AM64" s="93">
        <v>1366.5654939486978</v>
      </c>
      <c r="AN64" s="93">
        <v>1312.5715887126548</v>
      </c>
      <c r="AO64" s="93">
        <v>1327.6069672253818</v>
      </c>
      <c r="AP64" s="93">
        <v>1774.0315044425311</v>
      </c>
      <c r="AQ64" s="93">
        <v>1865.3963730446142</v>
      </c>
      <c r="AR64" s="93">
        <v>1870.2622929788067</v>
      </c>
      <c r="AS64" s="93">
        <v>1833.6393595996294</v>
      </c>
      <c r="AT64" s="93">
        <v>1679.2987807386796</v>
      </c>
      <c r="AU64" s="93">
        <v>1316.4948405597361</v>
      </c>
      <c r="AV64" s="93">
        <v>1130.9299583853988</v>
      </c>
      <c r="AW64" s="93">
        <v>1057.3284416440974</v>
      </c>
      <c r="AX64" s="93">
        <v>126.85417367885219</v>
      </c>
      <c r="AY64" s="93">
        <v>55.930685015259932</v>
      </c>
      <c r="AZ64" s="93">
        <v>144.27256871557287</v>
      </c>
      <c r="BA64" s="93">
        <v>37.760760954463009</v>
      </c>
      <c r="BB64" s="93">
        <v>38.6005224873918</v>
      </c>
      <c r="BC64" s="93">
        <v>93.383851769146773</v>
      </c>
      <c r="BD64" s="93">
        <v>92.670912719516494</v>
      </c>
      <c r="BE64" s="93">
        <v>94.011245638501848</v>
      </c>
      <c r="BF64" s="93">
        <v>92.928023758685597</v>
      </c>
      <c r="BG64" s="93">
        <v>103.73166863472153</v>
      </c>
      <c r="BH64" s="93">
        <v>54.235521422035845</v>
      </c>
      <c r="BI64" s="93">
        <v>50.307533321003227</v>
      </c>
      <c r="BJ64" s="93">
        <v>53.757848746163198</v>
      </c>
      <c r="BK64" s="93">
        <v>50.458920199460714</v>
      </c>
      <c r="BL64" s="93">
        <v>52.313322841147546</v>
      </c>
      <c r="BM64" s="93">
        <v>51.67466912773844</v>
      </c>
      <c r="BN64" s="93">
        <v>47.701355099449906</v>
      </c>
      <c r="BO64" s="93">
        <v>49.989780393948898</v>
      </c>
      <c r="BP64" s="93">
        <v>53.611299335427042</v>
      </c>
      <c r="BQ64" s="93">
        <v>53.366197270227673</v>
      </c>
      <c r="BR64" s="93">
        <v>8</v>
      </c>
      <c r="BS64" s="93">
        <v>0</v>
      </c>
      <c r="BT64" s="93">
        <v>0</v>
      </c>
      <c r="BU64" s="93">
        <v>0</v>
      </c>
      <c r="BV64" s="93">
        <v>0</v>
      </c>
      <c r="BW64" s="93">
        <v>0</v>
      </c>
      <c r="BX64" s="33"/>
    </row>
    <row r="65" spans="1:76">
      <c r="A65" s="82"/>
      <c r="B65" s="30" t="s">
        <v>209</v>
      </c>
      <c r="C65" s="167" t="s">
        <v>200</v>
      </c>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v>0</v>
      </c>
      <c r="AI65" s="93">
        <v>0</v>
      </c>
      <c r="AJ65" s="93">
        <v>0</v>
      </c>
      <c r="AK65" s="93">
        <v>0</v>
      </c>
      <c r="AL65" s="93">
        <v>0</v>
      </c>
      <c r="AM65" s="93">
        <v>0</v>
      </c>
      <c r="AN65" s="93">
        <v>0</v>
      </c>
      <c r="AO65" s="93">
        <v>0</v>
      </c>
      <c r="AP65" s="93">
        <v>0</v>
      </c>
      <c r="AQ65" s="93">
        <v>0</v>
      </c>
      <c r="AR65" s="93">
        <v>0</v>
      </c>
      <c r="AS65" s="93">
        <v>0</v>
      </c>
      <c r="AT65" s="93">
        <v>0</v>
      </c>
      <c r="AU65" s="93">
        <v>0</v>
      </c>
      <c r="AV65" s="93">
        <v>0</v>
      </c>
      <c r="AW65" s="93">
        <v>0</v>
      </c>
      <c r="AX65" s="93">
        <v>0</v>
      </c>
      <c r="AY65" s="93">
        <v>0</v>
      </c>
      <c r="AZ65" s="93">
        <v>0</v>
      </c>
      <c r="BA65" s="93">
        <v>0</v>
      </c>
      <c r="BB65" s="93">
        <v>0</v>
      </c>
      <c r="BC65" s="93">
        <v>0</v>
      </c>
      <c r="BD65" s="93">
        <v>0</v>
      </c>
      <c r="BE65" s="93">
        <v>0</v>
      </c>
      <c r="BF65" s="93">
        <v>0</v>
      </c>
      <c r="BG65" s="93">
        <v>0</v>
      </c>
      <c r="BH65" s="93">
        <v>0</v>
      </c>
      <c r="BI65" s="93">
        <v>0</v>
      </c>
      <c r="BJ65" s="93">
        <v>143.19989228464237</v>
      </c>
      <c r="BK65" s="93">
        <v>142.84390889319036</v>
      </c>
      <c r="BL65" s="93">
        <v>150.91748181574442</v>
      </c>
      <c r="BM65" s="93">
        <v>153.20924457928993</v>
      </c>
      <c r="BN65" s="93">
        <v>140.58319787822651</v>
      </c>
      <c r="BO65" s="93">
        <v>48.576536109734739</v>
      </c>
      <c r="BP65" s="93">
        <v>40.534682929846902</v>
      </c>
      <c r="BQ65" s="93">
        <v>37.738786166765777</v>
      </c>
      <c r="BR65" s="93">
        <v>33.640999999999998</v>
      </c>
      <c r="BS65" s="93">
        <v>33.22540410819424</v>
      </c>
      <c r="BT65" s="93">
        <v>32.97584374803229</v>
      </c>
      <c r="BU65" s="93">
        <v>32.555432724398344</v>
      </c>
      <c r="BV65" s="93">
        <v>31.960213287184317</v>
      </c>
      <c r="BW65" s="93">
        <v>31.161475731620616</v>
      </c>
      <c r="BX65" s="33"/>
    </row>
    <row r="66" spans="1:76" s="176" customFormat="1">
      <c r="A66" s="172"/>
      <c r="B66" s="30" t="s">
        <v>208</v>
      </c>
      <c r="C66" s="167" t="s">
        <v>207</v>
      </c>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v>2928.3052368140397</v>
      </c>
      <c r="AI66" s="93">
        <v>2593.3094852020727</v>
      </c>
      <c r="AJ66" s="93">
        <v>4280.9204804903429</v>
      </c>
      <c r="AK66" s="93">
        <v>5188.0081667187987</v>
      </c>
      <c r="AL66" s="93">
        <v>4283.2254562629969</v>
      </c>
      <c r="AM66" s="93">
        <v>4091.4970888824014</v>
      </c>
      <c r="AN66" s="93">
        <v>4077.2400924971835</v>
      </c>
      <c r="AO66" s="93">
        <v>3870.76600169015</v>
      </c>
      <c r="AP66" s="93">
        <v>4063.6335914178981</v>
      </c>
      <c r="AQ66" s="93">
        <v>3259.8423417745648</v>
      </c>
      <c r="AR66" s="93">
        <v>2305.0149681991415</v>
      </c>
      <c r="AS66" s="93">
        <v>1417.0805508155577</v>
      </c>
      <c r="AT66" s="93">
        <v>1552.3073872877078</v>
      </c>
      <c r="AU66" s="93">
        <v>2703.4752531527702</v>
      </c>
      <c r="AV66" s="93">
        <v>2893.3363571100676</v>
      </c>
      <c r="AW66" s="93">
        <v>2650.1624523274977</v>
      </c>
      <c r="AX66" s="93">
        <v>2060.5605271839486</v>
      </c>
      <c r="AY66" s="93">
        <v>1697.6842666200773</v>
      </c>
      <c r="AZ66" s="93">
        <v>868.14540022047674</v>
      </c>
      <c r="BA66" s="93">
        <v>0</v>
      </c>
      <c r="BB66" s="93">
        <v>0</v>
      </c>
      <c r="BC66" s="93">
        <v>0</v>
      </c>
      <c r="BD66" s="93">
        <v>0</v>
      </c>
      <c r="BE66" s="93">
        <v>0</v>
      </c>
      <c r="BF66" s="93">
        <v>0</v>
      </c>
      <c r="BG66" s="93">
        <v>0</v>
      </c>
      <c r="BH66" s="93">
        <v>0</v>
      </c>
      <c r="BI66" s="93">
        <v>0</v>
      </c>
      <c r="BJ66" s="93">
        <v>0</v>
      </c>
      <c r="BK66" s="93">
        <v>0</v>
      </c>
      <c r="BL66" s="93">
        <v>0</v>
      </c>
      <c r="BM66" s="93">
        <v>0</v>
      </c>
      <c r="BN66" s="93">
        <v>0</v>
      </c>
      <c r="BO66" s="93">
        <v>0</v>
      </c>
      <c r="BP66" s="93">
        <v>0</v>
      </c>
      <c r="BQ66" s="93">
        <v>0</v>
      </c>
      <c r="BR66" s="93">
        <v>0</v>
      </c>
      <c r="BS66" s="93">
        <v>0</v>
      </c>
      <c r="BT66" s="93">
        <v>0</v>
      </c>
      <c r="BU66" s="93">
        <v>0</v>
      </c>
      <c r="BV66" s="93">
        <v>0</v>
      </c>
      <c r="BW66" s="93">
        <v>0</v>
      </c>
      <c r="BX66" s="177"/>
    </row>
    <row r="67" spans="1:76" s="176" customFormat="1" ht="25.5" customHeight="1">
      <c r="A67" s="172"/>
      <c r="B67" s="9" t="s">
        <v>206</v>
      </c>
      <c r="C67" s="167"/>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v>5.9555943362087014</v>
      </c>
      <c r="BR67" s="93">
        <v>62.8402850031149</v>
      </c>
      <c r="BS67" s="93">
        <v>0</v>
      </c>
      <c r="BT67" s="93">
        <v>0</v>
      </c>
      <c r="BU67" s="93">
        <v>0</v>
      </c>
      <c r="BV67" s="93">
        <v>0</v>
      </c>
      <c r="BW67" s="93">
        <v>0</v>
      </c>
      <c r="BX67" s="177"/>
    </row>
    <row r="68" spans="1:76" s="176" customFormat="1">
      <c r="A68" s="172"/>
      <c r="B68" s="103" t="s">
        <v>179</v>
      </c>
      <c r="C68" s="167" t="s">
        <v>200</v>
      </c>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v>0.79685206081366322</v>
      </c>
      <c r="BR68" s="93">
        <v>6.4986892317276777</v>
      </c>
      <c r="BS68" s="93">
        <v>0</v>
      </c>
      <c r="BT68" s="93">
        <v>0</v>
      </c>
      <c r="BU68" s="93">
        <v>0</v>
      </c>
      <c r="BV68" s="93">
        <v>0</v>
      </c>
      <c r="BW68" s="93">
        <v>0</v>
      </c>
      <c r="BX68" s="177"/>
    </row>
    <row r="69" spans="1:76" s="176" customFormat="1">
      <c r="A69" s="172"/>
      <c r="B69" s="103" t="s">
        <v>178</v>
      </c>
      <c r="C69" s="167" t="s">
        <v>200</v>
      </c>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v>5.1587422753950385</v>
      </c>
      <c r="BR69" s="93">
        <v>56.341595771387219</v>
      </c>
      <c r="BS69" s="93">
        <v>0</v>
      </c>
      <c r="BT69" s="93">
        <v>0</v>
      </c>
      <c r="BU69" s="93">
        <v>0</v>
      </c>
      <c r="BV69" s="93">
        <v>0</v>
      </c>
      <c r="BW69" s="93">
        <v>0</v>
      </c>
      <c r="BX69" s="177"/>
    </row>
    <row r="70" spans="1:76" s="176" customFormat="1">
      <c r="A70" s="172"/>
      <c r="B70" s="9" t="s">
        <v>205</v>
      </c>
      <c r="C70" s="167"/>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v>0</v>
      </c>
      <c r="BR70" s="93">
        <v>0</v>
      </c>
      <c r="BS70" s="93">
        <v>-0.27814519545207972</v>
      </c>
      <c r="BT70" s="93">
        <v>-58.626676863683315</v>
      </c>
      <c r="BU70" s="93">
        <v>42.396959772362621</v>
      </c>
      <c r="BV70" s="93">
        <v>219.05648222614988</v>
      </c>
      <c r="BW70" s="93">
        <v>223.10737684617621</v>
      </c>
      <c r="BX70" s="177"/>
    </row>
    <row r="71" spans="1:76" s="176" customFormat="1">
      <c r="A71" s="172"/>
      <c r="B71" s="103" t="s">
        <v>179</v>
      </c>
      <c r="C71" s="167" t="s">
        <v>200</v>
      </c>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v>0</v>
      </c>
      <c r="BR71" s="93">
        <v>0</v>
      </c>
      <c r="BS71" s="93">
        <v>-0.27814519545207972</v>
      </c>
      <c r="BT71" s="93">
        <v>-58.626676863683315</v>
      </c>
      <c r="BU71" s="93">
        <v>42.396959772362621</v>
      </c>
      <c r="BV71" s="93">
        <v>219.05648222614988</v>
      </c>
      <c r="BW71" s="93">
        <v>223.10737684617621</v>
      </c>
      <c r="BX71" s="177"/>
    </row>
    <row r="72" spans="1:76" s="176" customFormat="1">
      <c r="A72" s="172"/>
      <c r="B72" s="103" t="s">
        <v>178</v>
      </c>
      <c r="C72" s="167" t="s">
        <v>200</v>
      </c>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v>0</v>
      </c>
      <c r="BR72" s="93">
        <v>0</v>
      </c>
      <c r="BS72" s="93">
        <v>0</v>
      </c>
      <c r="BT72" s="93">
        <v>0</v>
      </c>
      <c r="BU72" s="93">
        <v>0</v>
      </c>
      <c r="BV72" s="93">
        <v>0</v>
      </c>
      <c r="BW72" s="93">
        <v>0</v>
      </c>
      <c r="BX72" s="177"/>
    </row>
    <row r="73" spans="1:76" ht="25.5" customHeight="1">
      <c r="A73" s="82"/>
      <c r="B73" s="30" t="s">
        <v>279</v>
      </c>
      <c r="C73" s="167" t="s">
        <v>198</v>
      </c>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v>447.15962309248317</v>
      </c>
      <c r="AI73" s="93">
        <v>548.74110996678598</v>
      </c>
      <c r="AJ73" s="93">
        <v>499.97137849176744</v>
      </c>
      <c r="AK73" s="93">
        <v>490.03815799904868</v>
      </c>
      <c r="AL73" s="93">
        <v>461.67459451240092</v>
      </c>
      <c r="AM73" s="93">
        <v>467.56491749257111</v>
      </c>
      <c r="AN73" s="93">
        <v>405.82491452982896</v>
      </c>
      <c r="AO73" s="93">
        <v>360.34663457018178</v>
      </c>
      <c r="AP73" s="93">
        <v>323.64708968233987</v>
      </c>
      <c r="AQ73" s="93">
        <v>286.71364324692513</v>
      </c>
      <c r="AR73" s="93">
        <v>250.64638772062415</v>
      </c>
      <c r="AS73" s="93">
        <v>225.65163988430172</v>
      </c>
      <c r="AT73" s="93">
        <v>252.14822882904306</v>
      </c>
      <c r="AU73" s="93">
        <v>270.15957502754026</v>
      </c>
      <c r="AV73" s="93">
        <v>329.56167707332645</v>
      </c>
      <c r="AW73" s="93">
        <v>383.96443748155014</v>
      </c>
      <c r="AX73" s="93">
        <v>349.41170605497308</v>
      </c>
      <c r="AY73" s="93">
        <v>376.87133884692054</v>
      </c>
      <c r="AZ73" s="93">
        <v>346.46416240780883</v>
      </c>
      <c r="BA73" s="93">
        <v>311.81190414307792</v>
      </c>
      <c r="BB73" s="93">
        <v>307.02366228361728</v>
      </c>
      <c r="BC73" s="93">
        <v>304.33174394328387</v>
      </c>
      <c r="BD73" s="93">
        <v>290.64346677672114</v>
      </c>
      <c r="BE73" s="93">
        <v>253.91973031112889</v>
      </c>
      <c r="BF73" s="93">
        <v>0</v>
      </c>
      <c r="BG73" s="93">
        <v>0</v>
      </c>
      <c r="BH73" s="93">
        <v>0</v>
      </c>
      <c r="BI73" s="93">
        <v>0</v>
      </c>
      <c r="BJ73" s="93">
        <v>0</v>
      </c>
      <c r="BK73" s="93">
        <v>0</v>
      </c>
      <c r="BL73" s="93">
        <v>0</v>
      </c>
      <c r="BM73" s="93">
        <v>0</v>
      </c>
      <c r="BN73" s="93">
        <v>0</v>
      </c>
      <c r="BO73" s="93">
        <v>0</v>
      </c>
      <c r="BP73" s="93">
        <v>0</v>
      </c>
      <c r="BQ73" s="93">
        <v>0</v>
      </c>
      <c r="BR73" s="93">
        <v>0</v>
      </c>
      <c r="BS73" s="93">
        <v>0</v>
      </c>
      <c r="BT73" s="93">
        <v>0</v>
      </c>
      <c r="BU73" s="93">
        <v>0</v>
      </c>
      <c r="BV73" s="93">
        <v>0</v>
      </c>
      <c r="BW73" s="93">
        <v>0</v>
      </c>
      <c r="BX73" s="33"/>
    </row>
    <row r="74" spans="1:76">
      <c r="A74" s="82"/>
      <c r="B74" s="30" t="s">
        <v>303</v>
      </c>
      <c r="C74" s="167" t="s">
        <v>200</v>
      </c>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v>0</v>
      </c>
      <c r="AI74" s="93">
        <v>0</v>
      </c>
      <c r="AJ74" s="93">
        <v>0</v>
      </c>
      <c r="AK74" s="93">
        <v>0</v>
      </c>
      <c r="AL74" s="93">
        <v>0</v>
      </c>
      <c r="AM74" s="93">
        <v>0</v>
      </c>
      <c r="AN74" s="93">
        <v>0</v>
      </c>
      <c r="AO74" s="93">
        <v>0</v>
      </c>
      <c r="AP74" s="93">
        <v>0</v>
      </c>
      <c r="AQ74" s="93">
        <v>0</v>
      </c>
      <c r="AR74" s="93">
        <v>70.540961985737397</v>
      </c>
      <c r="AS74" s="93">
        <v>49.488940903504016</v>
      </c>
      <c r="AT74" s="93">
        <v>19.150430622855229</v>
      </c>
      <c r="AU74" s="93">
        <v>7.182566601312466</v>
      </c>
      <c r="AV74" s="93">
        <v>3.6508654615900737</v>
      </c>
      <c r="AW74" s="93">
        <v>2.087381339270062</v>
      </c>
      <c r="AX74" s="93">
        <v>1.3351401779699192</v>
      </c>
      <c r="AY74" s="93">
        <v>2.4436932901984094</v>
      </c>
      <c r="AZ74" s="93">
        <v>0</v>
      </c>
      <c r="BA74" s="93">
        <v>0.32677581595208377</v>
      </c>
      <c r="BB74" s="93">
        <v>0.76629185382377796</v>
      </c>
      <c r="BC74" s="93">
        <v>0.30703478536219475</v>
      </c>
      <c r="BD74" s="93">
        <v>6.0858509845652622E-2</v>
      </c>
      <c r="BE74" s="93">
        <v>0.46596878272996561</v>
      </c>
      <c r="BF74" s="93">
        <v>0.45401977322100673</v>
      </c>
      <c r="BG74" s="93">
        <v>0.16523456962248451</v>
      </c>
      <c r="BH74" s="93">
        <v>0.10973233403993299</v>
      </c>
      <c r="BI74" s="93">
        <v>0</v>
      </c>
      <c r="BJ74" s="93">
        <v>0</v>
      </c>
      <c r="BK74" s="93">
        <v>0</v>
      </c>
      <c r="BL74" s="93">
        <v>0</v>
      </c>
      <c r="BM74" s="93">
        <v>0</v>
      </c>
      <c r="BN74" s="93">
        <v>0</v>
      </c>
      <c r="BO74" s="93">
        <v>0</v>
      </c>
      <c r="BP74" s="93">
        <v>0</v>
      </c>
      <c r="BQ74" s="93">
        <v>0</v>
      </c>
      <c r="BR74" s="93">
        <v>0</v>
      </c>
      <c r="BS74" s="93">
        <v>0</v>
      </c>
      <c r="BT74" s="93">
        <v>0</v>
      </c>
      <c r="BU74" s="93">
        <v>0</v>
      </c>
      <c r="BV74" s="93">
        <v>0</v>
      </c>
      <c r="BW74" s="93">
        <v>0</v>
      </c>
      <c r="BX74" s="33"/>
    </row>
    <row r="75" spans="1:76">
      <c r="A75" s="82"/>
      <c r="B75" s="30" t="s">
        <v>302</v>
      </c>
      <c r="C75" s="167" t="s">
        <v>198</v>
      </c>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v>0</v>
      </c>
      <c r="AI75" s="93">
        <v>0.23828264795118587</v>
      </c>
      <c r="AJ75" s="93">
        <v>0.20066814752298481</v>
      </c>
      <c r="AK75" s="93">
        <v>0.1828910047021903</v>
      </c>
      <c r="AL75" s="93">
        <v>0.17132901825051985</v>
      </c>
      <c r="AM75" s="93">
        <v>0.16398785927384374</v>
      </c>
      <c r="AN75" s="93">
        <v>0.15502814039913243</v>
      </c>
      <c r="AO75" s="93">
        <v>0.1461585651991246</v>
      </c>
      <c r="AP75" s="93">
        <v>0.14061015887259162</v>
      </c>
      <c r="AQ75" s="93">
        <v>0.1332425980746153</v>
      </c>
      <c r="AR75" s="93">
        <v>0.12496184585604499</v>
      </c>
      <c r="AS75" s="93">
        <v>0.11593083411588806</v>
      </c>
      <c r="AT75" s="93">
        <v>1.7845895650782994E-2</v>
      </c>
      <c r="AU75" s="93">
        <v>0</v>
      </c>
      <c r="AV75" s="93">
        <v>4.1078400668713391</v>
      </c>
      <c r="AW75" s="93">
        <v>0</v>
      </c>
      <c r="AX75" s="93">
        <v>0</v>
      </c>
      <c r="AY75" s="93">
        <v>-1.0477374788366031E-4</v>
      </c>
      <c r="AZ75" s="93">
        <v>0</v>
      </c>
      <c r="BA75" s="93">
        <v>0.93677041010519801</v>
      </c>
      <c r="BB75" s="93">
        <v>0.12294981241085341</v>
      </c>
      <c r="BC75" s="93">
        <v>1.3244942976155905</v>
      </c>
      <c r="BD75" s="93">
        <v>0.33009922291082311</v>
      </c>
      <c r="BE75" s="93">
        <v>0.24120015674469572</v>
      </c>
      <c r="BF75" s="93">
        <v>0.26285355291742507</v>
      </c>
      <c r="BG75" s="93">
        <v>0.19742538632799253</v>
      </c>
      <c r="BH75" s="93">
        <v>0</v>
      </c>
      <c r="BI75" s="93">
        <v>0</v>
      </c>
      <c r="BJ75" s="93">
        <v>-0.17755488723352481</v>
      </c>
      <c r="BK75" s="93">
        <v>0</v>
      </c>
      <c r="BL75" s="93">
        <v>0</v>
      </c>
      <c r="BM75" s="93">
        <v>0</v>
      </c>
      <c r="BN75" s="93">
        <v>0</v>
      </c>
      <c r="BO75" s="93">
        <v>0</v>
      </c>
      <c r="BP75" s="93">
        <v>0</v>
      </c>
      <c r="BQ75" s="93">
        <v>0</v>
      </c>
      <c r="BR75" s="93">
        <v>0</v>
      </c>
      <c r="BS75" s="93">
        <v>0</v>
      </c>
      <c r="BT75" s="93">
        <v>0</v>
      </c>
      <c r="BU75" s="93">
        <v>0</v>
      </c>
      <c r="BV75" s="93">
        <v>0</v>
      </c>
      <c r="BW75" s="93">
        <v>0</v>
      </c>
      <c r="BX75" s="33"/>
    </row>
    <row r="76" spans="1:76" ht="24.75" customHeight="1">
      <c r="A76" s="82"/>
      <c r="B76" s="169" t="s">
        <v>301</v>
      </c>
      <c r="C76" s="167"/>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00"/>
      <c r="AB76" s="100"/>
      <c r="AC76" s="100"/>
      <c r="AD76" s="100"/>
      <c r="AE76" s="100"/>
      <c r="AF76" s="100"/>
      <c r="AG76" s="100"/>
      <c r="AH76" s="100">
        <f t="shared" ref="AH76:BP76" si="2">SUM(AH20:AH75)-AH22-AH33-AH39-AH42-AH49</f>
        <v>20341.356435912388</v>
      </c>
      <c r="AI76" s="100">
        <f t="shared" si="2"/>
        <v>19113.64745593266</v>
      </c>
      <c r="AJ76" s="100">
        <f t="shared" si="2"/>
        <v>21010.975351657318</v>
      </c>
      <c r="AK76" s="100">
        <f t="shared" si="2"/>
        <v>25354.360866344497</v>
      </c>
      <c r="AL76" s="100">
        <f t="shared" si="2"/>
        <v>28126.15638939615</v>
      </c>
      <c r="AM76" s="100">
        <f t="shared" si="2"/>
        <v>31630.243254466113</v>
      </c>
      <c r="AN76" s="100">
        <f t="shared" si="2"/>
        <v>33141.32187488857</v>
      </c>
      <c r="AO76" s="100">
        <f t="shared" si="2"/>
        <v>34208.007987646532</v>
      </c>
      <c r="AP76" s="100">
        <f t="shared" si="2"/>
        <v>35941.916497536658</v>
      </c>
      <c r="AQ76" s="100">
        <f t="shared" si="2"/>
        <v>34593.132256722114</v>
      </c>
      <c r="AR76" s="100">
        <f t="shared" si="2"/>
        <v>31051.3383658327</v>
      </c>
      <c r="AS76" s="100">
        <f t="shared" si="2"/>
        <v>29650.806011276229</v>
      </c>
      <c r="AT76" s="100">
        <f t="shared" si="2"/>
        <v>31902.797082301848</v>
      </c>
      <c r="AU76" s="100">
        <f t="shared" si="2"/>
        <v>38249.21362911653</v>
      </c>
      <c r="AV76" s="100">
        <f t="shared" si="2"/>
        <v>44731.378222523752</v>
      </c>
      <c r="AW76" s="100">
        <f t="shared" si="2"/>
        <v>49026.411317459453</v>
      </c>
      <c r="AX76" s="100">
        <f t="shared" si="2"/>
        <v>50394.031411243108</v>
      </c>
      <c r="AY76" s="100">
        <f t="shared" si="2"/>
        <v>51613.629870714183</v>
      </c>
      <c r="AZ76" s="100">
        <f t="shared" si="2"/>
        <v>50612.193404017351</v>
      </c>
      <c r="BA76" s="100">
        <f t="shared" si="2"/>
        <v>48516.995855567096</v>
      </c>
      <c r="BB76" s="100">
        <f t="shared" si="2"/>
        <v>47626.238318811163</v>
      </c>
      <c r="BC76" s="100">
        <f t="shared" si="2"/>
        <v>46207.721569095986</v>
      </c>
      <c r="BD76" s="100">
        <f t="shared" si="2"/>
        <v>43881.719989617792</v>
      </c>
      <c r="BE76" s="100">
        <f t="shared" si="2"/>
        <v>44120.169894717881</v>
      </c>
      <c r="BF76" s="100">
        <f t="shared" si="2"/>
        <v>44230.168534107652</v>
      </c>
      <c r="BG76" s="100">
        <f t="shared" si="2"/>
        <v>45053.1722009718</v>
      </c>
      <c r="BH76" s="100">
        <f t="shared" si="2"/>
        <v>45027.225969901745</v>
      </c>
      <c r="BI76" s="100">
        <f t="shared" si="2"/>
        <v>45314.23089009765</v>
      </c>
      <c r="BJ76" s="100">
        <f t="shared" si="2"/>
        <v>45687.67165628355</v>
      </c>
      <c r="BK76" s="100">
        <f t="shared" si="2"/>
        <v>46709.013777591768</v>
      </c>
      <c r="BL76" s="100">
        <f t="shared" si="2"/>
        <v>48475.917451784</v>
      </c>
      <c r="BM76" s="100">
        <f t="shared" si="2"/>
        <v>54444.314191884019</v>
      </c>
      <c r="BN76" s="100">
        <f t="shared" si="2"/>
        <v>54954.193621147264</v>
      </c>
      <c r="BO76" s="100">
        <f t="shared" si="2"/>
        <v>55907.989619411761</v>
      </c>
      <c r="BP76" s="100">
        <f t="shared" si="2"/>
        <v>57090.841463765537</v>
      </c>
      <c r="BQ76" s="100">
        <f t="shared" ref="BQ76:BW76" si="3">SUM(BQ20:BQ75)-BQ22-BQ33-BQ39-BQ42-BQ49-BQ67-BQ70</f>
        <v>52527.159555102546</v>
      </c>
      <c r="BR76" s="100">
        <f t="shared" si="3"/>
        <v>51914.271638020618</v>
      </c>
      <c r="BS76" s="100">
        <f t="shared" si="3"/>
        <v>51759.353816407696</v>
      </c>
      <c r="BT76" s="100">
        <f t="shared" si="3"/>
        <v>51270.602578981554</v>
      </c>
      <c r="BU76" s="100">
        <f t="shared" si="3"/>
        <v>51025.579971862222</v>
      </c>
      <c r="BV76" s="100">
        <f t="shared" si="3"/>
        <v>51436.878450064432</v>
      </c>
      <c r="BW76" s="100">
        <f t="shared" si="3"/>
        <v>51679.966399255092</v>
      </c>
      <c r="BX76" s="33"/>
    </row>
    <row r="77" spans="1:76" ht="15.75">
      <c r="A77" s="82"/>
      <c r="B77" s="87" t="s">
        <v>276</v>
      </c>
      <c r="C77" s="167"/>
      <c r="D77" s="100"/>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f t="shared" ref="AH77:BW77" si="4">AH76-AH73-AH36-AH30-AH43-AH32-AH28</f>
        <v>18937.736228052818</v>
      </c>
      <c r="AI77" s="100">
        <f t="shared" si="4"/>
        <v>17608.980081885911</v>
      </c>
      <c r="AJ77" s="100">
        <f t="shared" si="4"/>
        <v>19412.752996775573</v>
      </c>
      <c r="AK77" s="100">
        <f t="shared" si="4"/>
        <v>23378.8484136109</v>
      </c>
      <c r="AL77" s="100">
        <f t="shared" si="4"/>
        <v>25951.82020185942</v>
      </c>
      <c r="AM77" s="100">
        <f t="shared" si="4"/>
        <v>29267.864385856141</v>
      </c>
      <c r="AN77" s="100">
        <f t="shared" si="4"/>
        <v>30711.885889275658</v>
      </c>
      <c r="AO77" s="100">
        <f t="shared" si="4"/>
        <v>31709.148194244655</v>
      </c>
      <c r="AP77" s="100">
        <f t="shared" si="4"/>
        <v>33265.304749577612</v>
      </c>
      <c r="AQ77" s="100">
        <f t="shared" si="4"/>
        <v>31906.076485028654</v>
      </c>
      <c r="AR77" s="100">
        <f t="shared" si="4"/>
        <v>28786.805815659747</v>
      </c>
      <c r="AS77" s="100">
        <f t="shared" si="4"/>
        <v>27160.537016444046</v>
      </c>
      <c r="AT77" s="100">
        <f t="shared" si="4"/>
        <v>29123.358511945393</v>
      </c>
      <c r="AU77" s="100">
        <f t="shared" si="4"/>
        <v>35774.768049653612</v>
      </c>
      <c r="AV77" s="100">
        <f t="shared" si="4"/>
        <v>41487.208673405134</v>
      </c>
      <c r="AW77" s="100">
        <f t="shared" si="4"/>
        <v>45377.344257117111</v>
      </c>
      <c r="AX77" s="100">
        <f t="shared" si="4"/>
        <v>46419.485933506156</v>
      </c>
      <c r="AY77" s="100">
        <f t="shared" si="4"/>
        <v>47285.678597371851</v>
      </c>
      <c r="AZ77" s="100">
        <f t="shared" si="4"/>
        <v>46035.347399775317</v>
      </c>
      <c r="BA77" s="100">
        <f t="shared" si="4"/>
        <v>43742.896014907135</v>
      </c>
      <c r="BB77" s="100">
        <f t="shared" si="4"/>
        <v>42798.636603507555</v>
      </c>
      <c r="BC77" s="100">
        <f t="shared" si="4"/>
        <v>41879.715198167578</v>
      </c>
      <c r="BD77" s="100">
        <f t="shared" si="4"/>
        <v>41052.488902837249</v>
      </c>
      <c r="BE77" s="100">
        <f t="shared" si="4"/>
        <v>41379.805450698303</v>
      </c>
      <c r="BF77" s="100">
        <f t="shared" si="4"/>
        <v>42172.814403982164</v>
      </c>
      <c r="BG77" s="100">
        <f t="shared" si="4"/>
        <v>42869.061040024746</v>
      </c>
      <c r="BH77" s="100">
        <f t="shared" si="4"/>
        <v>42847.192365480776</v>
      </c>
      <c r="BI77" s="100">
        <f t="shared" si="4"/>
        <v>42945.121977298732</v>
      </c>
      <c r="BJ77" s="100">
        <f t="shared" si="4"/>
        <v>43373.655840563712</v>
      </c>
      <c r="BK77" s="100">
        <f t="shared" si="4"/>
        <v>44410.815950656033</v>
      </c>
      <c r="BL77" s="100">
        <f t="shared" si="4"/>
        <v>46130.346933652036</v>
      </c>
      <c r="BM77" s="100">
        <f t="shared" si="4"/>
        <v>51731.490257258381</v>
      </c>
      <c r="BN77" s="100">
        <f t="shared" si="4"/>
        <v>52106.245267150181</v>
      </c>
      <c r="BO77" s="100">
        <f t="shared" si="4"/>
        <v>53068.468043635861</v>
      </c>
      <c r="BP77" s="100">
        <f t="shared" si="4"/>
        <v>54209.074055263904</v>
      </c>
      <c r="BQ77" s="100">
        <f t="shared" si="4"/>
        <v>52527.159555102546</v>
      </c>
      <c r="BR77" s="100">
        <f t="shared" si="4"/>
        <v>51914.271638020618</v>
      </c>
      <c r="BS77" s="100">
        <f t="shared" si="4"/>
        <v>51759.353816407696</v>
      </c>
      <c r="BT77" s="100">
        <f t="shared" si="4"/>
        <v>51270.602578981554</v>
      </c>
      <c r="BU77" s="100">
        <f t="shared" si="4"/>
        <v>51025.579971862222</v>
      </c>
      <c r="BV77" s="100">
        <f t="shared" si="4"/>
        <v>51436.878450064432</v>
      </c>
      <c r="BW77" s="100">
        <f t="shared" si="4"/>
        <v>51679.966399255092</v>
      </c>
      <c r="BX77" s="33"/>
    </row>
    <row r="78" spans="1:76" ht="15.75">
      <c r="A78" s="82"/>
      <c r="B78" s="33"/>
      <c r="C78" s="167"/>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33"/>
    </row>
    <row r="79" spans="1:76" ht="26.25" customHeight="1">
      <c r="A79" s="82"/>
      <c r="B79" s="35" t="s">
        <v>300</v>
      </c>
      <c r="C79" s="167"/>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33"/>
    </row>
    <row r="80" spans="1:76">
      <c r="A80" s="82"/>
      <c r="B80" s="30" t="s">
        <v>256</v>
      </c>
      <c r="C80" s="167" t="s">
        <v>198</v>
      </c>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v>425.32312235550057</v>
      </c>
      <c r="AI80" s="93">
        <v>439.30166418816981</v>
      </c>
      <c r="AJ80" s="93">
        <v>499.98585386266564</v>
      </c>
      <c r="AK80" s="93">
        <v>589.06630857987125</v>
      </c>
      <c r="AL80" s="93">
        <v>688.49407263913622</v>
      </c>
      <c r="AM80" s="93">
        <v>830.88199129320196</v>
      </c>
      <c r="AN80" s="93">
        <v>935.48391042724245</v>
      </c>
      <c r="AO80" s="93">
        <v>1071.7152236695438</v>
      </c>
      <c r="AP80" s="93">
        <v>1181.5837760971801</v>
      </c>
      <c r="AQ80" s="93">
        <v>1307.893490431416</v>
      </c>
      <c r="AR80" s="93">
        <v>1395.0258967209436</v>
      </c>
      <c r="AS80" s="93">
        <v>1516.3882377156203</v>
      </c>
      <c r="AT80" s="93">
        <v>1687.8698704201709</v>
      </c>
      <c r="AU80" s="93">
        <v>2003.4748276718619</v>
      </c>
      <c r="AV80" s="93">
        <v>2553.5905322279054</v>
      </c>
      <c r="AW80" s="93">
        <v>2880.7162081377132</v>
      </c>
      <c r="AX80" s="93">
        <v>3112.1800413044625</v>
      </c>
      <c r="AY80" s="93">
        <v>3380.7433524642634</v>
      </c>
      <c r="AZ80" s="93">
        <v>3537.1805304458339</v>
      </c>
      <c r="BA80" s="93">
        <v>3661.7045598630716</v>
      </c>
      <c r="BB80" s="93">
        <v>3831.4235278943643</v>
      </c>
      <c r="BC80" s="93">
        <v>3994.0047016568878</v>
      </c>
      <c r="BD80" s="93">
        <v>4087.3695562180642</v>
      </c>
      <c r="BE80" s="93">
        <v>4257.0196226228554</v>
      </c>
      <c r="BF80" s="93">
        <v>4315.4165099556958</v>
      </c>
      <c r="BG80" s="93">
        <v>4497.8210101516697</v>
      </c>
      <c r="BH80" s="93">
        <v>4633.4616790393247</v>
      </c>
      <c r="BI80" s="93">
        <v>4814.9712885138824</v>
      </c>
      <c r="BJ80" s="93">
        <v>4956.9584103379066</v>
      </c>
      <c r="BK80" s="93">
        <v>5158.4896694674935</v>
      </c>
      <c r="BL80" s="93">
        <v>5360.9372335229964</v>
      </c>
      <c r="BM80" s="93">
        <v>5635.7808408666679</v>
      </c>
      <c r="BN80" s="93">
        <v>5614.5205681942889</v>
      </c>
      <c r="BO80" s="93">
        <v>5633.5969816080978</v>
      </c>
      <c r="BP80" s="93">
        <v>5685.5556074467613</v>
      </c>
      <c r="BQ80" s="93">
        <v>5449.9416759133346</v>
      </c>
      <c r="BR80" s="93">
        <v>5418.9811933019773</v>
      </c>
      <c r="BS80" s="93">
        <v>5422.3677471039655</v>
      </c>
      <c r="BT80" s="93">
        <v>5474.3706929414411</v>
      </c>
      <c r="BU80" s="93">
        <v>5472.2431633113456</v>
      </c>
      <c r="BV80" s="93">
        <v>5484.9130354442932</v>
      </c>
      <c r="BW80" s="93">
        <v>5484.0684895029244</v>
      </c>
      <c r="BX80" s="33"/>
    </row>
    <row r="81" spans="1:76">
      <c r="A81" s="82"/>
      <c r="B81" s="30" t="s">
        <v>299</v>
      </c>
      <c r="C81" s="167"/>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v>332.69449541952002</v>
      </c>
      <c r="AI81" s="93">
        <v>283.19848108250631</v>
      </c>
      <c r="AJ81" s="93">
        <v>271.61913096433642</v>
      </c>
      <c r="AK81" s="93">
        <v>269.18304408230665</v>
      </c>
      <c r="AL81" s="93">
        <v>245.77529065961926</v>
      </c>
      <c r="AM81" s="93">
        <v>258.3720488382483</v>
      </c>
      <c r="AN81" s="93">
        <v>244.27132952383161</v>
      </c>
      <c r="AO81" s="93">
        <v>243.38919038133369</v>
      </c>
      <c r="AP81" s="93">
        <v>235.61701645275431</v>
      </c>
      <c r="AQ81" s="93">
        <v>231.7139920049996</v>
      </c>
      <c r="AR81" s="93">
        <v>224.52269208608624</v>
      </c>
      <c r="AS81" s="93">
        <v>236.05815000867847</v>
      </c>
      <c r="AT81" s="93">
        <v>203.66465973954377</v>
      </c>
      <c r="AU81" s="93">
        <v>247.77870181303743</v>
      </c>
      <c r="AV81" s="93">
        <v>259.30390229144194</v>
      </c>
      <c r="AW81" s="93">
        <v>267.61545512754384</v>
      </c>
      <c r="AX81" s="93">
        <v>258.36519232886553</v>
      </c>
      <c r="AY81" s="93">
        <v>253.6967728381469</v>
      </c>
      <c r="AZ81" s="93">
        <v>223.74035128106027</v>
      </c>
      <c r="BA81" s="93">
        <v>202.58924905249813</v>
      </c>
      <c r="BB81" s="93">
        <v>192.30124579955026</v>
      </c>
      <c r="BC81" s="93">
        <v>182.70432601811643</v>
      </c>
      <c r="BD81" s="93">
        <v>165.94443666043253</v>
      </c>
      <c r="BE81" s="93">
        <v>169.27267011596149</v>
      </c>
      <c r="BF81" s="93">
        <v>171.51511750509442</v>
      </c>
      <c r="BG81" s="93">
        <v>158.89310138889351</v>
      </c>
      <c r="BH81" s="93">
        <v>149.50683389900689</v>
      </c>
      <c r="BI81" s="93">
        <v>135.0951696711422</v>
      </c>
      <c r="BJ81" s="93">
        <v>117.5486068666722</v>
      </c>
      <c r="BK81" s="93">
        <v>91.619522531809366</v>
      </c>
      <c r="BL81" s="93">
        <v>74.044471539258268</v>
      </c>
      <c r="BM81" s="93">
        <v>56.822510858676104</v>
      </c>
      <c r="BN81" s="93">
        <v>61.863283136759613</v>
      </c>
      <c r="BO81" s="93">
        <v>45.297769037393216</v>
      </c>
      <c r="BP81" s="93">
        <v>33.972704361514339</v>
      </c>
      <c r="BQ81" s="93">
        <v>22.610554001069428</v>
      </c>
      <c r="BR81" s="93">
        <v>19.148010299892952</v>
      </c>
      <c r="BS81" s="93">
        <v>12.083744448385493</v>
      </c>
      <c r="BT81" s="93">
        <v>8.6043054593014503</v>
      </c>
      <c r="BU81" s="93">
        <v>1.5787234493716462</v>
      </c>
      <c r="BV81" s="93">
        <v>0.13290473588012577</v>
      </c>
      <c r="BW81" s="93">
        <v>0</v>
      </c>
      <c r="BX81" s="33"/>
    </row>
    <row r="82" spans="1:76">
      <c r="A82" s="82"/>
      <c r="B82" s="38" t="s">
        <v>287</v>
      </c>
      <c r="C82" s="167" t="s">
        <v>207</v>
      </c>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v>332.69449541952002</v>
      </c>
      <c r="AI82" s="93">
        <v>283.19577882252378</v>
      </c>
      <c r="AJ82" s="93">
        <v>271.5392124922277</v>
      </c>
      <c r="AK82" s="93">
        <v>268.89873456020854</v>
      </c>
      <c r="AL82" s="93">
        <v>245.15492053535394</v>
      </c>
      <c r="AM82" s="93">
        <v>257.13498985379476</v>
      </c>
      <c r="AN82" s="93">
        <v>242.20672870586691</v>
      </c>
      <c r="AO82" s="93">
        <v>239.7467824193931</v>
      </c>
      <c r="AP82" s="93">
        <v>230.72199938121253</v>
      </c>
      <c r="AQ82" s="93">
        <v>225.20711879253253</v>
      </c>
      <c r="AR82" s="93">
        <v>215.97588873448396</v>
      </c>
      <c r="AS82" s="93">
        <v>222.68151530299909</v>
      </c>
      <c r="AT82" s="93">
        <v>187.75235410705449</v>
      </c>
      <c r="AU82" s="93">
        <v>223.29859104116233</v>
      </c>
      <c r="AV82" s="93">
        <v>228.87774554322269</v>
      </c>
      <c r="AW82" s="93">
        <v>232.67041139955387</v>
      </c>
      <c r="AX82" s="93">
        <v>222.18578053901606</v>
      </c>
      <c r="AY82" s="93">
        <v>212.2217945936049</v>
      </c>
      <c r="AZ82" s="93">
        <v>182.04096604113309</v>
      </c>
      <c r="BA82" s="93">
        <v>163.35394069435532</v>
      </c>
      <c r="BB82" s="93">
        <v>151.83575455335415</v>
      </c>
      <c r="BC82" s="93">
        <v>141.61965628494013</v>
      </c>
      <c r="BD82" s="93">
        <v>126.5124892751933</v>
      </c>
      <c r="BE82" s="93">
        <v>128.44826486111947</v>
      </c>
      <c r="BF82" s="93">
        <v>130.28685894312045</v>
      </c>
      <c r="BG82" s="93">
        <v>115.03922807859732</v>
      </c>
      <c r="BH82" s="93">
        <v>106.78311722159712</v>
      </c>
      <c r="BI82" s="93">
        <v>96.242075266568392</v>
      </c>
      <c r="BJ82" s="93">
        <v>82.648740204186353</v>
      </c>
      <c r="BK82" s="93">
        <v>61.52907779063414</v>
      </c>
      <c r="BL82" s="93">
        <v>50.239200371864989</v>
      </c>
      <c r="BM82" s="93">
        <v>38.802308130772488</v>
      </c>
      <c r="BN82" s="93">
        <v>47.682297489795126</v>
      </c>
      <c r="BO82" s="93">
        <v>36.358619735627123</v>
      </c>
      <c r="BP82" s="93">
        <v>26.524242514984255</v>
      </c>
      <c r="BQ82" s="93">
        <v>18.397917174782528</v>
      </c>
      <c r="BR82" s="93">
        <v>16.006614240661616</v>
      </c>
      <c r="BS82" s="93">
        <v>9.2947639506684236</v>
      </c>
      <c r="BT82" s="93">
        <v>6.1034209969387438</v>
      </c>
      <c r="BU82" s="93">
        <v>1.5787234493716462</v>
      </c>
      <c r="BV82" s="93">
        <v>0.13290473588012577</v>
      </c>
      <c r="BW82" s="93">
        <v>0</v>
      </c>
      <c r="BX82" s="33"/>
    </row>
    <row r="83" spans="1:76">
      <c r="A83" s="82"/>
      <c r="B83" s="38" t="s">
        <v>295</v>
      </c>
      <c r="C83" s="167" t="s">
        <v>207</v>
      </c>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v>0</v>
      </c>
      <c r="AI83" s="93">
        <v>2.7022599825025392E-3</v>
      </c>
      <c r="AJ83" s="93">
        <v>7.9918472108710656E-2</v>
      </c>
      <c r="AK83" s="93">
        <v>0.28430952209810589</v>
      </c>
      <c r="AL83" s="93">
        <v>0.62037012426529714</v>
      </c>
      <c r="AM83" s="93">
        <v>1.2370589844535111</v>
      </c>
      <c r="AN83" s="93">
        <v>2.0646008179646831</v>
      </c>
      <c r="AO83" s="93">
        <v>3.6424079619405743</v>
      </c>
      <c r="AP83" s="93">
        <v>4.8950170715417762</v>
      </c>
      <c r="AQ83" s="93">
        <v>6.506873212467104</v>
      </c>
      <c r="AR83" s="93">
        <v>8.5468033516022928</v>
      </c>
      <c r="AS83" s="93">
        <v>13.376634705679392</v>
      </c>
      <c r="AT83" s="93">
        <v>15.912305632489256</v>
      </c>
      <c r="AU83" s="93">
        <v>24.48011077187514</v>
      </c>
      <c r="AV83" s="93">
        <v>30.426156748219238</v>
      </c>
      <c r="AW83" s="93">
        <v>34.945043727989962</v>
      </c>
      <c r="AX83" s="93">
        <v>36.179411789849425</v>
      </c>
      <c r="AY83" s="93">
        <v>41.474978244542022</v>
      </c>
      <c r="AZ83" s="93">
        <v>41.699385239927174</v>
      </c>
      <c r="BA83" s="93">
        <v>39.235308358142831</v>
      </c>
      <c r="BB83" s="93">
        <v>40.465491246196116</v>
      </c>
      <c r="BC83" s="93">
        <v>41.084669733176298</v>
      </c>
      <c r="BD83" s="93">
        <v>39.431947385239212</v>
      </c>
      <c r="BE83" s="93">
        <v>40.824405254842013</v>
      </c>
      <c r="BF83" s="93">
        <v>41.228258561973966</v>
      </c>
      <c r="BG83" s="93">
        <v>43.853873310296194</v>
      </c>
      <c r="BH83" s="93">
        <v>42.723716677409769</v>
      </c>
      <c r="BI83" s="93">
        <v>38.853094404573795</v>
      </c>
      <c r="BJ83" s="93">
        <v>34.899866662485834</v>
      </c>
      <c r="BK83" s="93">
        <v>30.090444741175229</v>
      </c>
      <c r="BL83" s="93">
        <v>23.805271167393276</v>
      </c>
      <c r="BM83" s="93">
        <v>18.020202727903616</v>
      </c>
      <c r="BN83" s="93">
        <v>14.180985646964491</v>
      </c>
      <c r="BO83" s="93">
        <v>8.939149301766097</v>
      </c>
      <c r="BP83" s="93">
        <v>7.4484618465300843</v>
      </c>
      <c r="BQ83" s="93">
        <v>4.2126368262869018</v>
      </c>
      <c r="BR83" s="93">
        <v>3.1413960592313366</v>
      </c>
      <c r="BS83" s="93">
        <v>2.7889804977170698</v>
      </c>
      <c r="BT83" s="93">
        <v>2.500884462362706</v>
      </c>
      <c r="BU83" s="93">
        <v>0</v>
      </c>
      <c r="BV83" s="93">
        <v>0</v>
      </c>
      <c r="BW83" s="93">
        <v>0</v>
      </c>
      <c r="BX83" s="33"/>
    </row>
    <row r="84" spans="1:76">
      <c r="A84" s="82"/>
      <c r="B84" s="30" t="s">
        <v>255</v>
      </c>
      <c r="C84" s="167" t="s">
        <v>198</v>
      </c>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v>0</v>
      </c>
      <c r="AI84" s="93">
        <v>0</v>
      </c>
      <c r="AJ84" s="93">
        <v>0</v>
      </c>
      <c r="AK84" s="93">
        <v>0</v>
      </c>
      <c r="AL84" s="93">
        <v>0</v>
      </c>
      <c r="AM84" s="93">
        <v>0</v>
      </c>
      <c r="AN84" s="93">
        <v>0</v>
      </c>
      <c r="AO84" s="93">
        <v>0</v>
      </c>
      <c r="AP84" s="93">
        <v>0</v>
      </c>
      <c r="AQ84" s="93">
        <v>0</v>
      </c>
      <c r="AR84" s="93">
        <v>0</v>
      </c>
      <c r="AS84" s="93">
        <v>0</v>
      </c>
      <c r="AT84" s="93">
        <v>0</v>
      </c>
      <c r="AU84" s="93">
        <v>24.743156136304918</v>
      </c>
      <c r="AV84" s="93">
        <v>28.4764612836731</v>
      </c>
      <c r="AW84" s="93">
        <v>35.325200440431658</v>
      </c>
      <c r="AX84" s="93">
        <v>41.662696361699084</v>
      </c>
      <c r="AY84" s="93">
        <v>48.010163805133452</v>
      </c>
      <c r="AZ84" s="93">
        <v>54.037581236206329</v>
      </c>
      <c r="BA84" s="93">
        <v>53.294471820067841</v>
      </c>
      <c r="BB84" s="93">
        <v>54.91738076142834</v>
      </c>
      <c r="BC84" s="93">
        <v>54.286649140371807</v>
      </c>
      <c r="BD84" s="93">
        <v>79.235319881316485</v>
      </c>
      <c r="BE84" s="93">
        <v>83.452145478376366</v>
      </c>
      <c r="BF84" s="93">
        <v>60.814753834076967</v>
      </c>
      <c r="BG84" s="93">
        <v>47.089665138642872</v>
      </c>
      <c r="BH84" s="93">
        <v>48.448717415424206</v>
      </c>
      <c r="BI84" s="93">
        <v>43.709939626925006</v>
      </c>
      <c r="BJ84" s="93">
        <v>46.86237352296267</v>
      </c>
      <c r="BK84" s="93">
        <v>51.403838882467596</v>
      </c>
      <c r="BL84" s="93">
        <v>52.895017524992667</v>
      </c>
      <c r="BM84" s="93">
        <v>53.759501660744846</v>
      </c>
      <c r="BN84" s="93">
        <v>49.063582055425002</v>
      </c>
      <c r="BO84" s="93">
        <v>43.847187655499845</v>
      </c>
      <c r="BP84" s="93">
        <v>46.721592828475899</v>
      </c>
      <c r="BQ84" s="93">
        <v>47.23983311019898</v>
      </c>
      <c r="BR84" s="93">
        <v>44.588811294048902</v>
      </c>
      <c r="BS84" s="93">
        <v>45.043544675714529</v>
      </c>
      <c r="BT84" s="93">
        <v>43.767679548406107</v>
      </c>
      <c r="BU84" s="93">
        <v>42.446178024027695</v>
      </c>
      <c r="BV84" s="93">
        <v>36.37163552851775</v>
      </c>
      <c r="BW84" s="93">
        <v>27.246401352885002</v>
      </c>
      <c r="BX84" s="33"/>
    </row>
    <row r="85" spans="1:76" ht="26.1" customHeight="1">
      <c r="A85" s="82"/>
      <c r="B85" s="30" t="s">
        <v>298</v>
      </c>
      <c r="C85" s="167" t="s">
        <v>207</v>
      </c>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v>444.805858756563</v>
      </c>
      <c r="AI85" s="93">
        <v>381.25223672189742</v>
      </c>
      <c r="AJ85" s="93">
        <v>327.75797428754186</v>
      </c>
      <c r="AK85" s="93">
        <v>307.86652458202036</v>
      </c>
      <c r="AL85" s="93">
        <v>291.2593310258838</v>
      </c>
      <c r="AM85" s="93">
        <v>281.51249175343179</v>
      </c>
      <c r="AN85" s="93">
        <v>271.2992456984818</v>
      </c>
      <c r="AO85" s="93">
        <v>255.77748909846804</v>
      </c>
      <c r="AP85" s="93">
        <v>250.7547833227884</v>
      </c>
      <c r="AQ85" s="93">
        <v>237.61596656639728</v>
      </c>
      <c r="AR85" s="93">
        <v>227.01401997181509</v>
      </c>
      <c r="AS85" s="93">
        <v>216.40422368299105</v>
      </c>
      <c r="AT85" s="93">
        <v>200.51469894263261</v>
      </c>
      <c r="AU85" s="93">
        <v>192.71057125755604</v>
      </c>
      <c r="AV85" s="93">
        <v>189.21707486881286</v>
      </c>
      <c r="AW85" s="93">
        <v>195.88493491940244</v>
      </c>
      <c r="AX85" s="93">
        <v>195.52192356838589</v>
      </c>
      <c r="AY85" s="93">
        <v>191.33378882947557</v>
      </c>
      <c r="AZ85" s="93">
        <v>190.11754254902348</v>
      </c>
      <c r="BA85" s="93">
        <v>179.01941067422979</v>
      </c>
      <c r="BB85" s="93">
        <v>177.87263727088242</v>
      </c>
      <c r="BC85" s="93">
        <v>167.21510584741719</v>
      </c>
      <c r="BD85" s="93">
        <v>164.54204655133017</v>
      </c>
      <c r="BE85" s="93">
        <v>163.6899284384819</v>
      </c>
      <c r="BF85" s="93">
        <v>159.32907936385612</v>
      </c>
      <c r="BG85" s="93">
        <v>159.15081491732909</v>
      </c>
      <c r="BH85" s="93">
        <v>155.15773645887768</v>
      </c>
      <c r="BI85" s="93">
        <v>151.99404845796607</v>
      </c>
      <c r="BJ85" s="93">
        <v>150.35711908643538</v>
      </c>
      <c r="BK85" s="93">
        <v>147.72720946374724</v>
      </c>
      <c r="BL85" s="93">
        <v>931.62351749922527</v>
      </c>
      <c r="BM85" s="93">
        <v>133.80421287619666</v>
      </c>
      <c r="BN85" s="93">
        <v>131.44353593089303</v>
      </c>
      <c r="BO85" s="93">
        <v>130.14865877542195</v>
      </c>
      <c r="BP85" s="93">
        <v>128.19420815051276</v>
      </c>
      <c r="BQ85" s="93">
        <v>124.57783275999783</v>
      </c>
      <c r="BR85" s="93">
        <v>124.61147938331253</v>
      </c>
      <c r="BS85" s="93">
        <v>123.15944087145944</v>
      </c>
      <c r="BT85" s="93">
        <v>121.6590501559253</v>
      </c>
      <c r="BU85" s="93">
        <v>119.45374194384492</v>
      </c>
      <c r="BV85" s="93">
        <v>116.55252059756695</v>
      </c>
      <c r="BW85" s="93">
        <v>112.36903238694283</v>
      </c>
      <c r="BX85" s="33"/>
    </row>
    <row r="86" spans="1:76">
      <c r="A86" s="82"/>
      <c r="B86" s="30" t="s">
        <v>252</v>
      </c>
      <c r="C86" s="167" t="s">
        <v>200</v>
      </c>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v>0</v>
      </c>
      <c r="AI86" s="93">
        <v>0</v>
      </c>
      <c r="AJ86" s="93">
        <v>0</v>
      </c>
      <c r="AK86" s="93">
        <v>0</v>
      </c>
      <c r="AL86" s="93">
        <v>0</v>
      </c>
      <c r="AM86" s="93">
        <v>0</v>
      </c>
      <c r="AN86" s="93">
        <v>0</v>
      </c>
      <c r="AO86" s="93">
        <v>0</v>
      </c>
      <c r="AP86" s="93">
        <v>0</v>
      </c>
      <c r="AQ86" s="93">
        <v>0</v>
      </c>
      <c r="AR86" s="93">
        <v>0</v>
      </c>
      <c r="AS86" s="93">
        <v>0</v>
      </c>
      <c r="AT86" s="93">
        <v>0</v>
      </c>
      <c r="AU86" s="93">
        <v>0</v>
      </c>
      <c r="AV86" s="93">
        <v>0</v>
      </c>
      <c r="AW86" s="93">
        <v>0</v>
      </c>
      <c r="AX86" s="93">
        <v>0</v>
      </c>
      <c r="AY86" s="93">
        <v>0</v>
      </c>
      <c r="AZ86" s="93">
        <v>0</v>
      </c>
      <c r="BA86" s="93">
        <v>0</v>
      </c>
      <c r="BB86" s="93">
        <v>0</v>
      </c>
      <c r="BC86" s="93">
        <v>0</v>
      </c>
      <c r="BD86" s="93">
        <v>0</v>
      </c>
      <c r="BE86" s="93">
        <v>0</v>
      </c>
      <c r="BF86" s="93">
        <v>0</v>
      </c>
      <c r="BG86" s="93">
        <v>0</v>
      </c>
      <c r="BH86" s="93">
        <v>0</v>
      </c>
      <c r="BI86" s="93">
        <v>0</v>
      </c>
      <c r="BJ86" s="93">
        <v>2.8497343369737855</v>
      </c>
      <c r="BK86" s="93">
        <v>3.2266186663836853</v>
      </c>
      <c r="BL86" s="93">
        <v>164.66911116482635</v>
      </c>
      <c r="BM86" s="93">
        <v>214.03331078057596</v>
      </c>
      <c r="BN86" s="93">
        <v>286.55057906222686</v>
      </c>
      <c r="BO86" s="93">
        <v>82.185255373355645</v>
      </c>
      <c r="BP86" s="93">
        <v>86.972515950967832</v>
      </c>
      <c r="BQ86" s="93">
        <v>4.9360262389404053</v>
      </c>
      <c r="BR86" s="93">
        <v>5.8787163418319031</v>
      </c>
      <c r="BS86" s="93">
        <v>69.44940986292751</v>
      </c>
      <c r="BT86" s="93">
        <v>66.869218674685115</v>
      </c>
      <c r="BU86" s="93">
        <v>64.570326012992453</v>
      </c>
      <c r="BV86" s="93">
        <v>61.521116337560308</v>
      </c>
      <c r="BW86" s="93">
        <v>58.487105489251142</v>
      </c>
      <c r="BX86" s="33"/>
    </row>
    <row r="87" spans="1:76">
      <c r="A87" s="82"/>
      <c r="B87" s="30" t="s">
        <v>10</v>
      </c>
      <c r="C87" s="167" t="s">
        <v>200</v>
      </c>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v>875.99143773090168</v>
      </c>
      <c r="AI87" s="93">
        <v>862.74944316741175</v>
      </c>
      <c r="AJ87" s="93">
        <v>975.4036063773043</v>
      </c>
      <c r="AK87" s="93">
        <v>1328.381478391319</v>
      </c>
      <c r="AL87" s="93">
        <v>1518.0913433568155</v>
      </c>
      <c r="AM87" s="93">
        <v>1639.6418358830133</v>
      </c>
      <c r="AN87" s="93">
        <v>1724.9406995951031</v>
      </c>
      <c r="AO87" s="93">
        <v>1779.5879907231213</v>
      </c>
      <c r="AP87" s="93">
        <v>1887.9456401721482</v>
      </c>
      <c r="AQ87" s="93">
        <v>1861.3732458648526</v>
      </c>
      <c r="AR87" s="93">
        <v>1583.4102931188245</v>
      </c>
      <c r="AS87" s="93">
        <v>1809.0875505858953</v>
      </c>
      <c r="AT87" s="93">
        <v>2073.9018716000978</v>
      </c>
      <c r="AU87" s="93">
        <v>1129.938587692556</v>
      </c>
      <c r="AV87" s="93">
        <v>1190.4369284777097</v>
      </c>
      <c r="AW87" s="93">
        <v>1510.5485077119902</v>
      </c>
      <c r="AX87" s="93">
        <v>1543.2589794499936</v>
      </c>
      <c r="AY87" s="93">
        <v>1527.6979799247988</v>
      </c>
      <c r="AZ87" s="93">
        <v>1530.0948812943609</v>
      </c>
      <c r="BA87" s="93">
        <v>1567.861690129437</v>
      </c>
      <c r="BB87" s="93">
        <v>1607.9585776295989</v>
      </c>
      <c r="BC87" s="93">
        <v>1646.5773401955453</v>
      </c>
      <c r="BD87" s="93">
        <v>1700.3895646041128</v>
      </c>
      <c r="BE87" s="93">
        <v>1838.5952668573914</v>
      </c>
      <c r="BF87" s="93">
        <v>1899.5095165177966</v>
      </c>
      <c r="BG87" s="93">
        <v>2097.9808643374649</v>
      </c>
      <c r="BH87" s="93">
        <v>2306.3054459851001</v>
      </c>
      <c r="BI87" s="93">
        <v>2261.7480884392107</v>
      </c>
      <c r="BJ87" s="93">
        <v>2394.0090178797159</v>
      </c>
      <c r="BK87" s="93">
        <v>2375.4279149207368</v>
      </c>
      <c r="BL87" s="93">
        <v>2448.8385144334702</v>
      </c>
      <c r="BM87" s="93">
        <v>2472.0113999143164</v>
      </c>
      <c r="BN87" s="93">
        <v>2441.1828660756323</v>
      </c>
      <c r="BO87" s="93">
        <v>2349.8313780539179</v>
      </c>
      <c r="BP87" s="93">
        <v>2218.5004944651473</v>
      </c>
      <c r="BQ87" s="93">
        <v>0</v>
      </c>
      <c r="BR87" s="93">
        <v>0</v>
      </c>
      <c r="BS87" s="93">
        <v>0</v>
      </c>
      <c r="BT87" s="93">
        <v>0</v>
      </c>
      <c r="BU87" s="93">
        <v>0</v>
      </c>
      <c r="BV87" s="93">
        <v>0</v>
      </c>
      <c r="BW87" s="93">
        <v>0</v>
      </c>
      <c r="BX87" s="33"/>
    </row>
    <row r="88" spans="1:76">
      <c r="A88" s="82"/>
      <c r="B88" s="30" t="s">
        <v>251</v>
      </c>
      <c r="C88" s="167" t="s">
        <v>207</v>
      </c>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v>74.13430979276049</v>
      </c>
      <c r="AI88" s="93">
        <v>63.542039453649565</v>
      </c>
      <c r="AJ88" s="93">
        <v>53.511506006129288</v>
      </c>
      <c r="AK88" s="93">
        <v>51.819117998953921</v>
      </c>
      <c r="AL88" s="93">
        <v>48.543221837647295</v>
      </c>
      <c r="AM88" s="93">
        <v>46.463226794255725</v>
      </c>
      <c r="AN88" s="93">
        <v>43.924639779754195</v>
      </c>
      <c r="AO88" s="93">
        <v>43.84756955973738</v>
      </c>
      <c r="AP88" s="93">
        <v>42.183047661777486</v>
      </c>
      <c r="AQ88" s="93">
        <v>5.791611596309945</v>
      </c>
      <c r="AR88" s="93">
        <v>0</v>
      </c>
      <c r="AS88" s="93">
        <v>0</v>
      </c>
      <c r="AT88" s="93">
        <v>0</v>
      </c>
      <c r="AU88" s="93">
        <v>0</v>
      </c>
      <c r="AV88" s="93">
        <v>0</v>
      </c>
      <c r="AW88" s="93">
        <v>0</v>
      </c>
      <c r="AX88" s="93">
        <v>0</v>
      </c>
      <c r="AY88" s="93">
        <v>0</v>
      </c>
      <c r="AZ88" s="93">
        <v>0</v>
      </c>
      <c r="BA88" s="93">
        <v>0</v>
      </c>
      <c r="BB88" s="93">
        <v>0</v>
      </c>
      <c r="BC88" s="93">
        <v>0</v>
      </c>
      <c r="BD88" s="93">
        <v>0</v>
      </c>
      <c r="BE88" s="93">
        <v>0</v>
      </c>
      <c r="BF88" s="93">
        <v>0</v>
      </c>
      <c r="BG88" s="93">
        <v>0</v>
      </c>
      <c r="BH88" s="93">
        <v>0</v>
      </c>
      <c r="BI88" s="93">
        <v>0</v>
      </c>
      <c r="BJ88" s="93">
        <v>0</v>
      </c>
      <c r="BK88" s="93">
        <v>0</v>
      </c>
      <c r="BL88" s="93">
        <v>0</v>
      </c>
      <c r="BM88" s="93">
        <v>0</v>
      </c>
      <c r="BN88" s="93">
        <v>0</v>
      </c>
      <c r="BO88" s="93">
        <v>0</v>
      </c>
      <c r="BP88" s="93">
        <v>0</v>
      </c>
      <c r="BQ88" s="93">
        <v>0</v>
      </c>
      <c r="BR88" s="93">
        <v>0</v>
      </c>
      <c r="BS88" s="93">
        <v>0</v>
      </c>
      <c r="BT88" s="93">
        <v>0</v>
      </c>
      <c r="BU88" s="93">
        <v>0</v>
      </c>
      <c r="BV88" s="93">
        <v>0</v>
      </c>
      <c r="BW88" s="93">
        <v>0</v>
      </c>
      <c r="BX88" s="33"/>
    </row>
    <row r="89" spans="1:76">
      <c r="A89" s="82"/>
      <c r="B89" s="30" t="s">
        <v>250</v>
      </c>
      <c r="C89" s="167" t="s">
        <v>198</v>
      </c>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v>0</v>
      </c>
      <c r="AI89" s="93">
        <v>0</v>
      </c>
      <c r="AJ89" s="93">
        <v>0</v>
      </c>
      <c r="AK89" s="93">
        <v>0</v>
      </c>
      <c r="AL89" s="93">
        <v>0</v>
      </c>
      <c r="AM89" s="93">
        <v>0</v>
      </c>
      <c r="AN89" s="93">
        <v>0</v>
      </c>
      <c r="AO89" s="93">
        <v>0</v>
      </c>
      <c r="AP89" s="93">
        <v>0</v>
      </c>
      <c r="AQ89" s="93">
        <v>0</v>
      </c>
      <c r="AR89" s="93">
        <v>0</v>
      </c>
      <c r="AS89" s="93">
        <v>0</v>
      </c>
      <c r="AT89" s="93">
        <v>0</v>
      </c>
      <c r="AU89" s="93">
        <v>0</v>
      </c>
      <c r="AV89" s="93">
        <v>830.95148433306451</v>
      </c>
      <c r="AW89" s="93">
        <v>1139.4966498022618</v>
      </c>
      <c r="AX89" s="93">
        <v>1301.4696016031455</v>
      </c>
      <c r="AY89" s="93">
        <v>1553.0878496491891</v>
      </c>
      <c r="AZ89" s="93">
        <v>1792.3660629783444</v>
      </c>
      <c r="BA89" s="93">
        <v>1994.5574431696712</v>
      </c>
      <c r="BB89" s="93">
        <v>2186.2744519659582</v>
      </c>
      <c r="BC89" s="93">
        <v>2384.1622313473176</v>
      </c>
      <c r="BD89" s="93">
        <v>2554.631684134883</v>
      </c>
      <c r="BE89" s="93">
        <v>2785.8593546117318</v>
      </c>
      <c r="BF89" s="93">
        <v>2900.0114751532842</v>
      </c>
      <c r="BG89" s="93">
        <v>3122.4291687697764</v>
      </c>
      <c r="BH89" s="93">
        <v>3290.4325072302349</v>
      </c>
      <c r="BI89" s="93">
        <v>3466.1167702150415</v>
      </c>
      <c r="BJ89" s="93">
        <v>3655.245988237139</v>
      </c>
      <c r="BK89" s="93">
        <v>3898.8155642139845</v>
      </c>
      <c r="BL89" s="93">
        <v>4098.2506789576</v>
      </c>
      <c r="BM89" s="93">
        <v>4402.8857536554715</v>
      </c>
      <c r="BN89" s="93">
        <v>4511.0490112136958</v>
      </c>
      <c r="BO89" s="93">
        <v>4590.9717557679769</v>
      </c>
      <c r="BP89" s="93">
        <v>4797.2167797289994</v>
      </c>
      <c r="BQ89" s="93">
        <v>4850.9725358656669</v>
      </c>
      <c r="BR89" s="93">
        <v>4983.5596473092537</v>
      </c>
      <c r="BS89" s="93">
        <v>4762.9169999322949</v>
      </c>
      <c r="BT89" s="93">
        <v>4318.8397370388948</v>
      </c>
      <c r="BU89" s="93">
        <v>3594.2929099614862</v>
      </c>
      <c r="BV89" s="93">
        <v>3099.6622759889078</v>
      </c>
      <c r="BW89" s="93">
        <v>2800.1223146830748</v>
      </c>
      <c r="BX89" s="33"/>
    </row>
    <row r="90" spans="1:76" ht="25.5" customHeight="1">
      <c r="A90" s="82"/>
      <c r="B90" s="30" t="s">
        <v>244</v>
      </c>
      <c r="C90" s="167" t="s">
        <v>198</v>
      </c>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v>0</v>
      </c>
      <c r="BA90" s="93">
        <v>0</v>
      </c>
      <c r="BB90" s="93">
        <v>0</v>
      </c>
      <c r="BC90" s="93">
        <v>0</v>
      </c>
      <c r="BD90" s="93">
        <v>0</v>
      </c>
      <c r="BE90" s="93">
        <v>0</v>
      </c>
      <c r="BF90" s="93">
        <v>0</v>
      </c>
      <c r="BG90" s="93">
        <v>0</v>
      </c>
      <c r="BH90" s="93">
        <v>0</v>
      </c>
      <c r="BI90" s="93">
        <v>0</v>
      </c>
      <c r="BJ90" s="93">
        <v>0</v>
      </c>
      <c r="BK90" s="93">
        <v>15.665492527530441</v>
      </c>
      <c r="BL90" s="93">
        <v>43.630374008119816</v>
      </c>
      <c r="BM90" s="93">
        <v>37.696360933858763</v>
      </c>
      <c r="BN90" s="93">
        <v>49.154750758115036</v>
      </c>
      <c r="BO90" s="93">
        <v>78.221436123309829</v>
      </c>
      <c r="BP90" s="93">
        <v>115.16519353795957</v>
      </c>
      <c r="BQ90" s="93">
        <v>162.42855318125282</v>
      </c>
      <c r="BR90" s="93">
        <v>191.32422242904354</v>
      </c>
      <c r="BS90" s="93">
        <v>202.02039531644854</v>
      </c>
      <c r="BT90" s="93">
        <v>211.29489949973106</v>
      </c>
      <c r="BU90" s="93">
        <v>222.37658186284176</v>
      </c>
      <c r="BV90" s="93">
        <v>231.71836157801505</v>
      </c>
      <c r="BW90" s="93">
        <v>238.90739544365042</v>
      </c>
      <c r="BX90" s="33"/>
    </row>
    <row r="91" spans="1:76">
      <c r="A91" s="82"/>
      <c r="B91" s="30" t="s">
        <v>243</v>
      </c>
      <c r="C91" s="167" t="s">
        <v>200</v>
      </c>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v>0</v>
      </c>
      <c r="BA91" s="93">
        <v>0</v>
      </c>
      <c r="BB91" s="93">
        <v>0</v>
      </c>
      <c r="BC91" s="93">
        <v>0</v>
      </c>
      <c r="BD91" s="93">
        <v>0</v>
      </c>
      <c r="BE91" s="93">
        <v>0</v>
      </c>
      <c r="BF91" s="93">
        <v>0</v>
      </c>
      <c r="BG91" s="93">
        <v>0</v>
      </c>
      <c r="BH91" s="93">
        <v>0</v>
      </c>
      <c r="BI91" s="93">
        <v>0</v>
      </c>
      <c r="BJ91" s="93">
        <v>27.467314779178103</v>
      </c>
      <c r="BK91" s="93">
        <v>25.994571374432134</v>
      </c>
      <c r="BL91" s="93">
        <v>26.741720445167584</v>
      </c>
      <c r="BM91" s="93">
        <v>24.409317286927529</v>
      </c>
      <c r="BN91" s="93">
        <v>21.843250783328916</v>
      </c>
      <c r="BO91" s="93">
        <v>22.498589328129945</v>
      </c>
      <c r="BP91" s="93">
        <v>19.256219280874838</v>
      </c>
      <c r="BQ91" s="93">
        <v>18.20412611079265</v>
      </c>
      <c r="BR91" s="93">
        <v>18.277721843220434</v>
      </c>
      <c r="BS91" s="93">
        <v>17.679800025788989</v>
      </c>
      <c r="BT91" s="93">
        <v>17.884158790399198</v>
      </c>
      <c r="BU91" s="93">
        <v>17.985304879712842</v>
      </c>
      <c r="BV91" s="93">
        <v>17.992035936218084</v>
      </c>
      <c r="BW91" s="93">
        <v>17.915827918663254</v>
      </c>
      <c r="BX91" s="33"/>
    </row>
    <row r="92" spans="1:76">
      <c r="A92" s="82"/>
      <c r="B92" s="30" t="s">
        <v>297</v>
      </c>
      <c r="C92" s="167" t="s">
        <v>200</v>
      </c>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v>1487.0396869133392</v>
      </c>
      <c r="AI92" s="93">
        <v>1400.935712368854</v>
      </c>
      <c r="AJ92" s="93">
        <v>1522.9148302838566</v>
      </c>
      <c r="AK92" s="93">
        <v>2244.6991168071395</v>
      </c>
      <c r="AL92" s="93">
        <v>2702.3134728809905</v>
      </c>
      <c r="AM92" s="93">
        <v>3058.6103323126099</v>
      </c>
      <c r="AN92" s="93">
        <v>3256.6302118970198</v>
      </c>
      <c r="AO92" s="93">
        <v>3443.144739058931</v>
      </c>
      <c r="AP92" s="93">
        <v>3558.3545134929009</v>
      </c>
      <c r="AQ92" s="93">
        <v>3492.758486766772</v>
      </c>
      <c r="AR92" s="93">
        <v>3790.2635660031815</v>
      </c>
      <c r="AS92" s="93">
        <v>3951.2764157135184</v>
      </c>
      <c r="AT92" s="93">
        <v>4146.5295462507293</v>
      </c>
      <c r="AU92" s="93">
        <v>4337.4004303454458</v>
      </c>
      <c r="AV92" s="93">
        <v>4615.4846081445958</v>
      </c>
      <c r="AW92" s="93">
        <v>5116.5791912674285</v>
      </c>
      <c r="AX92" s="93">
        <v>5394.8144920043051</v>
      </c>
      <c r="AY92" s="93">
        <v>5569.7214448714158</v>
      </c>
      <c r="AZ92" s="93">
        <v>5546.0986995037183</v>
      </c>
      <c r="BA92" s="93">
        <v>5501.4736277999655</v>
      </c>
      <c r="BB92" s="93">
        <v>5506.6387294251072</v>
      </c>
      <c r="BC92" s="93">
        <v>5655.768771770242</v>
      </c>
      <c r="BD92" s="93">
        <v>5819.3760955398866</v>
      </c>
      <c r="BE92" s="93">
        <v>6074.7778503450545</v>
      </c>
      <c r="BF92" s="93">
        <v>6349.3819411045279</v>
      </c>
      <c r="BG92" s="93">
        <v>5776.6300834009562</v>
      </c>
      <c r="BH92" s="93">
        <v>5736.932700452935</v>
      </c>
      <c r="BI92" s="93">
        <v>5600.0118975268051</v>
      </c>
      <c r="BJ92" s="93">
        <v>5807.6143983107149</v>
      </c>
      <c r="BK92" s="93">
        <v>5714.6416029545762</v>
      </c>
      <c r="BL92" s="93">
        <v>6231.7891074545696</v>
      </c>
      <c r="BM92" s="93">
        <v>6360.0144015219539</v>
      </c>
      <c r="BN92" s="93">
        <v>6389.11326697816</v>
      </c>
      <c r="BO92" s="93">
        <v>6585.5000533133707</v>
      </c>
      <c r="BP92" s="93">
        <v>6670.2775317876212</v>
      </c>
      <c r="BQ92" s="93">
        <v>6651.4999069624473</v>
      </c>
      <c r="BR92" s="93">
        <v>6564.3816459597856</v>
      </c>
      <c r="BS92" s="93">
        <v>6311.2746897981287</v>
      </c>
      <c r="BT92" s="93">
        <v>5990.7861185695183</v>
      </c>
      <c r="BU92" s="93">
        <v>5677.1472814222934</v>
      </c>
      <c r="BV92" s="93">
        <v>5358.8199054355919</v>
      </c>
      <c r="BW92" s="93">
        <v>5122.8850765487168</v>
      </c>
      <c r="BX92" s="33"/>
    </row>
    <row r="93" spans="1:76">
      <c r="A93" s="82"/>
      <c r="B93" s="30" t="s">
        <v>296</v>
      </c>
      <c r="C93" s="167"/>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v>329.52746930086005</v>
      </c>
      <c r="AI93" s="93">
        <v>330.99614997146728</v>
      </c>
      <c r="AJ93" s="93">
        <v>315.61790337017317</v>
      </c>
      <c r="AK93" s="93">
        <v>337.32078500929646</v>
      </c>
      <c r="AL93" s="93">
        <v>367.25558976124415</v>
      </c>
      <c r="AM93" s="93">
        <v>419.49974755707751</v>
      </c>
      <c r="AN93" s="93">
        <v>494.29971184766873</v>
      </c>
      <c r="AO93" s="93">
        <v>583.76107827901944</v>
      </c>
      <c r="AP93" s="93">
        <v>731.06234328477717</v>
      </c>
      <c r="AQ93" s="93">
        <v>867.41419864377667</v>
      </c>
      <c r="AR93" s="93">
        <v>1000.3425426871765</v>
      </c>
      <c r="AS93" s="93">
        <v>1148.8597641703686</v>
      </c>
      <c r="AT93" s="93">
        <v>1317.0304328813611</v>
      </c>
      <c r="AU93" s="93">
        <v>1578.3972197123401</v>
      </c>
      <c r="AV93" s="93">
        <v>1736.2615076167617</v>
      </c>
      <c r="AW93" s="93">
        <v>1882.4166756596967</v>
      </c>
      <c r="AX93" s="93">
        <v>1979.166891337831</v>
      </c>
      <c r="AY93" s="93">
        <v>1651.8691594866596</v>
      </c>
      <c r="AZ93" s="93">
        <v>1284.4026087409297</v>
      </c>
      <c r="BA93" s="93">
        <v>970.05635103235409</v>
      </c>
      <c r="BB93" s="93">
        <v>615.81880656514682</v>
      </c>
      <c r="BC93" s="93">
        <v>227.42155812518672</v>
      </c>
      <c r="BD93" s="93">
        <v>4.2656282809998336</v>
      </c>
      <c r="BE93" s="93">
        <v>0</v>
      </c>
      <c r="BF93" s="93">
        <v>0</v>
      </c>
      <c r="BG93" s="93">
        <v>0</v>
      </c>
      <c r="BH93" s="93">
        <v>0</v>
      </c>
      <c r="BI93" s="93">
        <v>0</v>
      </c>
      <c r="BJ93" s="93">
        <v>0</v>
      </c>
      <c r="BK93" s="93">
        <v>0</v>
      </c>
      <c r="BL93" s="93">
        <v>0</v>
      </c>
      <c r="BM93" s="93">
        <v>0</v>
      </c>
      <c r="BN93" s="93">
        <v>0</v>
      </c>
      <c r="BO93" s="93">
        <v>0</v>
      </c>
      <c r="BP93" s="93">
        <v>0</v>
      </c>
      <c r="BQ93" s="93">
        <v>0</v>
      </c>
      <c r="BR93" s="93">
        <v>0</v>
      </c>
      <c r="BS93" s="93">
        <v>0</v>
      </c>
      <c r="BT93" s="93">
        <v>0</v>
      </c>
      <c r="BU93" s="93">
        <v>0</v>
      </c>
      <c r="BV93" s="93">
        <v>0</v>
      </c>
      <c r="BW93" s="93">
        <v>0</v>
      </c>
      <c r="BX93" s="33"/>
    </row>
    <row r="94" spans="1:76">
      <c r="A94" s="82"/>
      <c r="B94" s="38" t="s">
        <v>287</v>
      </c>
      <c r="C94" s="167" t="s">
        <v>200</v>
      </c>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v>329.52746930086005</v>
      </c>
      <c r="AI94" s="93">
        <v>330.58883303876479</v>
      </c>
      <c r="AJ94" s="93">
        <v>314.48409326936519</v>
      </c>
      <c r="AK94" s="93">
        <v>334.63133859474459</v>
      </c>
      <c r="AL94" s="93">
        <v>362.00878074210914</v>
      </c>
      <c r="AM94" s="93">
        <v>413.00722326971515</v>
      </c>
      <c r="AN94" s="93">
        <v>484.28767004137922</v>
      </c>
      <c r="AO94" s="93">
        <v>569.9088740066984</v>
      </c>
      <c r="AP94" s="93">
        <v>707.7283494707076</v>
      </c>
      <c r="AQ94" s="93">
        <v>833.60444831230848</v>
      </c>
      <c r="AR94" s="93">
        <v>955.44172089841982</v>
      </c>
      <c r="AS94" s="93">
        <v>1088.7212355512497</v>
      </c>
      <c r="AT94" s="93">
        <v>1237.9300958211206</v>
      </c>
      <c r="AU94" s="93">
        <v>1471.055122721702</v>
      </c>
      <c r="AV94" s="93">
        <v>1607.2634583040731</v>
      </c>
      <c r="AW94" s="93">
        <v>1725.4982467158709</v>
      </c>
      <c r="AX94" s="93">
        <v>1795.1403502928051</v>
      </c>
      <c r="AY94" s="93">
        <v>1473.6824248658481</v>
      </c>
      <c r="AZ94" s="93">
        <v>1134.7007037784347</v>
      </c>
      <c r="BA94" s="93">
        <v>855.80610916002263</v>
      </c>
      <c r="BB94" s="93">
        <v>538.68215947206386</v>
      </c>
      <c r="BC94" s="93">
        <v>198.76363037741191</v>
      </c>
      <c r="BD94" s="93">
        <v>4.2656282809998336</v>
      </c>
      <c r="BE94" s="93">
        <v>0</v>
      </c>
      <c r="BF94" s="93">
        <v>0</v>
      </c>
      <c r="BG94" s="93">
        <v>0</v>
      </c>
      <c r="BH94" s="93">
        <v>0</v>
      </c>
      <c r="BI94" s="93">
        <v>0</v>
      </c>
      <c r="BJ94" s="93">
        <v>0</v>
      </c>
      <c r="BK94" s="93">
        <v>0</v>
      </c>
      <c r="BL94" s="93">
        <v>0</v>
      </c>
      <c r="BM94" s="93">
        <v>0</v>
      </c>
      <c r="BN94" s="93">
        <v>0</v>
      </c>
      <c r="BO94" s="93">
        <v>0</v>
      </c>
      <c r="BP94" s="93">
        <v>0</v>
      </c>
      <c r="BQ94" s="93">
        <v>0</v>
      </c>
      <c r="BR94" s="93">
        <v>0</v>
      </c>
      <c r="BS94" s="93">
        <v>0</v>
      </c>
      <c r="BT94" s="93">
        <v>0</v>
      </c>
      <c r="BU94" s="93">
        <v>0</v>
      </c>
      <c r="BV94" s="93">
        <v>0</v>
      </c>
      <c r="BW94" s="93">
        <v>0</v>
      </c>
      <c r="BX94" s="33"/>
    </row>
    <row r="95" spans="1:76" s="163" customFormat="1" ht="15.75">
      <c r="A95" s="85"/>
      <c r="B95" s="38" t="s">
        <v>295</v>
      </c>
      <c r="C95" s="167" t="s">
        <v>200</v>
      </c>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93">
        <v>0</v>
      </c>
      <c r="AI95" s="93">
        <v>0.40731693270243763</v>
      </c>
      <c r="AJ95" s="93">
        <v>1.1338101008079997</v>
      </c>
      <c r="AK95" s="93">
        <v>2.6894464145518735</v>
      </c>
      <c r="AL95" s="93">
        <v>5.2468090191350134</v>
      </c>
      <c r="AM95" s="93">
        <v>6.4925242873623672</v>
      </c>
      <c r="AN95" s="93">
        <v>10.012041806289551</v>
      </c>
      <c r="AO95" s="93">
        <v>13.852204272321117</v>
      </c>
      <c r="AP95" s="93">
        <v>23.333993814069729</v>
      </c>
      <c r="AQ95" s="93">
        <v>33.809750331468237</v>
      </c>
      <c r="AR95" s="93">
        <v>44.900821788756772</v>
      </c>
      <c r="AS95" s="93">
        <v>60.138528619118915</v>
      </c>
      <c r="AT95" s="93">
        <v>79.100337060240633</v>
      </c>
      <c r="AU95" s="93">
        <v>107.34209699063817</v>
      </c>
      <c r="AV95" s="93">
        <v>128.99804931268869</v>
      </c>
      <c r="AW95" s="93">
        <v>156.91842894382586</v>
      </c>
      <c r="AX95" s="93">
        <v>184.02654104502582</v>
      </c>
      <c r="AY95" s="93">
        <v>178.18673462081114</v>
      </c>
      <c r="AZ95" s="93">
        <v>149.70190496249509</v>
      </c>
      <c r="BA95" s="93">
        <v>114.25024187233144</v>
      </c>
      <c r="BB95" s="93">
        <v>77.136647093082942</v>
      </c>
      <c r="BC95" s="93">
        <v>28.657927747774796</v>
      </c>
      <c r="BD95" s="93">
        <v>0</v>
      </c>
      <c r="BE95" s="93">
        <v>0</v>
      </c>
      <c r="BF95" s="93">
        <v>0</v>
      </c>
      <c r="BG95" s="93">
        <v>0</v>
      </c>
      <c r="BH95" s="93">
        <v>0</v>
      </c>
      <c r="BI95" s="93">
        <v>0</v>
      </c>
      <c r="BJ95" s="93">
        <v>0</v>
      </c>
      <c r="BK95" s="93">
        <v>0</v>
      </c>
      <c r="BL95" s="93">
        <v>0</v>
      </c>
      <c r="BM95" s="93">
        <v>0</v>
      </c>
      <c r="BN95" s="93">
        <v>0</v>
      </c>
      <c r="BO95" s="93">
        <v>0</v>
      </c>
      <c r="BP95" s="93">
        <v>0</v>
      </c>
      <c r="BQ95" s="93">
        <v>0</v>
      </c>
      <c r="BR95" s="93">
        <v>0</v>
      </c>
      <c r="BS95" s="93">
        <v>0</v>
      </c>
      <c r="BT95" s="93">
        <v>0</v>
      </c>
      <c r="BU95" s="93">
        <v>0</v>
      </c>
      <c r="BV95" s="93">
        <v>0</v>
      </c>
      <c r="BW95" s="93">
        <v>0</v>
      </c>
      <c r="BX95" s="37"/>
    </row>
    <row r="96" spans="1:76" ht="25.5" customHeight="1">
      <c r="A96" s="82"/>
      <c r="B96" s="30" t="s">
        <v>294</v>
      </c>
      <c r="C96" s="167"/>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v>2586.3469176945355</v>
      </c>
      <c r="AI96" s="93">
        <v>2465.7577567412823</v>
      </c>
      <c r="AJ96" s="93">
        <v>2423.3446773228638</v>
      </c>
      <c r="AK96" s="93">
        <v>2807.6130649475258</v>
      </c>
      <c r="AL96" s="93">
        <v>2672.2815382817689</v>
      </c>
      <c r="AM96" s="93">
        <v>2678.9582005583816</v>
      </c>
      <c r="AN96" s="93">
        <v>3056.6970298040019</v>
      </c>
      <c r="AO96" s="93">
        <v>3325.0820470965577</v>
      </c>
      <c r="AP96" s="93">
        <v>3402.2546877308382</v>
      </c>
      <c r="AQ96" s="93">
        <v>3470.5593303937285</v>
      </c>
      <c r="AR96" s="93">
        <v>3818.8372993284438</v>
      </c>
      <c r="AS96" s="93">
        <v>3916.2100846661101</v>
      </c>
      <c r="AT96" s="93">
        <v>4064.8683898004947</v>
      </c>
      <c r="AU96" s="93">
        <v>4593.1115419239541</v>
      </c>
      <c r="AV96" s="93">
        <v>6064.2928568568514</v>
      </c>
      <c r="AW96" s="93">
        <v>6250.3592879669204</v>
      </c>
      <c r="AX96" s="93">
        <v>6224.6328190823342</v>
      </c>
      <c r="AY96" s="93">
        <v>5918.3894079567644</v>
      </c>
      <c r="AZ96" s="93">
        <v>5564.3919398130756</v>
      </c>
      <c r="BA96" s="93">
        <v>5404.680287368773</v>
      </c>
      <c r="BB96" s="93">
        <v>5097.9366933342908</v>
      </c>
      <c r="BC96" s="93">
        <v>5271.891967775412</v>
      </c>
      <c r="BD96" s="93">
        <v>5576.6561315743929</v>
      </c>
      <c r="BE96" s="93">
        <v>6016.8069197006525</v>
      </c>
      <c r="BF96" s="93">
        <v>5847.9565525044945</v>
      </c>
      <c r="BG96" s="93">
        <v>3214.6866912107589</v>
      </c>
      <c r="BH96" s="93">
        <v>0</v>
      </c>
      <c r="BI96" s="93">
        <v>0</v>
      </c>
      <c r="BJ96" s="93">
        <v>0</v>
      </c>
      <c r="BK96" s="93">
        <v>0</v>
      </c>
      <c r="BL96" s="93">
        <v>0</v>
      </c>
      <c r="BM96" s="93">
        <v>0</v>
      </c>
      <c r="BN96" s="93">
        <v>0</v>
      </c>
      <c r="BO96" s="93">
        <v>0</v>
      </c>
      <c r="BP96" s="93">
        <v>0</v>
      </c>
      <c r="BQ96" s="93">
        <v>0</v>
      </c>
      <c r="BR96" s="93">
        <v>0</v>
      </c>
      <c r="BS96" s="93">
        <v>0</v>
      </c>
      <c r="BT96" s="93">
        <v>0</v>
      </c>
      <c r="BU96" s="93">
        <v>0</v>
      </c>
      <c r="BV96" s="93">
        <v>0</v>
      </c>
      <c r="BW96" s="93">
        <v>0</v>
      </c>
      <c r="BX96" s="33"/>
    </row>
    <row r="97" spans="1:76">
      <c r="A97" s="82"/>
      <c r="B97" s="38" t="s">
        <v>293</v>
      </c>
      <c r="C97" s="167" t="s">
        <v>200</v>
      </c>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v>0</v>
      </c>
      <c r="AI97" s="93">
        <v>31.456701860892537</v>
      </c>
      <c r="AJ97" s="93">
        <v>47.683894144160639</v>
      </c>
      <c r="AK97" s="93">
        <v>55.53169763754385</v>
      </c>
      <c r="AL97" s="93">
        <v>88.20969124234071</v>
      </c>
      <c r="AM97" s="93">
        <v>225.14681333412369</v>
      </c>
      <c r="AN97" s="93">
        <v>409.31843208181277</v>
      </c>
      <c r="AO97" s="93">
        <v>671.46639690173367</v>
      </c>
      <c r="AP97" s="93">
        <v>928.12713898788843</v>
      </c>
      <c r="AQ97" s="93">
        <v>1180.2836229760073</v>
      </c>
      <c r="AR97" s="93">
        <v>1448.4140075695468</v>
      </c>
      <c r="AS97" s="93">
        <v>1691.1495221619107</v>
      </c>
      <c r="AT97" s="93">
        <v>1807.3753556018314</v>
      </c>
      <c r="AU97" s="93">
        <v>2165.9502337741942</v>
      </c>
      <c r="AV97" s="93">
        <v>2546.880084480847</v>
      </c>
      <c r="AW97" s="93">
        <v>2718.6742827228632</v>
      </c>
      <c r="AX97" s="93">
        <v>2701.0746133252592</v>
      </c>
      <c r="AY97" s="93">
        <v>2311.3879051590893</v>
      </c>
      <c r="AZ97" s="93">
        <v>2101.2942368104905</v>
      </c>
      <c r="BA97" s="93">
        <v>1887.9591068143566</v>
      </c>
      <c r="BB97" s="93">
        <v>1689.5791040480603</v>
      </c>
      <c r="BC97" s="93">
        <v>1574.3844536175507</v>
      </c>
      <c r="BD97" s="93">
        <v>1490.78030907692</v>
      </c>
      <c r="BE97" s="93">
        <v>1440.1349431785245</v>
      </c>
      <c r="BF97" s="93">
        <v>807.0410890429896</v>
      </c>
      <c r="BG97" s="93">
        <v>311.29585063823532</v>
      </c>
      <c r="BH97" s="93">
        <v>0</v>
      </c>
      <c r="BI97" s="93">
        <v>0</v>
      </c>
      <c r="BJ97" s="93">
        <v>0</v>
      </c>
      <c r="BK97" s="93">
        <v>0</v>
      </c>
      <c r="BL97" s="93">
        <v>0</v>
      </c>
      <c r="BM97" s="93">
        <v>0</v>
      </c>
      <c r="BN97" s="93">
        <v>0</v>
      </c>
      <c r="BO97" s="93">
        <v>0</v>
      </c>
      <c r="BP97" s="93">
        <v>0</v>
      </c>
      <c r="BQ97" s="93">
        <v>0</v>
      </c>
      <c r="BR97" s="93">
        <v>0</v>
      </c>
      <c r="BS97" s="93">
        <v>0</v>
      </c>
      <c r="BT97" s="93">
        <v>0</v>
      </c>
      <c r="BU97" s="93">
        <v>0</v>
      </c>
      <c r="BV97" s="93">
        <v>0</v>
      </c>
      <c r="BW97" s="93">
        <v>0</v>
      </c>
      <c r="BX97" s="33"/>
    </row>
    <row r="98" spans="1:76">
      <c r="A98" s="82"/>
      <c r="B98" s="38" t="s">
        <v>292</v>
      </c>
      <c r="C98" s="167" t="s">
        <v>200</v>
      </c>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v>2586.3469176945355</v>
      </c>
      <c r="AI98" s="93">
        <v>2434.30105488039</v>
      </c>
      <c r="AJ98" s="93">
        <v>2375.6607831787037</v>
      </c>
      <c r="AK98" s="93">
        <v>2752.0813673099819</v>
      </c>
      <c r="AL98" s="93">
        <v>2584.0718470394281</v>
      </c>
      <c r="AM98" s="93">
        <v>2453.8113872242575</v>
      </c>
      <c r="AN98" s="93">
        <v>2647.3785977221892</v>
      </c>
      <c r="AO98" s="93">
        <v>2653.6156501948244</v>
      </c>
      <c r="AP98" s="93">
        <v>2474.1275487429493</v>
      </c>
      <c r="AQ98" s="93">
        <v>2290.2757074177212</v>
      </c>
      <c r="AR98" s="93">
        <v>2370.423291758897</v>
      </c>
      <c r="AS98" s="93">
        <v>2225.0605625041999</v>
      </c>
      <c r="AT98" s="93">
        <v>2257.4930341986633</v>
      </c>
      <c r="AU98" s="93">
        <v>2427.1613081497603</v>
      </c>
      <c r="AV98" s="93">
        <v>3517.4127723760048</v>
      </c>
      <c r="AW98" s="93">
        <v>3531.6850052440577</v>
      </c>
      <c r="AX98" s="93">
        <v>3523.558205757075</v>
      </c>
      <c r="AY98" s="93">
        <v>3607.0015027976742</v>
      </c>
      <c r="AZ98" s="93">
        <v>3463.0977030025851</v>
      </c>
      <c r="BA98" s="93">
        <v>3516.7211805544166</v>
      </c>
      <c r="BB98" s="93">
        <v>3408.3575892862304</v>
      </c>
      <c r="BC98" s="93">
        <v>3697.5075141578618</v>
      </c>
      <c r="BD98" s="93">
        <v>4085.8758224974731</v>
      </c>
      <c r="BE98" s="93">
        <v>4576.6719765221278</v>
      </c>
      <c r="BF98" s="93">
        <v>5040.9154634615052</v>
      </c>
      <c r="BG98" s="93">
        <v>2903.3908405725238</v>
      </c>
      <c r="BH98" s="93">
        <v>0</v>
      </c>
      <c r="BI98" s="93">
        <v>0</v>
      </c>
      <c r="BJ98" s="93">
        <v>0</v>
      </c>
      <c r="BK98" s="93">
        <v>0</v>
      </c>
      <c r="BL98" s="93">
        <v>0</v>
      </c>
      <c r="BM98" s="93">
        <v>0</v>
      </c>
      <c r="BN98" s="93">
        <v>0</v>
      </c>
      <c r="BO98" s="93">
        <v>0</v>
      </c>
      <c r="BP98" s="93">
        <v>0</v>
      </c>
      <c r="BQ98" s="93">
        <v>0</v>
      </c>
      <c r="BR98" s="93">
        <v>0</v>
      </c>
      <c r="BS98" s="93">
        <v>0</v>
      </c>
      <c r="BT98" s="93">
        <v>0</v>
      </c>
      <c r="BU98" s="93">
        <v>0</v>
      </c>
      <c r="BV98" s="93">
        <v>0</v>
      </c>
      <c r="BW98" s="93">
        <v>0</v>
      </c>
      <c r="BX98" s="33"/>
    </row>
    <row r="99" spans="1:76">
      <c r="A99" s="82"/>
      <c r="B99" s="30" t="s">
        <v>5</v>
      </c>
      <c r="C99" s="167" t="s">
        <v>198</v>
      </c>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v>422.85515093013129</v>
      </c>
      <c r="AI99" s="93">
        <v>412.23174883190438</v>
      </c>
      <c r="AJ99" s="93">
        <v>407.22681077193704</v>
      </c>
      <c r="AK99" s="93">
        <v>419.96954939865452</v>
      </c>
      <c r="AL99" s="93">
        <v>460.23250633381548</v>
      </c>
      <c r="AM99" s="93">
        <v>450.15354043796424</v>
      </c>
      <c r="AN99" s="93">
        <v>415.89763177236796</v>
      </c>
      <c r="AO99" s="93">
        <v>406.33185981472093</v>
      </c>
      <c r="AP99" s="93">
        <v>483.19532856527934</v>
      </c>
      <c r="AQ99" s="93">
        <v>460.26988601531036</v>
      </c>
      <c r="AR99" s="93">
        <v>440.25530517677964</v>
      </c>
      <c r="AS99" s="93">
        <v>415.95940298897926</v>
      </c>
      <c r="AT99" s="93">
        <v>420.6298243277493</v>
      </c>
      <c r="AU99" s="93">
        <v>434.8863902300464</v>
      </c>
      <c r="AV99" s="93">
        <v>440.51803622054672</v>
      </c>
      <c r="AW99" s="93">
        <v>455.71462979048874</v>
      </c>
      <c r="AX99" s="93">
        <v>452.49431334599575</v>
      </c>
      <c r="AY99" s="93">
        <v>453.73151442861308</v>
      </c>
      <c r="AZ99" s="93">
        <v>419.72913029029309</v>
      </c>
      <c r="BA99" s="93">
        <v>414.92510349810533</v>
      </c>
      <c r="BB99" s="93">
        <v>412.30475455893867</v>
      </c>
      <c r="BC99" s="93">
        <v>407.10966565532703</v>
      </c>
      <c r="BD99" s="93">
        <v>418.42576870402939</v>
      </c>
      <c r="BE99" s="93">
        <v>425.97016962127697</v>
      </c>
      <c r="BF99" s="93">
        <v>428.32729691073899</v>
      </c>
      <c r="BG99" s="93">
        <v>402.54481391387122</v>
      </c>
      <c r="BH99" s="93">
        <v>416.45817221426705</v>
      </c>
      <c r="BI99" s="93">
        <v>405.57473805296763</v>
      </c>
      <c r="BJ99" s="93">
        <v>406.92985957387299</v>
      </c>
      <c r="BK99" s="93">
        <v>431.45294824276402</v>
      </c>
      <c r="BL99" s="93">
        <v>525.81223411599058</v>
      </c>
      <c r="BM99" s="93">
        <v>537.59569410210406</v>
      </c>
      <c r="BN99" s="93">
        <v>520.73362232731051</v>
      </c>
      <c r="BO99" s="93">
        <v>522.03058773792861</v>
      </c>
      <c r="BP99" s="93">
        <v>535.83754065068467</v>
      </c>
      <c r="BQ99" s="93">
        <v>535.49917856043908</v>
      </c>
      <c r="BR99" s="93">
        <v>539.14502197289221</v>
      </c>
      <c r="BS99" s="93">
        <v>541.71334344712841</v>
      </c>
      <c r="BT99" s="93">
        <v>536.26779599875408</v>
      </c>
      <c r="BU99" s="93">
        <v>533.30301532163708</v>
      </c>
      <c r="BV99" s="93">
        <v>529.87239211169583</v>
      </c>
      <c r="BW99" s="93">
        <v>525.40626924938977</v>
      </c>
      <c r="BX99" s="33"/>
    </row>
    <row r="100" spans="1:76">
      <c r="A100" s="82"/>
      <c r="B100" s="30" t="s">
        <v>229</v>
      </c>
      <c r="C100" s="167" t="s">
        <v>198</v>
      </c>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v>6.2397020865271156</v>
      </c>
      <c r="BM100" s="93">
        <v>7.7709482853320813</v>
      </c>
      <c r="BN100" s="93">
        <v>9.9324403722304506</v>
      </c>
      <c r="BO100" s="93">
        <v>10.037449632493436</v>
      </c>
      <c r="BP100" s="93">
        <v>9.7682110242660514</v>
      </c>
      <c r="BQ100" s="93">
        <v>9.3712092047107252</v>
      </c>
      <c r="BR100" s="93">
        <v>9.8752436864509239</v>
      </c>
      <c r="BS100" s="93">
        <v>8.8982189320117211</v>
      </c>
      <c r="BT100" s="93">
        <v>8.8366650586411382</v>
      </c>
      <c r="BU100" s="93">
        <v>8.8252982798025581</v>
      </c>
      <c r="BV100" s="93">
        <v>8.8613765128194562</v>
      </c>
      <c r="BW100" s="93">
        <v>9.01468957110324</v>
      </c>
      <c r="BX100" s="33"/>
    </row>
    <row r="101" spans="1:76" ht="25.5" customHeight="1">
      <c r="A101" s="89"/>
      <c r="B101" s="33" t="s">
        <v>228</v>
      </c>
      <c r="C101" s="167" t="s">
        <v>198</v>
      </c>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v>0</v>
      </c>
      <c r="AI101" s="93">
        <v>9.9445680059491028</v>
      </c>
      <c r="AJ101" s="93">
        <v>49.500003855446892</v>
      </c>
      <c r="AK101" s="93">
        <v>90.116506176653374</v>
      </c>
      <c r="AL101" s="93">
        <v>139.27542877432634</v>
      </c>
      <c r="AM101" s="93">
        <v>193.47796250030228</v>
      </c>
      <c r="AN101" s="93">
        <v>237.13724330234146</v>
      </c>
      <c r="AO101" s="93">
        <v>292.43803150509791</v>
      </c>
      <c r="AP101" s="93">
        <v>370.71082464607161</v>
      </c>
      <c r="AQ101" s="93">
        <v>431.46004628531142</v>
      </c>
      <c r="AR101" s="93">
        <v>482.09645436295261</v>
      </c>
      <c r="AS101" s="93">
        <v>532.25099081523877</v>
      </c>
      <c r="AT101" s="93">
        <v>584.99435868099829</v>
      </c>
      <c r="AU101" s="93">
        <v>678.56639095156947</v>
      </c>
      <c r="AV101" s="93">
        <v>42.562809370727386</v>
      </c>
      <c r="AW101" s="93">
        <v>0</v>
      </c>
      <c r="AX101" s="93">
        <v>0</v>
      </c>
      <c r="AY101" s="93">
        <v>0</v>
      </c>
      <c r="AZ101" s="93">
        <v>0</v>
      </c>
      <c r="BA101" s="93">
        <v>0</v>
      </c>
      <c r="BB101" s="93">
        <v>0</v>
      </c>
      <c r="BC101" s="93">
        <v>0</v>
      </c>
      <c r="BD101" s="93">
        <v>0</v>
      </c>
      <c r="BE101" s="93">
        <v>0</v>
      </c>
      <c r="BF101" s="93">
        <v>0</v>
      </c>
      <c r="BG101" s="93">
        <v>0</v>
      </c>
      <c r="BH101" s="93">
        <v>0</v>
      </c>
      <c r="BI101" s="93">
        <v>0</v>
      </c>
      <c r="BJ101" s="93">
        <v>0</v>
      </c>
      <c r="BK101" s="93">
        <v>0</v>
      </c>
      <c r="BL101" s="93">
        <v>0</v>
      </c>
      <c r="BM101" s="93">
        <v>0</v>
      </c>
      <c r="BN101" s="93">
        <v>0</v>
      </c>
      <c r="BO101" s="93">
        <v>0</v>
      </c>
      <c r="BP101" s="93">
        <v>0</v>
      </c>
      <c r="BQ101" s="93">
        <v>0</v>
      </c>
      <c r="BR101" s="93">
        <v>0</v>
      </c>
      <c r="BS101" s="93">
        <v>0</v>
      </c>
      <c r="BT101" s="93">
        <v>0</v>
      </c>
      <c r="BU101" s="93">
        <v>0</v>
      </c>
      <c r="BV101" s="93">
        <v>0</v>
      </c>
      <c r="BW101" s="93">
        <v>0</v>
      </c>
      <c r="BX101" s="33"/>
    </row>
    <row r="102" spans="1:76">
      <c r="A102" s="82"/>
      <c r="B102" s="30" t="s">
        <v>291</v>
      </c>
      <c r="C102" s="101" t="s">
        <v>198</v>
      </c>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v>0</v>
      </c>
      <c r="AI102" s="93">
        <v>0</v>
      </c>
      <c r="AJ102" s="93">
        <v>0</v>
      </c>
      <c r="AK102" s="93">
        <v>0</v>
      </c>
      <c r="AL102" s="93">
        <v>0</v>
      </c>
      <c r="AM102" s="93">
        <v>0</v>
      </c>
      <c r="AN102" s="93">
        <v>0</v>
      </c>
      <c r="AO102" s="93">
        <v>0</v>
      </c>
      <c r="AP102" s="93">
        <v>0</v>
      </c>
      <c r="AQ102" s="93">
        <v>0</v>
      </c>
      <c r="AR102" s="93">
        <v>0</v>
      </c>
      <c r="AS102" s="93">
        <v>0</v>
      </c>
      <c r="AT102" s="93">
        <v>0</v>
      </c>
      <c r="AU102" s="93">
        <v>0</v>
      </c>
      <c r="AV102" s="93">
        <v>0</v>
      </c>
      <c r="AW102" s="93">
        <v>0</v>
      </c>
      <c r="AX102" s="93">
        <v>0</v>
      </c>
      <c r="AY102" s="93">
        <v>0</v>
      </c>
      <c r="AZ102" s="93">
        <v>0</v>
      </c>
      <c r="BA102" s="93">
        <v>0</v>
      </c>
      <c r="BB102" s="93">
        <v>0</v>
      </c>
      <c r="BC102" s="93">
        <v>0</v>
      </c>
      <c r="BD102" s="93">
        <v>0</v>
      </c>
      <c r="BE102" s="93">
        <v>0</v>
      </c>
      <c r="BF102" s="93">
        <v>0</v>
      </c>
      <c r="BG102" s="93">
        <v>0</v>
      </c>
      <c r="BH102" s="93">
        <v>0</v>
      </c>
      <c r="BI102" s="93">
        <v>1077.3891445943652</v>
      </c>
      <c r="BJ102" s="93">
        <v>0</v>
      </c>
      <c r="BK102" s="93">
        <v>0</v>
      </c>
      <c r="BL102" s="93">
        <v>0</v>
      </c>
      <c r="BM102" s="93">
        <v>0</v>
      </c>
      <c r="BN102" s="93">
        <v>0</v>
      </c>
      <c r="BO102" s="93">
        <v>0</v>
      </c>
      <c r="BP102" s="93">
        <v>0</v>
      </c>
      <c r="BQ102" s="93">
        <v>0</v>
      </c>
      <c r="BR102" s="93">
        <v>0</v>
      </c>
      <c r="BS102" s="93">
        <v>0</v>
      </c>
      <c r="BT102" s="93">
        <v>0</v>
      </c>
      <c r="BU102" s="93">
        <v>0</v>
      </c>
      <c r="BV102" s="93">
        <v>0</v>
      </c>
      <c r="BW102" s="93">
        <v>0</v>
      </c>
      <c r="BX102" s="33"/>
    </row>
    <row r="103" spans="1:76">
      <c r="A103" s="82"/>
      <c r="B103" s="107" t="s">
        <v>290</v>
      </c>
      <c r="C103" s="101" t="s">
        <v>198</v>
      </c>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v>0</v>
      </c>
      <c r="AI103" s="93">
        <v>0</v>
      </c>
      <c r="AJ103" s="93">
        <v>0</v>
      </c>
      <c r="AK103" s="93">
        <v>0</v>
      </c>
      <c r="AL103" s="93">
        <v>0</v>
      </c>
      <c r="AM103" s="93">
        <v>0</v>
      </c>
      <c r="AN103" s="93">
        <v>0</v>
      </c>
      <c r="AO103" s="93">
        <v>0</v>
      </c>
      <c r="AP103" s="93">
        <v>0</v>
      </c>
      <c r="AQ103" s="93">
        <v>0</v>
      </c>
      <c r="AR103" s="93">
        <v>0</v>
      </c>
      <c r="AS103" s="93">
        <v>0</v>
      </c>
      <c r="AT103" s="93">
        <v>0</v>
      </c>
      <c r="AU103" s="93">
        <v>0</v>
      </c>
      <c r="AV103" s="93">
        <v>0</v>
      </c>
      <c r="AW103" s="93">
        <v>0</v>
      </c>
      <c r="AX103" s="93">
        <v>0</v>
      </c>
      <c r="AY103" s="93">
        <v>0</v>
      </c>
      <c r="AZ103" s="93">
        <v>0</v>
      </c>
      <c r="BA103" s="93">
        <v>0</v>
      </c>
      <c r="BB103" s="93">
        <v>0</v>
      </c>
      <c r="BC103" s="93">
        <v>0</v>
      </c>
      <c r="BD103" s="93">
        <v>0</v>
      </c>
      <c r="BE103" s="93">
        <v>0</v>
      </c>
      <c r="BF103" s="93">
        <v>0</v>
      </c>
      <c r="BG103" s="93">
        <v>0</v>
      </c>
      <c r="BH103" s="93">
        <v>646.47101856512108</v>
      </c>
      <c r="BI103" s="93">
        <v>311.61258762126141</v>
      </c>
      <c r="BJ103" s="93">
        <v>0</v>
      </c>
      <c r="BK103" s="93">
        <v>0</v>
      </c>
      <c r="BL103" s="93">
        <v>0</v>
      </c>
      <c r="BM103" s="93">
        <v>0</v>
      </c>
      <c r="BN103" s="93">
        <v>0</v>
      </c>
      <c r="BO103" s="93">
        <v>0</v>
      </c>
      <c r="BP103" s="93">
        <v>0</v>
      </c>
      <c r="BQ103" s="93">
        <v>0</v>
      </c>
      <c r="BR103" s="93">
        <v>0</v>
      </c>
      <c r="BS103" s="93">
        <v>0</v>
      </c>
      <c r="BT103" s="93">
        <v>0</v>
      </c>
      <c r="BU103" s="93">
        <v>0</v>
      </c>
      <c r="BV103" s="93">
        <v>0</v>
      </c>
      <c r="BW103" s="93">
        <v>0</v>
      </c>
      <c r="BX103" s="33"/>
    </row>
    <row r="104" spans="1:76">
      <c r="A104" s="82"/>
      <c r="B104" s="30" t="s">
        <v>289</v>
      </c>
      <c r="C104" s="101" t="s">
        <v>198</v>
      </c>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v>0</v>
      </c>
      <c r="AI104" s="93">
        <v>0</v>
      </c>
      <c r="AJ104" s="93">
        <v>0</v>
      </c>
      <c r="AK104" s="93">
        <v>0</v>
      </c>
      <c r="AL104" s="93">
        <v>0</v>
      </c>
      <c r="AM104" s="93">
        <v>0</v>
      </c>
      <c r="AN104" s="93">
        <v>0</v>
      </c>
      <c r="AO104" s="93">
        <v>0</v>
      </c>
      <c r="AP104" s="93">
        <v>0</v>
      </c>
      <c r="AQ104" s="93">
        <v>0</v>
      </c>
      <c r="AR104" s="93">
        <v>0</v>
      </c>
      <c r="AS104" s="93">
        <v>0</v>
      </c>
      <c r="AT104" s="93">
        <v>0</v>
      </c>
      <c r="AU104" s="93">
        <v>0</v>
      </c>
      <c r="AV104" s="93">
        <v>0</v>
      </c>
      <c r="AW104" s="93">
        <v>0</v>
      </c>
      <c r="AX104" s="93">
        <v>0</v>
      </c>
      <c r="AY104" s="93">
        <v>0</v>
      </c>
      <c r="AZ104" s="93">
        <v>0</v>
      </c>
      <c r="BA104" s="93">
        <v>0</v>
      </c>
      <c r="BB104" s="93">
        <v>0</v>
      </c>
      <c r="BC104" s="93">
        <v>0</v>
      </c>
      <c r="BD104" s="93">
        <v>422.55584848582754</v>
      </c>
      <c r="BE104" s="93">
        <v>497.25614219789622</v>
      </c>
      <c r="BF104" s="93">
        <v>497.16227202257483</v>
      </c>
      <c r="BG104" s="93">
        <v>535.84790292809737</v>
      </c>
      <c r="BH104" s="93">
        <v>549.28348675922462</v>
      </c>
      <c r="BI104" s="93">
        <v>565.12906205498587</v>
      </c>
      <c r="BJ104" s="93">
        <v>582.78525440057206</v>
      </c>
      <c r="BK104" s="93">
        <v>591.63223104464453</v>
      </c>
      <c r="BL104" s="93">
        <v>597.4363946243999</v>
      </c>
      <c r="BM104" s="93">
        <v>605.7658538448336</v>
      </c>
      <c r="BN104" s="93">
        <v>620.90592778965549</v>
      </c>
      <c r="BO104" s="93">
        <v>619.53588681658493</v>
      </c>
      <c r="BP104" s="93">
        <v>618.84804438810625</v>
      </c>
      <c r="BQ104" s="93">
        <v>616.55369699560913</v>
      </c>
      <c r="BR104" s="93">
        <v>608.79993605407287</v>
      </c>
      <c r="BS104" s="93">
        <v>609.48223618554562</v>
      </c>
      <c r="BT104" s="93">
        <v>612.2882967888861</v>
      </c>
      <c r="BU104" s="93">
        <v>643.71907423000164</v>
      </c>
      <c r="BV104" s="93">
        <v>676.93632675727167</v>
      </c>
      <c r="BW104" s="93">
        <v>708.65737524938288</v>
      </c>
      <c r="BX104" s="33"/>
    </row>
    <row r="105" spans="1:76">
      <c r="A105" s="82"/>
      <c r="B105" s="107" t="s">
        <v>3</v>
      </c>
      <c r="C105" s="167" t="s">
        <v>200</v>
      </c>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v>0</v>
      </c>
      <c r="AI105" s="93">
        <v>0</v>
      </c>
      <c r="AJ105" s="93">
        <v>0</v>
      </c>
      <c r="AK105" s="93">
        <v>0</v>
      </c>
      <c r="AL105" s="93">
        <v>0</v>
      </c>
      <c r="AM105" s="93">
        <v>0</v>
      </c>
      <c r="AN105" s="93">
        <v>0</v>
      </c>
      <c r="AO105" s="93">
        <v>0</v>
      </c>
      <c r="AP105" s="93">
        <v>0</v>
      </c>
      <c r="AQ105" s="93">
        <v>0</v>
      </c>
      <c r="AR105" s="93">
        <v>0</v>
      </c>
      <c r="AS105" s="93">
        <v>0</v>
      </c>
      <c r="AT105" s="93">
        <v>0</v>
      </c>
      <c r="AU105" s="93">
        <v>0</v>
      </c>
      <c r="AV105" s="93">
        <v>0</v>
      </c>
      <c r="AW105" s="93">
        <v>0</v>
      </c>
      <c r="AX105" s="93">
        <v>0</v>
      </c>
      <c r="AY105" s="93">
        <v>0</v>
      </c>
      <c r="AZ105" s="93">
        <v>0</v>
      </c>
      <c r="BA105" s="93">
        <v>0</v>
      </c>
      <c r="BB105" s="93">
        <v>0</v>
      </c>
      <c r="BC105" s="93">
        <v>0</v>
      </c>
      <c r="BD105" s="93">
        <v>0</v>
      </c>
      <c r="BE105" s="93">
        <v>0</v>
      </c>
      <c r="BF105" s="93">
        <v>0</v>
      </c>
      <c r="BG105" s="93">
        <v>3039.4094031065679</v>
      </c>
      <c r="BH105" s="93">
        <v>7530.6853946686042</v>
      </c>
      <c r="BI105" s="93">
        <v>7885.1232863405921</v>
      </c>
      <c r="BJ105" s="93">
        <v>8205.2918035376642</v>
      </c>
      <c r="BK105" s="93">
        <v>8550.7463715646791</v>
      </c>
      <c r="BL105" s="93">
        <v>8722.009940456579</v>
      </c>
      <c r="BM105" s="93">
        <v>8971.8641696950217</v>
      </c>
      <c r="BN105" s="93">
        <v>8851.9503747705076</v>
      </c>
      <c r="BO105" s="93">
        <v>8495.7798930388817</v>
      </c>
      <c r="BP105" s="93">
        <v>7798.8355286056703</v>
      </c>
      <c r="BQ105" s="93">
        <v>7159.4834915691454</v>
      </c>
      <c r="BR105" s="93">
        <v>6596.9941829952277</v>
      </c>
      <c r="BS105" s="93">
        <v>6075.5743886848695</v>
      </c>
      <c r="BT105" s="93">
        <v>5689.2081332414955</v>
      </c>
      <c r="BU105" s="93">
        <v>5382.3561532245903</v>
      </c>
      <c r="BV105" s="93">
        <v>5048.2759762002979</v>
      </c>
      <c r="BW105" s="93">
        <v>4874.1723001053442</v>
      </c>
      <c r="BX105" s="33"/>
    </row>
    <row r="106" spans="1:76" ht="25.5" customHeight="1">
      <c r="A106" s="82"/>
      <c r="B106" s="9" t="s">
        <v>222</v>
      </c>
      <c r="C106" s="167" t="s">
        <v>198</v>
      </c>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v>0</v>
      </c>
      <c r="AI106" s="93">
        <v>0</v>
      </c>
      <c r="AJ106" s="93">
        <v>0</v>
      </c>
      <c r="AK106" s="93">
        <v>0</v>
      </c>
      <c r="AL106" s="93">
        <v>0</v>
      </c>
      <c r="AM106" s="93">
        <v>0</v>
      </c>
      <c r="AN106" s="93">
        <v>0</v>
      </c>
      <c r="AO106" s="93">
        <v>0</v>
      </c>
      <c r="AP106" s="93">
        <v>0</v>
      </c>
      <c r="AQ106" s="93">
        <v>0</v>
      </c>
      <c r="AR106" s="93">
        <v>0</v>
      </c>
      <c r="AS106" s="93">
        <v>0</v>
      </c>
      <c r="AT106" s="93">
        <v>0</v>
      </c>
      <c r="AU106" s="93">
        <v>0</v>
      </c>
      <c r="AV106" s="93">
        <v>0</v>
      </c>
      <c r="AW106" s="93">
        <v>0</v>
      </c>
      <c r="AX106" s="93">
        <v>0</v>
      </c>
      <c r="AY106" s="93">
        <v>0</v>
      </c>
      <c r="AZ106" s="93">
        <v>0</v>
      </c>
      <c r="BA106" s="93">
        <v>0</v>
      </c>
      <c r="BB106" s="93">
        <v>0</v>
      </c>
      <c r="BC106" s="93">
        <v>0</v>
      </c>
      <c r="BD106" s="93">
        <v>0</v>
      </c>
      <c r="BE106" s="93">
        <v>0</v>
      </c>
      <c r="BF106" s="93">
        <v>0</v>
      </c>
      <c r="BG106" s="93">
        <v>0</v>
      </c>
      <c r="BH106" s="93">
        <v>0</v>
      </c>
      <c r="BI106" s="93">
        <v>0</v>
      </c>
      <c r="BJ106" s="93">
        <v>0</v>
      </c>
      <c r="BK106" s="93">
        <v>0</v>
      </c>
      <c r="BL106" s="93">
        <v>0</v>
      </c>
      <c r="BM106" s="93">
        <v>0</v>
      </c>
      <c r="BN106" s="93">
        <v>0</v>
      </c>
      <c r="BO106" s="93">
        <v>0</v>
      </c>
      <c r="BP106" s="93">
        <v>0</v>
      </c>
      <c r="BQ106" s="93">
        <v>5.5551774792151907</v>
      </c>
      <c r="BR106" s="93">
        <v>95.852344223120852</v>
      </c>
      <c r="BS106" s="93">
        <v>138.74871553034589</v>
      </c>
      <c r="BT106" s="93">
        <v>412.75980778978482</v>
      </c>
      <c r="BU106" s="93">
        <v>863.1301623541234</v>
      </c>
      <c r="BV106" s="93">
        <v>1080.0942175642051</v>
      </c>
      <c r="BW106" s="93">
        <v>1142.7875958992067</v>
      </c>
      <c r="BX106" s="33"/>
    </row>
    <row r="107" spans="1:76">
      <c r="A107" s="82"/>
      <c r="B107" s="30" t="s">
        <v>221</v>
      </c>
      <c r="C107" s="167" t="s">
        <v>198</v>
      </c>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v>5.4816859800974003</v>
      </c>
      <c r="AY107" s="93">
        <v>6.3612988653378082</v>
      </c>
      <c r="AZ107" s="93">
        <v>8.0680295087048854</v>
      </c>
      <c r="BA107" s="93">
        <v>7.2137576792622218</v>
      </c>
      <c r="BB107" s="93">
        <v>11.861404496909655</v>
      </c>
      <c r="BC107" s="93">
        <v>14.945661003598445</v>
      </c>
      <c r="BD107" s="93">
        <v>16.421663844517134</v>
      </c>
      <c r="BE107" s="93">
        <v>19.618507899124854</v>
      </c>
      <c r="BF107" s="93">
        <v>26.165471503377812</v>
      </c>
      <c r="BG107" s="93">
        <v>25.163144301779102</v>
      </c>
      <c r="BH107" s="93">
        <v>26.036946411081221</v>
      </c>
      <c r="BI107" s="93">
        <v>57.102731358362142</v>
      </c>
      <c r="BJ107" s="93">
        <v>39.02819818971448</v>
      </c>
      <c r="BK107" s="93">
        <v>31.848582200755207</v>
      </c>
      <c r="BL107" s="93">
        <v>35.72566464443171</v>
      </c>
      <c r="BM107" s="93">
        <v>38.858652945403392</v>
      </c>
      <c r="BN107" s="93">
        <v>41.046525804775101</v>
      </c>
      <c r="BO107" s="93">
        <v>39.769559468519127</v>
      </c>
      <c r="BP107" s="93">
        <v>43.630916152169711</v>
      </c>
      <c r="BQ107" s="93">
        <v>46.220218311990891</v>
      </c>
      <c r="BR107" s="93">
        <v>45.665822393550357</v>
      </c>
      <c r="BS107" s="93">
        <v>47.974359019269087</v>
      </c>
      <c r="BT107" s="93">
        <v>49.291388020383671</v>
      </c>
      <c r="BU107" s="93">
        <v>50.214648874829862</v>
      </c>
      <c r="BV107" s="93">
        <v>50.683045130212214</v>
      </c>
      <c r="BW107" s="93">
        <v>50.573250336265787</v>
      </c>
      <c r="BX107" s="33"/>
    </row>
    <row r="108" spans="1:76">
      <c r="A108" s="82"/>
      <c r="B108" s="107" t="s">
        <v>219</v>
      </c>
      <c r="C108" s="167" t="s">
        <v>207</v>
      </c>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v>0</v>
      </c>
      <c r="AI108" s="93">
        <v>0</v>
      </c>
      <c r="AJ108" s="93">
        <v>0</v>
      </c>
      <c r="AK108" s="93">
        <v>0</v>
      </c>
      <c r="AL108" s="93">
        <v>0</v>
      </c>
      <c r="AM108" s="93">
        <v>0</v>
      </c>
      <c r="AN108" s="93">
        <v>0</v>
      </c>
      <c r="AO108" s="93">
        <v>0</v>
      </c>
      <c r="AP108" s="93">
        <v>0</v>
      </c>
      <c r="AQ108" s="93">
        <v>209.38852216429004</v>
      </c>
      <c r="AR108" s="93">
        <v>6.58965467147544</v>
      </c>
      <c r="AS108" s="93">
        <v>0</v>
      </c>
      <c r="AT108" s="93">
        <v>0</v>
      </c>
      <c r="AU108" s="93">
        <v>0</v>
      </c>
      <c r="AV108" s="93">
        <v>0</v>
      </c>
      <c r="AW108" s="93">
        <v>0</v>
      </c>
      <c r="AX108" s="93">
        <v>0</v>
      </c>
      <c r="AY108" s="93">
        <v>0</v>
      </c>
      <c r="AZ108" s="93">
        <v>0</v>
      </c>
      <c r="BA108" s="93">
        <v>0</v>
      </c>
      <c r="BB108" s="93">
        <v>0</v>
      </c>
      <c r="BC108" s="93">
        <v>0</v>
      </c>
      <c r="BD108" s="93">
        <v>0</v>
      </c>
      <c r="BE108" s="93">
        <v>0</v>
      </c>
      <c r="BF108" s="93">
        <v>0</v>
      </c>
      <c r="BG108" s="93">
        <v>0</v>
      </c>
      <c r="BH108" s="93">
        <v>0</v>
      </c>
      <c r="BI108" s="93">
        <v>0</v>
      </c>
      <c r="BJ108" s="93">
        <v>0</v>
      </c>
      <c r="BK108" s="93">
        <v>0</v>
      </c>
      <c r="BL108" s="93">
        <v>0</v>
      </c>
      <c r="BM108" s="93">
        <v>0</v>
      </c>
      <c r="BN108" s="93">
        <v>0</v>
      </c>
      <c r="BO108" s="93">
        <v>0</v>
      </c>
      <c r="BP108" s="93">
        <v>0</v>
      </c>
      <c r="BQ108" s="93">
        <v>0</v>
      </c>
      <c r="BR108" s="93">
        <v>0</v>
      </c>
      <c r="BS108" s="93">
        <v>0</v>
      </c>
      <c r="BT108" s="93">
        <v>0</v>
      </c>
      <c r="BU108" s="93">
        <v>0</v>
      </c>
      <c r="BV108" s="93">
        <v>0</v>
      </c>
      <c r="BW108" s="93">
        <v>0</v>
      </c>
      <c r="BX108" s="33"/>
    </row>
    <row r="109" spans="1:76" s="163" customFormat="1" ht="15.75">
      <c r="A109" s="95"/>
      <c r="B109" s="107" t="s">
        <v>218</v>
      </c>
      <c r="C109" s="167" t="s">
        <v>198</v>
      </c>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v>18.238823706964752</v>
      </c>
      <c r="AI109" s="93">
        <v>21.923037360894757</v>
      </c>
      <c r="AJ109" s="93">
        <v>28.157637938280303</v>
      </c>
      <c r="AK109" s="93">
        <v>34.776328733971233</v>
      </c>
      <c r="AL109" s="93">
        <v>40.721478638610662</v>
      </c>
      <c r="AM109" s="93">
        <v>47.821220804664847</v>
      </c>
      <c r="AN109" s="93">
        <v>60.169415406086706</v>
      </c>
      <c r="AO109" s="93">
        <v>65.970710574972074</v>
      </c>
      <c r="AP109" s="93">
        <v>72.060863854843817</v>
      </c>
      <c r="AQ109" s="93">
        <v>75.373686777676383</v>
      </c>
      <c r="AR109" s="93">
        <v>80.840966319951889</v>
      </c>
      <c r="AS109" s="93">
        <v>86.057410388733231</v>
      </c>
      <c r="AT109" s="93">
        <v>101.80525653442237</v>
      </c>
      <c r="AU109" s="93">
        <v>131.20089389652389</v>
      </c>
      <c r="AV109" s="93">
        <v>151.99294898619655</v>
      </c>
      <c r="AW109" s="93">
        <v>166.62064463002349</v>
      </c>
      <c r="AX109" s="93">
        <v>170.22286399330994</v>
      </c>
      <c r="AY109" s="93">
        <v>171.09322844350876</v>
      </c>
      <c r="AZ109" s="93">
        <v>154.78643744114021</v>
      </c>
      <c r="BA109" s="93">
        <v>198.07402169186122</v>
      </c>
      <c r="BB109" s="93">
        <v>206.1291750773762</v>
      </c>
      <c r="BC109" s="93">
        <v>204.09338987830975</v>
      </c>
      <c r="BD109" s="93">
        <v>225.52503971257616</v>
      </c>
      <c r="BE109" s="93">
        <v>225.47302908664861</v>
      </c>
      <c r="BF109" s="93">
        <v>215.92655891665461</v>
      </c>
      <c r="BG109" s="93">
        <v>221.0539150838344</v>
      </c>
      <c r="BH109" s="93">
        <v>156.75705369522979</v>
      </c>
      <c r="BI109" s="93">
        <v>157.37737138725583</v>
      </c>
      <c r="BJ109" s="93">
        <v>161.47194139181113</v>
      </c>
      <c r="BK109" s="93">
        <v>233.00815061359128</v>
      </c>
      <c r="BL109" s="93">
        <v>198.74792510056807</v>
      </c>
      <c r="BM109" s="93">
        <v>202.24054717842361</v>
      </c>
      <c r="BN109" s="93">
        <v>182.56121874088439</v>
      </c>
      <c r="BO109" s="93">
        <v>178.65103125307687</v>
      </c>
      <c r="BP109" s="93">
        <v>165.58053750008932</v>
      </c>
      <c r="BQ109" s="93">
        <v>165.62451955220479</v>
      </c>
      <c r="BR109" s="93">
        <v>136.96427646460151</v>
      </c>
      <c r="BS109" s="93">
        <v>126.46629842557088</v>
      </c>
      <c r="BT109" s="93">
        <v>115.357522592679</v>
      </c>
      <c r="BU109" s="93">
        <v>108.74040153497207</v>
      </c>
      <c r="BV109" s="93">
        <v>104.15775483219488</v>
      </c>
      <c r="BW109" s="93">
        <v>99.53467222928704</v>
      </c>
      <c r="BX109" s="37"/>
    </row>
    <row r="110" spans="1:76" s="163" customFormat="1" ht="15.75">
      <c r="A110" s="95"/>
      <c r="B110" s="30" t="s">
        <v>288</v>
      </c>
      <c r="C110" s="167" t="s">
        <v>200</v>
      </c>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v>0</v>
      </c>
      <c r="AI110" s="93">
        <v>0</v>
      </c>
      <c r="AJ110" s="93">
        <v>0</v>
      </c>
      <c r="AK110" s="93">
        <v>0</v>
      </c>
      <c r="AL110" s="93">
        <v>0</v>
      </c>
      <c r="AM110" s="93">
        <v>0</v>
      </c>
      <c r="AN110" s="93">
        <v>0</v>
      </c>
      <c r="AO110" s="93">
        <v>0</v>
      </c>
      <c r="AP110" s="93">
        <v>0</v>
      </c>
      <c r="AQ110" s="93">
        <v>11.636232843367832</v>
      </c>
      <c r="AR110" s="93">
        <v>57.251421882927119</v>
      </c>
      <c r="AS110" s="93">
        <v>45.939585854272288</v>
      </c>
      <c r="AT110" s="93">
        <v>50.010622030217817</v>
      </c>
      <c r="AU110" s="93">
        <v>64.054806582932102</v>
      </c>
      <c r="AV110" s="93">
        <v>64.436706931261099</v>
      </c>
      <c r="AW110" s="93">
        <v>64.498639384055721</v>
      </c>
      <c r="AX110" s="93">
        <v>47.728882846668142</v>
      </c>
      <c r="AY110" s="93">
        <v>79.504775393592638</v>
      </c>
      <c r="AZ110" s="93">
        <v>60.458484226095607</v>
      </c>
      <c r="BA110" s="93">
        <v>31.515712027378743</v>
      </c>
      <c r="BB110" s="93">
        <v>31.595242480420698</v>
      </c>
      <c r="BC110" s="93">
        <v>31.430198822799049</v>
      </c>
      <c r="BD110" s="93">
        <v>49.32351397909266</v>
      </c>
      <c r="BE110" s="93">
        <v>38.135916602175008</v>
      </c>
      <c r="BF110" s="93">
        <v>38.707656774318274</v>
      </c>
      <c r="BG110" s="93">
        <v>39.535721377921107</v>
      </c>
      <c r="BH110" s="93">
        <v>41.068855662904539</v>
      </c>
      <c r="BI110" s="93">
        <v>50.139064587299067</v>
      </c>
      <c r="BJ110" s="93">
        <v>0</v>
      </c>
      <c r="BK110" s="93">
        <v>0</v>
      </c>
      <c r="BL110" s="93">
        <v>0</v>
      </c>
      <c r="BM110" s="93">
        <v>0</v>
      </c>
      <c r="BN110" s="93">
        <v>0</v>
      </c>
      <c r="BO110" s="93">
        <v>0</v>
      </c>
      <c r="BP110" s="93">
        <v>0</v>
      </c>
      <c r="BQ110" s="93">
        <v>0</v>
      </c>
      <c r="BR110" s="93">
        <v>0</v>
      </c>
      <c r="BS110" s="93">
        <v>0</v>
      </c>
      <c r="BT110" s="93">
        <v>0</v>
      </c>
      <c r="BU110" s="93">
        <v>0</v>
      </c>
      <c r="BV110" s="93">
        <v>0</v>
      </c>
      <c r="BW110" s="93">
        <v>0</v>
      </c>
      <c r="BX110" s="37"/>
    </row>
    <row r="111" spans="1:76">
      <c r="A111" s="82"/>
      <c r="B111" s="107" t="s">
        <v>216</v>
      </c>
      <c r="C111" s="167" t="s">
        <v>200</v>
      </c>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v>0</v>
      </c>
      <c r="AI111" s="93">
        <v>0</v>
      </c>
      <c r="AJ111" s="93">
        <v>0</v>
      </c>
      <c r="AK111" s="93">
        <v>0</v>
      </c>
      <c r="AL111" s="93">
        <v>0</v>
      </c>
      <c r="AM111" s="93">
        <v>0</v>
      </c>
      <c r="AN111" s="93">
        <v>0</v>
      </c>
      <c r="AO111" s="93">
        <v>0</v>
      </c>
      <c r="AP111" s="93">
        <v>0</v>
      </c>
      <c r="AQ111" s="93">
        <v>0</v>
      </c>
      <c r="AR111" s="93">
        <v>0</v>
      </c>
      <c r="AS111" s="93">
        <v>0</v>
      </c>
      <c r="AT111" s="93">
        <v>0</v>
      </c>
      <c r="AU111" s="93">
        <v>0</v>
      </c>
      <c r="AV111" s="93">
        <v>0</v>
      </c>
      <c r="AW111" s="93">
        <v>0</v>
      </c>
      <c r="AX111" s="93">
        <v>0</v>
      </c>
      <c r="AY111" s="93">
        <v>0</v>
      </c>
      <c r="AZ111" s="93">
        <v>0</v>
      </c>
      <c r="BA111" s="93">
        <v>0</v>
      </c>
      <c r="BB111" s="93">
        <v>0</v>
      </c>
      <c r="BC111" s="93">
        <v>0</v>
      </c>
      <c r="BD111" s="93">
        <v>0</v>
      </c>
      <c r="BE111" s="93">
        <v>0</v>
      </c>
      <c r="BF111" s="93">
        <v>0</v>
      </c>
      <c r="BG111" s="93">
        <v>0</v>
      </c>
      <c r="BH111" s="93">
        <v>0</v>
      </c>
      <c r="BI111" s="93">
        <v>0</v>
      </c>
      <c r="BJ111" s="93">
        <v>23.834291267637312</v>
      </c>
      <c r="BK111" s="93">
        <v>20.3437148078884</v>
      </c>
      <c r="BL111" s="93">
        <v>16.805669464153237</v>
      </c>
      <c r="BM111" s="93">
        <v>16.936095840048321</v>
      </c>
      <c r="BN111" s="93">
        <v>16.59798818147231</v>
      </c>
      <c r="BO111" s="93">
        <v>10.412645595643802</v>
      </c>
      <c r="BP111" s="93">
        <v>8.3523179273460997</v>
      </c>
      <c r="BQ111" s="93">
        <v>-2.3553844341365888</v>
      </c>
      <c r="BR111" s="93">
        <v>-2.7702176959288556</v>
      </c>
      <c r="BS111" s="93">
        <v>0</v>
      </c>
      <c r="BT111" s="93">
        <v>0</v>
      </c>
      <c r="BU111" s="93">
        <v>0</v>
      </c>
      <c r="BV111" s="93">
        <v>0</v>
      </c>
      <c r="BW111" s="93">
        <v>0</v>
      </c>
      <c r="BX111" s="33"/>
    </row>
    <row r="112" spans="1:76" ht="25.5" customHeight="1">
      <c r="A112" s="82"/>
      <c r="B112" s="107" t="s">
        <v>1</v>
      </c>
      <c r="C112" s="167"/>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v>35162.829813578712</v>
      </c>
      <c r="AI112" s="93">
        <v>35154.633327731623</v>
      </c>
      <c r="AJ112" s="93">
        <v>35330.971840546859</v>
      </c>
      <c r="AK112" s="93">
        <v>37081.151203369089</v>
      </c>
      <c r="AL112" s="93">
        <v>38803.167150105241</v>
      </c>
      <c r="AM112" s="93">
        <v>40051.301496648441</v>
      </c>
      <c r="AN112" s="93">
        <v>39550.262418158673</v>
      </c>
      <c r="AO112" s="93">
        <v>40498.102440590774</v>
      </c>
      <c r="AP112" s="93">
        <v>41752.904781267702</v>
      </c>
      <c r="AQ112" s="93">
        <v>41495.176037335623</v>
      </c>
      <c r="AR112" s="93">
        <v>40141.327128542864</v>
      </c>
      <c r="AS112" s="93">
        <v>40057.843888620133</v>
      </c>
      <c r="AT112" s="93">
        <v>40572.399273284718</v>
      </c>
      <c r="AU112" s="93">
        <v>43117.083845555928</v>
      </c>
      <c r="AV112" s="93">
        <v>43957.486979554655</v>
      </c>
      <c r="AW112" s="93">
        <v>45276.247870589454</v>
      </c>
      <c r="AX112" s="93">
        <v>45635.005656444613</v>
      </c>
      <c r="AY112" s="93">
        <v>46221.155075576113</v>
      </c>
      <c r="AZ112" s="93">
        <v>47338.381173177855</v>
      </c>
      <c r="BA112" s="93">
        <v>48778.189131407489</v>
      </c>
      <c r="BB112" s="93">
        <v>50900.208698913113</v>
      </c>
      <c r="BC112" s="93">
        <v>53486.928283399415</v>
      </c>
      <c r="BD112" s="93">
        <v>53590.343992540453</v>
      </c>
      <c r="BE112" s="93">
        <v>57117.422172848979</v>
      </c>
      <c r="BF112" s="93">
        <v>58899.452258359408</v>
      </c>
      <c r="BG112" s="93">
        <v>60507.53638327909</v>
      </c>
      <c r="BH112" s="93">
        <v>61553.286988639898</v>
      </c>
      <c r="BI112" s="93">
        <v>63096.030609985391</v>
      </c>
      <c r="BJ112" s="93">
        <v>64107.377577715459</v>
      </c>
      <c r="BK112" s="93">
        <v>66846.903700954339</v>
      </c>
      <c r="BL112" s="93">
        <v>69728.301009305127</v>
      </c>
      <c r="BM112" s="93">
        <v>73833.052983362431</v>
      </c>
      <c r="BN112" s="93">
        <v>75001.873570075666</v>
      </c>
      <c r="BO112" s="93">
        <v>78235.78208933417</v>
      </c>
      <c r="BP112" s="93">
        <v>82868.814256449477</v>
      </c>
      <c r="BQ112" s="93">
        <v>84502.609788199508</v>
      </c>
      <c r="BR112" s="93">
        <v>86511.944942340837</v>
      </c>
      <c r="BS112" s="93">
        <v>88486.424276160542</v>
      </c>
      <c r="BT112" s="93">
        <v>89631.965737851569</v>
      </c>
      <c r="BU112" s="93">
        <v>91109.171719131773</v>
      </c>
      <c r="BV112" s="93">
        <v>92286.981069037953</v>
      </c>
      <c r="BW112" s="93">
        <v>92774.343101450766</v>
      </c>
      <c r="BX112" s="33"/>
    </row>
    <row r="113" spans="1:76">
      <c r="A113" s="82"/>
      <c r="B113" s="38" t="s">
        <v>214</v>
      </c>
      <c r="C113" s="167" t="s">
        <v>207</v>
      </c>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v>34991.394222182957</v>
      </c>
      <c r="AI113" s="93">
        <v>35011.66373896091</v>
      </c>
      <c r="AJ113" s="93">
        <v>35203.882013782306</v>
      </c>
      <c r="AK113" s="93">
        <v>36962.272050312662</v>
      </c>
      <c r="AL113" s="93">
        <v>38688.947804604897</v>
      </c>
      <c r="AM113" s="93">
        <v>39939.243126144647</v>
      </c>
      <c r="AN113" s="93">
        <v>39449.494126899241</v>
      </c>
      <c r="AO113" s="93">
        <v>40398.227421038042</v>
      </c>
      <c r="AP113" s="93">
        <v>41666.195183296266</v>
      </c>
      <c r="AQ113" s="93">
        <v>41412.667779187883</v>
      </c>
      <c r="AR113" s="93">
        <v>40066.085518455504</v>
      </c>
      <c r="AS113" s="93">
        <v>39991.04260982199</v>
      </c>
      <c r="AT113" s="93">
        <v>40508.459213757524</v>
      </c>
      <c r="AU113" s="93">
        <v>43056.670049031389</v>
      </c>
      <c r="AV113" s="93">
        <v>43899.030393537061</v>
      </c>
      <c r="AW113" s="93">
        <v>45218.221557356519</v>
      </c>
      <c r="AX113" s="93">
        <v>45579.989001320093</v>
      </c>
      <c r="AY113" s="93">
        <v>46166.033305426776</v>
      </c>
      <c r="AZ113" s="93">
        <v>47294.441602429186</v>
      </c>
      <c r="BA113" s="93">
        <v>48735.718441692428</v>
      </c>
      <c r="BB113" s="93">
        <v>50859.063401239517</v>
      </c>
      <c r="BC113" s="93">
        <v>53447.767906650704</v>
      </c>
      <c r="BD113" s="93">
        <v>53552.247948525022</v>
      </c>
      <c r="BE113" s="93">
        <v>57078.453446547908</v>
      </c>
      <c r="BF113" s="93">
        <v>58861.142556067891</v>
      </c>
      <c r="BG113" s="93">
        <v>60468.897745571128</v>
      </c>
      <c r="BH113" s="93">
        <v>61515.086262190853</v>
      </c>
      <c r="BI113" s="93">
        <v>63058.578788381492</v>
      </c>
      <c r="BJ113" s="93">
        <v>64066.653977369984</v>
      </c>
      <c r="BK113" s="93">
        <v>66800.948182651147</v>
      </c>
      <c r="BL113" s="93">
        <v>69677.333440089438</v>
      </c>
      <c r="BM113" s="93">
        <v>73780.426778634108</v>
      </c>
      <c r="BN113" s="93">
        <v>74939.476577460737</v>
      </c>
      <c r="BO113" s="93">
        <v>78169.76867894124</v>
      </c>
      <c r="BP113" s="93">
        <v>82790.913543728064</v>
      </c>
      <c r="BQ113" s="93">
        <v>84405.354378912976</v>
      </c>
      <c r="BR113" s="93">
        <v>86425.462496267632</v>
      </c>
      <c r="BS113" s="93">
        <v>88396.192960147557</v>
      </c>
      <c r="BT113" s="93">
        <v>89539.483520690803</v>
      </c>
      <c r="BU113" s="93">
        <v>91016.064816962957</v>
      </c>
      <c r="BV113" s="93">
        <v>92190.216755298447</v>
      </c>
      <c r="BW113" s="93">
        <v>92671.469475264486</v>
      </c>
      <c r="BX113" s="33"/>
    </row>
    <row r="114" spans="1:76">
      <c r="A114" s="82"/>
      <c r="B114" s="88" t="s">
        <v>287</v>
      </c>
      <c r="C114" s="167"/>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v>34991.394222182957</v>
      </c>
      <c r="AI114" s="93">
        <v>35007.692361495057</v>
      </c>
      <c r="AJ114" s="93">
        <v>35177.126260779238</v>
      </c>
      <c r="AK114" s="93">
        <v>36904.3565654903</v>
      </c>
      <c r="AL114" s="93">
        <v>38574.728459104546</v>
      </c>
      <c r="AM114" s="93">
        <v>39775.255266870801</v>
      </c>
      <c r="AN114" s="93">
        <v>39224.703323320493</v>
      </c>
      <c r="AO114" s="93">
        <v>40054.754792820095</v>
      </c>
      <c r="AP114" s="93">
        <v>41152.750157665054</v>
      </c>
      <c r="AQ114" s="93">
        <v>40763.287770371571</v>
      </c>
      <c r="AR114" s="93">
        <v>39273.629559472247</v>
      </c>
      <c r="AS114" s="93">
        <v>38974.510819599098</v>
      </c>
      <c r="AT114" s="93">
        <v>39212.038770437699</v>
      </c>
      <c r="AU114" s="93">
        <v>41215.879873979138</v>
      </c>
      <c r="AV114" s="93">
        <v>41693.718618479077</v>
      </c>
      <c r="AW114" s="93">
        <v>42591.66368171107</v>
      </c>
      <c r="AX114" s="93">
        <v>42589.940987079288</v>
      </c>
      <c r="AY114" s="93">
        <v>42742.189428115904</v>
      </c>
      <c r="AZ114" s="93">
        <v>43221.047532189623</v>
      </c>
      <c r="BA114" s="93">
        <v>44138.149729996992</v>
      </c>
      <c r="BB114" s="93">
        <v>45626.010582709539</v>
      </c>
      <c r="BC114" s="93">
        <v>47226.287379012843</v>
      </c>
      <c r="BD114" s="93">
        <v>45487.158837861673</v>
      </c>
      <c r="BE114" s="93">
        <v>48260.086630609643</v>
      </c>
      <c r="BF114" s="93">
        <v>49496.176398136806</v>
      </c>
      <c r="BG114" s="93">
        <v>50097.668377865062</v>
      </c>
      <c r="BH114" s="93">
        <v>50484.813897943379</v>
      </c>
      <c r="BI114" s="93">
        <v>51265.03537550482</v>
      </c>
      <c r="BJ114" s="93">
        <v>51522.848651227949</v>
      </c>
      <c r="BK114" s="93">
        <v>53129.119253380151</v>
      </c>
      <c r="BL114" s="93">
        <v>54713.513149708277</v>
      </c>
      <c r="BM114" s="93">
        <v>57225.608677197029</v>
      </c>
      <c r="BN114" s="93">
        <v>58099.861826397246</v>
      </c>
      <c r="BO114" s="93">
        <v>60520.948555166135</v>
      </c>
      <c r="BP114" s="93">
        <v>63500.465166460141</v>
      </c>
      <c r="BQ114" s="93">
        <v>64555.087662270242</v>
      </c>
      <c r="BR114" s="93">
        <v>65860.654455116455</v>
      </c>
      <c r="BS114" s="93">
        <v>67431.428395483294</v>
      </c>
      <c r="BT114" s="93">
        <v>67389.46967482123</v>
      </c>
      <c r="BU114" s="93">
        <v>66207.139469454531</v>
      </c>
      <c r="BV114" s="93">
        <v>64897.224857384623</v>
      </c>
      <c r="BW114" s="93">
        <v>63440.119101148433</v>
      </c>
      <c r="BX114" s="33"/>
    </row>
    <row r="115" spans="1:76">
      <c r="A115" s="82"/>
      <c r="B115" s="88" t="s">
        <v>286</v>
      </c>
      <c r="C115" s="167"/>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v>0</v>
      </c>
      <c r="AI115" s="93">
        <v>3.9713774658530978</v>
      </c>
      <c r="AJ115" s="93">
        <v>26.755753003064644</v>
      </c>
      <c r="AK115" s="93">
        <v>57.91548482236027</v>
      </c>
      <c r="AL115" s="93">
        <v>114.21934550034658</v>
      </c>
      <c r="AM115" s="93">
        <v>163.98785927384375</v>
      </c>
      <c r="AN115" s="93">
        <v>224.79080357874204</v>
      </c>
      <c r="AO115" s="93">
        <v>343.47262821794283</v>
      </c>
      <c r="AP115" s="93">
        <v>513.44502563121193</v>
      </c>
      <c r="AQ115" s="93">
        <v>649.38000881631683</v>
      </c>
      <c r="AR115" s="93">
        <v>792.45595898326405</v>
      </c>
      <c r="AS115" s="93">
        <v>1016.53179022289</v>
      </c>
      <c r="AT115" s="93">
        <v>1296.4204433198256</v>
      </c>
      <c r="AU115" s="93">
        <v>1840.7901750522549</v>
      </c>
      <c r="AV115" s="93">
        <v>2205.3117750579836</v>
      </c>
      <c r="AW115" s="93">
        <v>2626.557875645452</v>
      </c>
      <c r="AX115" s="93">
        <v>2990.0480142408055</v>
      </c>
      <c r="AY115" s="93">
        <v>3423.8438773108719</v>
      </c>
      <c r="AZ115" s="93">
        <v>4073.3940702395621</v>
      </c>
      <c r="BA115" s="93">
        <v>4597.5687116954432</v>
      </c>
      <c r="BB115" s="93">
        <v>5233.0528185299727</v>
      </c>
      <c r="BC115" s="93">
        <v>6221.4805276378611</v>
      </c>
      <c r="BD115" s="93">
        <v>6544.0851344481034</v>
      </c>
      <c r="BE115" s="93">
        <v>7259.0079407939629</v>
      </c>
      <c r="BF115" s="93">
        <v>7791.2736391068756</v>
      </c>
      <c r="BG115" s="93">
        <v>8649.9926182560484</v>
      </c>
      <c r="BH115" s="93">
        <v>9286.5616619982102</v>
      </c>
      <c r="BI115" s="93">
        <v>10014.072589573896</v>
      </c>
      <c r="BJ115" s="93">
        <v>10694.205062016888</v>
      </c>
      <c r="BK115" s="93">
        <v>11636.278133255681</v>
      </c>
      <c r="BL115" s="93">
        <v>12649.391538212145</v>
      </c>
      <c r="BM115" s="93">
        <v>14012.838611810648</v>
      </c>
      <c r="BN115" s="93">
        <v>14041.652884573037</v>
      </c>
      <c r="BO115" s="93">
        <v>14946.99348872914</v>
      </c>
      <c r="BP115" s="93">
        <v>16371.370409872705</v>
      </c>
      <c r="BQ115" s="93">
        <v>16942.842194684297</v>
      </c>
      <c r="BR115" s="93">
        <v>17637.261384841666</v>
      </c>
      <c r="BS115" s="93">
        <v>18038.394895694335</v>
      </c>
      <c r="BT115" s="93">
        <v>17804.838888967159</v>
      </c>
      <c r="BU115" s="93">
        <v>17438.815973520017</v>
      </c>
      <c r="BV115" s="93">
        <v>17044.598960013551</v>
      </c>
      <c r="BW115" s="93">
        <v>16615.690699835566</v>
      </c>
      <c r="BX115" s="33"/>
    </row>
    <row r="116" spans="1:76">
      <c r="A116" s="82"/>
      <c r="B116" s="88" t="s">
        <v>285</v>
      </c>
      <c r="C116" s="167"/>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v>0</v>
      </c>
      <c r="AI116" s="93">
        <v>0</v>
      </c>
      <c r="AJ116" s="93">
        <v>0</v>
      </c>
      <c r="AK116" s="93">
        <v>0</v>
      </c>
      <c r="AL116" s="93">
        <v>0</v>
      </c>
      <c r="AM116" s="93">
        <v>0</v>
      </c>
      <c r="AN116" s="93">
        <v>0</v>
      </c>
      <c r="AO116" s="93">
        <v>0</v>
      </c>
      <c r="AP116" s="93">
        <v>0</v>
      </c>
      <c r="AQ116" s="93">
        <v>0</v>
      </c>
      <c r="AR116" s="93">
        <v>0</v>
      </c>
      <c r="AS116" s="93">
        <v>0</v>
      </c>
      <c r="AT116" s="93">
        <v>0</v>
      </c>
      <c r="AU116" s="93">
        <v>0</v>
      </c>
      <c r="AV116" s="93">
        <v>0</v>
      </c>
      <c r="AW116" s="93">
        <v>0</v>
      </c>
      <c r="AX116" s="93">
        <v>0</v>
      </c>
      <c r="AY116" s="93">
        <v>0</v>
      </c>
      <c r="AZ116" s="93">
        <v>0</v>
      </c>
      <c r="BA116" s="93">
        <v>0</v>
      </c>
      <c r="BB116" s="93">
        <v>0</v>
      </c>
      <c r="BC116" s="93">
        <v>0</v>
      </c>
      <c r="BD116" s="93">
        <v>1521.0039762152426</v>
      </c>
      <c r="BE116" s="93">
        <v>1559.3588751443003</v>
      </c>
      <c r="BF116" s="93">
        <v>1573.6925188242139</v>
      </c>
      <c r="BG116" s="93">
        <v>1721.2367494500136</v>
      </c>
      <c r="BH116" s="93">
        <v>1743.7107022492714</v>
      </c>
      <c r="BI116" s="93">
        <v>1779.4708233027666</v>
      </c>
      <c r="BJ116" s="93">
        <v>1800.614732754</v>
      </c>
      <c r="BK116" s="93">
        <v>1851.4113026196692</v>
      </c>
      <c r="BL116" s="93">
        <v>1920.4130976205981</v>
      </c>
      <c r="BM116" s="93">
        <v>1990.6989141904967</v>
      </c>
      <c r="BN116" s="93">
        <v>1977.731130229778</v>
      </c>
      <c r="BO116" s="93">
        <v>2034.7676370681515</v>
      </c>
      <c r="BP116" s="93">
        <v>2136.7412119052001</v>
      </c>
      <c r="BQ116" s="93">
        <v>2156.0462001236174</v>
      </c>
      <c r="BR116" s="93">
        <v>2188.4724955164997</v>
      </c>
      <c r="BS116" s="93">
        <v>2194.023195556169</v>
      </c>
      <c r="BT116" s="93">
        <v>2130.7922283398652</v>
      </c>
      <c r="BU116" s="93">
        <v>2051.4119224844039</v>
      </c>
      <c r="BV116" s="93">
        <v>1969.8500674779889</v>
      </c>
      <c r="BW116" s="93">
        <v>1882.5986122386269</v>
      </c>
      <c r="BX116" s="33"/>
    </row>
    <row r="117" spans="1:76">
      <c r="A117" s="82"/>
      <c r="B117" s="88" t="s">
        <v>284</v>
      </c>
      <c r="C117" s="167"/>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v>0</v>
      </c>
      <c r="AI117" s="93">
        <v>0</v>
      </c>
      <c r="AJ117" s="93">
        <v>0</v>
      </c>
      <c r="AK117" s="93">
        <v>0</v>
      </c>
      <c r="AL117" s="93">
        <v>0</v>
      </c>
      <c r="AM117" s="93">
        <v>0</v>
      </c>
      <c r="AN117" s="93">
        <v>0</v>
      </c>
      <c r="AO117" s="93">
        <v>0</v>
      </c>
      <c r="AP117" s="93">
        <v>0</v>
      </c>
      <c r="AQ117" s="93">
        <v>0</v>
      </c>
      <c r="AR117" s="93">
        <v>0</v>
      </c>
      <c r="AS117" s="93">
        <v>0</v>
      </c>
      <c r="AT117" s="93">
        <v>0</v>
      </c>
      <c r="AU117" s="93">
        <v>0</v>
      </c>
      <c r="AV117" s="93">
        <v>0</v>
      </c>
      <c r="AW117" s="93">
        <v>0</v>
      </c>
      <c r="AX117" s="93">
        <v>0</v>
      </c>
      <c r="AY117" s="93">
        <v>0</v>
      </c>
      <c r="AZ117" s="93">
        <v>0</v>
      </c>
      <c r="BA117" s="93">
        <v>0</v>
      </c>
      <c r="BB117" s="93">
        <v>0</v>
      </c>
      <c r="BC117" s="93">
        <v>0</v>
      </c>
      <c r="BD117" s="93">
        <v>0</v>
      </c>
      <c r="BE117" s="93">
        <v>0</v>
      </c>
      <c r="BF117" s="93">
        <v>0</v>
      </c>
      <c r="BG117" s="93">
        <v>0</v>
      </c>
      <c r="BH117" s="93">
        <v>0</v>
      </c>
      <c r="BI117" s="93">
        <v>0</v>
      </c>
      <c r="BJ117" s="93">
        <v>48.985531371149364</v>
      </c>
      <c r="BK117" s="93">
        <v>184.13949339563558</v>
      </c>
      <c r="BL117" s="93">
        <v>394.01565454841278</v>
      </c>
      <c r="BM117" s="93">
        <v>551.28057543593093</v>
      </c>
      <c r="BN117" s="93">
        <v>820.23073626067708</v>
      </c>
      <c r="BO117" s="93">
        <v>667.05899797782592</v>
      </c>
      <c r="BP117" s="93">
        <v>782.33675549003146</v>
      </c>
      <c r="BQ117" s="93">
        <v>751.37832183481771</v>
      </c>
      <c r="BR117" s="93">
        <v>739.07416079300742</v>
      </c>
      <c r="BS117" s="93">
        <v>732.34647341376387</v>
      </c>
      <c r="BT117" s="93">
        <v>700.42802048323449</v>
      </c>
      <c r="BU117" s="93">
        <v>677.50363093746648</v>
      </c>
      <c r="BV117" s="93">
        <v>588.53148456285135</v>
      </c>
      <c r="BW117" s="93">
        <v>476.23178257059561</v>
      </c>
      <c r="BX117" s="33"/>
    </row>
    <row r="118" spans="1:76">
      <c r="A118" s="82"/>
      <c r="B118" s="175" t="s">
        <v>283</v>
      </c>
      <c r="C118" s="167"/>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v>1425.6892224118308</v>
      </c>
      <c r="BU118" s="93">
        <v>4381.2063881718514</v>
      </c>
      <c r="BV118" s="93">
        <v>7267.8827691425759</v>
      </c>
      <c r="BW118" s="93">
        <v>9729.9219540253725</v>
      </c>
      <c r="BX118" s="33"/>
    </row>
    <row r="119" spans="1:76">
      <c r="A119" s="82"/>
      <c r="B119" s="175" t="s">
        <v>282</v>
      </c>
      <c r="C119" s="167"/>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v>88.265485667483972</v>
      </c>
      <c r="BU119" s="93">
        <v>259.98743239468001</v>
      </c>
      <c r="BV119" s="93">
        <v>422.12861671685397</v>
      </c>
      <c r="BW119" s="93">
        <v>526.90732544590367</v>
      </c>
      <c r="BX119" s="33"/>
    </row>
    <row r="120" spans="1:76">
      <c r="A120" s="82"/>
      <c r="B120" s="38" t="s">
        <v>281</v>
      </c>
      <c r="C120" s="167" t="s">
        <v>198</v>
      </c>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v>171.43559139575865</v>
      </c>
      <c r="AI120" s="93">
        <v>142.96958877071151</v>
      </c>
      <c r="AJ120" s="93">
        <v>127.08982676455705</v>
      </c>
      <c r="AK120" s="93">
        <v>118.8791530564237</v>
      </c>
      <c r="AL120" s="93">
        <v>114.21934550034658</v>
      </c>
      <c r="AM120" s="93">
        <v>112.05837050379323</v>
      </c>
      <c r="AN120" s="93">
        <v>100.7682912594361</v>
      </c>
      <c r="AO120" s="93">
        <v>99.875019552735139</v>
      </c>
      <c r="AP120" s="93">
        <v>86.709597971431506</v>
      </c>
      <c r="AQ120" s="93">
        <v>82.508258147737621</v>
      </c>
      <c r="AR120" s="93">
        <v>75.241610087355625</v>
      </c>
      <c r="AS120" s="93">
        <v>66.801278798143301</v>
      </c>
      <c r="AT120" s="93">
        <v>63.940059527190385</v>
      </c>
      <c r="AU120" s="93">
        <v>60.413796524533865</v>
      </c>
      <c r="AV120" s="93">
        <v>58.456586017589458</v>
      </c>
      <c r="AW120" s="93">
        <v>58.026313232929326</v>
      </c>
      <c r="AX120" s="93">
        <v>55.016655124518195</v>
      </c>
      <c r="AY120" s="93">
        <v>55.121770149336754</v>
      </c>
      <c r="AZ120" s="93">
        <v>43.939570748672175</v>
      </c>
      <c r="BA120" s="93">
        <v>42.470689715052373</v>
      </c>
      <c r="BB120" s="93">
        <v>41.145297673597632</v>
      </c>
      <c r="BC120" s="93">
        <v>39.160376748707201</v>
      </c>
      <c r="BD120" s="93">
        <v>38.096044015427502</v>
      </c>
      <c r="BE120" s="93">
        <v>38.968726301074284</v>
      </c>
      <c r="BF120" s="93">
        <v>38.309702291519109</v>
      </c>
      <c r="BG120" s="93">
        <v>38.638637707960285</v>
      </c>
      <c r="BH120" s="93">
        <v>38.200726449051153</v>
      </c>
      <c r="BI120" s="93">
        <v>37.451821603902594</v>
      </c>
      <c r="BJ120" s="93">
        <v>40.72360034547966</v>
      </c>
      <c r="BK120" s="93">
        <v>45.955518303199071</v>
      </c>
      <c r="BL120" s="93">
        <v>50.967569215690567</v>
      </c>
      <c r="BM120" s="93">
        <v>52.626204728321277</v>
      </c>
      <c r="BN120" s="93">
        <v>62.396992614928756</v>
      </c>
      <c r="BO120" s="93">
        <v>66.013410392931618</v>
      </c>
      <c r="BP120" s="93">
        <v>77.900712721399614</v>
      </c>
      <c r="BQ120" s="93">
        <v>97.255409286533791</v>
      </c>
      <c r="BR120" s="93">
        <v>86.482446073201515</v>
      </c>
      <c r="BS120" s="93">
        <v>90.231316012978638</v>
      </c>
      <c r="BT120" s="93">
        <v>92.482217160767647</v>
      </c>
      <c r="BU120" s="93">
        <v>93.10690216882017</v>
      </c>
      <c r="BV120" s="93">
        <v>96.764313739493829</v>
      </c>
      <c r="BW120" s="93">
        <v>102.87362618627435</v>
      </c>
      <c r="BX120" s="33"/>
    </row>
    <row r="121" spans="1:76" ht="26.1" customHeight="1">
      <c r="A121" s="82"/>
      <c r="B121" s="107" t="s">
        <v>280</v>
      </c>
      <c r="C121" s="167" t="s">
        <v>207</v>
      </c>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v>0</v>
      </c>
      <c r="AI121" s="93">
        <v>0</v>
      </c>
      <c r="AJ121" s="93">
        <v>0</v>
      </c>
      <c r="AK121" s="93">
        <v>0</v>
      </c>
      <c r="AL121" s="93">
        <v>0</v>
      </c>
      <c r="AM121" s="93">
        <v>0</v>
      </c>
      <c r="AN121" s="93">
        <v>0</v>
      </c>
      <c r="AO121" s="93">
        <v>0</v>
      </c>
      <c r="AP121" s="93">
        <v>0</v>
      </c>
      <c r="AQ121" s="93">
        <v>0</v>
      </c>
      <c r="AR121" s="93">
        <v>0</v>
      </c>
      <c r="AS121" s="93">
        <v>0</v>
      </c>
      <c r="AT121" s="93">
        <v>0</v>
      </c>
      <c r="AU121" s="93">
        <v>0</v>
      </c>
      <c r="AV121" s="93">
        <v>0</v>
      </c>
      <c r="AW121" s="93">
        <v>0</v>
      </c>
      <c r="AX121" s="93">
        <v>0</v>
      </c>
      <c r="AY121" s="93">
        <v>0</v>
      </c>
      <c r="AZ121" s="93">
        <v>0</v>
      </c>
      <c r="BA121" s="93">
        <v>0</v>
      </c>
      <c r="BB121" s="93">
        <v>0</v>
      </c>
      <c r="BC121" s="93">
        <v>0</v>
      </c>
      <c r="BD121" s="93">
        <v>0</v>
      </c>
      <c r="BE121" s="93">
        <v>0</v>
      </c>
      <c r="BF121" s="93">
        <v>0</v>
      </c>
      <c r="BG121" s="93">
        <v>0</v>
      </c>
      <c r="BH121" s="93">
        <v>0</v>
      </c>
      <c r="BI121" s="93">
        <v>0</v>
      </c>
      <c r="BJ121" s="93">
        <v>0</v>
      </c>
      <c r="BK121" s="93">
        <v>0</v>
      </c>
      <c r="BL121" s="93">
        <v>11.141591433489143</v>
      </c>
      <c r="BM121" s="93">
        <v>0.27751333690538132</v>
      </c>
      <c r="BN121" s="93">
        <v>-1.9044173531264981</v>
      </c>
      <c r="BO121" s="93">
        <v>5.446972984160336</v>
      </c>
      <c r="BP121" s="93">
        <v>2.1195164969001747</v>
      </c>
      <c r="BQ121" s="93">
        <v>2.5882811523510529</v>
      </c>
      <c r="BR121" s="93">
        <v>2.3543535914204217</v>
      </c>
      <c r="BS121" s="93">
        <v>3.204141308455958</v>
      </c>
      <c r="BT121" s="93">
        <v>3.1672922533674472</v>
      </c>
      <c r="BU121" s="93">
        <v>3.1176978365888544</v>
      </c>
      <c r="BV121" s="93">
        <v>3.0549346769271866</v>
      </c>
      <c r="BW121" s="93">
        <v>2.9770107946854862</v>
      </c>
      <c r="BX121" s="33"/>
    </row>
    <row r="122" spans="1:76">
      <c r="A122" s="82"/>
      <c r="B122" s="107" t="s">
        <v>209</v>
      </c>
      <c r="C122" s="167" t="s">
        <v>200</v>
      </c>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v>0</v>
      </c>
      <c r="AI122" s="93">
        <v>0</v>
      </c>
      <c r="AJ122" s="93">
        <v>0</v>
      </c>
      <c r="AK122" s="93">
        <v>0</v>
      </c>
      <c r="AL122" s="93">
        <v>0</v>
      </c>
      <c r="AM122" s="93">
        <v>0</v>
      </c>
      <c r="AN122" s="93">
        <v>0</v>
      </c>
      <c r="AO122" s="93">
        <v>0</v>
      </c>
      <c r="AP122" s="93">
        <v>0</v>
      </c>
      <c r="AQ122" s="93">
        <v>0</v>
      </c>
      <c r="AR122" s="93">
        <v>0</v>
      </c>
      <c r="AS122" s="93">
        <v>0</v>
      </c>
      <c r="AT122" s="93">
        <v>0</v>
      </c>
      <c r="AU122" s="93">
        <v>0</v>
      </c>
      <c r="AV122" s="93">
        <v>0</v>
      </c>
      <c r="AW122" s="93">
        <v>0</v>
      </c>
      <c r="AX122" s="93">
        <v>0</v>
      </c>
      <c r="AY122" s="93">
        <v>0</v>
      </c>
      <c r="AZ122" s="93">
        <v>0</v>
      </c>
      <c r="BA122" s="93">
        <v>0</v>
      </c>
      <c r="BB122" s="93">
        <v>0</v>
      </c>
      <c r="BC122" s="93">
        <v>0</v>
      </c>
      <c r="BD122" s="93">
        <v>0</v>
      </c>
      <c r="BE122" s="93">
        <v>0</v>
      </c>
      <c r="BF122" s="93">
        <v>0</v>
      </c>
      <c r="BG122" s="93">
        <v>0</v>
      </c>
      <c r="BH122" s="93">
        <v>0</v>
      </c>
      <c r="BI122" s="93">
        <v>0</v>
      </c>
      <c r="BJ122" s="93">
        <v>0.28697373203335147</v>
      </c>
      <c r="BK122" s="93">
        <v>0</v>
      </c>
      <c r="BL122" s="93">
        <v>0</v>
      </c>
      <c r="BM122" s="93">
        <v>0</v>
      </c>
      <c r="BN122" s="93">
        <v>0</v>
      </c>
      <c r="BO122" s="93">
        <v>0</v>
      </c>
      <c r="BP122" s="93">
        <v>0</v>
      </c>
      <c r="BQ122" s="93">
        <v>0</v>
      </c>
      <c r="BR122" s="93">
        <v>0</v>
      </c>
      <c r="BS122" s="93">
        <v>0</v>
      </c>
      <c r="BT122" s="93">
        <v>0</v>
      </c>
      <c r="BU122" s="93">
        <v>0</v>
      </c>
      <c r="BV122" s="93">
        <v>0</v>
      </c>
      <c r="BW122" s="93">
        <v>0</v>
      </c>
      <c r="BX122" s="33"/>
    </row>
    <row r="123" spans="1:76">
      <c r="A123" s="82"/>
      <c r="B123" s="30" t="s">
        <v>279</v>
      </c>
      <c r="C123" s="167" t="s">
        <v>198</v>
      </c>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v>1128.1944600036775</v>
      </c>
      <c r="AI123" s="93">
        <v>940.52543972812578</v>
      </c>
      <c r="AJ123" s="93">
        <v>918.08353067065877</v>
      </c>
      <c r="AK123" s="93">
        <v>970.04169620677055</v>
      </c>
      <c r="AL123" s="93">
        <v>977.48915879196602</v>
      </c>
      <c r="AM123" s="93">
        <v>964.59572016566426</v>
      </c>
      <c r="AN123" s="93">
        <v>999.76355842230521</v>
      </c>
      <c r="AO123" s="93">
        <v>1054.9554717746748</v>
      </c>
      <c r="AP123" s="93">
        <v>1059.0194725648112</v>
      </c>
      <c r="AQ123" s="93">
        <v>1043.4916275313176</v>
      </c>
      <c r="AR123" s="93">
        <v>1020.5154930654081</v>
      </c>
      <c r="AS123" s="93">
        <v>1012.59014186295</v>
      </c>
      <c r="AT123" s="93">
        <v>1214.0075898189991</v>
      </c>
      <c r="AU123" s="93">
        <v>1359.2429956898193</v>
      </c>
      <c r="AV123" s="93">
        <v>1573.6570080251338</v>
      </c>
      <c r="AW123" s="93">
        <v>1679.8444139817816</v>
      </c>
      <c r="AX123" s="93">
        <v>1469.1174004584093</v>
      </c>
      <c r="AY123" s="93">
        <v>1561.3241180800994</v>
      </c>
      <c r="AZ123" s="93">
        <v>1651.2334548797699</v>
      </c>
      <c r="BA123" s="93">
        <v>1559.0595207153897</v>
      </c>
      <c r="BB123" s="93">
        <v>1499.4178855711541</v>
      </c>
      <c r="BC123" s="93">
        <v>1472.11634279542</v>
      </c>
      <c r="BD123" s="93">
        <v>1640.0595625257836</v>
      </c>
      <c r="BE123" s="93">
        <v>1432.8327638985131</v>
      </c>
      <c r="BF123" s="93">
        <v>0</v>
      </c>
      <c r="BG123" s="93">
        <v>0</v>
      </c>
      <c r="BH123" s="93">
        <v>0</v>
      </c>
      <c r="BI123" s="93">
        <v>0</v>
      </c>
      <c r="BJ123" s="93">
        <v>0</v>
      </c>
      <c r="BK123" s="93">
        <v>0</v>
      </c>
      <c r="BL123" s="93">
        <v>0</v>
      </c>
      <c r="BM123" s="93">
        <v>0</v>
      </c>
      <c r="BN123" s="93">
        <v>0</v>
      </c>
      <c r="BO123" s="93">
        <v>0</v>
      </c>
      <c r="BP123" s="93">
        <v>0</v>
      </c>
      <c r="BQ123" s="93">
        <v>0</v>
      </c>
      <c r="BR123" s="93">
        <v>0</v>
      </c>
      <c r="BS123" s="93">
        <v>0</v>
      </c>
      <c r="BT123" s="93">
        <v>0</v>
      </c>
      <c r="BU123" s="93">
        <v>0</v>
      </c>
      <c r="BV123" s="93">
        <v>0</v>
      </c>
      <c r="BW123" s="93">
        <v>0</v>
      </c>
      <c r="BX123" s="33"/>
    </row>
    <row r="124" spans="1:76">
      <c r="A124" s="82"/>
      <c r="B124" s="33" t="s">
        <v>278</v>
      </c>
      <c r="C124" s="167" t="s">
        <v>198</v>
      </c>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v>0</v>
      </c>
      <c r="AI124" s="93">
        <v>0</v>
      </c>
      <c r="AJ124" s="93">
        <v>0</v>
      </c>
      <c r="AK124" s="93">
        <v>0</v>
      </c>
      <c r="AL124" s="93">
        <v>0</v>
      </c>
      <c r="AM124" s="93">
        <v>0</v>
      </c>
      <c r="AN124" s="93">
        <v>0</v>
      </c>
      <c r="AO124" s="93">
        <v>0</v>
      </c>
      <c r="AP124" s="93">
        <v>0</v>
      </c>
      <c r="AQ124" s="93">
        <v>0</v>
      </c>
      <c r="AR124" s="93">
        <v>0</v>
      </c>
      <c r="AS124" s="93">
        <v>0</v>
      </c>
      <c r="AT124" s="93">
        <v>0</v>
      </c>
      <c r="AU124" s="93">
        <v>0</v>
      </c>
      <c r="AV124" s="93">
        <v>0</v>
      </c>
      <c r="AW124" s="93">
        <v>0</v>
      </c>
      <c r="AX124" s="93">
        <v>0</v>
      </c>
      <c r="AY124" s="93">
        <v>0</v>
      </c>
      <c r="AZ124" s="93">
        <v>0</v>
      </c>
      <c r="BA124" s="93">
        <v>276.87351801380106</v>
      </c>
      <c r="BB124" s="93">
        <v>277.95521418680329</v>
      </c>
      <c r="BC124" s="93">
        <v>1074.5877910034017</v>
      </c>
      <c r="BD124" s="93">
        <v>2419.4964500155697</v>
      </c>
      <c r="BE124" s="93">
        <v>2289.7365362895302</v>
      </c>
      <c r="BF124" s="93">
        <v>2264.0399589559674</v>
      </c>
      <c r="BG124" s="93">
        <v>2492.3045718941166</v>
      </c>
      <c r="BH124" s="93">
        <v>2475.0821652864611</v>
      </c>
      <c r="BI124" s="93">
        <v>2431.6293472267848</v>
      </c>
      <c r="BJ124" s="93">
        <v>2407.184481200889</v>
      </c>
      <c r="BK124" s="93">
        <v>2402.8644960531251</v>
      </c>
      <c r="BL124" s="93">
        <v>3057.8363103821457</v>
      </c>
      <c r="BM124" s="93">
        <v>3018.4179719067247</v>
      </c>
      <c r="BN124" s="93">
        <v>2963.6413538009142</v>
      </c>
      <c r="BO124" s="93">
        <v>2267.6495898260887</v>
      </c>
      <c r="BP124" s="93">
        <v>2226.2925437536614</v>
      </c>
      <c r="BQ124" s="93">
        <v>2175.9317627652636</v>
      </c>
      <c r="BR124" s="93">
        <v>2119.6976209660065</v>
      </c>
      <c r="BS124" s="93">
        <v>2062.9227376001895</v>
      </c>
      <c r="BT124" s="93">
        <v>2020.3613867478509</v>
      </c>
      <c r="BU124" s="93">
        <v>1956.3712068816908</v>
      </c>
      <c r="BV124" s="93">
        <v>1887.5999501415286</v>
      </c>
      <c r="BW124" s="93">
        <v>1826.0599312290854</v>
      </c>
      <c r="BX124" s="33"/>
    </row>
    <row r="125" spans="1:76" ht="24.75" customHeight="1">
      <c r="A125" s="89"/>
      <c r="B125" s="37" t="s">
        <v>277</v>
      </c>
      <c r="C125" s="82"/>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f t="shared" ref="AH125:BW125" si="5">SUM(AH80:AH124)-AH113-AH112-AH96-AH93-AH81</f>
        <v>43287.981546183481</v>
      </c>
      <c r="AI125" s="116">
        <f t="shared" si="5"/>
        <v>42766.991605353738</v>
      </c>
      <c r="AJ125" s="116">
        <f t="shared" si="5"/>
        <v>43124.095306258052</v>
      </c>
      <c r="AK125" s="116">
        <f t="shared" si="5"/>
        <v>46532.004724283564</v>
      </c>
      <c r="AL125" s="116">
        <f t="shared" si="5"/>
        <v>48954.899583087034</v>
      </c>
      <c r="AM125" s="116">
        <f t="shared" si="5"/>
        <v>50921.289815547287</v>
      </c>
      <c r="AN125" s="116">
        <f t="shared" si="5"/>
        <v>51290.777045634874</v>
      </c>
      <c r="AO125" s="116">
        <f t="shared" si="5"/>
        <v>53064.103842126962</v>
      </c>
      <c r="AP125" s="116">
        <f t="shared" si="5"/>
        <v>55027.647079113849</v>
      </c>
      <c r="AQ125" s="116">
        <f t="shared" si="5"/>
        <v>55201.916361221171</v>
      </c>
      <c r="AR125" s="116">
        <f t="shared" si="5"/>
        <v>54268.292733938848</v>
      </c>
      <c r="AS125" s="116">
        <f t="shared" si="5"/>
        <v>54944.925847073493</v>
      </c>
      <c r="AT125" s="116">
        <f t="shared" si="5"/>
        <v>56638.226394312136</v>
      </c>
      <c r="AU125" s="116">
        <f t="shared" si="5"/>
        <v>59892.590359459886</v>
      </c>
      <c r="AV125" s="116">
        <f t="shared" si="5"/>
        <v>63698.669845189339</v>
      </c>
      <c r="AW125" s="116">
        <f t="shared" si="5"/>
        <v>66921.868309409183</v>
      </c>
      <c r="AX125" s="116">
        <f t="shared" si="5"/>
        <v>67831.123440110081</v>
      </c>
      <c r="AY125" s="116">
        <f t="shared" si="5"/>
        <v>68587.719930613108</v>
      </c>
      <c r="AZ125" s="116">
        <f t="shared" si="5"/>
        <v>69355.086907366451</v>
      </c>
      <c r="BA125" s="116">
        <f t="shared" si="5"/>
        <v>70801.087855943333</v>
      </c>
      <c r="BB125" s="116">
        <f t="shared" si="5"/>
        <v>72610.614425931039</v>
      </c>
      <c r="BC125" s="116">
        <f t="shared" si="5"/>
        <v>76275.243984434783</v>
      </c>
      <c r="BD125" s="116">
        <f t="shared" si="5"/>
        <v>78934.562303253231</v>
      </c>
      <c r="BE125" s="116">
        <f t="shared" si="5"/>
        <v>83435.918996614651</v>
      </c>
      <c r="BF125" s="116">
        <f t="shared" si="5"/>
        <v>84073.716419381861</v>
      </c>
      <c r="BG125" s="116">
        <f t="shared" si="5"/>
        <v>86338.077255200697</v>
      </c>
      <c r="BH125" s="116">
        <f t="shared" si="5"/>
        <v>89715.375702383739</v>
      </c>
      <c r="BI125" s="116">
        <f t="shared" si="5"/>
        <v>92510.755145660238</v>
      </c>
      <c r="BJ125" s="116">
        <f t="shared" si="5"/>
        <v>93093.103344367337</v>
      </c>
      <c r="BK125" s="116">
        <f t="shared" si="5"/>
        <v>96591.812200484972</v>
      </c>
      <c r="BL125" s="116">
        <f t="shared" si="5"/>
        <v>102333.47618816362</v>
      </c>
      <c r="BM125" s="116">
        <f t="shared" si="5"/>
        <v>106623.99804085257</v>
      </c>
      <c r="BN125" s="116">
        <f t="shared" si="5"/>
        <v>107763.12329869882</v>
      </c>
      <c r="BO125" s="116">
        <f t="shared" si="5"/>
        <v>109947.194770724</v>
      </c>
      <c r="BP125" s="116">
        <f t="shared" si="5"/>
        <v>114079.91226048722</v>
      </c>
      <c r="BQ125" s="116">
        <f t="shared" si="5"/>
        <v>112549.49298350005</v>
      </c>
      <c r="BR125" s="116">
        <f t="shared" si="5"/>
        <v>114035.27497515455</v>
      </c>
      <c r="BS125" s="116">
        <f t="shared" si="5"/>
        <v>115067.404487329</v>
      </c>
      <c r="BT125" s="116">
        <f t="shared" si="5"/>
        <v>115333.57988702174</v>
      </c>
      <c r="BU125" s="116">
        <f t="shared" si="5"/>
        <v>115871.04358853803</v>
      </c>
      <c r="BV125" s="116">
        <f t="shared" si="5"/>
        <v>116084.20083454753</v>
      </c>
      <c r="BW125" s="116">
        <f t="shared" si="5"/>
        <v>115875.52783944068</v>
      </c>
      <c r="BX125" s="33"/>
    </row>
    <row r="126" spans="1:76" ht="15.75">
      <c r="A126" s="89"/>
      <c r="B126" s="86" t="s">
        <v>276</v>
      </c>
      <c r="C126" s="33"/>
      <c r="D126" s="116"/>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f t="shared" ref="AH126:BW126" si="6">AH125-AH97-AH123-AH87</f>
        <v>41283.795648448897</v>
      </c>
      <c r="AI126" s="116">
        <f t="shared" si="6"/>
        <v>40932.260020597307</v>
      </c>
      <c r="AJ126" s="116">
        <f t="shared" si="6"/>
        <v>41182.924275065932</v>
      </c>
      <c r="AK126" s="116">
        <f t="shared" si="6"/>
        <v>44178.04985204793</v>
      </c>
      <c r="AL126" s="116">
        <f t="shared" si="6"/>
        <v>46371.109389695914</v>
      </c>
      <c r="AM126" s="116">
        <f t="shared" si="6"/>
        <v>48091.905446164485</v>
      </c>
      <c r="AN126" s="116">
        <f t="shared" si="6"/>
        <v>48156.754355535653</v>
      </c>
      <c r="AO126" s="116">
        <f t="shared" si="6"/>
        <v>49558.093982727434</v>
      </c>
      <c r="AP126" s="116">
        <f t="shared" si="6"/>
        <v>51152.554827389002</v>
      </c>
      <c r="AQ126" s="116">
        <f t="shared" si="6"/>
        <v>51116.767864848996</v>
      </c>
      <c r="AR126" s="116">
        <f t="shared" si="6"/>
        <v>50215.952940185067</v>
      </c>
      <c r="AS126" s="116">
        <f t="shared" si="6"/>
        <v>50432.098632462737</v>
      </c>
      <c r="AT126" s="116">
        <f t="shared" si="6"/>
        <v>51542.941577291203</v>
      </c>
      <c r="AU126" s="116">
        <f t="shared" si="6"/>
        <v>55237.458542303313</v>
      </c>
      <c r="AV126" s="116">
        <f t="shared" si="6"/>
        <v>58387.695824205643</v>
      </c>
      <c r="AW126" s="116">
        <f t="shared" si="6"/>
        <v>61012.801104992548</v>
      </c>
      <c r="AX126" s="116">
        <f t="shared" si="6"/>
        <v>62117.672446876415</v>
      </c>
      <c r="AY126" s="116">
        <f t="shared" si="6"/>
        <v>63187.309927449118</v>
      </c>
      <c r="AZ126" s="116">
        <f t="shared" si="6"/>
        <v>64072.464334381839</v>
      </c>
      <c r="BA126" s="116">
        <f t="shared" si="6"/>
        <v>65786.207538284143</v>
      </c>
      <c r="BB126" s="116">
        <f t="shared" si="6"/>
        <v>67813.658858682233</v>
      </c>
      <c r="BC126" s="116">
        <f t="shared" si="6"/>
        <v>71582.165847826269</v>
      </c>
      <c r="BD126" s="116">
        <f t="shared" si="6"/>
        <v>74103.332867046411</v>
      </c>
      <c r="BE126" s="116">
        <f t="shared" si="6"/>
        <v>78724.356022680236</v>
      </c>
      <c r="BF126" s="116">
        <f t="shared" si="6"/>
        <v>81367.165813821077</v>
      </c>
      <c r="BG126" s="116">
        <f t="shared" si="6"/>
        <v>83928.800540224984</v>
      </c>
      <c r="BH126" s="116">
        <f t="shared" si="6"/>
        <v>87409.070256398642</v>
      </c>
      <c r="BI126" s="116">
        <f t="shared" si="6"/>
        <v>90249.007057221024</v>
      </c>
      <c r="BJ126" s="116">
        <f t="shared" si="6"/>
        <v>90699.094326487626</v>
      </c>
      <c r="BK126" s="116">
        <f t="shared" si="6"/>
        <v>94216.384285564229</v>
      </c>
      <c r="BL126" s="116">
        <f t="shared" si="6"/>
        <v>99884.637673730147</v>
      </c>
      <c r="BM126" s="116">
        <f t="shared" si="6"/>
        <v>104151.98664093825</v>
      </c>
      <c r="BN126" s="116">
        <f t="shared" si="6"/>
        <v>105321.94043262319</v>
      </c>
      <c r="BO126" s="116">
        <f t="shared" si="6"/>
        <v>107597.36339267009</v>
      </c>
      <c r="BP126" s="116">
        <f t="shared" si="6"/>
        <v>111861.41176602208</v>
      </c>
      <c r="BQ126" s="116">
        <f t="shared" si="6"/>
        <v>112549.49298350005</v>
      </c>
      <c r="BR126" s="116">
        <f t="shared" si="6"/>
        <v>114035.27497515455</v>
      </c>
      <c r="BS126" s="116">
        <f t="shared" si="6"/>
        <v>115067.404487329</v>
      </c>
      <c r="BT126" s="116">
        <f t="shared" si="6"/>
        <v>115333.57988702174</v>
      </c>
      <c r="BU126" s="116">
        <f t="shared" si="6"/>
        <v>115871.04358853803</v>
      </c>
      <c r="BV126" s="116">
        <f t="shared" si="6"/>
        <v>116084.20083454753</v>
      </c>
      <c r="BW126" s="116">
        <f t="shared" si="6"/>
        <v>115875.52783944068</v>
      </c>
      <c r="BX126" s="33"/>
    </row>
    <row r="127" spans="1:76" ht="15.75">
      <c r="A127" s="89"/>
      <c r="B127" s="33"/>
      <c r="C127" s="33"/>
      <c r="D127" s="116"/>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33"/>
    </row>
    <row r="128" spans="1:76" s="163" customFormat="1" ht="26.1" customHeight="1">
      <c r="A128" s="95"/>
      <c r="B128" s="37" t="s">
        <v>197</v>
      </c>
      <c r="C128" s="174"/>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f t="shared" ref="AH128:BW128" si="7">SUM(AH16,AH76,AH125)</f>
        <v>73545.868708780472</v>
      </c>
      <c r="AI128" s="165">
        <f t="shared" si="7"/>
        <v>74570.792958971579</v>
      </c>
      <c r="AJ128" s="165">
        <f t="shared" si="7"/>
        <v>75779.18211107736</v>
      </c>
      <c r="AK128" s="165">
        <f t="shared" si="7"/>
        <v>84429.529074212071</v>
      </c>
      <c r="AL128" s="165">
        <f t="shared" si="7"/>
        <v>90313.407816142251</v>
      </c>
      <c r="AM128" s="165">
        <f t="shared" si="7"/>
        <v>96567.148052250122</v>
      </c>
      <c r="AN128" s="165">
        <f t="shared" si="7"/>
        <v>98833.178334927303</v>
      </c>
      <c r="AO128" s="165">
        <f t="shared" si="7"/>
        <v>101745.99534584915</v>
      </c>
      <c r="AP128" s="165">
        <f t="shared" si="7"/>
        <v>105264.65045941225</v>
      </c>
      <c r="AQ128" s="165">
        <f t="shared" si="7"/>
        <v>103708.80770962505</v>
      </c>
      <c r="AR128" s="165">
        <f t="shared" si="7"/>
        <v>98548.557424756931</v>
      </c>
      <c r="AS128" s="165">
        <f t="shared" si="7"/>
        <v>97216.215170786963</v>
      </c>
      <c r="AT128" s="165">
        <f t="shared" si="7"/>
        <v>100791.47662075874</v>
      </c>
      <c r="AU128" s="165">
        <f t="shared" si="7"/>
        <v>111763.64991410146</v>
      </c>
      <c r="AV128" s="165">
        <f t="shared" si="7"/>
        <v>123707.71374789413</v>
      </c>
      <c r="AW128" s="165">
        <f t="shared" si="7"/>
        <v>132266.4388341615</v>
      </c>
      <c r="AX128" s="165">
        <f t="shared" si="7"/>
        <v>134564.79407019238</v>
      </c>
      <c r="AY128" s="165">
        <f t="shared" si="7"/>
        <v>136684.76263070089</v>
      </c>
      <c r="AZ128" s="165">
        <f t="shared" si="7"/>
        <v>136316.80833120938</v>
      </c>
      <c r="BA128" s="165">
        <f t="shared" si="7"/>
        <v>135571.87005308497</v>
      </c>
      <c r="BB128" s="165">
        <f t="shared" si="7"/>
        <v>136624.85887003713</v>
      </c>
      <c r="BC128" s="165">
        <f t="shared" si="7"/>
        <v>140144.5212458531</v>
      </c>
      <c r="BD128" s="165">
        <f t="shared" si="7"/>
        <v>140215.02017073944</v>
      </c>
      <c r="BE128" s="165">
        <f t="shared" si="7"/>
        <v>145385.02999103616</v>
      </c>
      <c r="BF128" s="165">
        <f t="shared" si="7"/>
        <v>146430.08432095547</v>
      </c>
      <c r="BG128" s="165">
        <f t="shared" si="7"/>
        <v>137639.90610667129</v>
      </c>
      <c r="BH128" s="165">
        <f t="shared" si="7"/>
        <v>140120.0226206129</v>
      </c>
      <c r="BI128" s="165">
        <f t="shared" si="7"/>
        <v>142088.10575052377</v>
      </c>
      <c r="BJ128" s="165">
        <f t="shared" si="7"/>
        <v>142406.80698709711</v>
      </c>
      <c r="BK128" s="165">
        <f t="shared" si="7"/>
        <v>146524.60898789635</v>
      </c>
      <c r="BL128" s="165">
        <f t="shared" si="7"/>
        <v>153709.77443564826</v>
      </c>
      <c r="BM128" s="165">
        <f t="shared" si="7"/>
        <v>163352.27368558501</v>
      </c>
      <c r="BN128" s="165">
        <f t="shared" si="7"/>
        <v>164707.96438280991</v>
      </c>
      <c r="BO128" s="165">
        <f t="shared" si="7"/>
        <v>167718.24256755901</v>
      </c>
      <c r="BP128" s="165">
        <f t="shared" si="7"/>
        <v>172918.18559618149</v>
      </c>
      <c r="BQ128" s="165">
        <f t="shared" si="7"/>
        <v>166739.69668439258</v>
      </c>
      <c r="BR128" s="165">
        <f t="shared" si="7"/>
        <v>167785.35475331073</v>
      </c>
      <c r="BS128" s="165">
        <f t="shared" si="7"/>
        <v>168663.47767423815</v>
      </c>
      <c r="BT128" s="165">
        <f t="shared" si="7"/>
        <v>168429.72578443968</v>
      </c>
      <c r="BU128" s="165">
        <f t="shared" si="7"/>
        <v>168734.14496854309</v>
      </c>
      <c r="BV128" s="165">
        <f t="shared" si="7"/>
        <v>169381.85133711013</v>
      </c>
      <c r="BW128" s="165">
        <f t="shared" si="7"/>
        <v>169445.52411502515</v>
      </c>
      <c r="BX128" s="37"/>
    </row>
    <row r="129" spans="1:76" ht="15.75">
      <c r="A129" s="89"/>
      <c r="B129" s="86" t="s">
        <v>276</v>
      </c>
      <c r="C129" s="33"/>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165">
        <f t="shared" ref="AH129:BW129" si="8">AH17+AH77+AH126</f>
        <v>60398.583183831928</v>
      </c>
      <c r="AI129" s="165">
        <f t="shared" si="8"/>
        <v>58720.705971606469</v>
      </c>
      <c r="AJ129" s="165">
        <f t="shared" si="8"/>
        <v>60776.276067516686</v>
      </c>
      <c r="AK129" s="165">
        <f t="shared" si="8"/>
        <v>67746.929379502137</v>
      </c>
      <c r="AL129" s="165">
        <f t="shared" si="8"/>
        <v>72528.123336654011</v>
      </c>
      <c r="AM129" s="165">
        <f t="shared" si="8"/>
        <v>77574.723130743077</v>
      </c>
      <c r="AN129" s="165">
        <f t="shared" si="8"/>
        <v>79085.769780488161</v>
      </c>
      <c r="AO129" s="165">
        <f t="shared" si="8"/>
        <v>81495.434520201175</v>
      </c>
      <c r="AP129" s="165">
        <f t="shared" si="8"/>
        <v>84654.539345102326</v>
      </c>
      <c r="AQ129" s="165">
        <f t="shared" si="8"/>
        <v>83270.206759827866</v>
      </c>
      <c r="AR129" s="165">
        <f t="shared" si="8"/>
        <v>79252.142975720097</v>
      </c>
      <c r="AS129" s="165">
        <f t="shared" si="8"/>
        <v>77843.973227972339</v>
      </c>
      <c r="AT129" s="165">
        <f t="shared" si="8"/>
        <v>80936.298538306437</v>
      </c>
      <c r="AU129" s="165">
        <f t="shared" si="8"/>
        <v>91320.877241087583</v>
      </c>
      <c r="AV129" s="165">
        <f t="shared" si="8"/>
        <v>100258.63457831861</v>
      </c>
      <c r="AW129" s="165">
        <f t="shared" si="8"/>
        <v>106911.96667179659</v>
      </c>
      <c r="AX129" s="165">
        <f t="shared" si="8"/>
        <v>109116.17228784433</v>
      </c>
      <c r="AY129" s="165">
        <f t="shared" si="8"/>
        <v>111146.91723266063</v>
      </c>
      <c r="AZ129" s="165">
        <f t="shared" si="8"/>
        <v>110763.05641355558</v>
      </c>
      <c r="BA129" s="165">
        <f t="shared" si="8"/>
        <v>110238.74989809193</v>
      </c>
      <c r="BB129" s="165">
        <f t="shared" si="8"/>
        <v>111367.98351331428</v>
      </c>
      <c r="BC129" s="165">
        <f t="shared" si="8"/>
        <v>114263.32603079476</v>
      </c>
      <c r="BD129" s="165">
        <f t="shared" si="8"/>
        <v>116079.44092447696</v>
      </c>
      <c r="BE129" s="165">
        <f t="shared" si="8"/>
        <v>121030.85068463998</v>
      </c>
      <c r="BF129" s="165">
        <f t="shared" si="8"/>
        <v>124552.62751304722</v>
      </c>
      <c r="BG129" s="165">
        <f t="shared" si="8"/>
        <v>127830.93571571878</v>
      </c>
      <c r="BH129" s="165">
        <f t="shared" si="8"/>
        <v>131318.97487057312</v>
      </c>
      <c r="BI129" s="165">
        <f t="shared" si="8"/>
        <v>134328.21396309033</v>
      </c>
      <c r="BJ129" s="165">
        <f t="shared" si="8"/>
        <v>135235.20973757078</v>
      </c>
      <c r="BK129" s="165">
        <f t="shared" si="8"/>
        <v>139834.31804431888</v>
      </c>
      <c r="BL129" s="165">
        <f t="shared" si="8"/>
        <v>147267.17399364949</v>
      </c>
      <c r="BM129" s="165">
        <f t="shared" si="8"/>
        <v>157199.52240972634</v>
      </c>
      <c r="BN129" s="165">
        <f t="shared" si="8"/>
        <v>158738.76487577744</v>
      </c>
      <c r="BO129" s="165">
        <f t="shared" si="8"/>
        <v>162052.98124359048</v>
      </c>
      <c r="BP129" s="165">
        <f t="shared" si="8"/>
        <v>167514.43688054269</v>
      </c>
      <c r="BQ129" s="165">
        <f t="shared" si="8"/>
        <v>166564.63771056372</v>
      </c>
      <c r="BR129" s="165">
        <f t="shared" si="8"/>
        <v>167664.02005360104</v>
      </c>
      <c r="BS129" s="165">
        <f t="shared" si="8"/>
        <v>168573.69710250769</v>
      </c>
      <c r="BT129" s="165">
        <f t="shared" si="8"/>
        <v>168360.74502522527</v>
      </c>
      <c r="BU129" s="165">
        <f t="shared" si="8"/>
        <v>168680.98646756186</v>
      </c>
      <c r="BV129" s="165">
        <f t="shared" si="8"/>
        <v>169340.47398652398</v>
      </c>
      <c r="BW129" s="165">
        <f t="shared" si="8"/>
        <v>169413.33841549009</v>
      </c>
      <c r="BX129" s="33"/>
    </row>
    <row r="130" spans="1:76" ht="15.75">
      <c r="A130" s="89"/>
      <c r="B130" s="86"/>
      <c r="C130" s="33"/>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165"/>
      <c r="AI130" s="165"/>
      <c r="AJ130" s="165"/>
      <c r="AK130" s="165"/>
      <c r="AL130" s="165"/>
      <c r="AM130" s="165"/>
      <c r="AN130" s="165"/>
      <c r="AO130" s="165"/>
      <c r="AP130" s="165"/>
      <c r="AQ130" s="165"/>
      <c r="AR130" s="165"/>
      <c r="AS130" s="165"/>
      <c r="AT130" s="165"/>
      <c r="AU130" s="165"/>
      <c r="AV130" s="165"/>
      <c r="AW130" s="165"/>
      <c r="AX130" s="165"/>
      <c r="AY130" s="165"/>
      <c r="AZ130" s="165"/>
      <c r="BA130" s="165"/>
      <c r="BB130" s="165"/>
      <c r="BC130" s="165"/>
      <c r="BD130" s="165"/>
      <c r="BE130" s="165"/>
      <c r="BF130" s="165"/>
      <c r="BG130" s="165"/>
      <c r="BH130" s="165"/>
      <c r="BI130" s="165"/>
      <c r="BJ130" s="165"/>
      <c r="BK130" s="165"/>
      <c r="BL130" s="165"/>
      <c r="BM130" s="165"/>
      <c r="BN130" s="165"/>
      <c r="BO130" s="165"/>
      <c r="BP130" s="165"/>
      <c r="BQ130" s="165"/>
      <c r="BR130" s="165"/>
      <c r="BS130" s="165"/>
      <c r="BT130" s="165"/>
      <c r="BU130" s="165"/>
      <c r="BV130" s="165"/>
      <c r="BW130" s="165"/>
      <c r="BX130" s="33"/>
    </row>
    <row r="131" spans="1:76" ht="15.75">
      <c r="A131" s="89"/>
      <c r="B131" s="86"/>
      <c r="C131" s="33"/>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165"/>
      <c r="AI131" s="165"/>
      <c r="AJ131" s="165"/>
      <c r="AK131" s="165"/>
      <c r="AL131" s="165"/>
      <c r="AM131" s="165"/>
      <c r="AN131" s="165"/>
      <c r="AO131" s="165"/>
      <c r="AP131" s="165"/>
      <c r="AQ131" s="165"/>
      <c r="AR131" s="165"/>
      <c r="AS131" s="165"/>
      <c r="AT131" s="165"/>
      <c r="AU131" s="165"/>
      <c r="AV131" s="165"/>
      <c r="AW131" s="165"/>
      <c r="AX131" s="165"/>
      <c r="AY131" s="165"/>
      <c r="AZ131" s="165"/>
      <c r="BA131" s="165"/>
      <c r="BB131" s="165"/>
      <c r="BC131" s="165"/>
      <c r="BD131" s="165"/>
      <c r="BE131" s="165"/>
      <c r="BF131" s="165"/>
      <c r="BG131" s="165"/>
      <c r="BH131" s="165"/>
      <c r="BI131" s="165"/>
      <c r="BJ131" s="165"/>
      <c r="BK131" s="165"/>
      <c r="BL131" s="165"/>
      <c r="BM131" s="165"/>
      <c r="BN131" s="165"/>
      <c r="BO131" s="165"/>
      <c r="BP131" s="165"/>
      <c r="BQ131" s="165"/>
      <c r="BR131" s="165"/>
      <c r="BS131" s="165"/>
      <c r="BT131" s="165"/>
      <c r="BU131" s="165"/>
      <c r="BV131" s="165"/>
      <c r="BW131" s="165"/>
      <c r="BX131" s="33"/>
    </row>
    <row r="132" spans="1:76" s="163" customFormat="1" ht="15.75">
      <c r="A132" s="95"/>
      <c r="B132" s="157" t="s">
        <v>196</v>
      </c>
      <c r="C132" s="37"/>
      <c r="D132" s="116"/>
      <c r="E132" s="116"/>
      <c r="F132" s="116"/>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00">
        <f t="shared" ref="AH132:BW132" si="9">SUM(AH133:AH135)</f>
        <v>48135.777557716312</v>
      </c>
      <c r="AI132" s="100">
        <f t="shared" si="9"/>
        <v>47075.336659916968</v>
      </c>
      <c r="AJ132" s="100">
        <f t="shared" si="9"/>
        <v>48276.174019320606</v>
      </c>
      <c r="AK132" s="100">
        <f t="shared" si="9"/>
        <v>51064.196086541284</v>
      </c>
      <c r="AL132" s="100">
        <f t="shared" si="9"/>
        <v>51631.10144927154</v>
      </c>
      <c r="AM132" s="100">
        <f t="shared" si="9"/>
        <v>53691.02755083557</v>
      </c>
      <c r="AN132" s="100">
        <f t="shared" si="9"/>
        <v>53411.568507270676</v>
      </c>
      <c r="AO132" s="100">
        <f t="shared" si="9"/>
        <v>54099.030114886802</v>
      </c>
      <c r="AP132" s="100">
        <f t="shared" si="9"/>
        <v>56116.682800839575</v>
      </c>
      <c r="AQ132" s="100">
        <f t="shared" si="9"/>
        <v>55553.022511128569</v>
      </c>
      <c r="AR132" s="100">
        <f t="shared" si="9"/>
        <v>53221.031409921517</v>
      </c>
      <c r="AS132" s="100">
        <f t="shared" si="9"/>
        <v>52376.537735413818</v>
      </c>
      <c r="AT132" s="100">
        <f t="shared" si="9"/>
        <v>53127.488568603891</v>
      </c>
      <c r="AU132" s="100">
        <f t="shared" si="9"/>
        <v>57844.427620010632</v>
      </c>
      <c r="AV132" s="100">
        <f t="shared" si="9"/>
        <v>59610.601767297077</v>
      </c>
      <c r="AW132" s="100">
        <f t="shared" si="9"/>
        <v>61555.356468248399</v>
      </c>
      <c r="AX132" s="100">
        <f t="shared" si="9"/>
        <v>61169.747773336596</v>
      </c>
      <c r="AY132" s="100">
        <f t="shared" si="9"/>
        <v>61061.032352332528</v>
      </c>
      <c r="AZ132" s="100">
        <f t="shared" si="9"/>
        <v>61034.646384235049</v>
      </c>
      <c r="BA132" s="100">
        <f t="shared" si="9"/>
        <v>61654.289272592498</v>
      </c>
      <c r="BB132" s="100">
        <f t="shared" si="9"/>
        <v>63744.417817383146</v>
      </c>
      <c r="BC132" s="100">
        <f t="shared" si="9"/>
        <v>66109.520902625416</v>
      </c>
      <c r="BD132" s="100">
        <f t="shared" si="9"/>
        <v>66105.740246580448</v>
      </c>
      <c r="BE132" s="100">
        <f t="shared" si="9"/>
        <v>69614.095710285823</v>
      </c>
      <c r="BF132" s="100">
        <f t="shared" si="9"/>
        <v>71271.185934977606</v>
      </c>
      <c r="BG132" s="100">
        <f t="shared" si="9"/>
        <v>72962.560655180554</v>
      </c>
      <c r="BH132" s="100">
        <f t="shared" si="9"/>
        <v>73670.176003821296</v>
      </c>
      <c r="BI132" s="100">
        <f t="shared" si="9"/>
        <v>74743.261408344813</v>
      </c>
      <c r="BJ132" s="100">
        <f t="shared" si="9"/>
        <v>75415.352170154161</v>
      </c>
      <c r="BK132" s="100">
        <f t="shared" si="9"/>
        <v>78242.563200013261</v>
      </c>
      <c r="BL132" s="100">
        <f t="shared" si="9"/>
        <v>82281.265900409722</v>
      </c>
      <c r="BM132" s="100">
        <f t="shared" si="9"/>
        <v>85884.347718348174</v>
      </c>
      <c r="BN132" s="100">
        <f t="shared" si="9"/>
        <v>86289.695697476272</v>
      </c>
      <c r="BO132" s="100">
        <f t="shared" si="9"/>
        <v>89157.445920167796</v>
      </c>
      <c r="BP132" s="100">
        <f t="shared" si="9"/>
        <v>92806.734156810853</v>
      </c>
      <c r="BQ132" s="100">
        <f t="shared" si="9"/>
        <v>93179.319649868849</v>
      </c>
      <c r="BR132" s="100">
        <f t="shared" si="9"/>
        <v>94468.834080453118</v>
      </c>
      <c r="BS132" s="100">
        <f t="shared" si="9"/>
        <v>96535.598158708439</v>
      </c>
      <c r="BT132" s="100">
        <f t="shared" si="9"/>
        <v>97988.154039027519</v>
      </c>
      <c r="BU132" s="100">
        <f t="shared" si="9"/>
        <v>99449.636687505656</v>
      </c>
      <c r="BV132" s="100">
        <f t="shared" si="9"/>
        <v>100444.77499706297</v>
      </c>
      <c r="BW132" s="100">
        <f t="shared" si="9"/>
        <v>100820.58089068824</v>
      </c>
      <c r="BX132" s="37"/>
    </row>
    <row r="133" spans="1:76">
      <c r="A133" s="89"/>
      <c r="B133" s="9" t="s">
        <v>275</v>
      </c>
      <c r="C133" s="33"/>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3">
        <f t="shared" ref="AH133:BW133" si="10">SUMIF($C$6:$C$15,"(C)",AH$6:AH$15)</f>
        <v>9.2667887240950613</v>
      </c>
      <c r="AI133" s="93">
        <f t="shared" si="10"/>
        <v>7.9427549317061956</v>
      </c>
      <c r="AJ133" s="93">
        <f t="shared" si="10"/>
        <v>6.688938250766161</v>
      </c>
      <c r="AK133" s="93">
        <f t="shared" si="10"/>
        <v>6.0963668234063437</v>
      </c>
      <c r="AL133" s="93">
        <f t="shared" si="10"/>
        <v>5.710967275017329</v>
      </c>
      <c r="AM133" s="93">
        <f t="shared" si="10"/>
        <v>5.4662619757947919</v>
      </c>
      <c r="AN133" s="93">
        <f t="shared" si="10"/>
        <v>5.167604679971082</v>
      </c>
      <c r="AO133" s="93">
        <f t="shared" si="10"/>
        <v>2.4359760866520768</v>
      </c>
      <c r="AP133" s="93">
        <f t="shared" si="10"/>
        <v>4.6870052957530541</v>
      </c>
      <c r="AQ133" s="93">
        <f t="shared" si="10"/>
        <v>3.1844980939833056</v>
      </c>
      <c r="AR133" s="93">
        <f t="shared" si="10"/>
        <v>2.8158069266228809</v>
      </c>
      <c r="AS133" s="93">
        <f t="shared" si="10"/>
        <v>2.6181046704504718</v>
      </c>
      <c r="AT133" s="93">
        <f t="shared" si="10"/>
        <v>2.7678984154364419</v>
      </c>
      <c r="AU133" s="93">
        <f t="shared" si="10"/>
        <v>2.4795952758813984</v>
      </c>
      <c r="AV133" s="93">
        <f t="shared" si="10"/>
        <v>3.2875870883296479</v>
      </c>
      <c r="AW133" s="93">
        <f t="shared" si="10"/>
        <v>1.6044437657725303</v>
      </c>
      <c r="AX133" s="93">
        <f t="shared" si="10"/>
        <v>1.5856771709856525</v>
      </c>
      <c r="AY133" s="93">
        <f t="shared" si="10"/>
        <v>2.6516999700072272</v>
      </c>
      <c r="AZ133" s="93">
        <f t="shared" si="10"/>
        <v>2.2113910122796829</v>
      </c>
      <c r="BA133" s="93">
        <f t="shared" si="10"/>
        <v>2.2830737007852253</v>
      </c>
      <c r="BB133" s="93">
        <f t="shared" si="10"/>
        <v>2.5404862392627861</v>
      </c>
      <c r="BC133" s="93">
        <f t="shared" si="10"/>
        <v>1.9228584023374313</v>
      </c>
      <c r="BD133" s="93">
        <f t="shared" si="10"/>
        <v>2.0083308249065364</v>
      </c>
      <c r="BE133" s="93">
        <f t="shared" si="10"/>
        <v>2.2023717746211613</v>
      </c>
      <c r="BF133" s="93">
        <f t="shared" si="10"/>
        <v>2.1250652497972076</v>
      </c>
      <c r="BG133" s="93">
        <f t="shared" si="10"/>
        <v>0</v>
      </c>
      <c r="BH133" s="93">
        <f t="shared" si="10"/>
        <v>0</v>
      </c>
      <c r="BI133" s="93">
        <f t="shared" si="10"/>
        <v>0</v>
      </c>
      <c r="BJ133" s="93">
        <f t="shared" si="10"/>
        <v>0</v>
      </c>
      <c r="BK133" s="93">
        <f t="shared" si="10"/>
        <v>0</v>
      </c>
      <c r="BL133" s="93">
        <f t="shared" si="10"/>
        <v>0</v>
      </c>
      <c r="BM133" s="93">
        <f t="shared" si="10"/>
        <v>0</v>
      </c>
      <c r="BN133" s="93">
        <f t="shared" si="10"/>
        <v>0</v>
      </c>
      <c r="BO133" s="93">
        <f t="shared" si="10"/>
        <v>0</v>
      </c>
      <c r="BP133" s="93">
        <f t="shared" si="10"/>
        <v>0</v>
      </c>
      <c r="BQ133" s="93">
        <f t="shared" si="10"/>
        <v>0</v>
      </c>
      <c r="BR133" s="93">
        <f t="shared" si="10"/>
        <v>0</v>
      </c>
      <c r="BS133" s="93">
        <f t="shared" si="10"/>
        <v>0</v>
      </c>
      <c r="BT133" s="93">
        <f t="shared" si="10"/>
        <v>0</v>
      </c>
      <c r="BU133" s="93">
        <f t="shared" si="10"/>
        <v>0</v>
      </c>
      <c r="BV133" s="93">
        <f t="shared" si="10"/>
        <v>0</v>
      </c>
      <c r="BW133" s="93">
        <f t="shared" si="10"/>
        <v>0</v>
      </c>
      <c r="BX133" s="33"/>
    </row>
    <row r="134" spans="1:76">
      <c r="A134" s="89"/>
      <c r="B134" s="9" t="s">
        <v>274</v>
      </c>
      <c r="C134" s="33"/>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3">
        <f t="shared" ref="AH134:BW134" si="11">SUMIF($C$20:$C$75,"(C)",AH$20:AH$75)</f>
        <v>12283.481882840422</v>
      </c>
      <c r="AI134" s="93">
        <f t="shared" si="11"/>
        <v>11327.737408766292</v>
      </c>
      <c r="AJ134" s="93">
        <f t="shared" si="11"/>
        <v>12412.714456029524</v>
      </c>
      <c r="AK134" s="93">
        <f t="shared" si="11"/>
        <v>13466.95898274194</v>
      </c>
      <c r="AL134" s="93">
        <f t="shared" si="11"/>
        <v>12350.864833868476</v>
      </c>
      <c r="AM134" s="93">
        <f t="shared" si="11"/>
        <v>13159.97039532919</v>
      </c>
      <c r="AN134" s="93">
        <f t="shared" si="11"/>
        <v>13397.411560689394</v>
      </c>
      <c r="AO134" s="93">
        <f t="shared" si="11"/>
        <v>13155.352468722567</v>
      </c>
      <c r="AP134" s="93">
        <f t="shared" si="11"/>
        <v>13917.245764810234</v>
      </c>
      <c r="AQ134" s="93">
        <f t="shared" si="11"/>
        <v>13452.6601415147</v>
      </c>
      <c r="AR134" s="93">
        <f t="shared" si="11"/>
        <v>12694.003717810014</v>
      </c>
      <c r="AS134" s="93">
        <f t="shared" si="11"/>
        <v>11930.414647229705</v>
      </c>
      <c r="AT134" s="93">
        <f t="shared" si="11"/>
        <v>12212.082097748755</v>
      </c>
      <c r="AU134" s="93">
        <f t="shared" si="11"/>
        <v>14344.78870263277</v>
      </c>
      <c r="AV134" s="93">
        <f t="shared" si="11"/>
        <v>15259.762809511432</v>
      </c>
      <c r="AW134" s="93">
        <f t="shared" si="11"/>
        <v>15872.030077079158</v>
      </c>
      <c r="AX134" s="93">
        <f t="shared" si="11"/>
        <v>15134.285978948266</v>
      </c>
      <c r="AY134" s="93">
        <f t="shared" si="11"/>
        <v>14447.316785268127</v>
      </c>
      <c r="AZ134" s="93">
        <f t="shared" si="11"/>
        <v>13324.135496963499</v>
      </c>
      <c r="BA134" s="93">
        <f t="shared" si="11"/>
        <v>12534.679097472559</v>
      </c>
      <c r="BB134" s="93">
        <f t="shared" si="11"/>
        <v>12512.640046833934</v>
      </c>
      <c r="BC134" s="93">
        <f t="shared" si="11"/>
        <v>12309.910705706843</v>
      </c>
      <c r="BD134" s="93">
        <f t="shared" si="11"/>
        <v>12220.997484018755</v>
      </c>
      <c r="BE134" s="93">
        <f t="shared" si="11"/>
        <v>12200.477293408849</v>
      </c>
      <c r="BF134" s="93">
        <f t="shared" si="11"/>
        <v>12077.074116790962</v>
      </c>
      <c r="BG134" s="93">
        <f t="shared" si="11"/>
        <v>12175.618993303204</v>
      </c>
      <c r="BH134" s="93">
        <f t="shared" si="11"/>
        <v>11850.425171272565</v>
      </c>
      <c r="BI134" s="93">
        <f t="shared" si="11"/>
        <v>11397.593401834218</v>
      </c>
      <c r="BJ134" s="93">
        <f t="shared" si="11"/>
        <v>11080.792466831073</v>
      </c>
      <c r="BK134" s="93">
        <f t="shared" si="11"/>
        <v>11202.268285366565</v>
      </c>
      <c r="BL134" s="93">
        <f t="shared" si="11"/>
        <v>11587.122879848312</v>
      </c>
      <c r="BM134" s="93">
        <f t="shared" si="11"/>
        <v>11913.016702642308</v>
      </c>
      <c r="BN134" s="93">
        <f t="shared" si="11"/>
        <v>11158.816718301001</v>
      </c>
      <c r="BO134" s="93">
        <f t="shared" si="11"/>
        <v>10806.783840429576</v>
      </c>
      <c r="BP134" s="93">
        <f t="shared" si="11"/>
        <v>9851.5341840738711</v>
      </c>
      <c r="BQ134" s="93">
        <f t="shared" si="11"/>
        <v>8624.1886030424539</v>
      </c>
      <c r="BR134" s="93">
        <f t="shared" si="11"/>
        <v>7897.2577409108681</v>
      </c>
      <c r="BS134" s="93">
        <f t="shared" si="11"/>
        <v>8000.95787193258</v>
      </c>
      <c r="BT134" s="93">
        <f t="shared" si="11"/>
        <v>8315.2398704681182</v>
      </c>
      <c r="BU134" s="93">
        <f t="shared" si="11"/>
        <v>8309.4217073128966</v>
      </c>
      <c r="BV134" s="93">
        <f t="shared" si="11"/>
        <v>8134.8178817541548</v>
      </c>
      <c r="BW134" s="93">
        <f t="shared" si="11"/>
        <v>8033.7653722421437</v>
      </c>
      <c r="BX134" s="33"/>
    </row>
    <row r="135" spans="1:76">
      <c r="A135" s="89"/>
      <c r="B135" s="158" t="s">
        <v>273</v>
      </c>
      <c r="C135" s="33"/>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3">
        <f t="shared" ref="AH135:BW135" si="12">SUMIF($C$80:$C$124,"(C)",AH$80:AH$124)</f>
        <v>35843.028886151798</v>
      </c>
      <c r="AI135" s="93">
        <f t="shared" si="12"/>
        <v>35739.656496218966</v>
      </c>
      <c r="AJ135" s="93">
        <f t="shared" si="12"/>
        <v>35856.770625040313</v>
      </c>
      <c r="AK135" s="93">
        <f t="shared" si="12"/>
        <v>37591.14073697594</v>
      </c>
      <c r="AL135" s="93">
        <f t="shared" si="12"/>
        <v>39274.525648128045</v>
      </c>
      <c r="AM135" s="93">
        <f t="shared" si="12"/>
        <v>40525.590893530585</v>
      </c>
      <c r="AN135" s="93">
        <f t="shared" si="12"/>
        <v>40008.98934190131</v>
      </c>
      <c r="AO135" s="93">
        <f t="shared" si="12"/>
        <v>40941.241670077579</v>
      </c>
      <c r="AP135" s="93">
        <f t="shared" si="12"/>
        <v>42194.750030733587</v>
      </c>
      <c r="AQ135" s="93">
        <f t="shared" si="12"/>
        <v>42097.177871519882</v>
      </c>
      <c r="AR135" s="93">
        <f t="shared" si="12"/>
        <v>40524.211885184879</v>
      </c>
      <c r="AS135" s="93">
        <f t="shared" si="12"/>
        <v>40443.50498351366</v>
      </c>
      <c r="AT135" s="93">
        <f t="shared" si="12"/>
        <v>40912.638572439697</v>
      </c>
      <c r="AU135" s="93">
        <f t="shared" si="12"/>
        <v>43497.159322101979</v>
      </c>
      <c r="AV135" s="93">
        <f t="shared" si="12"/>
        <v>44347.551370697314</v>
      </c>
      <c r="AW135" s="93">
        <f t="shared" si="12"/>
        <v>45681.721947403465</v>
      </c>
      <c r="AX135" s="93">
        <f t="shared" si="12"/>
        <v>46033.876117217347</v>
      </c>
      <c r="AY135" s="93">
        <f t="shared" si="12"/>
        <v>46611.063867094395</v>
      </c>
      <c r="AZ135" s="93">
        <f t="shared" si="12"/>
        <v>47708.299496259271</v>
      </c>
      <c r="BA135" s="93">
        <f t="shared" si="12"/>
        <v>49117.327101419156</v>
      </c>
      <c r="BB135" s="93">
        <f t="shared" si="12"/>
        <v>51229.237284309951</v>
      </c>
      <c r="BC135" s="93">
        <f t="shared" si="12"/>
        <v>53797.68733851624</v>
      </c>
      <c r="BD135" s="93">
        <f t="shared" si="12"/>
        <v>53882.734431736782</v>
      </c>
      <c r="BE135" s="93">
        <f t="shared" si="12"/>
        <v>57411.416045102349</v>
      </c>
      <c r="BF135" s="93">
        <f t="shared" si="12"/>
        <v>59191.986752936842</v>
      </c>
      <c r="BG135" s="93">
        <f t="shared" si="12"/>
        <v>60786.941661877354</v>
      </c>
      <c r="BH135" s="93">
        <f t="shared" si="12"/>
        <v>61819.750832548736</v>
      </c>
      <c r="BI135" s="93">
        <f t="shared" si="12"/>
        <v>63345.668006510597</v>
      </c>
      <c r="BJ135" s="93">
        <f t="shared" si="12"/>
        <v>64334.559703323095</v>
      </c>
      <c r="BK135" s="93">
        <f t="shared" si="12"/>
        <v>67040.2949146467</v>
      </c>
      <c r="BL135" s="93">
        <f t="shared" si="12"/>
        <v>70694.143020561416</v>
      </c>
      <c r="BM135" s="93">
        <f t="shared" si="12"/>
        <v>73971.331015705873</v>
      </c>
      <c r="BN135" s="93">
        <f t="shared" si="12"/>
        <v>75130.878979175264</v>
      </c>
      <c r="BO135" s="93">
        <f t="shared" si="12"/>
        <v>78350.66207973822</v>
      </c>
      <c r="BP135" s="93">
        <f t="shared" si="12"/>
        <v>82955.199972736984</v>
      </c>
      <c r="BQ135" s="93">
        <f t="shared" si="12"/>
        <v>84555.131046826398</v>
      </c>
      <c r="BR135" s="93">
        <f t="shared" si="12"/>
        <v>86571.576339542255</v>
      </c>
      <c r="BS135" s="93">
        <f t="shared" si="12"/>
        <v>88534.640286775859</v>
      </c>
      <c r="BT135" s="93">
        <f t="shared" si="12"/>
        <v>89672.914168559393</v>
      </c>
      <c r="BU135" s="93">
        <f t="shared" si="12"/>
        <v>91140.214980192759</v>
      </c>
      <c r="BV135" s="93">
        <f t="shared" si="12"/>
        <v>92309.957115308818</v>
      </c>
      <c r="BW135" s="93">
        <f t="shared" si="12"/>
        <v>92786.815518446107</v>
      </c>
      <c r="BX135" s="33"/>
    </row>
    <row r="136" spans="1:76" s="163" customFormat="1" ht="24.75" customHeight="1">
      <c r="A136" s="95"/>
      <c r="B136" s="159" t="s">
        <v>195</v>
      </c>
      <c r="C136" s="37"/>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00">
        <f t="shared" ref="AH136:BW136" si="13">SUM(AH137:AH139)</f>
        <v>12802.625091932812</v>
      </c>
      <c r="AI136" s="100">
        <f t="shared" si="13"/>
        <v>12006.845899579575</v>
      </c>
      <c r="AJ136" s="100">
        <f t="shared" si="13"/>
        <v>13124.934653587372</v>
      </c>
      <c r="AK136" s="100">
        <f t="shared" si="13"/>
        <v>18191.2930732077</v>
      </c>
      <c r="AL136" s="100">
        <f t="shared" si="13"/>
        <v>22974.11954791734</v>
      </c>
      <c r="AM136" s="100">
        <f t="shared" si="13"/>
        <v>26244.854452199568</v>
      </c>
      <c r="AN136" s="100">
        <f t="shared" si="13"/>
        <v>28355.440343911752</v>
      </c>
      <c r="AO136" s="100">
        <f t="shared" si="13"/>
        <v>30380.620570207222</v>
      </c>
      <c r="AP136" s="100">
        <f t="shared" si="13"/>
        <v>31609.053231705901</v>
      </c>
      <c r="AQ136" s="100">
        <f t="shared" si="13"/>
        <v>30628.68076848696</v>
      </c>
      <c r="AR136" s="100">
        <f t="shared" si="13"/>
        <v>28600.235380719321</v>
      </c>
      <c r="AS136" s="100">
        <f t="shared" si="13"/>
        <v>28586.350320757389</v>
      </c>
      <c r="AT136" s="100">
        <f t="shared" si="13"/>
        <v>31294.275058967527</v>
      </c>
      <c r="AU136" s="100">
        <f t="shared" si="13"/>
        <v>35789.44218342466</v>
      </c>
      <c r="AV136" s="100">
        <f t="shared" si="13"/>
        <v>43696.517961695077</v>
      </c>
      <c r="AW136" s="100">
        <f t="shared" si="13"/>
        <v>48138.447011805925</v>
      </c>
      <c r="AX136" s="100">
        <f t="shared" si="13"/>
        <v>50087.351985026507</v>
      </c>
      <c r="AY136" s="100">
        <f t="shared" si="13"/>
        <v>50782.574872266348</v>
      </c>
      <c r="AZ136" s="100">
        <f t="shared" si="13"/>
        <v>49233.474719703605</v>
      </c>
      <c r="BA136" s="100">
        <f t="shared" si="13"/>
        <v>46922.598660206713</v>
      </c>
      <c r="BB136" s="100">
        <f t="shared" si="13"/>
        <v>45239.400747715685</v>
      </c>
      <c r="BC136" s="100">
        <f t="shared" si="13"/>
        <v>43702.675784373947</v>
      </c>
      <c r="BD136" s="100">
        <f t="shared" si="13"/>
        <v>41037.523148938948</v>
      </c>
      <c r="BE136" s="100">
        <f t="shared" si="13"/>
        <v>42124.215144953385</v>
      </c>
      <c r="BF136" s="100">
        <f t="shared" si="13"/>
        <v>42872.494843155357</v>
      </c>
      <c r="BG136" s="100">
        <f t="shared" si="13"/>
        <v>43394.304515041542</v>
      </c>
      <c r="BH136" s="100">
        <f t="shared" si="13"/>
        <v>44180.500502030322</v>
      </c>
      <c r="BI136" s="100">
        <f t="shared" si="13"/>
        <v>43824.955534669702</v>
      </c>
      <c r="BJ136" s="100">
        <f t="shared" si="13"/>
        <v>44406.654868663245</v>
      </c>
      <c r="BK136" s="100">
        <f t="shared" si="13"/>
        <v>44913.095685430424</v>
      </c>
      <c r="BL136" s="100">
        <f t="shared" si="13"/>
        <v>46384.32244666254</v>
      </c>
      <c r="BM136" s="100">
        <f t="shared" si="13"/>
        <v>51538.257952169166</v>
      </c>
      <c r="BN136" s="100">
        <f t="shared" si="13"/>
        <v>52372.716989688583</v>
      </c>
      <c r="BO136" s="100">
        <f t="shared" si="13"/>
        <v>52691.423927598429</v>
      </c>
      <c r="BP136" s="100">
        <f t="shared" si="13"/>
        <v>53368.564472443148</v>
      </c>
      <c r="BQ136" s="100">
        <f t="shared" si="13"/>
        <v>46814.458273908051</v>
      </c>
      <c r="BR136" s="100">
        <f t="shared" si="13"/>
        <v>45445.268634574866</v>
      </c>
      <c r="BS136" s="100">
        <f t="shared" si="13"/>
        <v>44662.340569458443</v>
      </c>
      <c r="BT136" s="100">
        <f t="shared" si="13"/>
        <v>43856.081889449779</v>
      </c>
      <c r="BU136" s="100">
        <f t="shared" si="13"/>
        <v>43453.816976556365</v>
      </c>
      <c r="BV136" s="100">
        <f t="shared" si="13"/>
        <v>43293.005007201886</v>
      </c>
      <c r="BW136" s="100">
        <f t="shared" si="13"/>
        <v>43043.613457112486</v>
      </c>
      <c r="BX136" s="37"/>
    </row>
    <row r="137" spans="1:76">
      <c r="A137" s="89"/>
      <c r="B137" s="9" t="s">
        <v>275</v>
      </c>
      <c r="C137" s="33"/>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3">
        <f t="shared" ref="AH137:BW137" si="14">SUMIF($C$6:$C$15,"(IR)",AH$6:AH$15)</f>
        <v>1399.3695676688239</v>
      </c>
      <c r="AI137" s="93">
        <f t="shared" si="14"/>
        <v>1263.7470452659518</v>
      </c>
      <c r="AJ137" s="93">
        <f t="shared" si="14"/>
        <v>1406.693997459874</v>
      </c>
      <c r="AK137" s="93">
        <f t="shared" si="14"/>
        <v>1836.8995993647661</v>
      </c>
      <c r="AL137" s="93">
        <f t="shared" si="14"/>
        <v>2310.5280069903865</v>
      </c>
      <c r="AM137" s="93">
        <f t="shared" si="14"/>
        <v>2603.0240260986311</v>
      </c>
      <c r="AN137" s="93">
        <f t="shared" si="14"/>
        <v>2820.3871874705956</v>
      </c>
      <c r="AO137" s="93">
        <f t="shared" si="14"/>
        <v>3032.8932459870607</v>
      </c>
      <c r="AP137" s="93">
        <f t="shared" si="14"/>
        <v>3130.6542675777837</v>
      </c>
      <c r="AQ137" s="93">
        <f t="shared" si="14"/>
        <v>3092.1863736811947</v>
      </c>
      <c r="AR137" s="93">
        <f t="shared" si="14"/>
        <v>3201.2339302285377</v>
      </c>
      <c r="AS137" s="93">
        <f t="shared" si="14"/>
        <v>3214.1418642959216</v>
      </c>
      <c r="AT137" s="93">
        <f t="shared" si="14"/>
        <v>3376.6218219420207</v>
      </c>
      <c r="AU137" s="93">
        <f t="shared" si="14"/>
        <v>4144.911845574673</v>
      </c>
      <c r="AV137" s="93">
        <f t="shared" si="14"/>
        <v>5104.8475173401903</v>
      </c>
      <c r="AW137" s="93">
        <f t="shared" si="14"/>
        <v>5636.3597996717372</v>
      </c>
      <c r="AX137" s="93">
        <f t="shared" si="14"/>
        <v>5604.8482484286333</v>
      </c>
      <c r="AY137" s="93">
        <f t="shared" si="14"/>
        <v>5572.5570971704155</v>
      </c>
      <c r="AZ137" s="93">
        <f t="shared" si="14"/>
        <v>5431.319648412983</v>
      </c>
      <c r="BA137" s="93">
        <f t="shared" si="14"/>
        <v>5247.296064012553</v>
      </c>
      <c r="BB137" s="93">
        <f t="shared" si="14"/>
        <v>5200.5611835283335</v>
      </c>
      <c r="BC137" s="93">
        <f t="shared" si="14"/>
        <v>5138.0277241364856</v>
      </c>
      <c r="BD137" s="93">
        <f t="shared" si="14"/>
        <v>4495.6784687826703</v>
      </c>
      <c r="BE137" s="93">
        <f t="shared" si="14"/>
        <v>4916.7272186794626</v>
      </c>
      <c r="BF137" s="93">
        <f t="shared" si="14"/>
        <v>5236.425166124729</v>
      </c>
      <c r="BG137" s="93">
        <f t="shared" si="14"/>
        <v>5215.5825150297524</v>
      </c>
      <c r="BH137" s="93">
        <f t="shared" si="14"/>
        <v>4314.7086996337139</v>
      </c>
      <c r="BI137" s="93">
        <f t="shared" si="14"/>
        <v>3129.0347861953337</v>
      </c>
      <c r="BJ137" s="93">
        <f t="shared" si="14"/>
        <v>2463.5724159267743</v>
      </c>
      <c r="BK137" s="93">
        <f t="shared" si="14"/>
        <v>2016.6652017209992</v>
      </c>
      <c r="BL137" s="93">
        <f t="shared" si="14"/>
        <v>1648.191409433342</v>
      </c>
      <c r="BM137" s="93">
        <f t="shared" si="14"/>
        <v>967.91594131872853</v>
      </c>
      <c r="BN137" s="93">
        <f t="shared" si="14"/>
        <v>680.06828695975094</v>
      </c>
      <c r="BO137" s="93">
        <f t="shared" si="14"/>
        <v>475.90837013870839</v>
      </c>
      <c r="BP137" s="93">
        <f t="shared" si="14"/>
        <v>303.48081267201025</v>
      </c>
      <c r="BQ137" s="93">
        <f t="shared" si="14"/>
        <v>175.05897382886587</v>
      </c>
      <c r="BR137" s="93">
        <f t="shared" si="14"/>
        <v>121.33469970972095</v>
      </c>
      <c r="BS137" s="93">
        <f t="shared" si="14"/>
        <v>89.780571730486599</v>
      </c>
      <c r="BT137" s="93">
        <f t="shared" si="14"/>
        <v>68.980759214415713</v>
      </c>
      <c r="BU137" s="93">
        <f t="shared" si="14"/>
        <v>53.158500981228116</v>
      </c>
      <c r="BV137" s="93">
        <f t="shared" si="14"/>
        <v>41.377350586161299</v>
      </c>
      <c r="BW137" s="93">
        <f t="shared" si="14"/>
        <v>32.185699535080545</v>
      </c>
      <c r="BX137" s="33"/>
    </row>
    <row r="138" spans="1:76">
      <c r="A138" s="89"/>
      <c r="B138" s="9" t="s">
        <v>274</v>
      </c>
      <c r="C138" s="33"/>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3">
        <f t="shared" ref="AH138:BW138" si="15">SUMIF($C$20:$C$75,"(IR)",AH$20:AH$75)</f>
        <v>6124.3500126243525</v>
      </c>
      <c r="AI138" s="93">
        <f t="shared" si="15"/>
        <v>5682.6597920646082</v>
      </c>
      <c r="AJ138" s="93">
        <f t="shared" si="15"/>
        <v>6480.959638773299</v>
      </c>
      <c r="AK138" s="93">
        <f t="shared" si="15"/>
        <v>9636.3790286876538</v>
      </c>
      <c r="AL138" s="93">
        <f t="shared" si="15"/>
        <v>13403.649596646135</v>
      </c>
      <c r="AM138" s="93">
        <f t="shared" si="15"/>
        <v>15845.120309789856</v>
      </c>
      <c r="AN138" s="93">
        <f t="shared" si="15"/>
        <v>17002.485503297365</v>
      </c>
      <c r="AO138" s="93">
        <f t="shared" si="15"/>
        <v>18216.151469062534</v>
      </c>
      <c r="AP138" s="93">
        <f t="shared" si="15"/>
        <v>18898.78177944745</v>
      </c>
      <c r="AQ138" s="93">
        <f t="shared" si="15"/>
        <v>17832.752900293268</v>
      </c>
      <c r="AR138" s="93">
        <f t="shared" si="15"/>
        <v>15148.896327470231</v>
      </c>
      <c r="AS138" s="93">
        <f t="shared" si="15"/>
        <v>14500.8350554713</v>
      </c>
      <c r="AT138" s="93">
        <f t="shared" si="15"/>
        <v>16265.312374462603</v>
      </c>
      <c r="AU138" s="93">
        <f t="shared" si="15"/>
        <v>19941.627751592758</v>
      </c>
      <c r="AV138" s="93">
        <f t="shared" si="15"/>
        <v>24920.75783632771</v>
      </c>
      <c r="AW138" s="93">
        <f t="shared" si="15"/>
        <v>27677.684910144097</v>
      </c>
      <c r="AX138" s="93">
        <f t="shared" si="15"/>
        <v>29292.901671876738</v>
      </c>
      <c r="AY138" s="93">
        <f t="shared" si="15"/>
        <v>30462.835007462698</v>
      </c>
      <c r="AZ138" s="93">
        <f t="shared" si="15"/>
        <v>29816.708457712448</v>
      </c>
      <c r="BA138" s="93">
        <f t="shared" si="15"/>
        <v>28199.714927836245</v>
      </c>
      <c r="BB138" s="93">
        <f t="shared" si="15"/>
        <v>27178.891514752784</v>
      </c>
      <c r="BC138" s="93">
        <f t="shared" si="15"/>
        <v>25731.558223548276</v>
      </c>
      <c r="BD138" s="93">
        <f t="shared" si="15"/>
        <v>23391.833746177792</v>
      </c>
      <c r="BE138" s="93">
        <f t="shared" si="15"/>
        <v>23239.171972768654</v>
      </c>
      <c r="BF138" s="93">
        <f t="shared" si="15"/>
        <v>23500.514010129489</v>
      </c>
      <c r="BG138" s="93">
        <f t="shared" si="15"/>
        <v>24010.479236578114</v>
      </c>
      <c r="BH138" s="93">
        <f t="shared" si="15"/>
        <v>24250.799405627065</v>
      </c>
      <c r="BI138" s="93">
        <f t="shared" si="15"/>
        <v>24898.898411580456</v>
      </c>
      <c r="BJ138" s="93">
        <f t="shared" si="15"/>
        <v>25481.728918892553</v>
      </c>
      <c r="BK138" s="93">
        <f t="shared" si="15"/>
        <v>26206.049689420732</v>
      </c>
      <c r="BL138" s="93">
        <f t="shared" si="15"/>
        <v>27125.276973810436</v>
      </c>
      <c r="BM138" s="93">
        <f t="shared" si="15"/>
        <v>32511.073315811595</v>
      </c>
      <c r="BN138" s="93">
        <f t="shared" si="15"/>
        <v>33685.410376877502</v>
      </c>
      <c r="BO138" s="93">
        <f t="shared" si="15"/>
        <v>34669.307742756428</v>
      </c>
      <c r="BP138" s="93">
        <f t="shared" si="15"/>
        <v>36262.889051753511</v>
      </c>
      <c r="BQ138" s="93">
        <f t="shared" si="15"/>
        <v>32807.631133631992</v>
      </c>
      <c r="BR138" s="93">
        <f t="shared" si="15"/>
        <v>32141.171885421008</v>
      </c>
      <c r="BS138" s="93">
        <f t="shared" si="15"/>
        <v>32098.58170935624</v>
      </c>
      <c r="BT138" s="93">
        <f t="shared" si="15"/>
        <v>32022.35350095926</v>
      </c>
      <c r="BU138" s="93">
        <f t="shared" si="15"/>
        <v>32258.599410035542</v>
      </c>
      <c r="BV138" s="93">
        <f t="shared" si="15"/>
        <v>32765.018622706051</v>
      </c>
      <c r="BW138" s="93">
        <f t="shared" si="15"/>
        <v>32937.967447515432</v>
      </c>
      <c r="BX138" s="33"/>
    </row>
    <row r="139" spans="1:76">
      <c r="A139" s="89"/>
      <c r="B139" s="158" t="s">
        <v>273</v>
      </c>
      <c r="C139" s="33"/>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3">
        <f t="shared" ref="AH139:BW139" si="16">SUMIF($C$80:$C$124,"(IR)",AH$80:AH$124)</f>
        <v>5278.9055116396357</v>
      </c>
      <c r="AI139" s="93">
        <f t="shared" si="16"/>
        <v>5060.4390622490155</v>
      </c>
      <c r="AJ139" s="93">
        <f t="shared" si="16"/>
        <v>5237.2810173541984</v>
      </c>
      <c r="AK139" s="93">
        <f t="shared" si="16"/>
        <v>6718.0144451552806</v>
      </c>
      <c r="AL139" s="93">
        <f t="shared" si="16"/>
        <v>7259.9419442808194</v>
      </c>
      <c r="AM139" s="93">
        <f t="shared" si="16"/>
        <v>7796.7101163110819</v>
      </c>
      <c r="AN139" s="93">
        <f t="shared" si="16"/>
        <v>8532.567653143793</v>
      </c>
      <c r="AO139" s="93">
        <f t="shared" si="16"/>
        <v>9131.5758551576291</v>
      </c>
      <c r="AP139" s="93">
        <f t="shared" si="16"/>
        <v>9579.6171846806646</v>
      </c>
      <c r="AQ139" s="93">
        <f t="shared" si="16"/>
        <v>9703.7414945124983</v>
      </c>
      <c r="AR139" s="93">
        <f t="shared" si="16"/>
        <v>10250.105123020552</v>
      </c>
      <c r="AS139" s="93">
        <f t="shared" si="16"/>
        <v>10871.373400990165</v>
      </c>
      <c r="AT139" s="93">
        <f t="shared" si="16"/>
        <v>11652.340862562902</v>
      </c>
      <c r="AU139" s="93">
        <f t="shared" si="16"/>
        <v>11702.902586257227</v>
      </c>
      <c r="AV139" s="93">
        <f t="shared" si="16"/>
        <v>13670.91260802718</v>
      </c>
      <c r="AW139" s="93">
        <f t="shared" si="16"/>
        <v>14824.402301990092</v>
      </c>
      <c r="AX139" s="93">
        <f t="shared" si="16"/>
        <v>15189.602064721134</v>
      </c>
      <c r="AY139" s="93">
        <f t="shared" si="16"/>
        <v>14747.18276763323</v>
      </c>
      <c r="AZ139" s="93">
        <f t="shared" si="16"/>
        <v>13985.44661357818</v>
      </c>
      <c r="BA139" s="93">
        <f t="shared" si="16"/>
        <v>13475.58766835791</v>
      </c>
      <c r="BB139" s="93">
        <f t="shared" si="16"/>
        <v>12859.948049434563</v>
      </c>
      <c r="BC139" s="93">
        <f t="shared" si="16"/>
        <v>12833.089836689187</v>
      </c>
      <c r="BD139" s="93">
        <f t="shared" si="16"/>
        <v>13150.010933978485</v>
      </c>
      <c r="BE139" s="93">
        <f t="shared" si="16"/>
        <v>13968.315953505273</v>
      </c>
      <c r="BF139" s="93">
        <f t="shared" si="16"/>
        <v>14135.55566690114</v>
      </c>
      <c r="BG139" s="93">
        <f t="shared" si="16"/>
        <v>14168.242763433671</v>
      </c>
      <c r="BH139" s="93">
        <f t="shared" si="16"/>
        <v>15614.992396769545</v>
      </c>
      <c r="BI139" s="93">
        <f t="shared" si="16"/>
        <v>15797.022336893908</v>
      </c>
      <c r="BJ139" s="93">
        <f t="shared" si="16"/>
        <v>16461.353533843918</v>
      </c>
      <c r="BK139" s="93">
        <f t="shared" si="16"/>
        <v>16690.380794288696</v>
      </c>
      <c r="BL139" s="93">
        <f t="shared" si="16"/>
        <v>17610.854063418763</v>
      </c>
      <c r="BM139" s="93">
        <f t="shared" si="16"/>
        <v>18059.268695038842</v>
      </c>
      <c r="BN139" s="93">
        <f t="shared" si="16"/>
        <v>18007.238325851329</v>
      </c>
      <c r="BO139" s="93">
        <f t="shared" si="16"/>
        <v>17546.207814703299</v>
      </c>
      <c r="BP139" s="93">
        <f t="shared" si="16"/>
        <v>16802.194608017628</v>
      </c>
      <c r="BQ139" s="93">
        <f t="shared" si="16"/>
        <v>13831.768166447189</v>
      </c>
      <c r="BR139" s="93">
        <f t="shared" si="16"/>
        <v>13182.762049444136</v>
      </c>
      <c r="BS139" s="93">
        <f t="shared" si="16"/>
        <v>12473.978288371714</v>
      </c>
      <c r="BT139" s="93">
        <f t="shared" si="16"/>
        <v>11764.747629276098</v>
      </c>
      <c r="BU139" s="93">
        <f t="shared" si="16"/>
        <v>11142.05906553959</v>
      </c>
      <c r="BV139" s="93">
        <f t="shared" si="16"/>
        <v>10486.609033909668</v>
      </c>
      <c r="BW139" s="93">
        <f t="shared" si="16"/>
        <v>10073.460310061975</v>
      </c>
      <c r="BX139" s="33"/>
    </row>
    <row r="140" spans="1:76" s="163" customFormat="1" ht="24.75" customHeight="1">
      <c r="A140" s="95"/>
      <c r="B140" s="157" t="s">
        <v>194</v>
      </c>
      <c r="C140" s="37"/>
      <c r="D140" s="116"/>
      <c r="E140" s="116"/>
      <c r="F140" s="116"/>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00">
        <f t="shared" ref="AH140:BW140" si="17">SUM(AH141:AH143)</f>
        <v>12607.466059131333</v>
      </c>
      <c r="AI140" s="100">
        <f t="shared" si="17"/>
        <v>15488.610399475034</v>
      </c>
      <c r="AJ140" s="100">
        <f t="shared" si="17"/>
        <v>14378.073438169386</v>
      </c>
      <c r="AK140" s="100">
        <f t="shared" si="17"/>
        <v>15174.039914463094</v>
      </c>
      <c r="AL140" s="100">
        <f t="shared" si="17"/>
        <v>15708.186818953414</v>
      </c>
      <c r="AM140" s="100">
        <f t="shared" si="17"/>
        <v>16631.26604921493</v>
      </c>
      <c r="AN140" s="100">
        <f t="shared" si="17"/>
        <v>17066.169483744896</v>
      </c>
      <c r="AO140" s="100">
        <f t="shared" si="17"/>
        <v>17266.34466075512</v>
      </c>
      <c r="AP140" s="100">
        <f t="shared" si="17"/>
        <v>17538.914426866802</v>
      </c>
      <c r="AQ140" s="100">
        <f t="shared" si="17"/>
        <v>17527.104430009505</v>
      </c>
      <c r="AR140" s="100">
        <f t="shared" si="17"/>
        <v>16727.290634116067</v>
      </c>
      <c r="AS140" s="100">
        <f t="shared" si="17"/>
        <v>16253.327114615764</v>
      </c>
      <c r="AT140" s="100">
        <f t="shared" si="17"/>
        <v>16369.712993187321</v>
      </c>
      <c r="AU140" s="100">
        <f t="shared" si="17"/>
        <v>18129.780110666168</v>
      </c>
      <c r="AV140" s="100">
        <f t="shared" si="17"/>
        <v>20400.594018901953</v>
      </c>
      <c r="AW140" s="100">
        <f t="shared" si="17"/>
        <v>22572.635354107188</v>
      </c>
      <c r="AX140" s="100">
        <f t="shared" si="17"/>
        <v>23307.694311829298</v>
      </c>
      <c r="AY140" s="100">
        <f t="shared" si="17"/>
        <v>24841.155406102</v>
      </c>
      <c r="AZ140" s="100">
        <f t="shared" si="17"/>
        <v>26048.687227270675</v>
      </c>
      <c r="BA140" s="100">
        <f t="shared" si="17"/>
        <v>26994.982120285793</v>
      </c>
      <c r="BB140" s="100">
        <f t="shared" si="17"/>
        <v>27641.040304938277</v>
      </c>
      <c r="BC140" s="100">
        <f t="shared" si="17"/>
        <v>30332.324558853703</v>
      </c>
      <c r="BD140" s="100">
        <f t="shared" si="17"/>
        <v>33071.756775220078</v>
      </c>
      <c r="BE140" s="100">
        <f t="shared" si="17"/>
        <v>33646.719135796971</v>
      </c>
      <c r="BF140" s="100">
        <f t="shared" si="17"/>
        <v>32286.403542822532</v>
      </c>
      <c r="BG140" s="100">
        <f t="shared" si="17"/>
        <v>21283.040936449273</v>
      </c>
      <c r="BH140" s="100">
        <f t="shared" si="17"/>
        <v>22269.346114761247</v>
      </c>
      <c r="BI140" s="100">
        <f t="shared" si="17"/>
        <v>23519.888807509276</v>
      </c>
      <c r="BJ140" s="100">
        <f t="shared" si="17"/>
        <v>22584.799948279709</v>
      </c>
      <c r="BK140" s="100">
        <f t="shared" si="17"/>
        <v>23368.950102452625</v>
      </c>
      <c r="BL140" s="100">
        <f t="shared" si="17"/>
        <v>25044.186088575996</v>
      </c>
      <c r="BM140" s="100">
        <f t="shared" si="17"/>
        <v>25929.668015067717</v>
      </c>
      <c r="BN140" s="100">
        <f t="shared" si="17"/>
        <v>26045.551695645052</v>
      </c>
      <c r="BO140" s="100">
        <f t="shared" si="17"/>
        <v>25869.372719792795</v>
      </c>
      <c r="BP140" s="100">
        <f t="shared" si="17"/>
        <v>26742.886966927435</v>
      </c>
      <c r="BQ140" s="100">
        <f t="shared" si="17"/>
        <v>26745.918760615656</v>
      </c>
      <c r="BR140" s="100">
        <f t="shared" si="17"/>
        <v>27871.252038282844</v>
      </c>
      <c r="BS140" s="100">
        <f t="shared" si="17"/>
        <v>27465.53894607132</v>
      </c>
      <c r="BT140" s="100">
        <f t="shared" si="17"/>
        <v>26585.489855962343</v>
      </c>
      <c r="BU140" s="100">
        <f t="shared" si="17"/>
        <v>25830.691304480952</v>
      </c>
      <c r="BV140" s="100">
        <f t="shared" si="17"/>
        <v>25644.071332845386</v>
      </c>
      <c r="BW140" s="100">
        <f t="shared" si="17"/>
        <v>25581.329767224357</v>
      </c>
      <c r="BX140" s="37"/>
    </row>
    <row r="141" spans="1:76">
      <c r="A141" s="89"/>
      <c r="B141" s="9" t="s">
        <v>275</v>
      </c>
      <c r="C141" s="33"/>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3">
        <f t="shared" ref="AH141:BW141" si="18">SUMIF($C$6:$C$15,"(NC / NIR)",AH$6:AH$15)</f>
        <v>8507.8943702916786</v>
      </c>
      <c r="AI141" s="93">
        <f t="shared" si="18"/>
        <v>11418.464097487515</v>
      </c>
      <c r="AJ141" s="93">
        <f t="shared" si="18"/>
        <v>10230.72851745134</v>
      </c>
      <c r="AK141" s="93">
        <f t="shared" si="18"/>
        <v>10700.167517395847</v>
      </c>
      <c r="AL141" s="93">
        <f t="shared" si="18"/>
        <v>10916.112869393668</v>
      </c>
      <c r="AM141" s="93">
        <f t="shared" si="18"/>
        <v>11407.124694162287</v>
      </c>
      <c r="AN141" s="93">
        <f t="shared" si="18"/>
        <v>11575.524622253297</v>
      </c>
      <c r="AO141" s="93">
        <f t="shared" si="18"/>
        <v>11438.55429400194</v>
      </c>
      <c r="AP141" s="93">
        <f t="shared" si="18"/>
        <v>11159.74560988821</v>
      </c>
      <c r="AQ141" s="93">
        <f t="shared" si="18"/>
        <v>10818.388219906577</v>
      </c>
      <c r="AR141" s="93">
        <f t="shared" si="18"/>
        <v>10024.876587830226</v>
      </c>
      <c r="AS141" s="93">
        <f t="shared" si="18"/>
        <v>9403.7233434708742</v>
      </c>
      <c r="AT141" s="93">
        <f t="shared" si="18"/>
        <v>8871.0634237873001</v>
      </c>
      <c r="AU141" s="93">
        <f t="shared" si="18"/>
        <v>9474.4544846745011</v>
      </c>
      <c r="AV141" s="93">
        <f t="shared" si="18"/>
        <v>10169.530575752526</v>
      </c>
      <c r="AW141" s="93">
        <f t="shared" si="18"/>
        <v>10680.194963855361</v>
      </c>
      <c r="AX141" s="93">
        <f t="shared" si="18"/>
        <v>10733.205293239556</v>
      </c>
      <c r="AY141" s="93">
        <f t="shared" si="18"/>
        <v>10908.204032233181</v>
      </c>
      <c r="AZ141" s="93">
        <f t="shared" si="18"/>
        <v>10915.996980400314</v>
      </c>
      <c r="BA141" s="93">
        <f t="shared" si="18"/>
        <v>11004.207203861208</v>
      </c>
      <c r="BB141" s="93">
        <f t="shared" si="18"/>
        <v>11184.904455527319</v>
      </c>
      <c r="BC141" s="93">
        <f t="shared" si="18"/>
        <v>12521.605109783502</v>
      </c>
      <c r="BD141" s="93">
        <f t="shared" si="18"/>
        <v>12901.051078260845</v>
      </c>
      <c r="BE141" s="93">
        <f t="shared" si="18"/>
        <v>12910.011509249562</v>
      </c>
      <c r="BF141" s="93">
        <f t="shared" si="18"/>
        <v>12887.649136091442</v>
      </c>
      <c r="BG141" s="93">
        <f t="shared" si="18"/>
        <v>1033.0741354690404</v>
      </c>
      <c r="BH141" s="93">
        <f t="shared" si="18"/>
        <v>1062.7122486936998</v>
      </c>
      <c r="BI141" s="93">
        <f t="shared" si="18"/>
        <v>1134.0849285705585</v>
      </c>
      <c r="BJ141" s="93">
        <f t="shared" si="18"/>
        <v>1162.4595705194383</v>
      </c>
      <c r="BK141" s="93">
        <f t="shared" si="18"/>
        <v>1207.1178080986035</v>
      </c>
      <c r="BL141" s="93">
        <f t="shared" si="18"/>
        <v>1252.1893862673012</v>
      </c>
      <c r="BM141" s="93">
        <f t="shared" si="18"/>
        <v>1316.0455115297059</v>
      </c>
      <c r="BN141" s="93">
        <f t="shared" si="18"/>
        <v>1310.5791760040775</v>
      </c>
      <c r="BO141" s="93">
        <f t="shared" si="18"/>
        <v>1387.1498072845191</v>
      </c>
      <c r="BP141" s="93">
        <f t="shared" si="18"/>
        <v>1443.9510592567024</v>
      </c>
      <c r="BQ141" s="93">
        <f t="shared" si="18"/>
        <v>1487.9851719611174</v>
      </c>
      <c r="BR141" s="93">
        <f t="shared" si="18"/>
        <v>1714.4734404258609</v>
      </c>
      <c r="BS141" s="93">
        <f t="shared" si="18"/>
        <v>1746.9387987709849</v>
      </c>
      <c r="BT141" s="93">
        <f t="shared" si="18"/>
        <v>1756.5625592219633</v>
      </c>
      <c r="BU141" s="93">
        <f t="shared" si="18"/>
        <v>1784.3629071615981</v>
      </c>
      <c r="BV141" s="93">
        <f t="shared" si="18"/>
        <v>1819.3947019120055</v>
      </c>
      <c r="BW141" s="93">
        <f t="shared" si="18"/>
        <v>1857.8441767943086</v>
      </c>
      <c r="BX141" s="33"/>
    </row>
    <row r="142" spans="1:76">
      <c r="A142" s="89"/>
      <c r="B142" s="9" t="s">
        <v>274</v>
      </c>
      <c r="C142" s="33"/>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3">
        <f t="shared" ref="AH142:BW142" si="19">SUMIF($C$20:$C$75,"(NC / NIR)",AH$20:AH$75)</f>
        <v>1933.52454044762</v>
      </c>
      <c r="AI142" s="93">
        <f t="shared" si="19"/>
        <v>2103.2502551017637</v>
      </c>
      <c r="AJ142" s="93">
        <f t="shared" si="19"/>
        <v>2117.3012568545009</v>
      </c>
      <c r="AK142" s="93">
        <f t="shared" si="19"/>
        <v>2251.0228549149015</v>
      </c>
      <c r="AL142" s="93">
        <f t="shared" si="19"/>
        <v>2371.6419588815438</v>
      </c>
      <c r="AM142" s="93">
        <f t="shared" si="19"/>
        <v>2625.1525493470513</v>
      </c>
      <c r="AN142" s="93">
        <f t="shared" si="19"/>
        <v>2741.4248109018208</v>
      </c>
      <c r="AO142" s="93">
        <f t="shared" si="19"/>
        <v>2836.5040498614339</v>
      </c>
      <c r="AP142" s="93">
        <f t="shared" si="19"/>
        <v>3125.8889532789749</v>
      </c>
      <c r="AQ142" s="93">
        <f t="shared" si="19"/>
        <v>3307.7192149141579</v>
      </c>
      <c r="AR142" s="93">
        <f t="shared" si="19"/>
        <v>3208.43832055245</v>
      </c>
      <c r="AS142" s="93">
        <f t="shared" si="19"/>
        <v>3219.5563085752246</v>
      </c>
      <c r="AT142" s="93">
        <f t="shared" si="19"/>
        <v>3425.4026100904898</v>
      </c>
      <c r="AU142" s="93">
        <f t="shared" si="19"/>
        <v>3962.7971748910081</v>
      </c>
      <c r="AV142" s="93">
        <f t="shared" si="19"/>
        <v>4550.8575766845925</v>
      </c>
      <c r="AW142" s="93">
        <f t="shared" si="19"/>
        <v>5476.6963302361983</v>
      </c>
      <c r="AX142" s="93">
        <f t="shared" si="19"/>
        <v>5966.8437604181054</v>
      </c>
      <c r="AY142" s="93">
        <f t="shared" si="19"/>
        <v>6703.4780779833391</v>
      </c>
      <c r="AZ142" s="93">
        <f t="shared" si="19"/>
        <v>7471.3494493413937</v>
      </c>
      <c r="BA142" s="93">
        <f t="shared" si="19"/>
        <v>7782.6018302583034</v>
      </c>
      <c r="BB142" s="93">
        <f t="shared" si="19"/>
        <v>7934.7067572244305</v>
      </c>
      <c r="BC142" s="93">
        <f t="shared" si="19"/>
        <v>8166.252639840859</v>
      </c>
      <c r="BD142" s="93">
        <f t="shared" si="19"/>
        <v>8268.8887594212392</v>
      </c>
      <c r="BE142" s="93">
        <f t="shared" si="19"/>
        <v>8680.5206285403819</v>
      </c>
      <c r="BF142" s="93">
        <f t="shared" si="19"/>
        <v>8652.5804071871971</v>
      </c>
      <c r="BG142" s="93">
        <f t="shared" si="19"/>
        <v>8867.0739710904836</v>
      </c>
      <c r="BH142" s="93">
        <f t="shared" si="19"/>
        <v>8926.001393002125</v>
      </c>
      <c r="BI142" s="93">
        <f t="shared" si="19"/>
        <v>9017.7390766829849</v>
      </c>
      <c r="BJ142" s="93">
        <f t="shared" si="19"/>
        <v>9125.1502705599178</v>
      </c>
      <c r="BK142" s="93">
        <f t="shared" si="19"/>
        <v>9300.6958028044646</v>
      </c>
      <c r="BL142" s="93">
        <f t="shared" si="19"/>
        <v>9763.5175981252323</v>
      </c>
      <c r="BM142" s="93">
        <f t="shared" si="19"/>
        <v>10020.224173430122</v>
      </c>
      <c r="BN142" s="93">
        <f t="shared" si="19"/>
        <v>10109.96652596875</v>
      </c>
      <c r="BO142" s="93">
        <f t="shared" si="19"/>
        <v>10431.89803622577</v>
      </c>
      <c r="BP142" s="93">
        <f t="shared" si="19"/>
        <v>10976.418227938164</v>
      </c>
      <c r="BQ142" s="93">
        <f t="shared" si="19"/>
        <v>11095.339818428118</v>
      </c>
      <c r="BR142" s="93">
        <f t="shared" si="19"/>
        <v>11875.842011688763</v>
      </c>
      <c r="BS142" s="93">
        <f t="shared" si="19"/>
        <v>11659.814235118869</v>
      </c>
      <c r="BT142" s="93">
        <f t="shared" si="19"/>
        <v>10933.009207554158</v>
      </c>
      <c r="BU142" s="93">
        <f t="shared" si="19"/>
        <v>10457.558854513776</v>
      </c>
      <c r="BV142" s="93">
        <f t="shared" si="19"/>
        <v>10537.041945604227</v>
      </c>
      <c r="BW142" s="93">
        <f t="shared" si="19"/>
        <v>10708.233579497517</v>
      </c>
      <c r="BX142" s="33"/>
    </row>
    <row r="143" spans="1:76">
      <c r="A143" s="89"/>
      <c r="B143" s="9" t="s">
        <v>273</v>
      </c>
      <c r="C143" s="33"/>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3">
        <f t="shared" ref="AH143:BW143" si="20">SUMIF($C$80:$C$124,"(NC / NIR)",AH$80:AH$124)</f>
        <v>2166.0471483920328</v>
      </c>
      <c r="AI143" s="93">
        <f t="shared" si="20"/>
        <v>1966.8960468857554</v>
      </c>
      <c r="AJ143" s="93">
        <f t="shared" si="20"/>
        <v>2030.0436638635456</v>
      </c>
      <c r="AK143" s="93">
        <f t="shared" si="20"/>
        <v>2222.8495421523448</v>
      </c>
      <c r="AL143" s="93">
        <f t="shared" si="20"/>
        <v>2420.4319906782016</v>
      </c>
      <c r="AM143" s="93">
        <f t="shared" si="20"/>
        <v>2598.9888057055905</v>
      </c>
      <c r="AN143" s="93">
        <f t="shared" si="20"/>
        <v>2749.2200505897799</v>
      </c>
      <c r="AO143" s="93">
        <f t="shared" si="20"/>
        <v>2991.2863168917447</v>
      </c>
      <c r="AP143" s="93">
        <f t="shared" si="20"/>
        <v>3253.2798636996176</v>
      </c>
      <c r="AQ143" s="93">
        <f t="shared" si="20"/>
        <v>3400.9969951887697</v>
      </c>
      <c r="AR143" s="93">
        <f t="shared" si="20"/>
        <v>3493.9757257333913</v>
      </c>
      <c r="AS143" s="93">
        <f t="shared" si="20"/>
        <v>3630.0474625696652</v>
      </c>
      <c r="AT143" s="93">
        <f t="shared" si="20"/>
        <v>4073.2469593095302</v>
      </c>
      <c r="AU143" s="93">
        <f t="shared" si="20"/>
        <v>4692.5284511006594</v>
      </c>
      <c r="AV143" s="93">
        <f t="shared" si="20"/>
        <v>5680.2058664648366</v>
      </c>
      <c r="AW143" s="93">
        <f t="shared" si="20"/>
        <v>6415.7440600156297</v>
      </c>
      <c r="AX143" s="93">
        <f t="shared" si="20"/>
        <v>6607.6452581716376</v>
      </c>
      <c r="AY143" s="93">
        <f t="shared" si="20"/>
        <v>7229.473295885482</v>
      </c>
      <c r="AZ143" s="93">
        <f t="shared" si="20"/>
        <v>7661.3407975289647</v>
      </c>
      <c r="BA143" s="93">
        <f t="shared" si="20"/>
        <v>8208.1730861662818</v>
      </c>
      <c r="BB143" s="93">
        <f t="shared" si="20"/>
        <v>8521.4290921865286</v>
      </c>
      <c r="BC143" s="93">
        <f t="shared" si="20"/>
        <v>9644.4668092293414</v>
      </c>
      <c r="BD143" s="93">
        <f t="shared" si="20"/>
        <v>11901.816937537993</v>
      </c>
      <c r="BE143" s="93">
        <f t="shared" si="20"/>
        <v>12056.18699800703</v>
      </c>
      <c r="BF143" s="93">
        <f t="shared" si="20"/>
        <v>10746.173999543891</v>
      </c>
      <c r="BG143" s="93">
        <f t="shared" si="20"/>
        <v>11382.892829889748</v>
      </c>
      <c r="BH143" s="93">
        <f t="shared" si="20"/>
        <v>12280.632473065421</v>
      </c>
      <c r="BI143" s="93">
        <f t="shared" si="20"/>
        <v>13368.064802255734</v>
      </c>
      <c r="BJ143" s="93">
        <f t="shared" si="20"/>
        <v>12297.190107200351</v>
      </c>
      <c r="BK143" s="93">
        <f t="shared" si="20"/>
        <v>12861.136491549558</v>
      </c>
      <c r="BL143" s="93">
        <f t="shared" si="20"/>
        <v>14028.479104183461</v>
      </c>
      <c r="BM143" s="93">
        <f t="shared" si="20"/>
        <v>14593.398330107888</v>
      </c>
      <c r="BN143" s="93">
        <f t="shared" si="20"/>
        <v>14625.005993672226</v>
      </c>
      <c r="BO143" s="93">
        <f t="shared" si="20"/>
        <v>14050.324876282508</v>
      </c>
      <c r="BP143" s="93">
        <f t="shared" si="20"/>
        <v>14322.517679732571</v>
      </c>
      <c r="BQ143" s="93">
        <f t="shared" si="20"/>
        <v>14162.59377022642</v>
      </c>
      <c r="BR143" s="93">
        <f t="shared" si="20"/>
        <v>14280.936586168222</v>
      </c>
      <c r="BS143" s="93">
        <f t="shared" si="20"/>
        <v>14058.785912181464</v>
      </c>
      <c r="BT143" s="93">
        <f t="shared" si="20"/>
        <v>13895.918089186222</v>
      </c>
      <c r="BU143" s="93">
        <f t="shared" si="20"/>
        <v>13588.769542805578</v>
      </c>
      <c r="BV143" s="93">
        <f t="shared" si="20"/>
        <v>13287.634685329154</v>
      </c>
      <c r="BW143" s="93">
        <f t="shared" si="20"/>
        <v>13015.252010932529</v>
      </c>
      <c r="BX143" s="33"/>
    </row>
    <row r="144" spans="1:76" ht="15.75" thickBot="1">
      <c r="A144" s="80"/>
      <c r="B144" s="156"/>
      <c r="C144" s="31"/>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c r="BX144" s="33"/>
    </row>
    <row r="145" spans="1:76">
      <c r="A145" s="79"/>
      <c r="B145" s="29"/>
      <c r="C145" s="29"/>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155"/>
      <c r="BU145" s="155"/>
      <c r="BV145" s="78"/>
      <c r="BW145" s="78"/>
      <c r="BX145" s="33"/>
    </row>
  </sheetData>
  <mergeCells count="2">
    <mergeCell ref="A2:A4"/>
    <mergeCell ref="B2:C4"/>
  </mergeCells>
  <hyperlinks>
    <hyperlink ref="A1" location="Contents!A1" display="Return to contents page"/>
  </hyperlink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27</vt:i4>
      </vt:variant>
    </vt:vector>
  </HeadingPairs>
  <TitlesOfParts>
    <vt:vector size="27" baseType="lpstr">
      <vt:lpstr>Contents</vt:lpstr>
      <vt:lpstr>Notes</vt:lpstr>
      <vt:lpstr>GB benefits and Tax Credits</vt:lpstr>
      <vt:lpstr>Benefit summary table</vt:lpstr>
      <vt:lpstr>Table 1a</vt:lpstr>
      <vt:lpstr>Table 1b</vt:lpstr>
      <vt:lpstr>Table 1c</vt:lpstr>
      <vt:lpstr>Table 2a</vt:lpstr>
      <vt:lpstr>Table 2b</vt:lpstr>
      <vt:lpstr>Table 2c</vt:lpstr>
      <vt:lpstr>Table 3a</vt:lpstr>
      <vt:lpstr>Table 3b</vt:lpstr>
      <vt:lpstr>Table 3c</vt:lpstr>
      <vt:lpstr>Tax Credits and Child Benefit</vt:lpstr>
      <vt:lpstr>Bereavement benefits</vt:lpstr>
      <vt:lpstr>Carers Allowance</vt:lpstr>
      <vt:lpstr>Council Tax Benefit</vt:lpstr>
      <vt:lpstr>Disability benefits</vt:lpstr>
      <vt:lpstr>Housing Benefit</vt:lpstr>
      <vt:lpstr>Incapacity benefits</vt:lpstr>
      <vt:lpstr>Income Support</vt:lpstr>
      <vt:lpstr>Industrial injuries benefits</vt:lpstr>
      <vt:lpstr>New Deal &amp; Emp prog allowances</vt:lpstr>
      <vt:lpstr>Pension Credit</vt:lpstr>
      <vt:lpstr>Social Fund</vt:lpstr>
      <vt:lpstr>State Pension</vt:lpstr>
      <vt:lpstr>Unemployment benefits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2015-03-25T10:05:04Z</dcterms:created>
  <dcterms:modified xsi:type="dcterms:W3CDTF">2015-03-25T10:07:59Z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-506113413</vt:i4>
  </property>
  <property fmtid="{D5CDD505-2E9C-101B-9397-08002B2CF9AE}" pid="3" name="_NewReviewCycle">
    <vt:lpwstr/>
  </property>
</Properties>
</file>