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35" windowWidth="15300" windowHeight="8730"/>
  </bookViews>
  <sheets>
    <sheet name="Diagram" sheetId="1" r:id="rId1"/>
    <sheet name="Table 5 - Sept 15 old v new" sheetId="5" r:id="rId2"/>
    <sheet name="Controls" sheetId="2" r:id="rId3"/>
  </sheets>
  <definedNames>
    <definedName name="_xlnm.Print_Area" localSheetId="0">Diagram!$A$1:$G$38</definedName>
    <definedName name="_xlnm.Print_Area" localSheetId="1">'Table 5 - Sept 15 old v new'!$A$1:$N$45</definedName>
  </definedNames>
  <calcPr calcId="145621"/>
</workbook>
</file>

<file path=xl/calcChain.xml><?xml version="1.0" encoding="utf-8"?>
<calcChain xmlns="http://schemas.openxmlformats.org/spreadsheetml/2006/main">
  <c r="D10" i="1" l="1"/>
  <c r="C36" i="1" l="1"/>
  <c r="C33" i="1"/>
  <c r="C24" i="1"/>
  <c r="C13" i="1"/>
  <c r="C15" i="1"/>
  <c r="C21" i="1"/>
  <c r="C30" i="1"/>
  <c r="C18" i="1"/>
  <c r="C27" i="1"/>
  <c r="E15" i="1" l="1"/>
</calcChain>
</file>

<file path=xl/sharedStrings.xml><?xml version="1.0" encoding="utf-8"?>
<sst xmlns="http://schemas.openxmlformats.org/spreadsheetml/2006/main" count="98" uniqueCount="52">
  <si>
    <t>Unknown classification</t>
  </si>
  <si>
    <t>Managers &amp; Senior managers</t>
  </si>
  <si>
    <t>Hotel, property &amp; estates</t>
  </si>
  <si>
    <t>Central functions</t>
  </si>
  <si>
    <t>NHS infrastructure support</t>
  </si>
  <si>
    <t>Support to clinical staff</t>
  </si>
  <si>
    <t>Qualified ambulance staff</t>
  </si>
  <si>
    <t>Total Qualified scientific, therapeutic &amp; technical staff</t>
  </si>
  <si>
    <t>Qualified nursing, midwifery &amp; health visiting staff</t>
  </si>
  <si>
    <t>Other medical and dental staff</t>
  </si>
  <si>
    <t>Hospital practitioners &amp; clinical assistants</t>
  </si>
  <si>
    <t>Consultants (including Directors of public health)</t>
  </si>
  <si>
    <t>All HCHS doctors</t>
  </si>
  <si>
    <t>Total</t>
  </si>
  <si>
    <t>Not previously counted</t>
  </si>
  <si>
    <t>Total deductions</t>
  </si>
  <si>
    <t>Difference</t>
  </si>
  <si>
    <t>England</t>
  </si>
  <si>
    <t>FTE</t>
  </si>
  <si>
    <t>Copyright © 2016, Health and Social Care Information Centre. All Rights Reserved</t>
  </si>
  <si>
    <t>Staff group</t>
  </si>
  <si>
    <t>Net effect of these changes</t>
  </si>
  <si>
    <t xml:space="preserve"> additional changes to numbers of staff in each group due to reclassification between groups and other changes</t>
  </si>
  <si>
    <t>The Health and Social Care Information Centre seeks to minimise inaccuracies and the effect of missing and invalid data but responsibility for data accuracy lies with the organisations providing the data. Methods are continually being updated to improve data quality.  Where changes impact on figures already published, this is assessed but unless it is significant at national level figures are not changed.</t>
  </si>
  <si>
    <t>Data Quality</t>
  </si>
  <si>
    <t>Full time equivalent figures have been rounded to the nearest whole number.</t>
  </si>
  <si>
    <t>http://www.hscic.gov.uk/hchs</t>
  </si>
  <si>
    <t>Following a public consultation in 2015, categorisation of Trusts and staff groups has changed therefore hindering comparability with previous publications. More details regarding these changes can be found in the outcomes of the consultation document available at the link below.</t>
  </si>
  <si>
    <t>Notes:</t>
  </si>
  <si>
    <t>.. denotes not applicable</t>
  </si>
  <si>
    <t>- denotes zero</t>
  </si>
  <si>
    <t>This work remains the sole and exclusive property of Health and Social Care Information Centre and may only be reproduced where there is explicit reference to the ownership of Health and Social Care Information Centre.</t>
  </si>
  <si>
    <t>Copyright © 2016, Health and Social Care Information Centre. All rights reserved.</t>
  </si>
  <si>
    <t>Source: Health and Social Care Information Centre, NHS Hospital &amp; Community Health Service (HCHS) workforce statistics.</t>
  </si>
  <si>
    <t>..</t>
  </si>
  <si>
    <t>-</t>
  </si>
  <si>
    <t>Doctors in training</t>
  </si>
  <si>
    <t>Transferred to GP workforce</t>
  </si>
  <si>
    <t>Non Service contract</t>
  </si>
  <si>
    <t>Transferred to NHS Support Organisations &amp; Central Bodies</t>
  </si>
  <si>
    <t>Not receiving pay for activity</t>
  </si>
  <si>
    <t>Transferred to Independent sector</t>
  </si>
  <si>
    <t>Sep 15 new methodology NHS Trust &amp; CCG, as published in March 16</t>
  </si>
  <si>
    <t>Sep 15 NHS workforce as previously defined, as published in December 15</t>
  </si>
  <si>
    <t>Changes</t>
  </si>
  <si>
    <t>Overall comparison of September 2015 data previously published vs new method</t>
  </si>
  <si>
    <t>full time equivalent</t>
  </si>
  <si>
    <t>Comparison of NHS Hospital and Community Health Services staff for September 2015 as previously published in December 2015, versus new methodology for reporting staff working for NHS Trusts and CCGs published in March 2016</t>
  </si>
  <si>
    <t>Note that in addition to the changes mentioned in the table, there are additional changes to numbers of staff in each group due to reclassification between staff groups that are not displayed individually. This explains the difference between the net effect of the reporting changes in column N</t>
  </si>
  <si>
    <t>and the overall difference in column D. Full details of these can be found in the consultation response.</t>
  </si>
  <si>
    <t>Outline of changes to get from Hospital and Community Health Services staff for September 2015 as previously published in December 2015 to the numbers of staff working for NHS Trusts and CCGs under the new methodology</t>
  </si>
  <si>
    <t xml:space="preserve">Note that in addition to the changes mentioned in the table, there are additional changes to numbers of staff in each group due to reclassification between staff groups that are not displayed individually.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</si>
</sst>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Red]\-#,##0\ "/>
    <numFmt numFmtId="165" formatCode="#,##0;\-#,##0.00_-;&quot;-&quot;"/>
  </numFmts>
  <fonts count="38"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scheme val="minor"/>
    </font>
    <font>
      <sz val="10"/>
      <name val="Arial"/>
      <family val="2"/>
    </font>
    <font>
      <sz val="8"/>
      <name val="Arial"/>
      <family val="2"/>
    </font>
    <font>
      <sz val="12"/>
      <name val="Times New Roman"/>
      <family val="1"/>
    </font>
    <font>
      <b/>
      <sz val="8"/>
      <name val="Arial"/>
      <family val="2"/>
    </font>
    <font>
      <sz val="16"/>
      <color theme="4"/>
      <name val="Arial"/>
      <family val="2"/>
      <scheme val="minor"/>
    </font>
    <font>
      <sz val="11"/>
      <color rgb="FFFFFFFF"/>
      <name val="Arial"/>
      <family val="2"/>
      <scheme val="minor"/>
    </font>
    <font>
      <sz val="16"/>
      <color theme="1"/>
      <name val="Arial"/>
      <family val="2"/>
      <scheme val="minor"/>
    </font>
    <font>
      <b/>
      <sz val="11"/>
      <color rgb="FFFFFFFF"/>
      <name val="Arial"/>
      <family val="2"/>
      <scheme val="minor"/>
    </font>
    <font>
      <sz val="8"/>
      <color theme="1"/>
      <name val="Arial"/>
      <family val="2"/>
    </font>
    <font>
      <u/>
      <sz val="11"/>
      <color theme="10"/>
      <name val="Arial"/>
      <family val="2"/>
    </font>
    <font>
      <u/>
      <sz val="8"/>
      <color theme="10"/>
      <name val="Arial"/>
      <family val="2"/>
    </font>
    <font>
      <b/>
      <sz val="8"/>
      <color theme="1"/>
      <name val="Arial"/>
      <family val="2"/>
    </font>
    <font>
      <b/>
      <sz val="11"/>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color theme="1"/>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rgb="FF000000"/>
      <name val="Arial"/>
      <family val="2"/>
      <scheme val="minor"/>
    </font>
  </fonts>
  <fills count="20">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indexed="25"/>
      </patternFill>
    </fill>
    <fill>
      <patternFill patternType="solid">
        <fgColor indexed="24"/>
      </patternFill>
    </fill>
    <fill>
      <patternFill patternType="solid">
        <fgColor indexed="27"/>
      </patternFill>
    </fill>
    <fill>
      <patternFill patternType="solid">
        <fgColor indexed="26"/>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29"/>
      </patternFill>
    </fill>
    <fill>
      <patternFill patternType="solid">
        <fgColor indexed="43"/>
      </patternFill>
    </fill>
    <fill>
      <patternFill patternType="solid">
        <fgColor indexed="30"/>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72">
    <xf numFmtId="0" fontId="0" fillId="0" borderId="0"/>
    <xf numFmtId="43" fontId="4" fillId="0" borderId="0" applyFont="0" applyFill="0" applyBorder="0" applyAlignment="0" applyProtection="0"/>
    <xf numFmtId="0" fontId="3" fillId="0" borderId="0"/>
    <xf numFmtId="43" fontId="5" fillId="0" borderId="0" applyFon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2" fillId="0" borderId="0"/>
    <xf numFmtId="0" fontId="14" fillId="0" borderId="0" applyNumberFormat="0" applyFill="0" applyBorder="0" applyAlignment="0" applyProtection="0"/>
    <xf numFmtId="0" fontId="5" fillId="0" borderId="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4" applyNumberFormat="0" applyAlignment="0" applyProtection="0"/>
    <xf numFmtId="0" fontId="22" fillId="16" borderId="5"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17"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165" fontId="5" fillId="0" borderId="0" applyFont="0" applyFill="0" applyBorder="0" applyAlignment="0"/>
    <xf numFmtId="0" fontId="14" fillId="0" borderId="0" applyNumberFormat="0" applyFill="0" applyBorder="0" applyAlignment="0" applyProtection="0"/>
    <xf numFmtId="0" fontId="28" fillId="8" borderId="4" applyNumberFormat="0" applyAlignment="0" applyProtection="0"/>
    <xf numFmtId="0" fontId="29" fillId="0" borderId="9" applyNumberFormat="0" applyFill="0" applyAlignment="0" applyProtection="0"/>
    <xf numFmtId="0" fontId="30" fillId="18" borderId="0" applyNumberFormat="0" applyBorder="0" applyAlignment="0" applyProtection="0"/>
    <xf numFmtId="0" fontId="1" fillId="0" borderId="0"/>
    <xf numFmtId="0" fontId="4" fillId="0" borderId="0"/>
    <xf numFmtId="0" fontId="31" fillId="0" borderId="0"/>
    <xf numFmtId="0" fontId="31" fillId="0" borderId="0"/>
    <xf numFmtId="0" fontId="4" fillId="0" borderId="0"/>
    <xf numFmtId="0" fontId="32" fillId="0" borderId="0"/>
    <xf numFmtId="0" fontId="32" fillId="0" borderId="0"/>
    <xf numFmtId="0" fontId="1" fillId="0" borderId="0"/>
    <xf numFmtId="0" fontId="5" fillId="19" borderId="10" applyNumberFormat="0" applyFont="0" applyAlignment="0" applyProtection="0"/>
    <xf numFmtId="0" fontId="33" fillId="15"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56">
    <xf numFmtId="0" fontId="0" fillId="0" borderId="0" xfId="0"/>
    <xf numFmtId="0" fontId="10" fillId="2" borderId="0" xfId="0" applyFont="1" applyFill="1"/>
    <xf numFmtId="0" fontId="0" fillId="3" borderId="0" xfId="0" applyFill="1"/>
    <xf numFmtId="0" fontId="10" fillId="3" borderId="0" xfId="0" applyFont="1" applyFill="1"/>
    <xf numFmtId="0" fontId="10" fillId="2" borderId="0" xfId="0" applyFont="1" applyFill="1" applyAlignment="1">
      <alignment wrapText="1"/>
    </xf>
    <xf numFmtId="164" fontId="12" fillId="2" borderId="0" xfId="1" applyNumberFormat="1" applyFont="1" applyFill="1" applyAlignment="1">
      <alignment vertical="center"/>
    </xf>
    <xf numFmtId="0" fontId="13" fillId="0" borderId="0" xfId="12" applyFont="1" applyBorder="1"/>
    <xf numFmtId="0" fontId="13" fillId="0" borderId="0" xfId="12" applyFont="1" applyBorder="1" applyAlignment="1">
      <alignment horizontal="left"/>
    </xf>
    <xf numFmtId="0" fontId="13" fillId="0" borderId="0" xfId="12" applyFont="1"/>
    <xf numFmtId="0" fontId="13" fillId="0" borderId="0" xfId="10" applyFont="1"/>
    <xf numFmtId="0" fontId="15" fillId="0" borderId="0" xfId="13" applyFont="1"/>
    <xf numFmtId="0" fontId="13" fillId="0" borderId="0" xfId="12" applyFont="1" applyAlignment="1">
      <alignment wrapText="1"/>
    </xf>
    <xf numFmtId="0" fontId="13" fillId="0" borderId="0" xfId="12" applyFont="1" applyAlignment="1"/>
    <xf numFmtId="0" fontId="13" fillId="0" borderId="0" xfId="12" quotePrefix="1" applyFont="1"/>
    <xf numFmtId="0" fontId="13" fillId="0" borderId="1" xfId="12" applyFont="1" applyBorder="1"/>
    <xf numFmtId="0" fontId="13" fillId="0" borderId="1" xfId="12" applyFont="1" applyBorder="1" applyAlignment="1">
      <alignment horizontal="left"/>
    </xf>
    <xf numFmtId="3" fontId="16" fillId="0" borderId="0" xfId="12" applyNumberFormat="1" applyFont="1" applyBorder="1" applyAlignment="1">
      <alignment horizontal="right"/>
    </xf>
    <xf numFmtId="3" fontId="13" fillId="0" borderId="0" xfId="12" applyNumberFormat="1" applyFont="1" applyBorder="1" applyAlignment="1">
      <alignment horizontal="right"/>
    </xf>
    <xf numFmtId="3" fontId="13" fillId="0" borderId="0" xfId="12" applyNumberFormat="1" applyFont="1" applyBorder="1"/>
    <xf numFmtId="3" fontId="16" fillId="0" borderId="0" xfId="12" applyNumberFormat="1" applyFont="1" applyBorder="1"/>
    <xf numFmtId="3" fontId="6" fillId="0" borderId="0" xfId="4" applyNumberFormat="1" applyFont="1" applyFill="1" applyBorder="1" applyAlignment="1">
      <alignment horizontal="left" indent="1"/>
    </xf>
    <xf numFmtId="0" fontId="13" fillId="0" borderId="0" xfId="12" applyFont="1" applyBorder="1" applyAlignment="1">
      <alignment horizontal="right"/>
    </xf>
    <xf numFmtId="0" fontId="6" fillId="0" borderId="0" xfId="5" applyFont="1" applyFill="1" applyBorder="1" applyAlignment="1">
      <alignment horizontal="left" indent="1"/>
    </xf>
    <xf numFmtId="0" fontId="6" fillId="0" borderId="0" xfId="4" applyFont="1" applyFill="1" applyBorder="1" applyAlignment="1">
      <alignment horizontal="left" indent="1"/>
    </xf>
    <xf numFmtId="0" fontId="6" fillId="0" borderId="0" xfId="6" applyFont="1" applyFill="1" applyBorder="1" applyAlignment="1">
      <alignment horizontal="left" indent="1"/>
    </xf>
    <xf numFmtId="0" fontId="13" fillId="0" borderId="0" xfId="12" applyNumberFormat="1" applyFont="1" applyBorder="1" applyAlignment="1">
      <alignment horizontal="right"/>
    </xf>
    <xf numFmtId="0" fontId="6" fillId="0" borderId="0" xfId="6" applyFont="1" applyBorder="1" applyAlignment="1">
      <alignment horizontal="left"/>
    </xf>
    <xf numFmtId="0" fontId="6" fillId="0" borderId="0" xfId="4" applyFont="1" applyFill="1" applyBorder="1" applyAlignment="1">
      <alignment horizontal="left"/>
    </xf>
    <xf numFmtId="0" fontId="16" fillId="0" borderId="0" xfId="12" applyFont="1" applyBorder="1"/>
    <xf numFmtId="2" fontId="6" fillId="0" borderId="0" xfId="6" applyNumberFormat="1" applyFont="1" applyBorder="1" applyAlignment="1">
      <alignment horizontal="right"/>
    </xf>
    <xf numFmtId="2" fontId="8" fillId="0" borderId="1" xfId="6" quotePrefix="1" applyNumberFormat="1" applyFont="1" applyFill="1" applyBorder="1" applyAlignment="1">
      <alignment horizontal="center" wrapText="1"/>
    </xf>
    <xf numFmtId="2" fontId="6" fillId="0" borderId="1" xfId="6" quotePrefix="1" applyNumberFormat="1" applyFont="1" applyFill="1" applyBorder="1" applyAlignment="1">
      <alignment horizontal="center" wrapText="1"/>
    </xf>
    <xf numFmtId="0" fontId="13" fillId="0" borderId="1" xfId="6" applyFont="1" applyFill="1" applyBorder="1" applyAlignment="1">
      <alignment horizontal="left"/>
    </xf>
    <xf numFmtId="0" fontId="13" fillId="0" borderId="3" xfId="12" applyFont="1" applyBorder="1"/>
    <xf numFmtId="0" fontId="13" fillId="0" borderId="2" xfId="12" applyFont="1" applyBorder="1"/>
    <xf numFmtId="2" fontId="8" fillId="0" borderId="2" xfId="6" applyNumberFormat="1" applyFont="1" applyBorder="1" applyAlignment="1">
      <alignment horizontal="left"/>
    </xf>
    <xf numFmtId="0" fontId="8" fillId="0" borderId="3" xfId="6" applyFont="1" applyFill="1" applyBorder="1" applyAlignment="1">
      <alignment horizontal="left"/>
    </xf>
    <xf numFmtId="2" fontId="8" fillId="0" borderId="0" xfId="6" applyNumberFormat="1" applyFont="1" applyBorder="1" applyAlignment="1">
      <alignment horizontal="left"/>
    </xf>
    <xf numFmtId="2" fontId="8" fillId="0" borderId="0" xfId="6" applyNumberFormat="1" applyFont="1" applyBorder="1" applyAlignment="1">
      <alignment horizontal="right"/>
    </xf>
    <xf numFmtId="0" fontId="8" fillId="0" borderId="0" xfId="6" applyFont="1" applyFill="1" applyBorder="1" applyAlignment="1">
      <alignment horizontal="left"/>
    </xf>
    <xf numFmtId="0" fontId="16" fillId="0" borderId="0" xfId="12" applyFont="1" applyBorder="1" applyAlignment="1">
      <alignment horizontal="left"/>
    </xf>
    <xf numFmtId="0" fontId="10" fillId="2" borderId="0" xfId="0" quotePrefix="1" applyFont="1" applyFill="1"/>
    <xf numFmtId="0" fontId="10" fillId="2" borderId="0" xfId="0" quotePrefix="1" applyFont="1" applyFill="1" applyAlignment="1">
      <alignment wrapText="1"/>
    </xf>
    <xf numFmtId="0" fontId="11" fillId="3" borderId="0" xfId="0" quotePrefix="1" applyFont="1" applyFill="1" applyAlignment="1">
      <alignment wrapText="1"/>
    </xf>
    <xf numFmtId="164" fontId="11" fillId="3" borderId="0" xfId="1" applyNumberFormat="1" applyFont="1" applyFill="1" applyAlignment="1">
      <alignment vertical="center"/>
    </xf>
    <xf numFmtId="0" fontId="11" fillId="3" borderId="0" xfId="0" applyFont="1" applyFill="1" applyAlignment="1">
      <alignment horizontal="right"/>
    </xf>
    <xf numFmtId="164" fontId="11" fillId="3" borderId="0" xfId="1" applyNumberFormat="1" applyFont="1" applyFill="1" applyAlignment="1">
      <alignment horizontal="right" vertical="center"/>
    </xf>
    <xf numFmtId="164" fontId="17" fillId="3" borderId="0" xfId="0" applyNumberFormat="1" applyFont="1" applyFill="1" applyAlignment="1">
      <alignment vertical="center"/>
    </xf>
    <xf numFmtId="164" fontId="12" fillId="3" borderId="0" xfId="1" applyNumberFormat="1" applyFont="1" applyFill="1" applyAlignment="1">
      <alignment vertical="center"/>
    </xf>
    <xf numFmtId="0" fontId="13" fillId="0" borderId="0" xfId="0" applyFont="1"/>
    <xf numFmtId="0" fontId="37" fillId="3" borderId="0" xfId="0" applyFont="1" applyFill="1"/>
    <xf numFmtId="0" fontId="9" fillId="3" borderId="0" xfId="0" applyFont="1" applyFill="1" applyAlignment="1">
      <alignment horizontal="left" wrapText="1"/>
    </xf>
    <xf numFmtId="0" fontId="10" fillId="2" borderId="0" xfId="0" applyFont="1" applyFill="1" applyAlignment="1">
      <alignment horizontal="center" vertical="center" textRotation="180"/>
    </xf>
    <xf numFmtId="164" fontId="12" fillId="2" borderId="0" xfId="1" applyNumberFormat="1" applyFont="1" applyFill="1" applyAlignment="1">
      <alignment horizontal="center" vertical="center" textRotation="180"/>
    </xf>
    <xf numFmtId="0" fontId="13" fillId="0" borderId="0" xfId="12" applyFont="1" applyAlignment="1">
      <alignment horizontal="left" wrapText="1"/>
    </xf>
    <xf numFmtId="0" fontId="16" fillId="0" borderId="2" xfId="12" applyFont="1" applyBorder="1" applyAlignment="1">
      <alignment horizontal="center"/>
    </xf>
  </cellXfs>
  <cellStyles count="72">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xfId="1" builtinId="3"/>
    <cellStyle name="Comma 2" xfId="3"/>
    <cellStyle name="Comma 2 2" xfId="7"/>
    <cellStyle name="Comma 3" xfId="8"/>
    <cellStyle name="Comma 3 2" xfId="42"/>
    <cellStyle name="Comma 4" xfId="9"/>
    <cellStyle name="Comma 5" xfId="43"/>
    <cellStyle name="Comma 6" xfId="44"/>
    <cellStyle name="Explanatory Text 2" xfId="45"/>
    <cellStyle name="Good 2" xfId="46"/>
    <cellStyle name="Heading 1 2" xfId="47"/>
    <cellStyle name="Heading 2 2" xfId="48"/>
    <cellStyle name="Heading 3 2" xfId="49"/>
    <cellStyle name="Heading 4 2" xfId="50"/>
    <cellStyle name="house" xfId="51"/>
    <cellStyle name="Hyperlink" xfId="13" builtinId="8"/>
    <cellStyle name="Hyperlink 2" xfId="52"/>
    <cellStyle name="Input 2" xfId="53"/>
    <cellStyle name="Linked Cell 2" xfId="54"/>
    <cellStyle name="Neutral 2" xfId="55"/>
    <cellStyle name="Normal" xfId="0" builtinId="0"/>
    <cellStyle name="Normal 10" xfId="56"/>
    <cellStyle name="Normal 2" xfId="2"/>
    <cellStyle name="Normal 2 2" xfId="6"/>
    <cellStyle name="Normal 2 2 2" xfId="14"/>
    <cellStyle name="Normal 2 3" xfId="12"/>
    <cellStyle name="Normal 3" xfId="10"/>
    <cellStyle name="Normal 3 2" xfId="57"/>
    <cellStyle name="Normal 3 3" xfId="58"/>
    <cellStyle name="Normal 4" xfId="59"/>
    <cellStyle name="Normal 5" xfId="60"/>
    <cellStyle name="Normal 6" xfId="61"/>
    <cellStyle name="Normal 7" xfId="62"/>
    <cellStyle name="Normal 8" xfId="63"/>
    <cellStyle name="Normal_joint pn" xfId="5"/>
    <cellStyle name="Normal_tables1 to 9" xfId="4"/>
    <cellStyle name="Note 2" xfId="64"/>
    <cellStyle name="Output 2" xfId="65"/>
    <cellStyle name="Percent 2" xfId="11"/>
    <cellStyle name="Percent 3" xfId="66"/>
    <cellStyle name="Percent 3 2" xfId="67"/>
    <cellStyle name="Percent 4" xfId="68"/>
    <cellStyle name="Title 2" xfId="69"/>
    <cellStyle name="Total 2" xfId="70"/>
    <cellStyle name="Warning Text 2" xfId="71"/>
  </cellStyles>
  <dxfs count="0"/>
  <tableStyles count="0" defaultTableStyle="TableStyleMedium2" defaultPivotStyle="PivotStyleLight16"/>
  <colors>
    <mruColors>
      <color rgb="FFFFFFFF"/>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16" fmlaLink="$C$10" fmlaRange="Controls!$B$1:$B$15" noThreeD="1" sel="3" val="2"/>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672352</xdr:colOff>
      <xdr:row>6</xdr:row>
      <xdr:rowOff>125730</xdr:rowOff>
    </xdr:to>
    <xdr:sp macro="" textlink="">
      <xdr:nvSpPr>
        <xdr:cNvPr id="2" name="Rectangle 2"/>
        <xdr:cNvSpPr>
          <a:spLocks noChangeArrowheads="1"/>
        </xdr:cNvSpPr>
      </xdr:nvSpPr>
      <xdr:spPr bwMode="auto">
        <a:xfrm>
          <a:off x="0" y="0"/>
          <a:ext cx="6073587" cy="1201495"/>
        </a:xfrm>
        <a:prstGeom prst="rect">
          <a:avLst/>
        </a:prstGeom>
        <a:solidFill>
          <a:schemeClr val="accent1"/>
        </a:solidFill>
        <a:ln>
          <a:noFill/>
        </a:ln>
      </xdr:spPr>
    </xdr:sp>
    <xdr:clientData/>
  </xdr:twoCellAnchor>
  <xdr:twoCellAnchor editAs="oneCell">
    <xdr:from>
      <xdr:col>0</xdr:col>
      <xdr:colOff>198120</xdr:colOff>
      <xdr:row>1</xdr:row>
      <xdr:rowOff>26670</xdr:rowOff>
    </xdr:from>
    <xdr:to>
      <xdr:col>1</xdr:col>
      <xdr:colOff>2248797</xdr:colOff>
      <xdr:row>5</xdr:row>
      <xdr:rowOff>160020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01930"/>
          <a:ext cx="252984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9</xdr:row>
          <xdr:rowOff>9525</xdr:rowOff>
        </xdr:from>
        <xdr:to>
          <xdr:col>2</xdr:col>
          <xdr:colOff>695325</xdr:colOff>
          <xdr:row>9</xdr:row>
          <xdr:rowOff>171450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0</xdr:col>
      <xdr:colOff>523848</xdr:colOff>
      <xdr:row>13</xdr:row>
      <xdr:rowOff>158354</xdr:rowOff>
    </xdr:from>
    <xdr:to>
      <xdr:col>3</xdr:col>
      <xdr:colOff>8307</xdr:colOff>
      <xdr:row>15</xdr:row>
      <xdr:rowOff>31506</xdr:rowOff>
    </xdr:to>
    <xdr:sp macro="" textlink="">
      <xdr:nvSpPr>
        <xdr:cNvPr id="10" name="Rounded Rectangle 9"/>
        <xdr:cNvSpPr/>
      </xdr:nvSpPr>
      <xdr:spPr>
        <a:xfrm>
          <a:off x="523848" y="2920604"/>
          <a:ext cx="4008834" cy="235102"/>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16</xdr:row>
      <xdr:rowOff>157655</xdr:rowOff>
    </xdr:from>
    <xdr:to>
      <xdr:col>3</xdr:col>
      <xdr:colOff>8307</xdr:colOff>
      <xdr:row>18</xdr:row>
      <xdr:rowOff>30807</xdr:rowOff>
    </xdr:to>
    <xdr:sp macro="" textlink="">
      <xdr:nvSpPr>
        <xdr:cNvPr id="20" name="Rounded Rectangle 19"/>
        <xdr:cNvSpPr/>
      </xdr:nvSpPr>
      <xdr:spPr>
        <a:xfrm>
          <a:off x="523848" y="3440979"/>
          <a:ext cx="4000430" cy="231740"/>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19</xdr:row>
      <xdr:rowOff>157655</xdr:rowOff>
    </xdr:from>
    <xdr:to>
      <xdr:col>3</xdr:col>
      <xdr:colOff>8307</xdr:colOff>
      <xdr:row>21</xdr:row>
      <xdr:rowOff>30807</xdr:rowOff>
    </xdr:to>
    <xdr:sp macro="" textlink="">
      <xdr:nvSpPr>
        <xdr:cNvPr id="21" name="Rounded Rectangle 20"/>
        <xdr:cNvSpPr/>
      </xdr:nvSpPr>
      <xdr:spPr>
        <a:xfrm>
          <a:off x="523848" y="3978861"/>
          <a:ext cx="4000430" cy="231740"/>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22</xdr:row>
      <xdr:rowOff>164224</xdr:rowOff>
    </xdr:from>
    <xdr:to>
      <xdr:col>3</xdr:col>
      <xdr:colOff>8307</xdr:colOff>
      <xdr:row>24</xdr:row>
      <xdr:rowOff>37376</xdr:rowOff>
    </xdr:to>
    <xdr:sp macro="" textlink="">
      <xdr:nvSpPr>
        <xdr:cNvPr id="22" name="Rounded Rectangle 21"/>
        <xdr:cNvSpPr/>
      </xdr:nvSpPr>
      <xdr:spPr>
        <a:xfrm>
          <a:off x="523848" y="4523312"/>
          <a:ext cx="4000430" cy="231740"/>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25</xdr:row>
      <xdr:rowOff>164224</xdr:rowOff>
    </xdr:from>
    <xdr:to>
      <xdr:col>3</xdr:col>
      <xdr:colOff>8307</xdr:colOff>
      <xdr:row>27</xdr:row>
      <xdr:rowOff>37376</xdr:rowOff>
    </xdr:to>
    <xdr:sp macro="" textlink="">
      <xdr:nvSpPr>
        <xdr:cNvPr id="23" name="Rounded Rectangle 22"/>
        <xdr:cNvSpPr/>
      </xdr:nvSpPr>
      <xdr:spPr>
        <a:xfrm>
          <a:off x="523848" y="5061195"/>
          <a:ext cx="4000430" cy="231740"/>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28</xdr:row>
      <xdr:rowOff>164224</xdr:rowOff>
    </xdr:from>
    <xdr:to>
      <xdr:col>3</xdr:col>
      <xdr:colOff>8307</xdr:colOff>
      <xdr:row>30</xdr:row>
      <xdr:rowOff>37376</xdr:rowOff>
    </xdr:to>
    <xdr:sp macro="" textlink="">
      <xdr:nvSpPr>
        <xdr:cNvPr id="24" name="Rounded Rectangle 23"/>
        <xdr:cNvSpPr/>
      </xdr:nvSpPr>
      <xdr:spPr>
        <a:xfrm>
          <a:off x="523848" y="5599077"/>
          <a:ext cx="4000430" cy="231740"/>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523848</xdr:colOff>
      <xdr:row>31</xdr:row>
      <xdr:rowOff>161924</xdr:rowOff>
    </xdr:from>
    <xdr:to>
      <xdr:col>3</xdr:col>
      <xdr:colOff>8307</xdr:colOff>
      <xdr:row>33</xdr:row>
      <xdr:rowOff>24093</xdr:rowOff>
    </xdr:to>
    <xdr:sp macro="" textlink="">
      <xdr:nvSpPr>
        <xdr:cNvPr id="25" name="Rounded Rectangle 24"/>
        <xdr:cNvSpPr/>
      </xdr:nvSpPr>
      <xdr:spPr>
        <a:xfrm>
          <a:off x="523848" y="6877049"/>
          <a:ext cx="4008834" cy="586069"/>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13</xdr:row>
      <xdr:rowOff>175846</xdr:rowOff>
    </xdr:from>
    <xdr:to>
      <xdr:col>6</xdr:col>
      <xdr:colOff>25539</xdr:colOff>
      <xdr:row>33</xdr:row>
      <xdr:rowOff>22233</xdr:rowOff>
    </xdr:to>
    <xdr:sp macro="" textlink="">
      <xdr:nvSpPr>
        <xdr:cNvPr id="32" name="Rounded Rectangle 31"/>
        <xdr:cNvSpPr/>
      </xdr:nvSpPr>
      <xdr:spPr>
        <a:xfrm>
          <a:off x="4703885" y="2886808"/>
          <a:ext cx="509116" cy="3509848"/>
        </a:xfrm>
        <a:prstGeom prst="roundRect">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HSCIC_Corporate">
  <a:themeElements>
    <a:clrScheme name="HSCIC_corporate">
      <a:dk1>
        <a:srgbClr val="001830"/>
      </a:dk1>
      <a:lt1>
        <a:srgbClr val="FAFCFC"/>
      </a:lt1>
      <a:dk2>
        <a:srgbClr val="000000"/>
      </a:dk2>
      <a:lt2>
        <a:srgbClr val="F0F8FC"/>
      </a:lt2>
      <a:accent1>
        <a:srgbClr val="00336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scic.gov.uk/hch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scic.gov.uk/hch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8:M50"/>
  <sheetViews>
    <sheetView tabSelected="1" zoomScaleNormal="100" zoomScaleSheetLayoutView="85" workbookViewId="0">
      <selection activeCell="A9" sqref="A9"/>
    </sheetView>
  </sheetViews>
  <sheetFormatPr defaultRowHeight="14.25" x14ac:dyDescent="0.2"/>
  <cols>
    <col min="1" max="1" width="7.125" style="2" customWidth="1"/>
    <col min="2" max="2" width="38.25" style="2" bestFit="1" customWidth="1"/>
    <col min="3" max="3" width="14" style="2" customWidth="1"/>
    <col min="4" max="4" width="5.375" style="2" customWidth="1"/>
    <col min="5" max="5" width="3.125" style="2" bestFit="1" customWidth="1"/>
    <col min="6" max="6" width="3.125" style="2" customWidth="1"/>
    <col min="7" max="7" width="5.625" style="2" customWidth="1"/>
    <col min="8" max="16384" width="9" style="2"/>
  </cols>
  <sheetData>
    <row r="8" spans="1:6" ht="78.75" customHeight="1" x14ac:dyDescent="0.3">
      <c r="A8" s="51" t="s">
        <v>50</v>
      </c>
      <c r="B8" s="51"/>
      <c r="C8" s="51"/>
      <c r="D8" s="51"/>
      <c r="E8" s="51"/>
      <c r="F8" s="51"/>
    </row>
    <row r="10" spans="1:6" x14ac:dyDescent="0.2">
      <c r="A10" s="2" t="s">
        <v>20</v>
      </c>
      <c r="B10" s="3"/>
      <c r="C10" s="3">
        <v>3</v>
      </c>
      <c r="D10" s="3" t="str">
        <f>VLOOKUP(C10,Controls!A1:B16,2,FALSE)</f>
        <v>Consultants (including Directors of public health)</v>
      </c>
      <c r="E10" s="3"/>
    </row>
    <row r="12" spans="1:6" ht="20.25" x14ac:dyDescent="0.3">
      <c r="C12" s="45" t="s">
        <v>18</v>
      </c>
    </row>
    <row r="13" spans="1:6" ht="60.75" x14ac:dyDescent="0.3">
      <c r="B13" s="43" t="s">
        <v>43</v>
      </c>
      <c r="C13" s="46">
        <f>VLOOKUP($D$10,'Table 5 - Sept 15 old v new'!$A$5:$N$29,2,FALSE)</f>
        <v>43713.980989999996</v>
      </c>
    </row>
    <row r="14" spans="1:6" ht="15" x14ac:dyDescent="0.2">
      <c r="C14" s="47"/>
    </row>
    <row r="15" spans="1:6" ht="15" x14ac:dyDescent="0.2">
      <c r="B15" s="41" t="s">
        <v>41</v>
      </c>
      <c r="C15" s="5">
        <f>VLOOKUP($D$10,'Table 5 - Sept 15 old v new'!$A$5:$N$29,6,FALSE)</f>
        <v>-69.315999999999988</v>
      </c>
      <c r="E15" s="53">
        <f>IFERROR(C36-C13,"Not applicable")</f>
        <v>-811.10542999999598</v>
      </c>
      <c r="F15" s="52" t="s">
        <v>16</v>
      </c>
    </row>
    <row r="16" spans="1:6" ht="15" x14ac:dyDescent="0.2">
      <c r="B16" s="3"/>
      <c r="C16" s="48"/>
      <c r="E16" s="53"/>
      <c r="F16" s="52"/>
    </row>
    <row r="17" spans="2:6" ht="15" x14ac:dyDescent="0.2">
      <c r="B17" s="3"/>
      <c r="C17" s="48"/>
      <c r="E17" s="53"/>
      <c r="F17" s="52"/>
    </row>
    <row r="18" spans="2:6" ht="15" x14ac:dyDescent="0.2">
      <c r="B18" s="41" t="s">
        <v>40</v>
      </c>
      <c r="C18" s="5">
        <f>VLOOKUP($D$10,'Table 5 - Sept 15 old v new'!$A$5:$N$29,7,FALSE)</f>
        <v>-628.34207000000004</v>
      </c>
      <c r="E18" s="53"/>
      <c r="F18" s="52"/>
    </row>
    <row r="19" spans="2:6" ht="15" x14ac:dyDescent="0.2">
      <c r="B19" s="3"/>
      <c r="C19" s="48"/>
      <c r="E19" s="53"/>
      <c r="F19" s="52"/>
    </row>
    <row r="20" spans="2:6" ht="15" x14ac:dyDescent="0.2">
      <c r="B20" s="3"/>
      <c r="C20" s="48"/>
      <c r="E20" s="53"/>
      <c r="F20" s="52"/>
    </row>
    <row r="21" spans="2:6" ht="28.5" x14ac:dyDescent="0.2">
      <c r="B21" s="42" t="s">
        <v>39</v>
      </c>
      <c r="C21" s="5">
        <f>VLOOKUP($D$10,'Table 5 - Sept 15 old v new'!$A$5:$N$29,8,FALSE)</f>
        <v>-79.735200000000106</v>
      </c>
      <c r="E21" s="53"/>
      <c r="F21" s="52"/>
    </row>
    <row r="22" spans="2:6" ht="15" x14ac:dyDescent="0.2">
      <c r="B22" s="3"/>
      <c r="C22" s="48"/>
      <c r="E22" s="53"/>
      <c r="F22" s="52"/>
    </row>
    <row r="23" spans="2:6" ht="15" x14ac:dyDescent="0.2">
      <c r="B23" s="3"/>
      <c r="C23" s="48"/>
      <c r="E23" s="53"/>
      <c r="F23" s="52"/>
    </row>
    <row r="24" spans="2:6" ht="15" x14ac:dyDescent="0.2">
      <c r="B24" s="41" t="s">
        <v>38</v>
      </c>
      <c r="C24" s="5">
        <f>VLOOKUP($D$10,'Table 5 - Sept 15 old v new'!$A$5:$N$29,9,FALSE)</f>
        <v>-11.96964</v>
      </c>
      <c r="E24" s="53"/>
      <c r="F24" s="52"/>
    </row>
    <row r="25" spans="2:6" ht="15" x14ac:dyDescent="0.2">
      <c r="B25" s="3"/>
      <c r="C25" s="48"/>
      <c r="E25" s="53"/>
      <c r="F25" s="52"/>
    </row>
    <row r="26" spans="2:6" ht="15" x14ac:dyDescent="0.2">
      <c r="B26" s="3"/>
      <c r="C26" s="48"/>
      <c r="E26" s="53"/>
      <c r="F26" s="52"/>
    </row>
    <row r="27" spans="2:6" ht="15" x14ac:dyDescent="0.2">
      <c r="B27" s="41" t="s">
        <v>37</v>
      </c>
      <c r="C27" s="5">
        <f>VLOOKUP($D$10,'Table 5 - Sept 15 old v new'!$A$5:$N$29,10,FALSE)</f>
        <v>-0.5</v>
      </c>
      <c r="E27" s="53"/>
      <c r="F27" s="52"/>
    </row>
    <row r="28" spans="2:6" ht="15" x14ac:dyDescent="0.2">
      <c r="B28" s="3"/>
      <c r="C28" s="48"/>
      <c r="E28" s="53"/>
      <c r="F28" s="52"/>
    </row>
    <row r="29" spans="2:6" ht="15" x14ac:dyDescent="0.2">
      <c r="B29" s="3"/>
      <c r="C29" s="48"/>
      <c r="E29" s="53"/>
      <c r="F29" s="52"/>
    </row>
    <row r="30" spans="2:6" ht="15" x14ac:dyDescent="0.2">
      <c r="B30" s="1" t="s">
        <v>14</v>
      </c>
      <c r="C30" s="5">
        <f>VLOOKUP($D$10,'Table 5 - Sept 15 old v new'!$A$5:$N$29,13,FALSE)</f>
        <v>42.502510000000015</v>
      </c>
      <c r="E30" s="53"/>
      <c r="F30" s="52"/>
    </row>
    <row r="31" spans="2:6" ht="15" x14ac:dyDescent="0.2">
      <c r="B31" s="3"/>
      <c r="C31" s="48"/>
      <c r="E31" s="53"/>
      <c r="F31" s="52"/>
    </row>
    <row r="32" spans="2:6" ht="15" x14ac:dyDescent="0.2">
      <c r="B32" s="3"/>
      <c r="C32" s="48"/>
      <c r="E32" s="53"/>
      <c r="F32" s="52"/>
    </row>
    <row r="33" spans="1:13" ht="42.75" x14ac:dyDescent="0.2">
      <c r="B33" s="4" t="s">
        <v>22</v>
      </c>
      <c r="C33" s="5">
        <f>VLOOKUP($D$10,'Table 5 - Sept 15 old v new'!$A$5:$N$29,4,FALSE)-VLOOKUP($D$10,'Table 5 - Sept 15 old v new'!$A$5:$N$29,14,FALSE)</f>
        <v>-63.745029999995836</v>
      </c>
      <c r="E33" s="53"/>
      <c r="F33" s="52"/>
    </row>
    <row r="34" spans="1:13" ht="15" x14ac:dyDescent="0.2">
      <c r="B34" s="3"/>
      <c r="C34" s="48"/>
    </row>
    <row r="35" spans="1:13" ht="15" x14ac:dyDescent="0.2">
      <c r="B35" s="3"/>
      <c r="C35" s="48"/>
    </row>
    <row r="36" spans="1:13" ht="60.75" x14ac:dyDescent="0.3">
      <c r="B36" s="43" t="s">
        <v>42</v>
      </c>
      <c r="C36" s="44">
        <f>VLOOKUP($D$10,'Table 5 - Sept 15 old v new'!$A$5:$N$29,3,FALSE)</f>
        <v>42902.87556</v>
      </c>
    </row>
    <row r="37" spans="1:13" ht="20.25" x14ac:dyDescent="0.3">
      <c r="A37" s="8" t="s">
        <v>33</v>
      </c>
      <c r="B37" s="43"/>
      <c r="C37" s="44"/>
    </row>
    <row r="38" spans="1:13" x14ac:dyDescent="0.2">
      <c r="A38" s="50" t="s">
        <v>19</v>
      </c>
    </row>
    <row r="39" spans="1:13" x14ac:dyDescent="0.2">
      <c r="A39" s="8" t="s">
        <v>31</v>
      </c>
      <c r="B39" s="8"/>
      <c r="C39" s="8"/>
      <c r="D39" s="8"/>
      <c r="E39" s="8"/>
      <c r="F39" s="8"/>
      <c r="G39" s="8"/>
      <c r="H39" s="8"/>
      <c r="I39" s="8"/>
      <c r="J39" s="8"/>
      <c r="K39" s="8"/>
      <c r="L39" s="8"/>
      <c r="M39" s="8"/>
    </row>
    <row r="40" spans="1:13" x14ac:dyDescent="0.2">
      <c r="A40" s="13" t="s">
        <v>30</v>
      </c>
      <c r="B40" s="8"/>
      <c r="C40" s="8"/>
      <c r="D40" s="8"/>
      <c r="E40" s="8"/>
      <c r="F40" s="8"/>
      <c r="G40" s="8"/>
      <c r="H40" s="8"/>
      <c r="I40" s="8"/>
      <c r="J40" s="8"/>
      <c r="K40" s="8"/>
      <c r="L40" s="8"/>
      <c r="M40" s="8"/>
    </row>
    <row r="41" spans="1:13" x14ac:dyDescent="0.2">
      <c r="A41" s="13" t="s">
        <v>29</v>
      </c>
      <c r="B41" s="8"/>
      <c r="C41" s="8"/>
      <c r="D41" s="8"/>
      <c r="E41" s="8"/>
      <c r="F41" s="8"/>
      <c r="G41" s="8"/>
      <c r="H41" s="8"/>
      <c r="I41" s="8"/>
      <c r="J41" s="8"/>
      <c r="K41" s="8"/>
      <c r="L41" s="8"/>
      <c r="M41" s="8"/>
    </row>
    <row r="42" spans="1:13" x14ac:dyDescent="0.2">
      <c r="A42" s="8" t="s">
        <v>28</v>
      </c>
      <c r="B42" s="8"/>
      <c r="C42" s="8"/>
      <c r="D42" s="8"/>
      <c r="E42" s="8"/>
      <c r="F42" s="8"/>
      <c r="G42" s="8"/>
      <c r="H42" s="8"/>
      <c r="I42" s="8"/>
      <c r="J42" s="8"/>
      <c r="K42" s="8"/>
      <c r="L42" s="8"/>
      <c r="M42" s="8"/>
    </row>
    <row r="43" spans="1:13" x14ac:dyDescent="0.2">
      <c r="A43" s="12" t="s">
        <v>27</v>
      </c>
      <c r="B43" s="11"/>
      <c r="C43" s="11"/>
      <c r="D43" s="11"/>
      <c r="E43" s="11"/>
      <c r="F43" s="11"/>
      <c r="G43" s="11"/>
      <c r="H43" s="11"/>
      <c r="I43" s="11"/>
      <c r="J43" s="11"/>
      <c r="K43" s="11"/>
      <c r="L43" s="11"/>
      <c r="M43" s="11"/>
    </row>
    <row r="44" spans="1:13" x14ac:dyDescent="0.2">
      <c r="A44" s="49" t="s">
        <v>51</v>
      </c>
      <c r="B44" s="8"/>
      <c r="C44" s="8"/>
      <c r="D44" s="8"/>
      <c r="E44" s="8"/>
      <c r="F44" s="8"/>
      <c r="G44" s="8"/>
      <c r="H44" s="8"/>
      <c r="I44" s="8"/>
      <c r="J44" s="8"/>
      <c r="K44" s="8"/>
      <c r="L44" s="8"/>
      <c r="M44" s="8"/>
    </row>
    <row r="45" spans="1:13" x14ac:dyDescent="0.2">
      <c r="A45" s="10" t="s">
        <v>26</v>
      </c>
      <c r="B45" s="8"/>
      <c r="C45" s="8"/>
      <c r="D45" s="8"/>
      <c r="E45" s="8"/>
      <c r="F45" s="8"/>
      <c r="G45" s="8"/>
      <c r="H45" s="8"/>
      <c r="I45" s="8"/>
      <c r="J45" s="8"/>
      <c r="K45" s="8"/>
      <c r="L45" s="8"/>
      <c r="M45" s="8"/>
    </row>
    <row r="46" spans="1:13" x14ac:dyDescent="0.2">
      <c r="A46" s="9" t="s">
        <v>25</v>
      </c>
      <c r="B46" s="8"/>
      <c r="C46" s="8"/>
      <c r="D46" s="8"/>
      <c r="E46" s="8"/>
      <c r="F46" s="8"/>
      <c r="G46" s="8"/>
      <c r="H46" s="8"/>
      <c r="I46" s="8"/>
      <c r="J46" s="8"/>
      <c r="K46" s="8"/>
      <c r="L46" s="8"/>
      <c r="M46" s="8"/>
    </row>
    <row r="47" spans="1:13" x14ac:dyDescent="0.2">
      <c r="A47" s="8"/>
      <c r="B47" s="8"/>
      <c r="C47" s="8"/>
      <c r="D47" s="8"/>
      <c r="E47" s="8"/>
      <c r="F47" s="8"/>
      <c r="G47" s="8"/>
      <c r="H47" s="8"/>
      <c r="I47" s="8"/>
      <c r="J47" s="8"/>
      <c r="K47" s="8"/>
      <c r="L47" s="8"/>
      <c r="M47" s="8"/>
    </row>
    <row r="48" spans="1:13" x14ac:dyDescent="0.2">
      <c r="A48" s="8" t="s">
        <v>24</v>
      </c>
      <c r="B48" s="8"/>
      <c r="C48" s="8"/>
      <c r="D48" s="8"/>
      <c r="E48" s="8"/>
      <c r="F48" s="8"/>
      <c r="G48" s="8"/>
      <c r="H48" s="8"/>
      <c r="I48" s="8"/>
      <c r="J48" s="8"/>
      <c r="K48" s="8"/>
      <c r="L48" s="8"/>
      <c r="M48" s="8"/>
    </row>
    <row r="49" spans="1:13" x14ac:dyDescent="0.2">
      <c r="A49" s="54" t="s">
        <v>23</v>
      </c>
      <c r="B49" s="54"/>
      <c r="C49" s="54"/>
      <c r="D49" s="54"/>
      <c r="E49" s="54"/>
      <c r="F49" s="54"/>
      <c r="G49" s="54"/>
      <c r="H49" s="54"/>
      <c r="I49" s="54"/>
      <c r="J49" s="54"/>
      <c r="K49" s="54"/>
      <c r="L49" s="54"/>
      <c r="M49" s="54"/>
    </row>
    <row r="50" spans="1:13" x14ac:dyDescent="0.2">
      <c r="A50" s="54"/>
      <c r="B50" s="54"/>
      <c r="C50" s="54"/>
      <c r="D50" s="54"/>
      <c r="E50" s="54"/>
      <c r="F50" s="54"/>
      <c r="G50" s="54"/>
      <c r="H50" s="54"/>
      <c r="I50" s="54"/>
      <c r="J50" s="54"/>
      <c r="K50" s="54"/>
      <c r="L50" s="54"/>
      <c r="M50" s="54"/>
    </row>
  </sheetData>
  <mergeCells count="4">
    <mergeCell ref="A8:F8"/>
    <mergeCell ref="F15:F33"/>
    <mergeCell ref="E15:E33"/>
    <mergeCell ref="A49:M50"/>
  </mergeCells>
  <hyperlinks>
    <hyperlink ref="A45"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1</xdr:col>
                    <xdr:colOff>247650</xdr:colOff>
                    <xdr:row>9</xdr:row>
                    <xdr:rowOff>9525</xdr:rowOff>
                  </from>
                  <to>
                    <xdr:col>2</xdr:col>
                    <xdr:colOff>695325</xdr:colOff>
                    <xdr:row>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45"/>
  <sheetViews>
    <sheetView workbookViewId="0">
      <selection activeCell="C20" sqref="C20"/>
    </sheetView>
  </sheetViews>
  <sheetFormatPr defaultRowHeight="11.25" x14ac:dyDescent="0.2"/>
  <cols>
    <col min="1" max="1" width="39.625" style="7" bestFit="1" customWidth="1"/>
    <col min="2" max="4" width="19.625" style="6" customWidth="1"/>
    <col min="5" max="5" width="3.875" style="6" customWidth="1"/>
    <col min="6" max="11" width="11.75" style="6" customWidth="1"/>
    <col min="12" max="12" width="3.375" style="6" customWidth="1"/>
    <col min="13" max="14" width="11.75" style="6" customWidth="1"/>
    <col min="15" max="16384" width="9" style="6"/>
  </cols>
  <sheetData>
    <row r="1" spans="1:15" x14ac:dyDescent="0.2">
      <c r="A1" s="40" t="s">
        <v>47</v>
      </c>
    </row>
    <row r="3" spans="1:15" x14ac:dyDescent="0.2">
      <c r="A3" s="39" t="s">
        <v>17</v>
      </c>
      <c r="B3" s="38"/>
      <c r="C3" s="37"/>
      <c r="N3" s="6" t="s">
        <v>46</v>
      </c>
    </row>
    <row r="4" spans="1:15" x14ac:dyDescent="0.2">
      <c r="A4" s="36"/>
      <c r="B4" s="35" t="s">
        <v>45</v>
      </c>
      <c r="C4" s="35"/>
      <c r="D4" s="34"/>
      <c r="E4" s="33"/>
      <c r="F4" s="55" t="s">
        <v>44</v>
      </c>
      <c r="G4" s="55"/>
      <c r="H4" s="55"/>
      <c r="I4" s="55"/>
      <c r="J4" s="55"/>
      <c r="K4" s="55"/>
      <c r="L4" s="55"/>
      <c r="M4" s="55"/>
      <c r="N4" s="55"/>
    </row>
    <row r="5" spans="1:15" ht="45" x14ac:dyDescent="0.2">
      <c r="A5" s="32" t="s">
        <v>20</v>
      </c>
      <c r="B5" s="31" t="s">
        <v>43</v>
      </c>
      <c r="C5" s="31" t="s">
        <v>42</v>
      </c>
      <c r="D5" s="30" t="s">
        <v>16</v>
      </c>
      <c r="E5" s="31"/>
      <c r="F5" s="31" t="s">
        <v>41</v>
      </c>
      <c r="G5" s="31" t="s">
        <v>40</v>
      </c>
      <c r="H5" s="31" t="s">
        <v>39</v>
      </c>
      <c r="I5" s="31" t="s">
        <v>38</v>
      </c>
      <c r="J5" s="31" t="s">
        <v>37</v>
      </c>
      <c r="K5" s="30" t="s">
        <v>15</v>
      </c>
      <c r="L5" s="31"/>
      <c r="M5" s="31" t="s">
        <v>14</v>
      </c>
      <c r="N5" s="30" t="s">
        <v>21</v>
      </c>
    </row>
    <row r="6" spans="1:15" x14ac:dyDescent="0.2">
      <c r="A6" s="6"/>
      <c r="B6" s="29"/>
      <c r="D6" s="28"/>
      <c r="F6" s="18"/>
      <c r="G6" s="18"/>
      <c r="H6" s="18"/>
      <c r="I6" s="18"/>
      <c r="J6" s="18"/>
      <c r="K6" s="28"/>
      <c r="N6" s="28"/>
    </row>
    <row r="7" spans="1:15" x14ac:dyDescent="0.2">
      <c r="A7" s="27" t="s">
        <v>13</v>
      </c>
      <c r="B7" s="18">
        <v>1083534.9730499999</v>
      </c>
      <c r="C7" s="18">
        <v>1014217.6842000001</v>
      </c>
      <c r="D7" s="19">
        <v>-69317.288849999779</v>
      </c>
      <c r="E7" s="18"/>
      <c r="F7" s="18">
        <v>-17854.367820000218</v>
      </c>
      <c r="G7" s="18">
        <v>-25095.357830000223</v>
      </c>
      <c r="H7" s="17">
        <v>-26798.178979999939</v>
      </c>
      <c r="I7" s="17">
        <v>-212.11639000000002</v>
      </c>
      <c r="J7" s="17">
        <v>-189.45401000000004</v>
      </c>
      <c r="K7" s="16">
        <v>-70149.47503000038</v>
      </c>
      <c r="L7" s="17"/>
      <c r="M7" s="17">
        <v>834.64242999999988</v>
      </c>
      <c r="N7" s="16">
        <v>-69314.832600000373</v>
      </c>
    </row>
    <row r="8" spans="1:15" x14ac:dyDescent="0.2">
      <c r="A8" s="27"/>
      <c r="B8" s="18"/>
      <c r="C8" s="18"/>
      <c r="D8" s="19"/>
      <c r="E8" s="18"/>
      <c r="F8" s="18"/>
      <c r="G8" s="18"/>
      <c r="H8" s="17"/>
      <c r="I8" s="17"/>
      <c r="J8" s="17"/>
      <c r="K8" s="16"/>
      <c r="L8" s="21"/>
      <c r="M8" s="17"/>
      <c r="N8" s="16"/>
    </row>
    <row r="9" spans="1:15" x14ac:dyDescent="0.2">
      <c r="A9" s="27" t="s">
        <v>12</v>
      </c>
      <c r="B9" s="18">
        <v>107614.3726</v>
      </c>
      <c r="C9" s="18">
        <v>104497.83204000001</v>
      </c>
      <c r="D9" s="19">
        <v>-3116.540559999994</v>
      </c>
      <c r="E9" s="18"/>
      <c r="F9" s="18">
        <v>-177.40373</v>
      </c>
      <c r="G9" s="18">
        <v>-2903.1484899999919</v>
      </c>
      <c r="H9" s="17">
        <v>-157.31020000000012</v>
      </c>
      <c r="I9" s="17">
        <v>-35.839640000000003</v>
      </c>
      <c r="J9" s="17">
        <v>-188.34648000000001</v>
      </c>
      <c r="K9" s="16">
        <v>-3462.0485399999925</v>
      </c>
      <c r="L9" s="17"/>
      <c r="M9" s="17">
        <v>535.67034999999976</v>
      </c>
      <c r="N9" s="16">
        <v>-2926.3781899999926</v>
      </c>
      <c r="O9" s="18"/>
    </row>
    <row r="10" spans="1:15" x14ac:dyDescent="0.2">
      <c r="A10" s="26"/>
      <c r="B10" s="18"/>
      <c r="C10" s="18"/>
      <c r="D10" s="19"/>
      <c r="E10" s="18"/>
      <c r="F10" s="18"/>
      <c r="G10" s="18"/>
      <c r="H10" s="17"/>
      <c r="I10" s="17"/>
      <c r="J10" s="17"/>
      <c r="K10" s="16"/>
      <c r="L10" s="21"/>
      <c r="M10" s="17"/>
      <c r="N10" s="16"/>
    </row>
    <row r="11" spans="1:15" x14ac:dyDescent="0.2">
      <c r="A11" s="22" t="s">
        <v>11</v>
      </c>
      <c r="B11" s="18">
        <v>43713.980989999996</v>
      </c>
      <c r="C11" s="18">
        <v>42902.87556</v>
      </c>
      <c r="D11" s="19">
        <v>-811.10542999999598</v>
      </c>
      <c r="E11" s="18"/>
      <c r="F11" s="18">
        <v>-69.315999999999988</v>
      </c>
      <c r="G11" s="18">
        <v>-628.34207000000004</v>
      </c>
      <c r="H11" s="17">
        <v>-79.735200000000106</v>
      </c>
      <c r="I11" s="17">
        <v>-11.96964</v>
      </c>
      <c r="J11" s="17">
        <v>-0.5</v>
      </c>
      <c r="K11" s="16">
        <v>-789.86291000000017</v>
      </c>
      <c r="L11" s="17"/>
      <c r="M11" s="17">
        <v>42.502510000000015</v>
      </c>
      <c r="N11" s="16">
        <v>-747.36040000000014</v>
      </c>
    </row>
    <row r="12" spans="1:15" x14ac:dyDescent="0.2">
      <c r="A12" s="22" t="s">
        <v>36</v>
      </c>
      <c r="B12" s="18">
        <v>53540.058370000006</v>
      </c>
      <c r="C12" s="18">
        <v>51307.633419999998</v>
      </c>
      <c r="D12" s="19">
        <v>-2232.4249500000078</v>
      </c>
      <c r="E12" s="18"/>
      <c r="F12" s="18">
        <v>-48.271110000000007</v>
      </c>
      <c r="G12" s="18">
        <v>-2090.0467599999915</v>
      </c>
      <c r="H12" s="17">
        <v>-62</v>
      </c>
      <c r="I12" s="17">
        <v>-22.1</v>
      </c>
      <c r="J12" s="17">
        <v>-177.83282</v>
      </c>
      <c r="K12" s="16">
        <v>-2400.2506899999917</v>
      </c>
      <c r="L12" s="17"/>
      <c r="M12" s="17">
        <v>219.45909</v>
      </c>
      <c r="N12" s="16">
        <v>-2180.7915999999918</v>
      </c>
    </row>
    <row r="13" spans="1:15" x14ac:dyDescent="0.2">
      <c r="A13" s="22" t="s">
        <v>10</v>
      </c>
      <c r="B13" s="18">
        <v>264.98674</v>
      </c>
      <c r="C13" s="18">
        <v>489.06826000000001</v>
      </c>
      <c r="D13" s="19">
        <v>224.08152000000001</v>
      </c>
      <c r="E13" s="18"/>
      <c r="F13" s="18">
        <v>-5.7120099999999994</v>
      </c>
      <c r="G13" s="18">
        <v>-10.980839999999997</v>
      </c>
      <c r="H13" s="17">
        <v>-0.8</v>
      </c>
      <c r="I13" s="17">
        <v>-1.35</v>
      </c>
      <c r="J13" s="17">
        <v>-9.000020000000001</v>
      </c>
      <c r="K13" s="16">
        <v>-27.842869999999998</v>
      </c>
      <c r="L13" s="17"/>
      <c r="M13" s="17">
        <v>246.29737999999969</v>
      </c>
      <c r="N13" s="16">
        <v>218.45450999999969</v>
      </c>
    </row>
    <row r="14" spans="1:15" x14ac:dyDescent="0.2">
      <c r="A14" s="22" t="s">
        <v>9</v>
      </c>
      <c r="B14" s="18">
        <v>10094.816500000001</v>
      </c>
      <c r="C14" s="18">
        <v>9798.2548000000006</v>
      </c>
      <c r="D14" s="19">
        <v>-296.5617000000002</v>
      </c>
      <c r="E14" s="18"/>
      <c r="F14" s="18">
        <v>-54.104610000000008</v>
      </c>
      <c r="G14" s="18">
        <v>-173.77882</v>
      </c>
      <c r="H14" s="17">
        <v>-14.774999999999999</v>
      </c>
      <c r="I14" s="17">
        <v>-0.42</v>
      </c>
      <c r="J14" s="17">
        <v>-1.0136400000000001</v>
      </c>
      <c r="K14" s="16">
        <v>-244.09207000000001</v>
      </c>
      <c r="L14" s="17"/>
      <c r="M14" s="17">
        <v>27.411369999999998</v>
      </c>
      <c r="N14" s="16">
        <v>-216.6807</v>
      </c>
    </row>
    <row r="15" spans="1:15" x14ac:dyDescent="0.2">
      <c r="A15" s="22"/>
      <c r="B15" s="18"/>
      <c r="C15" s="18"/>
      <c r="D15" s="19"/>
      <c r="E15" s="18"/>
      <c r="F15" s="18"/>
      <c r="G15" s="18"/>
      <c r="H15" s="17"/>
      <c r="I15" s="17"/>
      <c r="J15" s="17"/>
      <c r="K15" s="16"/>
      <c r="L15" s="21"/>
      <c r="M15" s="17"/>
      <c r="N15" s="16"/>
    </row>
    <row r="16" spans="1:15" x14ac:dyDescent="0.2">
      <c r="A16" s="23" t="s">
        <v>8</v>
      </c>
      <c r="B16" s="18">
        <v>317022.82936999999</v>
      </c>
      <c r="C16" s="18">
        <v>302408.39257000003</v>
      </c>
      <c r="D16" s="19">
        <v>-14614.436799999967</v>
      </c>
      <c r="E16" s="18"/>
      <c r="F16" s="18">
        <v>-6062.7462000001533</v>
      </c>
      <c r="G16" s="18">
        <v>-8483.5414700002038</v>
      </c>
      <c r="H16" s="17">
        <v>-1168.0430499999986</v>
      </c>
      <c r="I16" s="17">
        <v>-4.0306699999999998</v>
      </c>
      <c r="J16" s="17" t="s">
        <v>35</v>
      </c>
      <c r="K16" s="16">
        <v>-15718.361390000357</v>
      </c>
      <c r="L16" s="17"/>
      <c r="M16" s="17">
        <v>5.2</v>
      </c>
      <c r="N16" s="16">
        <v>-15713.161390000356</v>
      </c>
    </row>
    <row r="17" spans="1:14" x14ac:dyDescent="0.2">
      <c r="A17" s="23"/>
      <c r="B17" s="18"/>
      <c r="C17" s="18"/>
      <c r="D17" s="19"/>
      <c r="E17" s="18"/>
      <c r="F17" s="18"/>
      <c r="G17" s="18"/>
      <c r="H17" s="17"/>
      <c r="I17" s="17"/>
      <c r="J17" s="17"/>
      <c r="K17" s="16"/>
      <c r="L17" s="25"/>
      <c r="M17" s="17"/>
      <c r="N17" s="16"/>
    </row>
    <row r="18" spans="1:14" x14ac:dyDescent="0.2">
      <c r="A18" s="23" t="s">
        <v>7</v>
      </c>
      <c r="B18" s="18">
        <v>137563.25743999999</v>
      </c>
      <c r="C18" s="18">
        <v>127921.23723</v>
      </c>
      <c r="D18" s="19">
        <v>-9642.0202099999879</v>
      </c>
      <c r="E18" s="18"/>
      <c r="F18" s="18">
        <v>-2739.0513499999925</v>
      </c>
      <c r="G18" s="18">
        <v>-4494.7500100000007</v>
      </c>
      <c r="H18" s="17">
        <v>-727.34144999999967</v>
      </c>
      <c r="I18" s="17">
        <v>-1.8333299999999999</v>
      </c>
      <c r="J18" s="17" t="s">
        <v>35</v>
      </c>
      <c r="K18" s="16">
        <v>-7962.9761399999934</v>
      </c>
      <c r="L18" s="17"/>
      <c r="M18" s="17" t="s">
        <v>35</v>
      </c>
      <c r="N18" s="16">
        <v>-7962.9761399999934</v>
      </c>
    </row>
    <row r="19" spans="1:14" x14ac:dyDescent="0.2">
      <c r="A19" s="24"/>
      <c r="B19" s="18"/>
      <c r="C19" s="18"/>
      <c r="D19" s="19"/>
      <c r="E19" s="18"/>
      <c r="F19" s="18"/>
      <c r="G19" s="18"/>
      <c r="H19" s="17"/>
      <c r="I19" s="17"/>
      <c r="J19" s="17"/>
      <c r="K19" s="16"/>
      <c r="L19" s="25"/>
      <c r="M19" s="17"/>
      <c r="N19" s="16"/>
    </row>
    <row r="20" spans="1:14" x14ac:dyDescent="0.2">
      <c r="A20" s="23" t="s">
        <v>6</v>
      </c>
      <c r="B20" s="18">
        <v>18141.111219999999</v>
      </c>
      <c r="C20" s="18">
        <v>17880.336589999999</v>
      </c>
      <c r="D20" s="19">
        <v>-260.77462999999989</v>
      </c>
      <c r="E20" s="18"/>
      <c r="F20" s="18">
        <v>-19.266670000000001</v>
      </c>
      <c r="G20" s="18">
        <v>-241.50795999999991</v>
      </c>
      <c r="H20" s="17" t="s">
        <v>35</v>
      </c>
      <c r="I20" s="17" t="s">
        <v>35</v>
      </c>
      <c r="J20" s="17" t="s">
        <v>35</v>
      </c>
      <c r="K20" s="16">
        <v>-260.77462999999989</v>
      </c>
      <c r="L20" s="17"/>
      <c r="M20" s="17" t="s">
        <v>35</v>
      </c>
      <c r="N20" s="16">
        <v>-260.77462999999989</v>
      </c>
    </row>
    <row r="21" spans="1:14" x14ac:dyDescent="0.2">
      <c r="A21" s="23"/>
      <c r="B21" s="18"/>
      <c r="C21" s="18"/>
      <c r="D21" s="19"/>
      <c r="E21" s="18"/>
      <c r="F21" s="18"/>
      <c r="G21" s="18"/>
      <c r="H21" s="17"/>
      <c r="I21" s="17"/>
      <c r="J21" s="17"/>
      <c r="K21" s="16"/>
      <c r="L21" s="21"/>
      <c r="M21" s="17"/>
      <c r="N21" s="16"/>
    </row>
    <row r="22" spans="1:14" x14ac:dyDescent="0.2">
      <c r="A22" s="23" t="s">
        <v>5</v>
      </c>
      <c r="B22" s="18">
        <v>316248.83338999999</v>
      </c>
      <c r="C22" s="18">
        <v>299438.82046999998</v>
      </c>
      <c r="D22" s="19">
        <v>-16810.012920000008</v>
      </c>
      <c r="E22" s="18"/>
      <c r="F22" s="18">
        <v>-6228.4993700000714</v>
      </c>
      <c r="G22" s="18">
        <v>-5804.8464000000349</v>
      </c>
      <c r="H22" s="17">
        <v>-2230.8502699999945</v>
      </c>
      <c r="I22" s="17">
        <v>-69.54052999999999</v>
      </c>
      <c r="J22" s="17" t="s">
        <v>35</v>
      </c>
      <c r="K22" s="16">
        <v>-14333.736570000101</v>
      </c>
      <c r="L22" s="17"/>
      <c r="M22" s="17">
        <v>50.894120000000001</v>
      </c>
      <c r="N22" s="16">
        <v>-14282.8424500001</v>
      </c>
    </row>
    <row r="23" spans="1:14" x14ac:dyDescent="0.2">
      <c r="A23" s="24"/>
      <c r="B23" s="18"/>
      <c r="C23" s="18"/>
      <c r="D23" s="19"/>
      <c r="E23" s="18"/>
      <c r="F23" s="18"/>
      <c r="G23" s="18"/>
      <c r="H23" s="17"/>
      <c r="I23" s="17"/>
      <c r="J23" s="17"/>
      <c r="K23" s="16"/>
      <c r="L23" s="21"/>
      <c r="M23" s="17"/>
      <c r="N23" s="16"/>
    </row>
    <row r="24" spans="1:14" x14ac:dyDescent="0.2">
      <c r="A24" s="23" t="s">
        <v>4</v>
      </c>
      <c r="B24" s="18">
        <v>186944.56903000001</v>
      </c>
      <c r="C24" s="18">
        <v>158101.21554</v>
      </c>
      <c r="D24" s="19">
        <v>-28843.353490000009</v>
      </c>
      <c r="E24" s="18"/>
      <c r="F24" s="18">
        <v>-2526.5761099999982</v>
      </c>
      <c r="G24" s="18">
        <v>-3027.897459999991</v>
      </c>
      <c r="H24" s="17">
        <v>-22513.870369999946</v>
      </c>
      <c r="I24" s="17">
        <v>-99.572220000000016</v>
      </c>
      <c r="J24" s="17" t="s">
        <v>35</v>
      </c>
      <c r="K24" s="16">
        <v>-28167.916159999935</v>
      </c>
      <c r="L24" s="17"/>
      <c r="M24" s="17">
        <v>26.50667</v>
      </c>
      <c r="N24" s="16">
        <v>-28141.409489999936</v>
      </c>
    </row>
    <row r="25" spans="1:14" x14ac:dyDescent="0.2">
      <c r="A25" s="22" t="s">
        <v>3</v>
      </c>
      <c r="B25" s="18">
        <v>97347.509300000005</v>
      </c>
      <c r="C25" s="18">
        <v>78308.567450000002</v>
      </c>
      <c r="D25" s="19">
        <v>-19038.941850000003</v>
      </c>
      <c r="E25" s="18"/>
      <c r="F25" s="18">
        <v>-1450.9225799999988</v>
      </c>
      <c r="G25" s="18">
        <v>-1763.1212699999935</v>
      </c>
      <c r="H25" s="17">
        <v>-15225.479389999924</v>
      </c>
      <c r="I25" s="17">
        <v>-8.2854299999999981</v>
      </c>
      <c r="J25" s="17" t="s">
        <v>35</v>
      </c>
      <c r="K25" s="16">
        <v>-18447.808669999915</v>
      </c>
      <c r="L25" s="17"/>
      <c r="M25" s="17">
        <v>2.9066700000000001</v>
      </c>
      <c r="N25" s="16">
        <v>-18444.901999999915</v>
      </c>
    </row>
    <row r="26" spans="1:14" x14ac:dyDescent="0.2">
      <c r="A26" s="22" t="s">
        <v>2</v>
      </c>
      <c r="B26" s="18">
        <v>53472.981529999997</v>
      </c>
      <c r="C26" s="18">
        <v>50243.995869999999</v>
      </c>
      <c r="D26" s="19">
        <v>-3228.9856599999985</v>
      </c>
      <c r="E26" s="18"/>
      <c r="F26" s="18">
        <v>-585.98636999999917</v>
      </c>
      <c r="G26" s="18">
        <v>-695.19373999999732</v>
      </c>
      <c r="H26" s="17">
        <v>-1884.1010599999931</v>
      </c>
      <c r="I26" s="17" t="s">
        <v>35</v>
      </c>
      <c r="J26" s="17" t="s">
        <v>35</v>
      </c>
      <c r="K26" s="16">
        <v>-3165.2811699999897</v>
      </c>
      <c r="L26" s="17"/>
      <c r="M26" s="17"/>
      <c r="N26" s="16">
        <v>-3165.2811699999897</v>
      </c>
    </row>
    <row r="27" spans="1:14" x14ac:dyDescent="0.2">
      <c r="A27" s="22" t="s">
        <v>1</v>
      </c>
      <c r="B27" s="18">
        <v>36124.078200000004</v>
      </c>
      <c r="C27" s="18">
        <v>29548.65222</v>
      </c>
      <c r="D27" s="19">
        <v>-6575.4259800000036</v>
      </c>
      <c r="E27" s="18"/>
      <c r="F27" s="18">
        <v>-489.66716000000031</v>
      </c>
      <c r="G27" s="18">
        <v>-569.58245000000056</v>
      </c>
      <c r="H27" s="17">
        <v>-5404.2899200000302</v>
      </c>
      <c r="I27" s="17">
        <v>-91.286790000000025</v>
      </c>
      <c r="J27" s="17">
        <v>-0.80752999999999997</v>
      </c>
      <c r="K27" s="16">
        <v>-6555.6338500000311</v>
      </c>
      <c r="L27" s="17"/>
      <c r="M27" s="17">
        <v>23.6</v>
      </c>
      <c r="N27" s="16">
        <v>-6532.0338500000307</v>
      </c>
    </row>
    <row r="28" spans="1:14" x14ac:dyDescent="0.2">
      <c r="A28" s="20"/>
      <c r="B28" s="18"/>
      <c r="C28" s="18"/>
      <c r="D28" s="19"/>
      <c r="E28" s="18"/>
      <c r="F28" s="18"/>
      <c r="G28" s="18"/>
      <c r="H28" s="17"/>
      <c r="I28" s="17"/>
      <c r="J28" s="17"/>
      <c r="K28" s="16"/>
      <c r="L28" s="21"/>
      <c r="M28" s="17"/>
      <c r="N28" s="16"/>
    </row>
    <row r="29" spans="1:14" x14ac:dyDescent="0.2">
      <c r="A29" s="20" t="s">
        <v>0</v>
      </c>
      <c r="B29" s="17" t="s">
        <v>34</v>
      </c>
      <c r="C29" s="18">
        <v>3969.8497600000001</v>
      </c>
      <c r="D29" s="19">
        <v>3969.8497600000001</v>
      </c>
      <c r="E29" s="18"/>
      <c r="F29" s="18">
        <v>-100.82438999999999</v>
      </c>
      <c r="G29" s="18">
        <v>-139.66604000000001</v>
      </c>
      <c r="H29" s="17">
        <v>-0.7636400000000001</v>
      </c>
      <c r="I29" s="17">
        <v>-1.3</v>
      </c>
      <c r="J29" s="17">
        <v>-0.30000000000000004</v>
      </c>
      <c r="K29" s="16">
        <v>-242.85407000000004</v>
      </c>
      <c r="L29" s="17"/>
      <c r="M29" s="17">
        <v>216.37129000000002</v>
      </c>
      <c r="N29" s="16">
        <v>-26.48278000000002</v>
      </c>
    </row>
    <row r="30" spans="1:14" x14ac:dyDescent="0.2">
      <c r="A30" s="15"/>
      <c r="B30" s="14"/>
      <c r="C30" s="14"/>
      <c r="D30" s="14"/>
      <c r="E30" s="14"/>
      <c r="F30" s="14"/>
      <c r="G30" s="14"/>
      <c r="H30" s="14"/>
      <c r="I30" s="14"/>
      <c r="J30" s="14"/>
      <c r="K30" s="14"/>
      <c r="L30" s="14"/>
      <c r="M30" s="14"/>
      <c r="N30" s="14"/>
    </row>
    <row r="31" spans="1:14" x14ac:dyDescent="0.2">
      <c r="A31" s="8" t="s">
        <v>33</v>
      </c>
      <c r="B31" s="8"/>
      <c r="C31" s="8"/>
      <c r="D31" s="8"/>
      <c r="E31" s="8"/>
      <c r="F31" s="8"/>
      <c r="G31" s="8"/>
      <c r="H31" s="8"/>
      <c r="I31" s="8"/>
      <c r="J31" s="8"/>
      <c r="K31" s="8"/>
      <c r="L31" s="8"/>
      <c r="M31" s="8"/>
    </row>
    <row r="32" spans="1:14" x14ac:dyDescent="0.2">
      <c r="A32" s="8" t="s">
        <v>32</v>
      </c>
      <c r="B32" s="8"/>
      <c r="C32" s="8"/>
      <c r="D32" s="8"/>
      <c r="E32" s="8"/>
      <c r="F32" s="8"/>
      <c r="G32" s="8"/>
      <c r="H32" s="8"/>
      <c r="I32" s="8"/>
      <c r="J32" s="8"/>
      <c r="K32" s="8"/>
      <c r="L32" s="8"/>
      <c r="M32" s="8"/>
    </row>
    <row r="33" spans="1:13" x14ac:dyDescent="0.2">
      <c r="A33" s="8" t="s">
        <v>31</v>
      </c>
      <c r="B33" s="8"/>
      <c r="C33" s="8"/>
      <c r="D33" s="8"/>
      <c r="E33" s="8"/>
      <c r="F33" s="8"/>
      <c r="G33" s="8"/>
      <c r="H33" s="8"/>
      <c r="I33" s="8"/>
      <c r="J33" s="8"/>
      <c r="K33" s="8"/>
      <c r="L33" s="8"/>
      <c r="M33" s="8"/>
    </row>
    <row r="34" spans="1:13" x14ac:dyDescent="0.2">
      <c r="A34" s="13" t="s">
        <v>30</v>
      </c>
      <c r="B34" s="8"/>
      <c r="C34" s="8"/>
      <c r="D34" s="8"/>
      <c r="E34" s="8"/>
      <c r="F34" s="8"/>
      <c r="G34" s="8"/>
      <c r="H34" s="8"/>
      <c r="I34" s="8"/>
      <c r="J34" s="8"/>
      <c r="K34" s="8"/>
      <c r="L34" s="8"/>
      <c r="M34" s="8"/>
    </row>
    <row r="35" spans="1:13" x14ac:dyDescent="0.2">
      <c r="A35" s="13" t="s">
        <v>29</v>
      </c>
      <c r="B35" s="8"/>
      <c r="C35" s="8"/>
      <c r="D35" s="8"/>
      <c r="E35" s="8"/>
      <c r="F35" s="8"/>
      <c r="G35" s="8"/>
      <c r="H35" s="8"/>
      <c r="I35" s="8"/>
      <c r="J35" s="8"/>
      <c r="K35" s="8"/>
      <c r="L35" s="8"/>
      <c r="M35" s="8"/>
    </row>
    <row r="36" spans="1:13" x14ac:dyDescent="0.2">
      <c r="A36" s="8" t="s">
        <v>28</v>
      </c>
      <c r="B36" s="8"/>
      <c r="C36" s="8"/>
      <c r="D36" s="8"/>
      <c r="E36" s="8"/>
      <c r="F36" s="8"/>
      <c r="G36" s="8"/>
      <c r="H36" s="8"/>
      <c r="I36" s="8"/>
      <c r="J36" s="8"/>
      <c r="K36" s="8"/>
      <c r="L36" s="8"/>
      <c r="M36" s="8"/>
    </row>
    <row r="37" spans="1:13" ht="11.25" customHeight="1" x14ac:dyDescent="0.2">
      <c r="A37" s="12" t="s">
        <v>27</v>
      </c>
      <c r="B37" s="11"/>
      <c r="C37" s="11"/>
      <c r="D37" s="11"/>
      <c r="E37" s="11"/>
      <c r="F37" s="11"/>
      <c r="G37" s="11"/>
      <c r="H37" s="11"/>
      <c r="I37" s="11"/>
      <c r="J37" s="11"/>
      <c r="K37" s="11"/>
      <c r="L37" s="11"/>
      <c r="M37" s="11"/>
    </row>
    <row r="38" spans="1:13" x14ac:dyDescent="0.2">
      <c r="A38" s="49" t="s">
        <v>48</v>
      </c>
      <c r="B38" s="8"/>
      <c r="C38" s="8"/>
      <c r="D38" s="8"/>
      <c r="E38" s="8"/>
      <c r="F38" s="8"/>
      <c r="G38" s="8"/>
      <c r="H38" s="8"/>
      <c r="I38" s="8"/>
      <c r="J38" s="8"/>
      <c r="K38" s="8"/>
      <c r="L38" s="8"/>
      <c r="M38" s="8"/>
    </row>
    <row r="39" spans="1:13" x14ac:dyDescent="0.2">
      <c r="A39" s="49" t="s">
        <v>49</v>
      </c>
      <c r="B39" s="8"/>
      <c r="C39" s="8"/>
      <c r="D39" s="8"/>
      <c r="E39" s="8"/>
      <c r="F39" s="8"/>
      <c r="G39" s="8"/>
      <c r="H39" s="8"/>
      <c r="I39" s="8"/>
      <c r="J39" s="8"/>
      <c r="K39" s="8"/>
      <c r="L39" s="8"/>
      <c r="M39" s="8"/>
    </row>
    <row r="40" spans="1:13" x14ac:dyDescent="0.2">
      <c r="A40" s="10" t="s">
        <v>26</v>
      </c>
      <c r="B40" s="8"/>
      <c r="C40" s="8"/>
      <c r="D40" s="8"/>
      <c r="E40" s="8"/>
      <c r="F40" s="8"/>
      <c r="G40" s="8"/>
      <c r="H40" s="8"/>
      <c r="I40" s="8"/>
      <c r="J40" s="8"/>
      <c r="K40" s="8"/>
      <c r="L40" s="8"/>
      <c r="M40" s="8"/>
    </row>
    <row r="41" spans="1:13" x14ac:dyDescent="0.2">
      <c r="A41" s="9" t="s">
        <v>25</v>
      </c>
      <c r="B41" s="8"/>
      <c r="C41" s="8"/>
      <c r="D41" s="8"/>
      <c r="E41" s="8"/>
      <c r="F41" s="8"/>
      <c r="G41" s="8"/>
      <c r="H41" s="8"/>
      <c r="I41" s="8"/>
      <c r="J41" s="8"/>
      <c r="K41" s="8"/>
      <c r="L41" s="8"/>
      <c r="M41" s="8"/>
    </row>
    <row r="42" spans="1:13" x14ac:dyDescent="0.2">
      <c r="A42" s="8"/>
      <c r="B42" s="8"/>
      <c r="C42" s="8"/>
      <c r="D42" s="8"/>
      <c r="E42" s="8"/>
      <c r="F42" s="8"/>
      <c r="G42" s="8"/>
      <c r="H42" s="8"/>
      <c r="I42" s="8"/>
      <c r="J42" s="8"/>
      <c r="K42" s="8"/>
      <c r="L42" s="8"/>
      <c r="M42" s="8"/>
    </row>
    <row r="43" spans="1:13" x14ac:dyDescent="0.2">
      <c r="A43" s="8" t="s">
        <v>24</v>
      </c>
      <c r="B43" s="8"/>
      <c r="C43" s="8"/>
      <c r="D43" s="8"/>
      <c r="E43" s="8"/>
      <c r="F43" s="8"/>
      <c r="G43" s="8"/>
      <c r="H43" s="8"/>
      <c r="I43" s="8"/>
      <c r="J43" s="8"/>
      <c r="K43" s="8"/>
      <c r="L43" s="8"/>
      <c r="M43" s="8"/>
    </row>
    <row r="44" spans="1:13" x14ac:dyDescent="0.2">
      <c r="A44" s="54" t="s">
        <v>23</v>
      </c>
      <c r="B44" s="54"/>
      <c r="C44" s="54"/>
      <c r="D44" s="54"/>
      <c r="E44" s="54"/>
      <c r="F44" s="54"/>
      <c r="G44" s="54"/>
      <c r="H44" s="54"/>
      <c r="I44" s="54"/>
      <c r="J44" s="54"/>
      <c r="K44" s="54"/>
      <c r="L44" s="54"/>
      <c r="M44" s="54"/>
    </row>
    <row r="45" spans="1:13" x14ac:dyDescent="0.2">
      <c r="A45" s="54"/>
      <c r="B45" s="54"/>
      <c r="C45" s="54"/>
      <c r="D45" s="54"/>
      <c r="E45" s="54"/>
      <c r="F45" s="54"/>
      <c r="G45" s="54"/>
      <c r="H45" s="54"/>
      <c r="I45" s="54"/>
      <c r="J45" s="54"/>
      <c r="K45" s="54"/>
      <c r="L45" s="54"/>
      <c r="M45" s="54"/>
    </row>
  </sheetData>
  <mergeCells count="2">
    <mergeCell ref="A44:M45"/>
    <mergeCell ref="F4:N4"/>
  </mergeCells>
  <hyperlinks>
    <hyperlink ref="A40" r:id="rId1"/>
  </hyperlinks>
  <pageMargins left="0.7" right="0.7" top="0.75" bottom="0.75" header="0.3" footer="0.3"/>
  <pageSetup paperSize="9" scale="6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
  <sheetViews>
    <sheetView workbookViewId="0">
      <selection activeCell="L19" sqref="L19"/>
    </sheetView>
  </sheetViews>
  <sheetFormatPr defaultRowHeight="14.25" x14ac:dyDescent="0.2"/>
  <sheetData>
    <row r="1" spans="1:2" x14ac:dyDescent="0.2">
      <c r="A1">
        <v>1</v>
      </c>
      <c r="B1" t="s">
        <v>13</v>
      </c>
    </row>
    <row r="2" spans="1:2" x14ac:dyDescent="0.2">
      <c r="A2">
        <v>2</v>
      </c>
      <c r="B2" s="27" t="s">
        <v>12</v>
      </c>
    </row>
    <row r="3" spans="1:2" x14ac:dyDescent="0.2">
      <c r="A3">
        <v>3</v>
      </c>
      <c r="B3" s="22" t="s">
        <v>11</v>
      </c>
    </row>
    <row r="4" spans="1:2" x14ac:dyDescent="0.2">
      <c r="A4">
        <v>4</v>
      </c>
      <c r="B4" s="22" t="s">
        <v>36</v>
      </c>
    </row>
    <row r="5" spans="1:2" x14ac:dyDescent="0.2">
      <c r="A5">
        <v>5</v>
      </c>
      <c r="B5" s="22" t="s">
        <v>10</v>
      </c>
    </row>
    <row r="6" spans="1:2" x14ac:dyDescent="0.2">
      <c r="A6">
        <v>6</v>
      </c>
      <c r="B6" s="22" t="s">
        <v>9</v>
      </c>
    </row>
    <row r="7" spans="1:2" x14ac:dyDescent="0.2">
      <c r="A7">
        <v>7</v>
      </c>
      <c r="B7" s="23" t="s">
        <v>8</v>
      </c>
    </row>
    <row r="8" spans="1:2" x14ac:dyDescent="0.2">
      <c r="A8">
        <v>8</v>
      </c>
      <c r="B8" s="23" t="s">
        <v>7</v>
      </c>
    </row>
    <row r="9" spans="1:2" x14ac:dyDescent="0.2">
      <c r="A9">
        <v>9</v>
      </c>
      <c r="B9" s="23" t="s">
        <v>6</v>
      </c>
    </row>
    <row r="10" spans="1:2" x14ac:dyDescent="0.2">
      <c r="A10">
        <v>10</v>
      </c>
      <c r="B10" s="23" t="s">
        <v>5</v>
      </c>
    </row>
    <row r="11" spans="1:2" x14ac:dyDescent="0.2">
      <c r="A11">
        <v>11</v>
      </c>
      <c r="B11" s="23" t="s">
        <v>4</v>
      </c>
    </row>
    <row r="12" spans="1:2" x14ac:dyDescent="0.2">
      <c r="A12">
        <v>12</v>
      </c>
      <c r="B12" s="22" t="s">
        <v>3</v>
      </c>
    </row>
    <row r="13" spans="1:2" x14ac:dyDescent="0.2">
      <c r="A13">
        <v>13</v>
      </c>
      <c r="B13" s="22" t="s">
        <v>2</v>
      </c>
    </row>
    <row r="14" spans="1:2" x14ac:dyDescent="0.2">
      <c r="A14">
        <v>14</v>
      </c>
      <c r="B14" s="22" t="s">
        <v>1</v>
      </c>
    </row>
    <row r="15" spans="1:2" x14ac:dyDescent="0.2">
      <c r="A15">
        <v>15</v>
      </c>
      <c r="B15" s="20" t="s">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ortOrder xmlns="http://schemas.microsoft.com/sharepoint/v3">4</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2016-03-30T08:30:00+00:00</PublicationDate>
    <CoverageEndDate xmlns="http://schemas.microsoft.com/sharepoint/v3" xsi:nil="true"/>
    <AssetDescription xmlns="EC08415E-A315-4408-BC27-A51AC3964F15">&lt;div&gt;Effect of recategorisation of Healthcare workforce&lt;/div&gt;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PUB2033720428</AssetRecordId>
  </documentManagement>
</p:properties>
</file>

<file path=customXml/itemProps1.xml><?xml version="1.0" encoding="utf-8"?>
<ds:datastoreItem xmlns:ds="http://schemas.openxmlformats.org/officeDocument/2006/customXml" ds:itemID="{62FB8E2A-BEA0-4B16-BC3A-28DE6B506981}"/>
</file>

<file path=customXml/itemProps2.xml><?xml version="1.0" encoding="utf-8"?>
<ds:datastoreItem xmlns:ds="http://schemas.openxmlformats.org/officeDocument/2006/customXml" ds:itemID="{F7EFBE88-ECEE-4877-B19E-617039D1E3B5}"/>
</file>

<file path=customXml/itemProps3.xml><?xml version="1.0" encoding="utf-8"?>
<ds:datastoreItem xmlns:ds="http://schemas.openxmlformats.org/officeDocument/2006/customXml" ds:itemID="{30847AEB-6419-4D2A-9527-F0C3A56890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Diagram</vt:lpstr>
      <vt:lpstr>Table 5 - Sept 15 old v new</vt:lpstr>
      <vt:lpstr>Controls</vt:lpstr>
      <vt:lpstr>Diagram!Print_Area</vt:lpstr>
      <vt:lpstr>'Table 5 - Sept 15 old v new'!Print_Area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 of recategorisation of Healthcare workforce</dc:title>
  <dc:creator>JHope</dc:creator>
  <cp:lastModifiedBy>ithornbe</cp:lastModifiedBy>
  <cp:lastPrinted>2014-04-09T08:12:00Z</cp:lastPrinted>
  <dcterms:created xsi:type="dcterms:W3CDTF">2013-03-06T17:35:49Z</dcterms:created>
  <dcterms:modified xsi:type="dcterms:W3CDTF">2016-03-28T15:16:30Z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