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hidePivotFieldList="1" defaultThemeVersion="124226"/>
  <bookViews>
    <workbookView xWindow="-15" yWindow="-15" windowWidth="19260" windowHeight="6000" tabRatio="892"/>
  </bookViews>
  <sheets>
    <sheet name="Index" sheetId="1" r:id="rId1"/>
    <sheet name="3.1" sheetId="50" r:id="rId2"/>
    <sheet name="3.2" sheetId="51" r:id="rId3"/>
    <sheet name="3.3" sheetId="23" r:id="rId4"/>
    <sheet name="3.4" sheetId="24" r:id="rId5"/>
    <sheet name="3.5" sheetId="25" r:id="rId6"/>
    <sheet name="3.6" sheetId="26" r:id="rId7"/>
    <sheet name="3.7" sheetId="27" r:id="rId8"/>
    <sheet name="3.8" sheetId="28" r:id="rId9"/>
    <sheet name="3.9" sheetId="29" r:id="rId10"/>
    <sheet name="3.10" sheetId="30" r:id="rId11"/>
    <sheet name="3.11" sheetId="31" r:id="rId12"/>
    <sheet name="3.12" sheetId="4" r:id="rId13"/>
    <sheet name="3.13" sheetId="5" r:id="rId14"/>
    <sheet name="3.14" sheetId="6" r:id="rId15"/>
    <sheet name="3.15" sheetId="7" r:id="rId16"/>
    <sheet name="3.16" sheetId="8" r:id="rId17"/>
    <sheet name="3.17" sheetId="9" r:id="rId18"/>
    <sheet name="3.18" sheetId="32" r:id="rId19"/>
    <sheet name="3.19" sheetId="11" r:id="rId20"/>
    <sheet name="3.20" sheetId="12" r:id="rId21"/>
    <sheet name="3.21" sheetId="13" r:id="rId22"/>
    <sheet name="3.22" sheetId="14" r:id="rId23"/>
    <sheet name="3.23" sheetId="15" r:id="rId24"/>
    <sheet name="3.24" sheetId="16" r:id="rId25"/>
    <sheet name="3.25" sheetId="17" r:id="rId26"/>
    <sheet name="3.26" sheetId="18" r:id="rId27"/>
    <sheet name="3.27" sheetId="19" r:id="rId28"/>
    <sheet name="3.28" sheetId="20" r:id="rId29"/>
    <sheet name="3.29" sheetId="21" r:id="rId30"/>
    <sheet name="3.30" sheetId="34" r:id="rId31"/>
    <sheet name="3.31" sheetId="37" r:id="rId32"/>
    <sheet name="4.1" sheetId="46" r:id="rId33"/>
    <sheet name="4.2" sheetId="47" r:id="rId34"/>
    <sheet name="5.1" sheetId="41" r:id="rId35"/>
    <sheet name="5.2" sheetId="42" r:id="rId36"/>
    <sheet name="5.3" sheetId="43" r:id="rId37"/>
    <sheet name="5.4" sheetId="44" r:id="rId38"/>
    <sheet name="5.5" sheetId="45" r:id="rId39"/>
    <sheet name="6.1" sheetId="48" r:id="rId40"/>
    <sheet name="6.2" sheetId="49" r:id="rId41"/>
  </sheets>
  <definedNames>
    <definedName name="_xlnm.Print_Area" localSheetId="1">'3.1'!$A$1:$R$28</definedName>
    <definedName name="_xlnm.Print_Area" localSheetId="10">'3.10'!$A$1:$H$206</definedName>
    <definedName name="_xlnm.Print_Area" localSheetId="11">'3.11'!$A$1:$K$34</definedName>
    <definedName name="_xlnm.Print_Area" localSheetId="12">'3.12'!$A$1:$I$30</definedName>
    <definedName name="_xlnm.Print_Area" localSheetId="14">'3.14'!$A$1:$N$81</definedName>
    <definedName name="_xlnm.Print_Area" localSheetId="15">'3.15'!$A$1:$N$30</definedName>
    <definedName name="_xlnm.Print_Area" localSheetId="16">'3.16'!$A$1:$E$29</definedName>
    <definedName name="_xlnm.Print_Area" localSheetId="17">'3.17'!$A$1:$M$28</definedName>
    <definedName name="_xlnm.Print_Area" localSheetId="18">'3.18'!$A$1:$G$129</definedName>
    <definedName name="_xlnm.Print_Area" localSheetId="19">'3.19'!$A$1:$E$28</definedName>
    <definedName name="_xlnm.Print_Area" localSheetId="2">'3.2'!$A$1:$H$279</definedName>
    <definedName name="_xlnm.Print_Area" localSheetId="20">'3.20'!$A$1:$I$118</definedName>
    <definedName name="_xlnm.Print_Area" localSheetId="21">'3.21'!$A$1:$E$81</definedName>
    <definedName name="_xlnm.Print_Area" localSheetId="24">'3.24'!$A$1:$T$28</definedName>
    <definedName name="_xlnm.Print_Area" localSheetId="26">'3.26'!$A$1:$M$24</definedName>
    <definedName name="_xlnm.Print_Area" localSheetId="28">'3.28'!$A$1:$J$177</definedName>
    <definedName name="_xlnm.Print_Area" localSheetId="29">'3.29'!$A$1:$J$26</definedName>
    <definedName name="_xlnm.Print_Area" localSheetId="3">'3.3'!$A$1:$D$210</definedName>
    <definedName name="_xlnm.Print_Area" localSheetId="30">'3.30'!$A$1:$P$28</definedName>
    <definedName name="_xlnm.Print_Area" localSheetId="31">'3.31'!$A$1:$AE$26</definedName>
    <definedName name="_xlnm.Print_Area" localSheetId="4">'3.4'!$A$1:$H$190</definedName>
    <definedName name="_xlnm.Print_Area" localSheetId="5">'3.5'!$A$1:$G$195</definedName>
    <definedName name="_xlnm.Print_Area" localSheetId="6">'3.6'!$A$1:$AI$23</definedName>
    <definedName name="_xlnm.Print_Area" localSheetId="7">'3.7'!$A$1:$R$34</definedName>
    <definedName name="_xlnm.Print_Area" localSheetId="8">'3.8'!$A$1:$I$34</definedName>
    <definedName name="_xlnm.Print_Area" localSheetId="9">'3.9'!$A$1:$H$204</definedName>
    <definedName name="_xlnm.Print_Area" localSheetId="32">'4.1'!$A$1:$L$46</definedName>
    <definedName name="_xlnm.Print_Area" localSheetId="33">'4.2'!$A$1:$H$140</definedName>
    <definedName name="_xlnm.Print_Area" localSheetId="34">'5.1'!$A$1:$K$26</definedName>
    <definedName name="_xlnm.Print_Area" localSheetId="35">'5.2'!$A$1:$L$165</definedName>
    <definedName name="_xlnm.Print_Area" localSheetId="36">'5.3'!$A$1:$K$25</definedName>
    <definedName name="_xlnm.Print_Area" localSheetId="37">'5.4'!$A$1:$D$43</definedName>
    <definedName name="_xlnm.Print_Area" localSheetId="38">'5.5'!$A$1:$D$36</definedName>
    <definedName name="_xlnm.Print_Area" localSheetId="39">'6.1'!$A$1:$F$22</definedName>
    <definedName name="_xlnm.Print_Area" localSheetId="0">Index!$A$1:$D$70</definedName>
    <definedName name="_xlnm.Print_Titles" localSheetId="2">'3.2'!$1:$3</definedName>
    <definedName name="_xlnm.Print_Titles" localSheetId="3">'3.3'!$1:$3</definedName>
    <definedName name="_xlnm.Print_Titles" localSheetId="4">'3.4'!$1:$3</definedName>
    <definedName name="_xlnm.Print_Titles" localSheetId="5">'3.5'!$1:$3</definedName>
    <definedName name="_xlnm.Print_Titles" localSheetId="6">'3.6'!$A:$B,'3.6'!$1:$3</definedName>
    <definedName name="_xlnm.Print_Titles" localSheetId="9">'3.9'!$1:$3</definedName>
  </definedNames>
  <calcPr calcId="114210" fullCalcOnLoad="1"/>
</workbook>
</file>

<file path=xl/calcChain.xml><?xml version="1.0" encoding="utf-8"?>
<calcChain xmlns="http://schemas.openxmlformats.org/spreadsheetml/2006/main">
  <c r="F94" i="12"/>
  <c r="F92"/>
  <c r="F85"/>
  <c r="F86"/>
  <c r="F87"/>
  <c r="F88"/>
  <c r="F89"/>
  <c r="F90"/>
  <c r="F91"/>
  <c r="F84"/>
  <c r="J70"/>
  <c r="K70"/>
  <c r="L70"/>
  <c r="M70"/>
  <c r="N70"/>
  <c r="J71"/>
  <c r="K71"/>
  <c r="L71"/>
  <c r="M71"/>
  <c r="N71"/>
  <c r="J72"/>
  <c r="K72"/>
  <c r="L72"/>
  <c r="M72"/>
  <c r="N72"/>
  <c r="J73"/>
  <c r="K73"/>
  <c r="L73"/>
  <c r="M73"/>
  <c r="N73"/>
  <c r="J74"/>
  <c r="K74"/>
  <c r="L74"/>
  <c r="M74"/>
  <c r="N74"/>
  <c r="J75"/>
  <c r="K75"/>
  <c r="L75"/>
  <c r="M75"/>
  <c r="N75"/>
  <c r="J76"/>
  <c r="J77"/>
  <c r="J80"/>
  <c r="J96"/>
  <c r="J102"/>
  <c r="K102"/>
  <c r="L102"/>
  <c r="M102"/>
  <c r="N102"/>
  <c r="J103"/>
  <c r="K103"/>
  <c r="L103"/>
  <c r="M103"/>
  <c r="N103"/>
  <c r="J104"/>
  <c r="K104"/>
  <c r="L104"/>
  <c r="M104"/>
  <c r="N104"/>
  <c r="J105"/>
  <c r="N105"/>
  <c r="J106"/>
  <c r="N106"/>
  <c r="J107"/>
  <c r="N107"/>
  <c r="J109"/>
  <c r="N109"/>
  <c r="J110"/>
  <c r="N110"/>
  <c r="J112"/>
  <c r="K112"/>
  <c r="L112"/>
  <c r="M112"/>
  <c r="E34"/>
  <c r="L34"/>
  <c r="E25"/>
  <c r="L25"/>
  <c r="E26"/>
  <c r="M26"/>
  <c r="E27"/>
  <c r="L27"/>
  <c r="E28"/>
  <c r="L28"/>
  <c r="E29"/>
  <c r="E30"/>
  <c r="L30"/>
  <c r="E32"/>
  <c r="L32"/>
  <c r="E24"/>
  <c r="M24"/>
  <c r="I19"/>
  <c r="H19"/>
  <c r="G19"/>
  <c r="B40" i="23"/>
  <c r="D40"/>
  <c r="D37"/>
  <c r="D36"/>
  <c r="D38"/>
  <c r="D35"/>
  <c r="D33"/>
  <c r="D32"/>
  <c r="D31"/>
  <c r="D30"/>
  <c r="D29"/>
  <c r="D28"/>
  <c r="D27"/>
  <c r="D26"/>
  <c r="D25"/>
  <c r="D24"/>
  <c r="D21"/>
  <c r="F50" i="51"/>
  <c r="H48"/>
  <c r="E48"/>
  <c r="D48"/>
  <c r="G48"/>
  <c r="C48"/>
  <c r="B48"/>
  <c r="G46"/>
  <c r="G43"/>
  <c r="G41"/>
  <c r="G40"/>
  <c r="G38"/>
  <c r="G35"/>
  <c r="G34"/>
  <c r="G33"/>
  <c r="G31"/>
  <c r="G28"/>
  <c r="G26"/>
  <c r="G25"/>
  <c r="J38" i="20"/>
  <c r="J37"/>
  <c r="J35"/>
  <c r="J34"/>
  <c r="J33"/>
  <c r="J32"/>
  <c r="J31"/>
  <c r="J30"/>
  <c r="J29"/>
  <c r="J28"/>
  <c r="J27"/>
  <c r="J26"/>
  <c r="J25"/>
  <c r="J24"/>
  <c r="J23"/>
  <c r="J22"/>
  <c r="J21"/>
  <c r="J20"/>
  <c r="J19"/>
  <c r="B38" i="47"/>
  <c r="C29"/>
  <c r="C36"/>
  <c r="D29"/>
  <c r="D36"/>
  <c r="E29"/>
  <c r="E36"/>
  <c r="F29"/>
  <c r="F36"/>
  <c r="G29"/>
  <c r="G36"/>
  <c r="H29"/>
  <c r="H36"/>
  <c r="B29"/>
  <c r="J40" i="20"/>
  <c r="B44" i="25"/>
  <c r="H20" i="24"/>
  <c r="H21"/>
  <c r="H23"/>
  <c r="H24"/>
  <c r="H27"/>
  <c r="H31"/>
  <c r="H32"/>
  <c r="H34"/>
  <c r="B41"/>
  <c r="D41"/>
  <c r="F41"/>
  <c r="H41"/>
  <c r="E40" i="20"/>
  <c r="C40"/>
  <c r="D40"/>
  <c r="F40"/>
  <c r="H40"/>
  <c r="I40"/>
  <c r="B40"/>
  <c r="O9" i="46"/>
  <c r="O8"/>
  <c r="AL10" i="37"/>
  <c r="AM10"/>
  <c r="AN10"/>
  <c r="AL11"/>
  <c r="AM11"/>
  <c r="AN11"/>
  <c r="AL12"/>
  <c r="AM12"/>
  <c r="AN12"/>
  <c r="AL13"/>
  <c r="AM13"/>
  <c r="AN13"/>
  <c r="AL14"/>
  <c r="AM14"/>
  <c r="AN14"/>
  <c r="AL15"/>
  <c r="AM15"/>
  <c r="AN15"/>
  <c r="AL16"/>
  <c r="AM16"/>
  <c r="AN16"/>
  <c r="AL17"/>
  <c r="AM17"/>
  <c r="AN17"/>
  <c r="AL18"/>
  <c r="AM18"/>
  <c r="AN18"/>
  <c r="AL19"/>
  <c r="AM19"/>
  <c r="AN19"/>
  <c r="AL20"/>
  <c r="AM20"/>
  <c r="AN20"/>
  <c r="AN9"/>
  <c r="AM9"/>
  <c r="AL9"/>
  <c r="AJ10"/>
  <c r="AK10"/>
  <c r="AJ11"/>
  <c r="AK11"/>
  <c r="AJ12"/>
  <c r="AK12"/>
  <c r="AJ13"/>
  <c r="AK13"/>
  <c r="AJ14"/>
  <c r="AK14"/>
  <c r="AJ15"/>
  <c r="AK15"/>
  <c r="AJ16"/>
  <c r="AK16"/>
  <c r="AJ17"/>
  <c r="AK17"/>
  <c r="AJ18"/>
  <c r="AK18"/>
  <c r="AJ19"/>
  <c r="AK19"/>
  <c r="AJ20"/>
  <c r="AK20"/>
  <c r="AK9"/>
  <c r="AJ9"/>
  <c r="R9" i="7"/>
  <c r="R10"/>
  <c r="R11"/>
  <c r="R12"/>
  <c r="R8"/>
  <c r="H207" i="51"/>
  <c r="G207"/>
  <c r="F207"/>
  <c r="E207"/>
  <c r="D207"/>
  <c r="C207"/>
  <c r="B207"/>
  <c r="H143"/>
  <c r="G143"/>
  <c r="F143"/>
  <c r="E143"/>
  <c r="D143"/>
  <c r="C143"/>
  <c r="B143"/>
  <c r="H112"/>
  <c r="G112"/>
  <c r="F112"/>
  <c r="E112"/>
  <c r="D112"/>
  <c r="C112"/>
  <c r="B112"/>
  <c r="H81"/>
  <c r="G81"/>
  <c r="F81"/>
  <c r="E81"/>
  <c r="D81"/>
  <c r="C81"/>
  <c r="B81"/>
  <c r="H49"/>
  <c r="F49"/>
  <c r="E49"/>
  <c r="D49"/>
  <c r="C49"/>
  <c r="B49"/>
  <c r="D203" i="23"/>
  <c r="C203"/>
  <c r="B203"/>
  <c r="D176"/>
  <c r="C176"/>
  <c r="B176"/>
  <c r="D149"/>
  <c r="C149"/>
  <c r="B149"/>
  <c r="D126"/>
  <c r="C126"/>
  <c r="B126"/>
  <c r="D105"/>
  <c r="C105"/>
  <c r="B105"/>
  <c r="D84"/>
  <c r="C84"/>
  <c r="B84"/>
  <c r="D63"/>
  <c r="C63"/>
  <c r="B63"/>
  <c r="D41"/>
  <c r="C41"/>
  <c r="B41"/>
  <c r="H187" i="24"/>
  <c r="G187"/>
  <c r="F187"/>
  <c r="E187"/>
  <c r="D187"/>
  <c r="C187"/>
  <c r="B187"/>
  <c r="H158"/>
  <c r="G158"/>
  <c r="F158"/>
  <c r="E158"/>
  <c r="D158"/>
  <c r="C158"/>
  <c r="B158"/>
  <c r="H129"/>
  <c r="G129"/>
  <c r="F129"/>
  <c r="E129"/>
  <c r="D129"/>
  <c r="C129"/>
  <c r="B129"/>
  <c r="H100"/>
  <c r="G100"/>
  <c r="F100"/>
  <c r="E100"/>
  <c r="D100"/>
  <c r="C100"/>
  <c r="B100"/>
  <c r="H71"/>
  <c r="G71"/>
  <c r="F71"/>
  <c r="E71"/>
  <c r="D71"/>
  <c r="C71"/>
  <c r="B71"/>
  <c r="H42"/>
  <c r="G42"/>
  <c r="F42"/>
  <c r="E42"/>
  <c r="D42"/>
  <c r="C42"/>
  <c r="G193" i="25"/>
  <c r="F193"/>
  <c r="E193"/>
  <c r="D193"/>
  <c r="C193"/>
  <c r="B193"/>
  <c r="G163"/>
  <c r="F163"/>
  <c r="E163"/>
  <c r="D163"/>
  <c r="C163"/>
  <c r="B163"/>
  <c r="G133"/>
  <c r="F133"/>
  <c r="E133"/>
  <c r="D133"/>
  <c r="C133"/>
  <c r="B133"/>
  <c r="G103"/>
  <c r="F103"/>
  <c r="E103"/>
  <c r="D103"/>
  <c r="C103"/>
  <c r="B103"/>
  <c r="G73"/>
  <c r="F73"/>
  <c r="E73"/>
  <c r="D73"/>
  <c r="C73"/>
  <c r="B73"/>
  <c r="G43"/>
  <c r="F43"/>
  <c r="E43"/>
  <c r="D43"/>
  <c r="C43"/>
  <c r="B43"/>
  <c r="H169" i="29"/>
  <c r="G169"/>
  <c r="F169"/>
  <c r="E169"/>
  <c r="D169"/>
  <c r="C169"/>
  <c r="B169"/>
  <c r="H144"/>
  <c r="G144"/>
  <c r="F144"/>
  <c r="E144"/>
  <c r="D144"/>
  <c r="C144"/>
  <c r="B144"/>
  <c r="H119"/>
  <c r="G119"/>
  <c r="F119"/>
  <c r="E119"/>
  <c r="D119"/>
  <c r="C119"/>
  <c r="B119"/>
  <c r="H94"/>
  <c r="G94"/>
  <c r="F94"/>
  <c r="E94"/>
  <c r="D94"/>
  <c r="C94"/>
  <c r="B94"/>
  <c r="H69"/>
  <c r="G69"/>
  <c r="F69"/>
  <c r="E69"/>
  <c r="D69"/>
  <c r="C69"/>
  <c r="B69"/>
  <c r="H44"/>
  <c r="G44"/>
  <c r="F44"/>
  <c r="E44"/>
  <c r="D44"/>
  <c r="C44"/>
  <c r="B44"/>
  <c r="H195" i="30"/>
  <c r="G195"/>
  <c r="F195"/>
  <c r="E195"/>
  <c r="D195"/>
  <c r="C195"/>
  <c r="B195"/>
  <c r="I193"/>
  <c r="I192"/>
  <c r="I191"/>
  <c r="I190"/>
  <c r="I189"/>
  <c r="I188"/>
  <c r="I187"/>
  <c r="I186"/>
  <c r="I185"/>
  <c r="I184"/>
  <c r="I183"/>
  <c r="I182"/>
  <c r="I181"/>
  <c r="I180"/>
  <c r="I179"/>
  <c r="I178"/>
  <c r="I177"/>
  <c r="I176"/>
  <c r="I175"/>
  <c r="H170"/>
  <c r="G170"/>
  <c r="F170"/>
  <c r="E170"/>
  <c r="D170"/>
  <c r="C170"/>
  <c r="B170"/>
  <c r="I168"/>
  <c r="I167"/>
  <c r="I166"/>
  <c r="I165"/>
  <c r="I164"/>
  <c r="I163"/>
  <c r="I162"/>
  <c r="I161"/>
  <c r="I160"/>
  <c r="I159"/>
  <c r="I158"/>
  <c r="I157"/>
  <c r="I156"/>
  <c r="I155"/>
  <c r="I154"/>
  <c r="I153"/>
  <c r="I152"/>
  <c r="I151"/>
  <c r="I150"/>
  <c r="H145"/>
  <c r="G145"/>
  <c r="F145"/>
  <c r="E145"/>
  <c r="D145"/>
  <c r="C145"/>
  <c r="B145"/>
  <c r="I144"/>
  <c r="I143"/>
  <c r="I142"/>
  <c r="I141"/>
  <c r="I140"/>
  <c r="I139"/>
  <c r="I138"/>
  <c r="I137"/>
  <c r="I136"/>
  <c r="I135"/>
  <c r="I134"/>
  <c r="I133"/>
  <c r="I132"/>
  <c r="I131"/>
  <c r="I130"/>
  <c r="I129"/>
  <c r="I128"/>
  <c r="I127"/>
  <c r="I126"/>
  <c r="H120"/>
  <c r="G120"/>
  <c r="F120"/>
  <c r="E120"/>
  <c r="D120"/>
  <c r="C120"/>
  <c r="B120"/>
  <c r="I119"/>
  <c r="I118"/>
  <c r="I117"/>
  <c r="I116"/>
  <c r="I115"/>
  <c r="I114"/>
  <c r="I113"/>
  <c r="I112"/>
  <c r="I111"/>
  <c r="I110"/>
  <c r="I109"/>
  <c r="I108"/>
  <c r="I107"/>
  <c r="I106"/>
  <c r="I105"/>
  <c r="I104"/>
  <c r="I103"/>
  <c r="I102"/>
  <c r="I101"/>
  <c r="H95"/>
  <c r="G95"/>
  <c r="F95"/>
  <c r="E95"/>
  <c r="D95"/>
  <c r="C95"/>
  <c r="B95"/>
  <c r="I94"/>
  <c r="I93"/>
  <c r="I92"/>
  <c r="I91"/>
  <c r="I90"/>
  <c r="I89"/>
  <c r="I88"/>
  <c r="I87"/>
  <c r="I86"/>
  <c r="I85"/>
  <c r="I84"/>
  <c r="I83"/>
  <c r="I82"/>
  <c r="I81"/>
  <c r="I80"/>
  <c r="I79"/>
  <c r="I78"/>
  <c r="I77"/>
  <c r="I76"/>
  <c r="H70"/>
  <c r="G70"/>
  <c r="F70"/>
  <c r="E70"/>
  <c r="D70"/>
  <c r="C70"/>
  <c r="B70"/>
  <c r="I69"/>
  <c r="I68"/>
  <c r="I67"/>
  <c r="I66"/>
  <c r="I65"/>
  <c r="I64"/>
  <c r="I63"/>
  <c r="I62"/>
  <c r="I61"/>
  <c r="I60"/>
  <c r="I59"/>
  <c r="I58"/>
  <c r="I57"/>
  <c r="I56"/>
  <c r="I55"/>
  <c r="I54"/>
  <c r="I53"/>
  <c r="I52"/>
  <c r="I51"/>
  <c r="I50"/>
  <c r="H45"/>
  <c r="G45"/>
  <c r="F45"/>
  <c r="E45"/>
  <c r="D45"/>
  <c r="C45"/>
  <c r="B45"/>
  <c r="I44"/>
  <c r="I43"/>
  <c r="I42"/>
  <c r="I41"/>
  <c r="I40"/>
  <c r="I39"/>
  <c r="I38"/>
  <c r="I37"/>
  <c r="I36"/>
  <c r="I35"/>
  <c r="I34"/>
  <c r="I33"/>
  <c r="I32"/>
  <c r="I31"/>
  <c r="I30"/>
  <c r="I29"/>
  <c r="I28"/>
  <c r="I27"/>
  <c r="I26"/>
  <c r="I25"/>
  <c r="I20"/>
  <c r="I19"/>
  <c r="I18"/>
  <c r="I17"/>
  <c r="I16"/>
  <c r="I15"/>
  <c r="I14"/>
  <c r="I13"/>
  <c r="I12"/>
  <c r="I11"/>
  <c r="I10"/>
  <c r="I9"/>
  <c r="J12" i="4"/>
  <c r="AJ7" i="26"/>
  <c r="AJ8"/>
  <c r="AJ9"/>
  <c r="AJ10"/>
  <c r="AJ11"/>
  <c r="AJ12"/>
  <c r="AJ13"/>
  <c r="AJ14"/>
  <c r="AJ15"/>
  <c r="AJ16"/>
  <c r="AJ17"/>
  <c r="AJ6"/>
  <c r="C38" i="47"/>
  <c r="D38"/>
  <c r="E38"/>
  <c r="F38"/>
  <c r="G38"/>
  <c r="H38"/>
  <c r="C172" i="20"/>
  <c r="D172"/>
  <c r="E172"/>
  <c r="B172"/>
  <c r="F170"/>
  <c r="F168"/>
  <c r="F167"/>
  <c r="F166"/>
  <c r="F165"/>
  <c r="F164"/>
  <c r="F163"/>
  <c r="F162"/>
  <c r="F161"/>
  <c r="F160"/>
  <c r="F159"/>
  <c r="F158"/>
  <c r="F157"/>
  <c r="F156"/>
  <c r="F155"/>
  <c r="F154"/>
  <c r="F153"/>
  <c r="F152"/>
  <c r="F151"/>
  <c r="F150"/>
  <c r="F149"/>
  <c r="F144"/>
  <c r="F142"/>
  <c r="F141"/>
  <c r="F140"/>
  <c r="F139"/>
  <c r="F138"/>
  <c r="F137"/>
  <c r="F136"/>
  <c r="F135"/>
  <c r="F134"/>
  <c r="F133"/>
  <c r="F132"/>
  <c r="F131"/>
  <c r="F130"/>
  <c r="F129"/>
  <c r="F128"/>
  <c r="F127"/>
  <c r="F126"/>
  <c r="F125"/>
  <c r="F124"/>
  <c r="F123"/>
  <c r="F118"/>
  <c r="F116"/>
  <c r="F115"/>
  <c r="F114"/>
  <c r="F113"/>
  <c r="F112"/>
  <c r="F111"/>
  <c r="F110"/>
  <c r="F109"/>
  <c r="F108"/>
  <c r="F107"/>
  <c r="F106"/>
  <c r="F105"/>
  <c r="F104"/>
  <c r="F103"/>
  <c r="F102"/>
  <c r="F101"/>
  <c r="F100"/>
  <c r="F99"/>
  <c r="F98"/>
  <c r="F97"/>
  <c r="C71" i="13"/>
  <c r="D71"/>
  <c r="E71"/>
  <c r="B71"/>
  <c r="C62"/>
  <c r="D62"/>
  <c r="E62"/>
  <c r="B62"/>
  <c r="C53"/>
  <c r="D53"/>
  <c r="E53"/>
  <c r="B53"/>
  <c r="C44"/>
  <c r="D44"/>
  <c r="E44"/>
  <c r="B44"/>
  <c r="C36"/>
  <c r="D36"/>
  <c r="E36"/>
  <c r="B36"/>
  <c r="N56" i="12"/>
  <c r="N57"/>
  <c r="N58"/>
  <c r="N59"/>
  <c r="N60"/>
  <c r="N61"/>
  <c r="N62"/>
  <c r="N55"/>
  <c r="N41"/>
  <c r="N42"/>
  <c r="N43"/>
  <c r="N44"/>
  <c r="N45"/>
  <c r="N46"/>
  <c r="N47"/>
  <c r="N40"/>
  <c r="J65"/>
  <c r="J62"/>
  <c r="J61"/>
  <c r="J60"/>
  <c r="J59"/>
  <c r="J58"/>
  <c r="M57"/>
  <c r="L57"/>
  <c r="K57"/>
  <c r="J57"/>
  <c r="M56"/>
  <c r="L56"/>
  <c r="K56"/>
  <c r="J56"/>
  <c r="M55"/>
  <c r="L55"/>
  <c r="K55"/>
  <c r="J55"/>
  <c r="J50"/>
  <c r="J47"/>
  <c r="J46"/>
  <c r="J45"/>
  <c r="M44"/>
  <c r="L44"/>
  <c r="K44"/>
  <c r="J44"/>
  <c r="M43"/>
  <c r="L43"/>
  <c r="K43"/>
  <c r="J43"/>
  <c r="M42"/>
  <c r="L42"/>
  <c r="K42"/>
  <c r="J42"/>
  <c r="M41"/>
  <c r="L41"/>
  <c r="K41"/>
  <c r="J41"/>
  <c r="M40"/>
  <c r="L40"/>
  <c r="K40"/>
  <c r="J40"/>
  <c r="J34"/>
  <c r="J32"/>
  <c r="J31"/>
  <c r="J30"/>
  <c r="J29"/>
  <c r="J28"/>
  <c r="J27"/>
  <c r="J26"/>
  <c r="J25"/>
  <c r="J24"/>
  <c r="G122" i="32"/>
  <c r="G121"/>
  <c r="G119"/>
  <c r="G118"/>
  <c r="G117"/>
  <c r="G109"/>
  <c r="G108"/>
  <c r="G106"/>
  <c r="G105"/>
  <c r="G104"/>
  <c r="G96"/>
  <c r="G95"/>
  <c r="G93"/>
  <c r="G92"/>
  <c r="G91"/>
  <c r="G83"/>
  <c r="G82"/>
  <c r="G80"/>
  <c r="G79"/>
  <c r="G78"/>
  <c r="G70"/>
  <c r="G69"/>
  <c r="G67"/>
  <c r="G66"/>
  <c r="G65"/>
  <c r="G57"/>
  <c r="G56"/>
  <c r="G54"/>
  <c r="G53"/>
  <c r="G52"/>
  <c r="F120"/>
  <c r="E120"/>
  <c r="D120"/>
  <c r="C120"/>
  <c r="B120"/>
  <c r="F107"/>
  <c r="E107"/>
  <c r="D107"/>
  <c r="C107"/>
  <c r="B107"/>
  <c r="F94"/>
  <c r="E94"/>
  <c r="D94"/>
  <c r="C94"/>
  <c r="B94"/>
  <c r="F81"/>
  <c r="E81"/>
  <c r="D81"/>
  <c r="C81"/>
  <c r="B81"/>
  <c r="F68"/>
  <c r="E68"/>
  <c r="D68"/>
  <c r="C68"/>
  <c r="B68"/>
  <c r="F55"/>
  <c r="E55"/>
  <c r="D55"/>
  <c r="C55"/>
  <c r="B55"/>
  <c r="G44"/>
  <c r="G43"/>
  <c r="G40"/>
  <c r="G41"/>
  <c r="G39"/>
  <c r="C42"/>
  <c r="D42"/>
  <c r="E42"/>
  <c r="F42"/>
  <c r="B42"/>
  <c r="C72" i="6"/>
  <c r="D72"/>
  <c r="E72"/>
  <c r="F72"/>
  <c r="G72"/>
  <c r="H72"/>
  <c r="I72"/>
  <c r="J72"/>
  <c r="K72"/>
  <c r="L72"/>
  <c r="M72"/>
  <c r="B72"/>
  <c r="J18" i="4"/>
  <c r="J8"/>
  <c r="J9"/>
  <c r="J10"/>
  <c r="J11"/>
  <c r="J13"/>
  <c r="J14"/>
  <c r="J15"/>
  <c r="J16"/>
  <c r="J17"/>
  <c r="J7"/>
  <c r="C171" i="30"/>
  <c r="D171"/>
  <c r="E171"/>
  <c r="F171"/>
  <c r="G171"/>
  <c r="H171"/>
  <c r="B171"/>
  <c r="C121"/>
  <c r="D121"/>
  <c r="E121"/>
  <c r="F121"/>
  <c r="G121"/>
  <c r="H121"/>
  <c r="B121"/>
  <c r="C96"/>
  <c r="D96"/>
  <c r="E96"/>
  <c r="F96"/>
  <c r="G96"/>
  <c r="H96"/>
  <c r="B96"/>
  <c r="C71"/>
  <c r="D71"/>
  <c r="E71"/>
  <c r="F71"/>
  <c r="G71"/>
  <c r="H71"/>
  <c r="B71"/>
  <c r="C46"/>
  <c r="D46"/>
  <c r="E46"/>
  <c r="F46"/>
  <c r="G46"/>
  <c r="H46"/>
  <c r="B46"/>
  <c r="C170" i="29"/>
  <c r="D170"/>
  <c r="E170"/>
  <c r="F170"/>
  <c r="G170"/>
  <c r="H170"/>
  <c r="B170"/>
  <c r="C145"/>
  <c r="D145"/>
  <c r="E145"/>
  <c r="F145"/>
  <c r="G145"/>
  <c r="H145"/>
  <c r="B145"/>
  <c r="C120"/>
  <c r="D120"/>
  <c r="E120"/>
  <c r="F120"/>
  <c r="G120"/>
  <c r="H120"/>
  <c r="B120"/>
  <c r="C95"/>
  <c r="D95"/>
  <c r="E95"/>
  <c r="F95"/>
  <c r="G95"/>
  <c r="H95"/>
  <c r="B95"/>
  <c r="C70"/>
  <c r="D70"/>
  <c r="E70"/>
  <c r="F70"/>
  <c r="G70"/>
  <c r="H70"/>
  <c r="B70"/>
  <c r="H45"/>
  <c r="C45"/>
  <c r="D45"/>
  <c r="E45"/>
  <c r="F45"/>
  <c r="G45"/>
  <c r="B45"/>
  <c r="X8" i="27"/>
  <c r="W8"/>
  <c r="V8"/>
  <c r="U8"/>
  <c r="C44" i="25"/>
  <c r="D44"/>
  <c r="E44"/>
  <c r="F44"/>
  <c r="G44"/>
  <c r="C194"/>
  <c r="D194"/>
  <c r="E194"/>
  <c r="F194"/>
  <c r="G194"/>
  <c r="B194"/>
  <c r="C164"/>
  <c r="D164"/>
  <c r="E164"/>
  <c r="F164"/>
  <c r="G164"/>
  <c r="B164"/>
  <c r="C134"/>
  <c r="D134"/>
  <c r="E134"/>
  <c r="F134"/>
  <c r="G134"/>
  <c r="B134"/>
  <c r="C104"/>
  <c r="D104"/>
  <c r="E104"/>
  <c r="F104"/>
  <c r="G104"/>
  <c r="B104"/>
  <c r="C74"/>
  <c r="D74"/>
  <c r="E74"/>
  <c r="F74"/>
  <c r="G74"/>
  <c r="B74"/>
  <c r="C188" i="24"/>
  <c r="D188"/>
  <c r="E188"/>
  <c r="F188"/>
  <c r="G188"/>
  <c r="H188"/>
  <c r="B188"/>
  <c r="C159"/>
  <c r="D159"/>
  <c r="E159"/>
  <c r="F159"/>
  <c r="G159"/>
  <c r="H159"/>
  <c r="B159"/>
  <c r="C130"/>
  <c r="D130"/>
  <c r="E130"/>
  <c r="F130"/>
  <c r="G130"/>
  <c r="H130"/>
  <c r="B130"/>
  <c r="C101"/>
  <c r="D101"/>
  <c r="E101"/>
  <c r="F101"/>
  <c r="G101"/>
  <c r="H101"/>
  <c r="B101"/>
  <c r="C43"/>
  <c r="D43"/>
  <c r="E43"/>
  <c r="F43"/>
  <c r="G43"/>
  <c r="H43"/>
  <c r="B43"/>
  <c r="C72"/>
  <c r="D72"/>
  <c r="E72"/>
  <c r="F72"/>
  <c r="G72"/>
  <c r="H72"/>
  <c r="B72"/>
  <c r="C204" i="23"/>
  <c r="D204"/>
  <c r="B204"/>
  <c r="C177"/>
  <c r="D177"/>
  <c r="B177"/>
  <c r="C150"/>
  <c r="D150"/>
  <c r="B150"/>
  <c r="C127"/>
  <c r="D127"/>
  <c r="B127"/>
  <c r="C106"/>
  <c r="D106"/>
  <c r="B106"/>
  <c r="C85"/>
  <c r="D85"/>
  <c r="B85"/>
  <c r="C64"/>
  <c r="D64"/>
  <c r="B64"/>
  <c r="C42"/>
  <c r="D42"/>
  <c r="B42"/>
  <c r="C276" i="51"/>
  <c r="D276"/>
  <c r="E276"/>
  <c r="F276"/>
  <c r="G276"/>
  <c r="H276"/>
  <c r="B276"/>
  <c r="C174"/>
  <c r="D174"/>
  <c r="E174"/>
  <c r="F174"/>
  <c r="G174"/>
  <c r="H174"/>
  <c r="B174"/>
  <c r="C50"/>
  <c r="D50"/>
  <c r="E50"/>
  <c r="H50"/>
  <c r="B50"/>
  <c r="B7" i="50"/>
  <c r="B9"/>
  <c r="B10"/>
  <c r="B11"/>
  <c r="B12"/>
  <c r="B13"/>
  <c r="B14"/>
  <c r="B15"/>
  <c r="B16"/>
  <c r="G40" i="20"/>
  <c r="M34" i="12"/>
  <c r="M28"/>
  <c r="N24"/>
  <c r="L24"/>
  <c r="M30"/>
  <c r="G49" i="51"/>
  <c r="G50"/>
  <c r="N30" i="12"/>
  <c r="N28"/>
  <c r="N26"/>
  <c r="N32"/>
  <c r="L26"/>
  <c r="M32"/>
  <c r="M29"/>
  <c r="M27"/>
  <c r="M25"/>
  <c r="N29"/>
  <c r="N27"/>
  <c r="N25"/>
</calcChain>
</file>

<file path=xl/sharedStrings.xml><?xml version="1.0" encoding="utf-8"?>
<sst xmlns="http://schemas.openxmlformats.org/spreadsheetml/2006/main" count="7858" uniqueCount="865">
  <si>
    <t>2005</t>
  </si>
  <si>
    <t xml:space="preserve">5) Family division figures include appeals under s94 of the Children Act 1989 from 2002 onwards. A full breakdown for 2005 not available.  </t>
  </si>
  <si>
    <r>
      <t>Family Division</t>
    </r>
    <r>
      <rPr>
        <vertAlign val="superscript"/>
        <sz val="10"/>
        <rFont val="Arial"/>
        <family val="2"/>
      </rPr>
      <t>5,6</t>
    </r>
  </si>
  <si>
    <t>6) Family division figures are now reported by the family statistics division</t>
  </si>
  <si>
    <t>1. The 'Other' cases include:  Anguilla, British Indian Ocean Territory, the Cook Islands, British Sovereign Base Areas on Cyprus (Akrotiri and Dhekelia), Commonwealth of Dominica, Gibraltar, Grenada, Kiribati, Montserrat, Pitcairn Islands, St Christopher &amp; Nevis,  St Helena and dependencies and Tuvalu</t>
  </si>
  <si>
    <t>2. In civil cases only, an appeal lies to the Judicial Committee from the Court of Appeal of Brunei to the Sultan and Yang di-Pertuan. By agreement between Her Majesty and the Sultan these appeals are heard by the Judicial Committee, whose opinion is reported to the Sultan instead of to Her Majesty.</t>
  </si>
  <si>
    <r>
      <t>Petitions for special leave to appeal heard, granted and refused</t>
    </r>
    <r>
      <rPr>
        <sz val="10"/>
        <rFont val="Arial"/>
        <family val="2"/>
      </rPr>
      <t>, 2003-2014</t>
    </r>
  </si>
  <si>
    <r>
      <t>Judicial Committee of the Privy Council</t>
    </r>
    <r>
      <rPr>
        <b/>
        <vertAlign val="superscript"/>
        <sz val="10"/>
        <rFont val="Arial"/>
        <family val="2"/>
      </rPr>
      <t>2</t>
    </r>
  </si>
  <si>
    <r>
      <t>Social Security</t>
    </r>
    <r>
      <rPr>
        <vertAlign val="superscript"/>
        <sz val="10"/>
        <rFont val="Arial"/>
        <family val="2"/>
      </rPr>
      <t>2</t>
    </r>
  </si>
  <si>
    <r>
      <t>Other</t>
    </r>
    <r>
      <rPr>
        <vertAlign val="superscript"/>
        <sz val="10"/>
        <rFont val="Arial"/>
        <family val="2"/>
      </rPr>
      <t>2</t>
    </r>
  </si>
  <si>
    <r>
      <t>Marine Insurance</t>
    </r>
    <r>
      <rPr>
        <vertAlign val="superscript"/>
        <sz val="10"/>
        <rFont val="Arial"/>
        <family val="2"/>
      </rPr>
      <t>2</t>
    </r>
  </si>
  <si>
    <r>
      <t>Judicial Review</t>
    </r>
    <r>
      <rPr>
        <vertAlign val="superscript"/>
        <sz val="10"/>
        <rFont val="Arial"/>
        <family val="2"/>
      </rPr>
      <t>2</t>
    </r>
  </si>
  <si>
    <t>3) The total for 2009 is the sum of data from January to July and August to September</t>
  </si>
  <si>
    <r>
      <t>2009</t>
    </r>
    <r>
      <rPr>
        <vertAlign val="superscript"/>
        <sz val="10"/>
        <rFont val="Arial"/>
        <family val="2"/>
      </rPr>
      <t>3</t>
    </r>
  </si>
  <si>
    <t xml:space="preserve">1) Other Receipts include the following applications: applications under s159 Criminal Justice Act 1988, Interlocutory Appeals under s6 Criminal Justice Act 1987, appeals against Minimum Terms for mandatory life sentences set by the High Court under s22 Criminal Justice Act 2003, references from the Attorney General under s36 Criminal Justice Act 1988, Prosecution Rights of Appeal, Confiscation and Restraint Order appeals under Proceeds of Crime Act 2002, appeals against Wasted Costs Orders under section 3(c) of the Costs in Criminal Cases (General) (Amendment) Regulations 1991    </t>
  </si>
  <si>
    <r>
      <t>Applications</t>
    </r>
    <r>
      <rPr>
        <vertAlign val="superscript"/>
        <sz val="10"/>
        <rFont val="Arial"/>
        <family val="2"/>
      </rPr>
      <t>2</t>
    </r>
    <r>
      <rPr>
        <sz val="10"/>
        <rFont val="Arial"/>
        <family val="2"/>
      </rPr>
      <t xml:space="preserve"> for leave to appeal, by type and result, 1995-2014</t>
    </r>
  </si>
  <si>
    <t>2) Figures relate to appellants for 1995 and 1996, and to applications from 1997 onwards</t>
  </si>
  <si>
    <r>
      <t>Court of Appeal</t>
    </r>
    <r>
      <rPr>
        <b/>
        <vertAlign val="superscript"/>
        <sz val="10"/>
        <rFont val="Arial"/>
        <family val="2"/>
      </rPr>
      <t>2</t>
    </r>
    <r>
      <rPr>
        <b/>
        <sz val="10"/>
        <rFont val="Arial"/>
        <family val="2"/>
      </rPr>
      <t xml:space="preserve"> (Criminal Division)</t>
    </r>
  </si>
  <si>
    <r>
      <t xml:space="preserve">Source: </t>
    </r>
    <r>
      <rPr>
        <sz val="8"/>
        <color indexed="8"/>
        <rFont val="Arial"/>
        <family val="2"/>
      </rPr>
      <t>Chancery Division (multiple data sources)</t>
    </r>
  </si>
  <si>
    <t>2) For London claims see table 3.14</t>
  </si>
  <si>
    <r>
      <t xml:space="preserve">Source: </t>
    </r>
    <r>
      <rPr>
        <sz val="8"/>
        <rFont val="Arial"/>
        <family val="2"/>
      </rPr>
      <t xml:space="preserve">Chancery Division </t>
    </r>
  </si>
  <si>
    <r>
      <t xml:space="preserve">Source: </t>
    </r>
    <r>
      <rPr>
        <sz val="8"/>
        <rFont val="Arial"/>
        <family val="2"/>
      </rPr>
      <t>High Court combined workload return</t>
    </r>
  </si>
  <si>
    <r>
      <t xml:space="preserve">Source: </t>
    </r>
    <r>
      <rPr>
        <sz val="8"/>
        <rFont val="Arial"/>
        <family val="2"/>
      </rPr>
      <t>Chancery Division business returns</t>
    </r>
  </si>
  <si>
    <r>
      <t xml:space="preserve">Source: </t>
    </r>
    <r>
      <rPr>
        <sz val="8"/>
        <color indexed="8"/>
        <rFont val="Arial"/>
        <family val="2"/>
      </rPr>
      <t>Chancery Division business returns</t>
    </r>
  </si>
  <si>
    <r>
      <t xml:space="preserve">Source: </t>
    </r>
    <r>
      <rPr>
        <sz val="8"/>
        <rFont val="Arial"/>
        <family val="2"/>
      </rPr>
      <t>Queen's Bench Division (compilation from multiple sources)</t>
    </r>
  </si>
  <si>
    <t>2)  Figures for district registries to 2010 contain annual estimates of the numbers of originating summonses as follows: 1,115 in 2004; 1,195 in 2005; 1,288 in 2006, 1,619 in 2007; 1,337 in 2008; 992 in 2009; 1,315 in 2010 and 1,161 in 2011</t>
  </si>
  <si>
    <t xml:space="preserve">3)  Figures for district registries also include those cases which were issued for enforcement only </t>
  </si>
  <si>
    <t>Share of Value of claim</t>
  </si>
  <si>
    <r>
      <t xml:space="preserve">Source: </t>
    </r>
    <r>
      <rPr>
        <sz val="8"/>
        <rFont val="Arial"/>
        <family val="2"/>
      </rPr>
      <t>HMCTS Business Management System</t>
    </r>
  </si>
  <si>
    <t>1)  Figures sourced from both OPT and manual reports from the RCJ and are for the Royal Courts of Justice only</t>
  </si>
  <si>
    <r>
      <t>Queen's Bench Division</t>
    </r>
    <r>
      <rPr>
        <vertAlign val="superscript"/>
        <sz val="10"/>
        <rFont val="Arial"/>
        <family val="2"/>
      </rPr>
      <t>1</t>
    </r>
  </si>
  <si>
    <r>
      <t>Number of trials concluded</t>
    </r>
    <r>
      <rPr>
        <b/>
        <vertAlign val="superscript"/>
        <sz val="10"/>
        <rFont val="Arial"/>
        <family val="2"/>
      </rPr>
      <t>2,3</t>
    </r>
  </si>
  <si>
    <t xml:space="preserve">2) Does not include figures for May 2010 and October 2010 since they were not supplied by the RCJ. The revised total for 2010 may be published at a later date </t>
  </si>
  <si>
    <t xml:space="preserve">3) Does not include figures for December 2011 since they were not supplied by the RCJ. The revised total for 2011 may be published at a later date </t>
  </si>
  <si>
    <t>4) No Originating Receipts and Trials concluded for part of August and September 2012 due to the Olympics</t>
  </si>
  <si>
    <r>
      <t>2012</t>
    </r>
    <r>
      <rPr>
        <vertAlign val="superscript"/>
        <sz val="10"/>
        <rFont val="Arial"/>
        <family val="2"/>
      </rPr>
      <t>4</t>
    </r>
  </si>
  <si>
    <t>2) Excludes applications for directions or for summary judgment under Order 14 of the rules of the High Court</t>
  </si>
  <si>
    <r>
      <t>Interlocutory applications</t>
    </r>
    <r>
      <rPr>
        <vertAlign val="superscript"/>
        <sz val="10"/>
        <rFont val="Arial"/>
        <family val="2"/>
      </rPr>
      <t>2</t>
    </r>
    <r>
      <rPr>
        <sz val="10"/>
        <rFont val="Arial"/>
        <family val="2"/>
      </rPr>
      <t xml:space="preserve"> for masters in London, 2003-2014</t>
    </r>
  </si>
  <si>
    <t>2) Writ of fieri facias, to enforce a judgment obtained for debt or damages. Renamed a "writ of control" under the Tribunals, Courts and Enforcement Act 2007. Writs of fieri facias (fi-fa): Orders an officer to take or sell property belonging to a debtor until the value of the property taken equals the amount of the debt. This is also called a writ of control.</t>
  </si>
  <si>
    <r>
      <t>Warrants of arrest executed</t>
    </r>
    <r>
      <rPr>
        <b/>
        <vertAlign val="superscript"/>
        <sz val="10"/>
        <rFont val="Arial"/>
        <family val="2"/>
      </rPr>
      <t>3</t>
    </r>
  </si>
  <si>
    <r>
      <t>Shipping – cargo</t>
    </r>
    <r>
      <rPr>
        <vertAlign val="superscript"/>
        <sz val="10"/>
        <rFont val="Arial"/>
        <family val="2"/>
      </rPr>
      <t>2</t>
    </r>
  </si>
  <si>
    <t>2) New categories were introduced in 2012</t>
  </si>
  <si>
    <t>1) More detailed claim value groupings were introduced in 2014</t>
  </si>
  <si>
    <r>
      <t xml:space="preserve"> 2014</t>
    </r>
    <r>
      <rPr>
        <vertAlign val="superscript"/>
        <sz val="10"/>
        <rFont val="Arial"/>
        <family val="2"/>
      </rPr>
      <t>1</t>
    </r>
  </si>
  <si>
    <r>
      <t>Struck out, settled or discontinued</t>
    </r>
    <r>
      <rPr>
        <vertAlign val="superscript"/>
        <sz val="10"/>
        <rFont val="Arial"/>
        <family val="2"/>
      </rPr>
      <t>3</t>
    </r>
  </si>
  <si>
    <r>
      <t>Withdrawn</t>
    </r>
    <r>
      <rPr>
        <vertAlign val="superscript"/>
        <sz val="10"/>
        <rFont val="Arial"/>
        <family val="2"/>
      </rPr>
      <t>3</t>
    </r>
  </si>
  <si>
    <r>
      <t>Habeas Corpus</t>
    </r>
    <r>
      <rPr>
        <b/>
        <vertAlign val="superscript"/>
        <sz val="10"/>
        <rFont val="Arial"/>
        <family val="2"/>
      </rPr>
      <t>2</t>
    </r>
  </si>
  <si>
    <r>
      <t>Statutory: Planning and related</t>
    </r>
    <r>
      <rPr>
        <b/>
        <vertAlign val="superscript"/>
        <sz val="10"/>
        <rFont val="Arial"/>
        <family val="2"/>
      </rPr>
      <t>3</t>
    </r>
  </si>
  <si>
    <r>
      <t>Withdrawn</t>
    </r>
    <r>
      <rPr>
        <vertAlign val="superscript"/>
        <sz val="10"/>
        <rFont val="Arial"/>
        <family val="2"/>
      </rPr>
      <t>4</t>
    </r>
  </si>
  <si>
    <r>
      <t>Family Division</t>
    </r>
    <r>
      <rPr>
        <vertAlign val="superscript"/>
        <sz val="8"/>
        <rFont val="Arial"/>
        <family val="2"/>
      </rPr>
      <t>4</t>
    </r>
  </si>
  <si>
    <r>
      <t>Year</t>
    </r>
    <r>
      <rPr>
        <b/>
        <vertAlign val="superscript"/>
        <sz val="10"/>
        <rFont val="Arial"/>
        <family val="2"/>
      </rPr>
      <t>1</t>
    </r>
  </si>
  <si>
    <t>1) Data before 2001 are on  calendar year basis</t>
  </si>
  <si>
    <t>2) The number of settlements between the parties was so high that only one assessment certificate was issued, meaning that there are no meaningful figures for the assessment of costs</t>
  </si>
  <si>
    <t>3) Figures are not adjusted for inflation</t>
  </si>
  <si>
    <r>
      <t>Number of costs bills assessed</t>
    </r>
    <r>
      <rPr>
        <vertAlign val="superscript"/>
        <sz val="10"/>
        <rFont val="Arial"/>
        <family val="2"/>
      </rPr>
      <t>2</t>
    </r>
    <r>
      <rPr>
        <sz val="10"/>
        <rFont val="Arial"/>
        <family val="2"/>
      </rPr>
      <t xml:space="preserve"> and their total and average allowed values</t>
    </r>
    <r>
      <rPr>
        <vertAlign val="superscript"/>
        <sz val="10"/>
        <rFont val="Arial"/>
        <family val="2"/>
      </rPr>
      <t>3</t>
    </r>
    <r>
      <rPr>
        <sz val="10"/>
        <rFont val="Arial"/>
        <family val="2"/>
      </rPr>
      <t>, 2003-2014</t>
    </r>
  </si>
  <si>
    <r>
      <t>2012</t>
    </r>
    <r>
      <rPr>
        <vertAlign val="superscript"/>
        <sz val="10"/>
        <rFont val="Arial"/>
        <family val="2"/>
      </rPr>
      <t>2,3</t>
    </r>
  </si>
  <si>
    <r>
      <t>Family Division</t>
    </r>
    <r>
      <rPr>
        <vertAlign val="superscript"/>
        <sz val="10"/>
        <rFont val="Arial"/>
        <family val="2"/>
      </rPr>
      <t>4</t>
    </r>
  </si>
  <si>
    <t>T&amp;C court</t>
  </si>
  <si>
    <r>
      <t>Type of judge, 2012</t>
    </r>
    <r>
      <rPr>
        <b/>
        <vertAlign val="superscript"/>
        <sz val="10"/>
        <rFont val="Arial"/>
        <family val="2"/>
      </rPr>
      <t>2,3</t>
    </r>
  </si>
  <si>
    <t>Estimated Value of claim  - unspecified and specified*</t>
  </si>
  <si>
    <t>Less than £100,000</t>
  </si>
  <si>
    <t>£100,000-£300,000</t>
  </si>
  <si>
    <t>£300,000 - £1m</t>
  </si>
  <si>
    <t>£5m -£20m</t>
  </si>
  <si>
    <t>£20m -£100m</t>
  </si>
  <si>
    <t>More than £100m</t>
  </si>
  <si>
    <t>Unknown+</t>
  </si>
  <si>
    <t>£1m - £5m</t>
  </si>
  <si>
    <r>
      <t>Shipping - mortgage</t>
    </r>
    <r>
      <rPr>
        <vertAlign val="superscript"/>
        <sz val="10"/>
        <rFont val="Arial"/>
        <family val="2"/>
      </rPr>
      <t>2</t>
    </r>
  </si>
  <si>
    <t>4) The number withdrawn indicates the number of appeals withdrawn at the substantive hearing and does not reflect the number withdrawn prior to hearing</t>
  </si>
  <si>
    <t>2) Total for 2003 to 2007 inclides a small number of 'other' cases</t>
  </si>
  <si>
    <t>3) The number withdrawn indicates the number of appeals withdrawn at the substantive hearing and does not reflect the number withdrawn prior to hearing</t>
  </si>
  <si>
    <t>Appeals disposed of, by result                                         Determined by the court</t>
  </si>
  <si>
    <t>1) From April 2009, this includes Regional Offices of the Administrative Court</t>
  </si>
  <si>
    <t>2) Habeas corpus: An order requiring a prisoner to be brought to court, to allow the court to determine if their detention is lawful.</t>
  </si>
  <si>
    <t>3) From April 2014, the Administrative Court includes the Planning Court</t>
  </si>
  <si>
    <r>
      <t>Reconsideration under s101 or s103a NIAA 2002</t>
    </r>
    <r>
      <rPr>
        <b/>
        <vertAlign val="superscript"/>
        <sz val="10"/>
        <rFont val="Arial"/>
        <family val="2"/>
      </rPr>
      <t>5</t>
    </r>
  </si>
  <si>
    <t>5) Nationality Immigration and Asylum Act 2002</t>
  </si>
  <si>
    <t>Carried over to 2015</t>
  </si>
  <si>
    <t>1  Figures sourced from both OPT and manual reports from the RCJ.</t>
  </si>
  <si>
    <r>
      <t xml:space="preserve">Chancery Division </t>
    </r>
    <r>
      <rPr>
        <b/>
        <vertAlign val="superscript"/>
        <sz val="10"/>
        <color indexed="8"/>
        <rFont val="Arial"/>
        <family val="2"/>
      </rPr>
      <t>1</t>
    </r>
  </si>
  <si>
    <t>1)  Figures sourced from both OPT and manual reports from the RCJ.</t>
  </si>
  <si>
    <r>
      <t>Companies Court proceedings</t>
    </r>
    <r>
      <rPr>
        <b/>
        <vertAlign val="superscript"/>
        <sz val="10"/>
        <color indexed="8"/>
        <rFont val="Arial"/>
        <family val="2"/>
      </rPr>
      <t>3</t>
    </r>
  </si>
  <si>
    <t>3) Excluding transfers from the Chancery Division.</t>
  </si>
  <si>
    <t xml:space="preserve">4) Includes winding-up petitions. The 2010 figure has been revised and was previously 7,889. The 2011 figure is provisional and contains estimated figures. </t>
  </si>
  <si>
    <t>5) The 2014 figure for Companies Court proceedings - Outside London excludes missing data for Liverpool.</t>
  </si>
  <si>
    <r>
      <t>Outside London</t>
    </r>
    <r>
      <rPr>
        <vertAlign val="superscript"/>
        <sz val="10"/>
        <color indexed="8"/>
        <rFont val="Arial"/>
        <family val="2"/>
      </rPr>
      <t>4,5</t>
    </r>
  </si>
  <si>
    <r>
      <t>Orders made by masters</t>
    </r>
    <r>
      <rPr>
        <b/>
        <vertAlign val="superscript"/>
        <sz val="10"/>
        <rFont val="Arial"/>
        <family val="2"/>
      </rPr>
      <t>2</t>
    </r>
  </si>
  <si>
    <t>2) Includes final and interlocutory orders</t>
  </si>
  <si>
    <r>
      <t>Chancery Division</t>
    </r>
    <r>
      <rPr>
        <b/>
        <vertAlign val="superscript"/>
        <sz val="10"/>
        <rFont val="Arial"/>
        <family val="2"/>
      </rPr>
      <t>1</t>
    </r>
  </si>
  <si>
    <t>2) Settled out of court</t>
  </si>
  <si>
    <t>3) These figures comprise the number of cases which are set down in the Interim Hearings List (which come from previous hearings before a Master or a Judge) and applications which are issued directly to the Interim Applications Judge.</t>
  </si>
  <si>
    <t>4) No return received for June 12.</t>
  </si>
  <si>
    <r>
      <t>Interim hearing list</t>
    </r>
    <r>
      <rPr>
        <vertAlign val="superscript"/>
        <sz val="10"/>
        <rFont val="Arial"/>
        <family val="2"/>
      </rPr>
      <t>3,4</t>
    </r>
  </si>
  <si>
    <r>
      <t>Otherwise</t>
    </r>
    <r>
      <rPr>
        <vertAlign val="superscript"/>
        <sz val="10"/>
        <rFont val="Arial"/>
        <family val="2"/>
      </rPr>
      <t>2</t>
    </r>
  </si>
  <si>
    <t>2) Figures are for the Royal Courts of Justice only. See Chapter 1 for details of bankruptcy petitions issued in the county courts</t>
  </si>
  <si>
    <t xml:space="preserve">3) The 'Other Originating applications' totals for 2008 and 2009 are revised figures. The 2008 figure was 10,022 and the 2009 figure was 15,341. They were previously the sum of Originating and Non-Originating Other Applications </t>
  </si>
  <si>
    <r>
      <t>Bankruptcy petitions</t>
    </r>
    <r>
      <rPr>
        <b/>
        <vertAlign val="superscript"/>
        <sz val="10"/>
        <rFont val="Arial"/>
        <family val="2"/>
      </rPr>
      <t>2</t>
    </r>
  </si>
  <si>
    <r>
      <t>Other Originating applications</t>
    </r>
    <r>
      <rPr>
        <b/>
        <vertAlign val="superscript"/>
        <sz val="10"/>
        <rFont val="Arial"/>
        <family val="2"/>
      </rPr>
      <t>3</t>
    </r>
  </si>
  <si>
    <t>2) Figures are for the Royal Courts of Justice only</t>
  </si>
  <si>
    <r>
      <t>Summary of Companies Court proceedings</t>
    </r>
    <r>
      <rPr>
        <vertAlign val="superscript"/>
        <sz val="10"/>
        <color indexed="8"/>
        <rFont val="Arial"/>
        <family val="2"/>
      </rPr>
      <t>2</t>
    </r>
    <r>
      <rPr>
        <sz val="10"/>
        <color indexed="8"/>
        <rFont val="Arial"/>
        <family val="2"/>
      </rPr>
      <t>, London, 2003-2014</t>
    </r>
  </si>
  <si>
    <r>
      <t>Summary of Companies Court proceedings</t>
    </r>
    <r>
      <rPr>
        <b/>
        <vertAlign val="superscript"/>
        <sz val="10"/>
        <color indexed="8"/>
        <rFont val="Arial"/>
        <family val="2"/>
      </rPr>
      <t>2</t>
    </r>
    <r>
      <rPr>
        <b/>
        <sz val="10"/>
        <color indexed="8"/>
        <rFont val="Arial"/>
        <family val="2"/>
      </rPr>
      <t>, London</t>
    </r>
  </si>
  <si>
    <r>
      <t>Winding-up petitions</t>
    </r>
    <r>
      <rPr>
        <i/>
        <vertAlign val="superscript"/>
        <sz val="10"/>
        <color indexed="8"/>
        <rFont val="Arial"/>
        <family val="2"/>
      </rPr>
      <t>2</t>
    </r>
  </si>
  <si>
    <r>
      <t>Total Issued by district registries</t>
    </r>
    <r>
      <rPr>
        <vertAlign val="superscript"/>
        <sz val="10"/>
        <rFont val="Arial"/>
        <family val="2"/>
      </rPr>
      <t>2,3</t>
    </r>
  </si>
  <si>
    <r>
      <t>Estimated number of originating summons by district registries</t>
    </r>
    <r>
      <rPr>
        <vertAlign val="superscript"/>
        <sz val="10"/>
        <rFont val="Arial"/>
        <family val="2"/>
      </rPr>
      <t>2,3</t>
    </r>
  </si>
  <si>
    <r>
      <t>Proceedings started,</t>
    </r>
    <r>
      <rPr>
        <vertAlign val="superscript"/>
        <sz val="10"/>
        <rFont val="Arial"/>
        <family val="2"/>
      </rPr>
      <t xml:space="preserve">2 </t>
    </r>
    <r>
      <rPr>
        <sz val="10"/>
        <rFont val="Arial"/>
        <family val="2"/>
      </rPr>
      <t>by nature and value of claim, 2003-2014</t>
    </r>
  </si>
  <si>
    <t>3) Judgments without trial can be by default (i.e. with no response from the defendant) or by summary judgment (under Order 14 of the Rules of the High Court)</t>
  </si>
  <si>
    <r>
      <t>Queen's Bench Division</t>
    </r>
    <r>
      <rPr>
        <b/>
        <vertAlign val="superscript"/>
        <sz val="10"/>
        <rFont val="Arial"/>
        <family val="2"/>
      </rPr>
      <t>1,2</t>
    </r>
  </si>
  <si>
    <r>
      <t>Judgment without trial, by type</t>
    </r>
    <r>
      <rPr>
        <vertAlign val="superscript"/>
        <sz val="10"/>
        <rFont val="Arial"/>
        <family val="2"/>
      </rPr>
      <t>3</t>
    </r>
    <r>
      <rPr>
        <sz val="10"/>
        <rFont val="Arial"/>
        <family val="2"/>
      </rPr>
      <t xml:space="preserve"> and value of judgment, 2003-2014</t>
    </r>
  </si>
  <si>
    <t>1 ) Figures sourced from both OPT and manual reports from the RCJ.</t>
  </si>
  <si>
    <t>3) Figures given are for the Royal Courts of Justice only</t>
  </si>
  <si>
    <r>
      <t xml:space="preserve">Writs of fi-fa </t>
    </r>
    <r>
      <rPr>
        <b/>
        <vertAlign val="superscript"/>
        <sz val="10"/>
        <rFont val="Arial"/>
        <family val="2"/>
      </rPr>
      <t>2</t>
    </r>
  </si>
  <si>
    <r>
      <t>Writs of possession</t>
    </r>
    <r>
      <rPr>
        <b/>
        <vertAlign val="superscript"/>
        <sz val="10"/>
        <rFont val="Arial"/>
        <family val="2"/>
      </rPr>
      <t>3</t>
    </r>
  </si>
  <si>
    <r>
      <t>Writs of Delivery</t>
    </r>
    <r>
      <rPr>
        <b/>
        <vertAlign val="superscript"/>
        <sz val="10"/>
        <rFont val="Arial"/>
        <family val="2"/>
      </rPr>
      <t>3</t>
    </r>
  </si>
  <si>
    <r>
      <t>Charging orders</t>
    </r>
    <r>
      <rPr>
        <b/>
        <vertAlign val="superscript"/>
        <sz val="10"/>
        <rFont val="Arial"/>
        <family val="2"/>
      </rPr>
      <t>3</t>
    </r>
  </si>
  <si>
    <r>
      <t>Final Third Party Debt Orders</t>
    </r>
    <r>
      <rPr>
        <b/>
        <vertAlign val="superscript"/>
        <sz val="10"/>
        <rFont val="Arial"/>
        <family val="2"/>
      </rPr>
      <t>3</t>
    </r>
  </si>
  <si>
    <t>2) Post the Mental Capacity Act 2005, CoP healthcare and Welfare cases start in the CoP, not the Family Division. Data was recorded from April 2008.</t>
  </si>
  <si>
    <r>
      <t>Reciprocal Enforcement Maintenance Orders (REMO)</t>
    </r>
    <r>
      <rPr>
        <vertAlign val="superscript"/>
        <sz val="10"/>
        <rFont val="Arial"/>
        <family val="2"/>
      </rPr>
      <t>1,5</t>
    </r>
  </si>
  <si>
    <t>5) REMO cases. There has previously been no caseload figure as there is no case closure criterion, the cases simply stay open. We are hopeful with the modernisation of UK maintenance and REMO during this performance year case closure criteria will be agreed.</t>
  </si>
  <si>
    <r>
      <t>Average length of trials concluded (days)</t>
    </r>
    <r>
      <rPr>
        <b/>
        <vertAlign val="superscript"/>
        <sz val="10"/>
        <rFont val="Arial"/>
        <family val="2"/>
      </rPr>
      <t>3</t>
    </r>
  </si>
  <si>
    <r>
      <t xml:space="preserve">    Orders for sale to enforce charging orders</t>
    </r>
    <r>
      <rPr>
        <vertAlign val="superscript"/>
        <sz val="10"/>
        <color indexed="8"/>
        <rFont val="Arial"/>
        <family val="2"/>
      </rPr>
      <t>5</t>
    </r>
  </si>
  <si>
    <r>
      <t xml:space="preserve">    Claims involving HMRC</t>
    </r>
    <r>
      <rPr>
        <vertAlign val="superscript"/>
        <sz val="10"/>
        <color indexed="8"/>
        <rFont val="Arial"/>
        <family val="2"/>
      </rPr>
      <t>5</t>
    </r>
  </si>
  <si>
    <r>
      <t xml:space="preserve">    Miscellaneous</t>
    </r>
    <r>
      <rPr>
        <vertAlign val="superscript"/>
        <sz val="10"/>
        <color indexed="8"/>
        <rFont val="Arial"/>
        <family val="2"/>
      </rPr>
      <t>5</t>
    </r>
  </si>
  <si>
    <t>5) New categories added for the nature of proceedings in 2014</t>
  </si>
  <si>
    <t>Applications for leave to appeal, by type and result</t>
  </si>
  <si>
    <t>Final appeals filed and disposed of, showing court appealed from and results</t>
  </si>
  <si>
    <t>Interlocutory appeals filed and disposed of, showing court appealed from and results</t>
  </si>
  <si>
    <t>Applications set down and disposed of</t>
  </si>
  <si>
    <t>Summary of proceedings started</t>
  </si>
  <si>
    <t>Orders made by masters, enforcement issues and appointments before masters, London</t>
  </si>
  <si>
    <t>Cases listed in London disposed of, by listing type</t>
  </si>
  <si>
    <t>Originating proceedings in Bankruptcy court</t>
  </si>
  <si>
    <t>Summary of Companies Court proceedings, London</t>
  </si>
  <si>
    <t>Appeals and special cases from inferior courts and tribunals set down and determined, showing subject matter and results</t>
  </si>
  <si>
    <t>Summary statistics on proceedings started</t>
  </si>
  <si>
    <t>Proceedings started, by nature and value of claim</t>
  </si>
  <si>
    <t>Judgment without trial, by type and value of judgment</t>
  </si>
  <si>
    <t>Originating receipts and trials concluded in the year</t>
  </si>
  <si>
    <t>Interlocutory applications for masters in London</t>
  </si>
  <si>
    <t>Enforcement proceedings issued</t>
  </si>
  <si>
    <t>Summary statistics on admiralty proceedings</t>
  </si>
  <si>
    <t>Admiralty claims issued by nature of action</t>
  </si>
  <si>
    <t>Admiralty actions for trial in the High Court set down, tried or otherwise disposed of</t>
  </si>
  <si>
    <t>Claims issued showing nature and value of claim</t>
  </si>
  <si>
    <t>Summary caseload statistics</t>
  </si>
  <si>
    <t>Summary statistics on appeals by way of case stated</t>
  </si>
  <si>
    <t>Summary statistics on applications and appeals other than for Judicial Review or by way of case stated</t>
  </si>
  <si>
    <t>Summary casework statistics</t>
  </si>
  <si>
    <t>Casework statistics</t>
  </si>
  <si>
    <t>Days sat by judge type</t>
  </si>
  <si>
    <t>Days sat by judge type showing type of work dealt with</t>
  </si>
  <si>
    <t>Days sat by HMCTS region</t>
  </si>
  <si>
    <t>Justices of the Peace, by sex</t>
  </si>
  <si>
    <t>Justices of the Peace appointed, by sex</t>
  </si>
  <si>
    <t>Number of costs bills assessed, by type of case giving rise to the bill</t>
  </si>
  <si>
    <t>Number of costs bills assessed and their total and average allowed values</t>
  </si>
  <si>
    <t>Individual Appellate courts</t>
  </si>
  <si>
    <t>Chancery chambers</t>
  </si>
  <si>
    <t>Senior Courts Costs Office</t>
  </si>
  <si>
    <r>
      <t>Unknown</t>
    </r>
    <r>
      <rPr>
        <vertAlign val="superscript"/>
        <sz val="10"/>
        <rFont val="Arial"/>
        <family val="2"/>
      </rPr>
      <t>6</t>
    </r>
  </si>
  <si>
    <r>
      <t>Crown Court</t>
    </r>
    <r>
      <rPr>
        <b/>
        <vertAlign val="superscript"/>
        <sz val="10"/>
        <rFont val="Arial"/>
        <family val="2"/>
      </rPr>
      <t>5</t>
    </r>
  </si>
  <si>
    <t>1) In October 2009 the United Kingdom Supreme Court (UKSC) replaced the Appellate Committee of the House of Lords as the highest court in the UK so the figures for 2009 are for January to July 2009</t>
  </si>
  <si>
    <t>2) In October 2009 the United Kingdom Supreme Court (UKSC) replaced the Appellate Committee of the House of Lords as the highest court in the UK so the figures for 2009 are for August to December 2009</t>
  </si>
  <si>
    <t>3) Court of Appeal (Criminal Division) figures include applications for leave to appeal</t>
  </si>
  <si>
    <t>4) Administrative Court figures include applications for permission to apply for Judicial Review, appeals by way of case stated and statutory appeals; and in addition: from 2003, statutory Reviews under s101 of the Nationality, Immigration and Asylum Act</t>
  </si>
  <si>
    <t xml:space="preserve">2) New subject matter category from 2010 so previous years not applicable </t>
  </si>
  <si>
    <t>1) The number of conviction appeals allowed includes the number of re-trials ordered</t>
  </si>
  <si>
    <t>1) Filed: Cases filed/set down within period</t>
  </si>
  <si>
    <t>2) Allowed: Appeals given a final result of 'Allowed' or 'Allowed with consent'</t>
  </si>
  <si>
    <t>3) Dismissed: Appeals given a final result of 'Refused'</t>
  </si>
  <si>
    <t>4) Dismissed by consent: Appeals given a final result of 'Dismissed with consent'</t>
  </si>
  <si>
    <t>5) Struck out for failure to provide documents: Appeals given a final result of 'Dismissal list' or 'Struck out'</t>
  </si>
  <si>
    <t>6) Otherwise disposed of: Appeals given a final result of 'Not our Jurisdiction', 'Totally without merit', 'Varied with consent', 'Other result’, and 'Remitted'</t>
  </si>
  <si>
    <t>1) Includes new 'leave to appeal' cases</t>
  </si>
  <si>
    <t>Summary statistics on overall caseload, 1938-2014</t>
  </si>
  <si>
    <r>
      <t>Queen's Bench Division / Administrative Court</t>
    </r>
    <r>
      <rPr>
        <vertAlign val="superscript"/>
        <sz val="10"/>
        <rFont val="Arial"/>
        <family val="2"/>
      </rPr>
      <t>4</t>
    </r>
  </si>
  <si>
    <t>.. = Data not available</t>
  </si>
  <si>
    <t>Appeals entered and disposed of, 2003-2014</t>
  </si>
  <si>
    <t>Country or Jurisdiction of origin, 2014</t>
  </si>
  <si>
    <t>1) Dismissed for non-prosecution or withdrawn</t>
  </si>
  <si>
    <t>- = zero</t>
  </si>
  <si>
    <t>Country or jurisdiction of origin, 2014</t>
  </si>
  <si>
    <t>Courts from which appeals were brought, 2014</t>
  </si>
  <si>
    <t>Applications for permission to appeal, presented and disposed of, 2009-2014</t>
  </si>
  <si>
    <r>
      <t>2010</t>
    </r>
    <r>
      <rPr>
        <b/>
        <vertAlign val="superscript"/>
        <sz val="10"/>
        <color indexed="8"/>
        <rFont val="Arial"/>
        <family val="2"/>
      </rPr>
      <t>1</t>
    </r>
  </si>
  <si>
    <t>1) With effect from 2010 the Chancery Division improved the way all claims were recorded. As a result, figures for 2010 are not directly comparable with those for previous years</t>
  </si>
  <si>
    <t>2) Includes residential and commercial property</t>
  </si>
  <si>
    <t>4) These matters are dealt with in the Patents Court</t>
  </si>
  <si>
    <t xml:space="preserve">Magistrates HR - Judicial Office </t>
  </si>
  <si>
    <r>
      <t>Other</t>
    </r>
    <r>
      <rPr>
        <vertAlign val="superscript"/>
        <sz val="10"/>
        <rFont val="Arial"/>
        <family val="2"/>
      </rPr>
      <t>1</t>
    </r>
  </si>
  <si>
    <t>Appeals</t>
  </si>
  <si>
    <t>Judicial Committee of the Privy Council and UK Supreme Court</t>
  </si>
  <si>
    <t>2005/06</t>
  </si>
  <si>
    <r>
      <t>Number of retrials ordered</t>
    </r>
    <r>
      <rPr>
        <b/>
        <vertAlign val="superscript"/>
        <sz val="10"/>
        <rFont val="Arial"/>
        <family val="2"/>
      </rPr>
      <t>1</t>
    </r>
  </si>
  <si>
    <t>Final appeals filed and disposed of</t>
  </si>
  <si>
    <t>Transferred Out</t>
  </si>
  <si>
    <t>1) In October 2009 the United Kingdom Supreme Court (UKSC) replaced the Appellate Committee of the House of Lords as the highest court in the UK so the figures presented up to and including January-July 2009 are for the House of Lords and those from August-December 2009 are for the UKSC</t>
  </si>
  <si>
    <t>2) New categories were introduced in 2012, there was a corresponding reduction in the 'others' category.</t>
  </si>
  <si>
    <t xml:space="preserve">Salvage </t>
  </si>
  <si>
    <r>
      <t>Shipping - charter party dispute</t>
    </r>
    <r>
      <rPr>
        <vertAlign val="superscript"/>
        <sz val="10"/>
        <rFont val="Arial"/>
        <family val="2"/>
      </rPr>
      <t>2</t>
    </r>
  </si>
  <si>
    <r>
      <t>Shipping - construction</t>
    </r>
    <r>
      <rPr>
        <vertAlign val="superscript"/>
        <sz val="10"/>
        <rFont val="Arial"/>
        <family val="2"/>
      </rPr>
      <t>2</t>
    </r>
  </si>
  <si>
    <r>
      <t>Shipping - financing</t>
    </r>
    <r>
      <rPr>
        <vertAlign val="superscript"/>
        <sz val="10"/>
        <rFont val="Arial"/>
        <family val="2"/>
      </rPr>
      <t>2</t>
    </r>
  </si>
  <si>
    <r>
      <t>Child Trust Funds</t>
    </r>
    <r>
      <rPr>
        <vertAlign val="superscript"/>
        <sz val="10"/>
        <rFont val="Arial"/>
        <family val="2"/>
      </rPr>
      <t>4</t>
    </r>
  </si>
  <si>
    <t>Interlocutory appeals filed and disposed of</t>
  </si>
  <si>
    <r>
      <t>Full Court</t>
    </r>
    <r>
      <rPr>
        <b/>
        <vertAlign val="superscript"/>
        <sz val="10"/>
        <rFont val="Arial"/>
        <family val="2"/>
      </rPr>
      <t>1</t>
    </r>
  </si>
  <si>
    <t>Bankruptcy petitions</t>
  </si>
  <si>
    <r>
      <t>Outside London</t>
    </r>
    <r>
      <rPr>
        <vertAlign val="superscript"/>
        <sz val="10"/>
        <color indexed="8"/>
        <rFont val="Arial"/>
        <family val="2"/>
      </rPr>
      <t>3</t>
    </r>
  </si>
  <si>
    <t>Drawn up by drafting section</t>
  </si>
  <si>
    <t>Not drawn up</t>
  </si>
  <si>
    <t>Drawn up by solicitors</t>
  </si>
  <si>
    <t>Possession</t>
  </si>
  <si>
    <t>Writs of fi-fa</t>
  </si>
  <si>
    <t>On notice</t>
  </si>
  <si>
    <t>Without Notice</t>
  </si>
  <si>
    <t>By creditors</t>
  </si>
  <si>
    <t>By debtors and legal representatives of deceased debtors</t>
  </si>
  <si>
    <t>Originating</t>
  </si>
  <si>
    <t>Non-originating</t>
  </si>
  <si>
    <t>Claims transferred in</t>
  </si>
  <si>
    <r>
      <t>Tribunals</t>
    </r>
    <r>
      <rPr>
        <b/>
        <vertAlign val="superscript"/>
        <sz val="10"/>
        <rFont val="Arial"/>
        <family val="2"/>
      </rPr>
      <t>1</t>
    </r>
  </si>
  <si>
    <t>Issued by Royal Courts of Justice</t>
  </si>
  <si>
    <r>
      <t>Total Summonses issued</t>
    </r>
    <r>
      <rPr>
        <b/>
        <vertAlign val="superscript"/>
        <sz val="10"/>
        <rFont val="Arial"/>
        <family val="2"/>
      </rPr>
      <t>2</t>
    </r>
  </si>
  <si>
    <t>Admiralty proceedings</t>
  </si>
  <si>
    <t>Admiralty actions for trial in the High Court</t>
  </si>
  <si>
    <t>Number of Justices of the Peace</t>
  </si>
  <si>
    <t>Chancery Division</t>
  </si>
  <si>
    <t>Table 5.1</t>
  </si>
  <si>
    <t>Nature of originating proceedings</t>
  </si>
  <si>
    <t>Claims issued and other originating proceedings</t>
  </si>
  <si>
    <t>Bankruptcy Court proceedings</t>
  </si>
  <si>
    <t>Patents Court appeals received</t>
  </si>
  <si>
    <t>Total</t>
  </si>
  <si>
    <t>Chancery Division (multiple data sources)</t>
  </si>
  <si>
    <t>Notes:</t>
  </si>
  <si>
    <t>Table 5.2</t>
  </si>
  <si>
    <t>Transfers Out</t>
  </si>
  <si>
    <t>Enforcement Issues</t>
  </si>
  <si>
    <t>Appointments before masters</t>
  </si>
  <si>
    <t xml:space="preserve">Chancery Division </t>
  </si>
  <si>
    <t>Note:</t>
  </si>
  <si>
    <t>Table 5.3</t>
  </si>
  <si>
    <t>Nature of proceedings</t>
  </si>
  <si>
    <t xml:space="preserve">    Contracts of sale and purchase</t>
  </si>
  <si>
    <t xml:space="preserve">    Landlord and Tenant</t>
  </si>
  <si>
    <t xml:space="preserve">    Mortgages and charges</t>
  </si>
  <si>
    <t xml:space="preserve">    Squatters and trespassers</t>
  </si>
  <si>
    <t xml:space="preserve">    Restrictive covenants</t>
  </si>
  <si>
    <t>-</t>
  </si>
  <si>
    <t>Business and industry</t>
  </si>
  <si>
    <t xml:space="preserve">    Partnership</t>
  </si>
  <si>
    <t xml:space="preserve">    Business fraud claims</t>
  </si>
  <si>
    <t xml:space="preserve">    Contracts of sale &amp; purchase of shares &amp; business</t>
  </si>
  <si>
    <t>Intellectual property</t>
  </si>
  <si>
    <t xml:space="preserve">    Confidential information</t>
  </si>
  <si>
    <t xml:space="preserve">    Passing off and trade marks</t>
  </si>
  <si>
    <t xml:space="preserve">    Specific Performance</t>
  </si>
  <si>
    <t xml:space="preserve">    Breach of contract</t>
  </si>
  <si>
    <t xml:space="preserve">    Debt</t>
  </si>
  <si>
    <t xml:space="preserve">    Miscellaneous</t>
  </si>
  <si>
    <t>Professional negligence</t>
  </si>
  <si>
    <t xml:space="preserve">    Claims against accountants</t>
  </si>
  <si>
    <t xml:space="preserve">    Claims against surveyors and estate agents</t>
  </si>
  <si>
    <t xml:space="preserve">    Claims against members of other professions</t>
  </si>
  <si>
    <t>Trusts, wills and probate</t>
  </si>
  <si>
    <t xml:space="preserve">    Contentious probate actions</t>
  </si>
  <si>
    <t xml:space="preserve">    Disputes relating to Trust property</t>
  </si>
  <si>
    <t xml:space="preserve">    Variation of Trusts</t>
  </si>
  <si>
    <t xml:space="preserve">    Inheritance (provision for dependants)</t>
  </si>
  <si>
    <t xml:space="preserve">    Guardianship of minors' estate</t>
  </si>
  <si>
    <t xml:space="preserve">    Charities</t>
  </si>
  <si>
    <t>Other</t>
  </si>
  <si>
    <t xml:space="preserve">    Other debts, damages and accounts</t>
  </si>
  <si>
    <t xml:space="preserve">    Revenue appeals</t>
  </si>
  <si>
    <t xml:space="preserve">    Solicitors</t>
  </si>
  <si>
    <t>Table 5.4</t>
  </si>
  <si>
    <t>Total cases received for hearing</t>
  </si>
  <si>
    <t>Number disposed of</t>
  </si>
  <si>
    <t>After trial or hearing</t>
  </si>
  <si>
    <t>Trial list</t>
  </si>
  <si>
    <t>General list</t>
  </si>
  <si>
    <t>Table 5.5</t>
  </si>
  <si>
    <t>Applications filed</t>
  </si>
  <si>
    <t>Chancery Division business returns</t>
  </si>
  <si>
    <t>Other petitions, applications and summonses</t>
  </si>
  <si>
    <t>Orders made</t>
  </si>
  <si>
    <t xml:space="preserve">      Winding-up orders made</t>
  </si>
  <si>
    <t>On other petitions, applications and summonses</t>
  </si>
  <si>
    <t>Transfers to county courts</t>
  </si>
  <si>
    <t>Applications before registrar</t>
  </si>
  <si>
    <t>Listed</t>
  </si>
  <si>
    <t>Unlisted</t>
  </si>
  <si>
    <r>
      <t>Land and property</t>
    </r>
    <r>
      <rPr>
        <u/>
        <vertAlign val="superscript"/>
        <sz val="10"/>
        <color indexed="8"/>
        <rFont val="Arial"/>
        <family val="2"/>
      </rPr>
      <t>2</t>
    </r>
  </si>
  <si>
    <r>
      <t xml:space="preserve">    Orders of Possession of Land</t>
    </r>
    <r>
      <rPr>
        <vertAlign val="superscript"/>
        <sz val="10"/>
        <color indexed="8"/>
        <rFont val="Arial"/>
        <family val="2"/>
      </rPr>
      <t>3</t>
    </r>
  </si>
  <si>
    <r>
      <t xml:space="preserve">    Other Proceedings</t>
    </r>
    <r>
      <rPr>
        <vertAlign val="superscript"/>
        <sz val="10"/>
        <color indexed="8"/>
        <rFont val="Arial"/>
        <family val="2"/>
      </rPr>
      <t>3</t>
    </r>
  </si>
  <si>
    <r>
      <t xml:space="preserve">    Competition</t>
    </r>
    <r>
      <rPr>
        <vertAlign val="superscript"/>
        <sz val="10"/>
        <color indexed="8"/>
        <rFont val="Arial"/>
        <family val="2"/>
      </rPr>
      <t>3</t>
    </r>
  </si>
  <si>
    <r>
      <t xml:space="preserve">    Other Disputes</t>
    </r>
    <r>
      <rPr>
        <vertAlign val="superscript"/>
        <sz val="10"/>
        <color indexed="8"/>
        <rFont val="Arial"/>
        <family val="2"/>
      </rPr>
      <t>3</t>
    </r>
  </si>
  <si>
    <r>
      <t xml:space="preserve">    Patents and registered designs</t>
    </r>
    <r>
      <rPr>
        <vertAlign val="superscript"/>
        <sz val="10"/>
        <color indexed="8"/>
        <rFont val="Arial"/>
        <family val="2"/>
      </rPr>
      <t>4</t>
    </r>
  </si>
  <si>
    <r>
      <t xml:space="preserve">    Copyright and design right</t>
    </r>
    <r>
      <rPr>
        <vertAlign val="superscript"/>
        <sz val="10"/>
        <color indexed="8"/>
        <rFont val="Arial"/>
        <family val="2"/>
      </rPr>
      <t>4</t>
    </r>
  </si>
  <si>
    <r>
      <t>Contract</t>
    </r>
    <r>
      <rPr>
        <u/>
        <vertAlign val="superscript"/>
        <sz val="10"/>
        <color indexed="8"/>
        <rFont val="Arial"/>
        <family val="2"/>
      </rPr>
      <t>3</t>
    </r>
  </si>
  <si>
    <r>
      <t xml:space="preserve">    Breach of fiduciary duty</t>
    </r>
    <r>
      <rPr>
        <vertAlign val="superscript"/>
        <sz val="10"/>
        <color indexed="8"/>
        <rFont val="Arial"/>
        <family val="2"/>
      </rPr>
      <t>3</t>
    </r>
  </si>
  <si>
    <r>
      <t xml:space="preserve">    Pension schemes</t>
    </r>
    <r>
      <rPr>
        <vertAlign val="superscript"/>
        <sz val="10"/>
        <color indexed="8"/>
        <rFont val="Arial"/>
        <family val="2"/>
      </rPr>
      <t>3</t>
    </r>
  </si>
  <si>
    <r>
      <t xml:space="preserve">    Removal of personal representatives</t>
    </r>
    <r>
      <rPr>
        <vertAlign val="superscript"/>
        <sz val="10"/>
        <color indexed="8"/>
        <rFont val="Arial"/>
        <family val="2"/>
      </rPr>
      <t>3</t>
    </r>
  </si>
  <si>
    <r>
      <t xml:space="preserve">    Ownership of Land</t>
    </r>
    <r>
      <rPr>
        <vertAlign val="superscript"/>
        <sz val="10"/>
        <color indexed="8"/>
        <rFont val="Arial"/>
        <family val="2"/>
      </rPr>
      <t>3</t>
    </r>
  </si>
  <si>
    <t xml:space="preserve">    Claims against solicitors and barristers</t>
  </si>
  <si>
    <t xml:space="preserve">    Lloyds Estates</t>
  </si>
  <si>
    <r>
      <t xml:space="preserve">    Other applications concerning wills and trusts</t>
    </r>
    <r>
      <rPr>
        <vertAlign val="superscript"/>
        <sz val="10"/>
        <color indexed="8"/>
        <rFont val="Arial"/>
        <family val="2"/>
      </rPr>
      <t>3</t>
    </r>
  </si>
  <si>
    <r>
      <t xml:space="preserve">    Miscellaneous Payments out of court</t>
    </r>
    <r>
      <rPr>
        <vertAlign val="superscript"/>
        <sz val="10"/>
        <color indexed="8"/>
        <rFont val="Arial"/>
        <family val="2"/>
      </rPr>
      <t>3</t>
    </r>
  </si>
  <si>
    <r>
      <t xml:space="preserve">    Application for an Order for Sale (to enforce a charging order)</t>
    </r>
    <r>
      <rPr>
        <vertAlign val="superscript"/>
        <sz val="10"/>
        <color indexed="8"/>
        <rFont val="Arial"/>
        <family val="2"/>
      </rPr>
      <t>3</t>
    </r>
  </si>
  <si>
    <r>
      <t xml:space="preserve">    VAT Claims (GLO-Revenue and Customs)</t>
    </r>
    <r>
      <rPr>
        <vertAlign val="superscript"/>
        <sz val="10"/>
        <color indexed="8"/>
        <rFont val="Arial"/>
        <family val="2"/>
      </rPr>
      <t>3</t>
    </r>
  </si>
  <si>
    <r>
      <t xml:space="preserve">    Contempt of court</t>
    </r>
    <r>
      <rPr>
        <vertAlign val="superscript"/>
        <sz val="10"/>
        <color indexed="8"/>
        <rFont val="Arial"/>
        <family val="2"/>
      </rPr>
      <t>3</t>
    </r>
  </si>
  <si>
    <r>
      <t xml:space="preserve">    Application for payments of monies lodged in court under various enactments</t>
    </r>
    <r>
      <rPr>
        <vertAlign val="superscript"/>
        <sz val="10"/>
        <color indexed="8"/>
        <rFont val="Arial"/>
        <family val="2"/>
      </rPr>
      <t>3</t>
    </r>
  </si>
  <si>
    <r>
      <t xml:space="preserve">    Arbitration</t>
    </r>
    <r>
      <rPr>
        <vertAlign val="superscript"/>
        <sz val="10"/>
        <color indexed="8"/>
        <rFont val="Arial"/>
        <family val="2"/>
      </rPr>
      <t>3</t>
    </r>
  </si>
  <si>
    <r>
      <t xml:space="preserve">    Originating process not otherwise classified</t>
    </r>
    <r>
      <rPr>
        <vertAlign val="superscript"/>
        <sz val="10"/>
        <color indexed="8"/>
        <rFont val="Arial"/>
        <family val="2"/>
      </rPr>
      <t>3</t>
    </r>
  </si>
  <si>
    <t>Table heading</t>
  </si>
  <si>
    <t>Table</t>
  </si>
  <si>
    <t>Queen's Bench Division</t>
  </si>
  <si>
    <t xml:space="preserve">Admiralty Court </t>
  </si>
  <si>
    <t>High Court - Adminstrative Court</t>
  </si>
  <si>
    <t xml:space="preserve">Commercial Court </t>
  </si>
  <si>
    <t>Technology and Construction Court</t>
  </si>
  <si>
    <t>Table 6.1</t>
  </si>
  <si>
    <t>Table 6.2</t>
  </si>
  <si>
    <t>Claims and originating summonses</t>
  </si>
  <si>
    <t xml:space="preserve">Queen's Bench Division </t>
  </si>
  <si>
    <t>Value of claim</t>
  </si>
  <si>
    <t>£15,000 - £50,000</t>
  </si>
  <si>
    <t>Over £50,000</t>
  </si>
  <si>
    <t>Unspecified</t>
  </si>
  <si>
    <t>Debt (goods sold &amp; delivered, work carried out etc)</t>
  </si>
  <si>
    <t>Breach of contract</t>
  </si>
  <si>
    <t>Clinical Negligence</t>
  </si>
  <si>
    <t>Personal Injury Actions</t>
  </si>
  <si>
    <t>Other Negligence (inc. professional negligence)</t>
  </si>
  <si>
    <t>Defamation (libel, slander)</t>
  </si>
  <si>
    <t>Tort (e.g. nuisance, trespass, assault, wrongful arrest, etc.)</t>
  </si>
  <si>
    <t>Recovery of land / property</t>
  </si>
  <si>
    <t>Miscellaneous</t>
  </si>
  <si>
    <t>Unliquidated</t>
  </si>
  <si>
    <t>By default</t>
  </si>
  <si>
    <t>Order by summary judgment (including order 14)</t>
  </si>
  <si>
    <t>Year</t>
  </si>
  <si>
    <t>Number of originating receipts</t>
  </si>
  <si>
    <t>HMCTS Business Management System</t>
  </si>
  <si>
    <t>Number of applications</t>
  </si>
  <si>
    <t>Nature of Enforcement</t>
  </si>
  <si>
    <t>London</t>
  </si>
  <si>
    <t>Outside London</t>
  </si>
  <si>
    <t>Application for orders to attend court for questioning</t>
  </si>
  <si>
    <t>Claims issued</t>
  </si>
  <si>
    <t>Judges</t>
  </si>
  <si>
    <t>Registrars</t>
  </si>
  <si>
    <t>Applications heard</t>
  </si>
  <si>
    <t>References to registrar</t>
  </si>
  <si>
    <t>Sales by the Court</t>
  </si>
  <si>
    <t>Admiralty Court</t>
  </si>
  <si>
    <t xml:space="preserve">Collision </t>
  </si>
  <si>
    <t>Damage to cargo</t>
  </si>
  <si>
    <t>Personal injury (including fatal)</t>
  </si>
  <si>
    <t>Limitation of liability</t>
  </si>
  <si>
    <t>Others</t>
  </si>
  <si>
    <t>Total set down</t>
  </si>
  <si>
    <t>Tried during year</t>
  </si>
  <si>
    <t>Otherwise disposed of</t>
  </si>
  <si>
    <t>Total tried</t>
  </si>
  <si>
    <t>Type of claim</t>
  </si>
  <si>
    <t>Up to £50,000</t>
  </si>
  <si>
    <t>Arbitration</t>
  </si>
  <si>
    <t>Commercial Court</t>
  </si>
  <si>
    <t>Received</t>
  </si>
  <si>
    <t>Claims and originating summonses issued in Registry</t>
  </si>
  <si>
    <t>By transfer</t>
  </si>
  <si>
    <t>Disposed of</t>
  </si>
  <si>
    <t>Tried</t>
  </si>
  <si>
    <t>Default judgments entered</t>
  </si>
  <si>
    <r>
      <t>Queen's Bench Division</t>
    </r>
    <r>
      <rPr>
        <b/>
        <vertAlign val="superscript"/>
        <sz val="10"/>
        <rFont val="Arial"/>
        <family val="2"/>
      </rPr>
      <t>1</t>
    </r>
  </si>
  <si>
    <r>
      <t>Admiralty Court</t>
    </r>
    <r>
      <rPr>
        <vertAlign val="superscript"/>
        <sz val="10"/>
        <rFont val="Arial"/>
        <family val="2"/>
      </rPr>
      <t>1</t>
    </r>
  </si>
  <si>
    <r>
      <t>Technology and Construction Court</t>
    </r>
    <r>
      <rPr>
        <vertAlign val="superscript"/>
        <sz val="10"/>
        <rFont val="Arial"/>
        <family val="2"/>
      </rPr>
      <t>1</t>
    </r>
  </si>
  <si>
    <r>
      <t>Number of Interlocutory Applications heard</t>
    </r>
    <r>
      <rPr>
        <b/>
        <vertAlign val="superscript"/>
        <sz val="10"/>
        <rFont val="Arial"/>
        <family val="2"/>
      </rPr>
      <t>2</t>
    </r>
  </si>
  <si>
    <t>Judicial Committee of the Privy Council</t>
  </si>
  <si>
    <t>Supreme Court</t>
  </si>
  <si>
    <t>House of Lords and Supreme Court</t>
  </si>
  <si>
    <t>Court of Appeal (Criminal Division)</t>
  </si>
  <si>
    <t>High Court - Chancery Division</t>
  </si>
  <si>
    <t>High Court - Administrative Court</t>
  </si>
  <si>
    <t>Appellate courts</t>
  </si>
  <si>
    <t>Appeals disposed of, by result</t>
  </si>
  <si>
    <t>Number of appeals entered</t>
  </si>
  <si>
    <t>Dismissed after hearing</t>
  </si>
  <si>
    <t>Varied after hearing</t>
  </si>
  <si>
    <t>Allowed after hearing</t>
  </si>
  <si>
    <t>Appeals pending at end of year</t>
  </si>
  <si>
    <t>Overseas</t>
  </si>
  <si>
    <t>Anquilla</t>
  </si>
  <si>
    <t>Antigua and Barbuda</t>
  </si>
  <si>
    <t>The Bahamas</t>
  </si>
  <si>
    <t>Belize</t>
  </si>
  <si>
    <t>Bermuda</t>
  </si>
  <si>
    <t>Cayman Islands</t>
  </si>
  <si>
    <t>Cook Islands</t>
  </si>
  <si>
    <t>Gibraltar</t>
  </si>
  <si>
    <t>Guernsey</t>
  </si>
  <si>
    <t>Isle of Man</t>
  </si>
  <si>
    <t>Petitions for special leave to appeal</t>
  </si>
  <si>
    <t>Applications for leave to appeal</t>
  </si>
  <si>
    <t>Jamaica</t>
  </si>
  <si>
    <t>Mauritius</t>
  </si>
  <si>
    <t>St Christopher &amp; Nevis</t>
  </si>
  <si>
    <t>St Lucia</t>
  </si>
  <si>
    <t>Trinidad and Tobago</t>
  </si>
  <si>
    <t>Turks &amp; Caicos</t>
  </si>
  <si>
    <t>British Virgin Islands</t>
  </si>
  <si>
    <t>Jersey</t>
  </si>
  <si>
    <t>Grenada</t>
  </si>
  <si>
    <t>General commercial contracts and arrangements, including agency agreements</t>
  </si>
  <si>
    <t>Miscellaneous / unassigned</t>
  </si>
  <si>
    <t xml:space="preserve">Arbitration applications and appeals </t>
  </si>
  <si>
    <t>Aviation</t>
  </si>
  <si>
    <t xml:space="preserve">Carriage of goods by land, sea, air or pipeline </t>
  </si>
  <si>
    <t xml:space="preserve">Commercial fraud </t>
  </si>
  <si>
    <t xml:space="preserve">Corporate or business acquisition agreements </t>
  </si>
  <si>
    <t xml:space="preserve">Insurance and/or reinsurance </t>
  </si>
  <si>
    <t>Oil and gas and other natural resources</t>
  </si>
  <si>
    <t>Physical commodity trading</t>
  </si>
  <si>
    <t xml:space="preserve">Professional negligence claims </t>
  </si>
  <si>
    <t xml:space="preserve">Provision of financial services </t>
  </si>
  <si>
    <t>Sale of goods</t>
  </si>
  <si>
    <t>Time period</t>
  </si>
  <si>
    <t>Data source</t>
  </si>
  <si>
    <t xml:space="preserve">Transactions on commodity exchanges </t>
  </si>
  <si>
    <t xml:space="preserve">Transactions on financial markets or relating to securities and/or banking transactions </t>
  </si>
  <si>
    <t>Other Breach of Contract/Agreement / Debt</t>
  </si>
  <si>
    <t xml:space="preserve">St Vincent and the Grenadines </t>
  </si>
  <si>
    <t>United Kingdom:</t>
  </si>
  <si>
    <t>Appeals under the Veterinary Surgeons Act 1966</t>
  </si>
  <si>
    <t>Granted</t>
  </si>
  <si>
    <t>Refused</t>
  </si>
  <si>
    <t>Total number heard</t>
  </si>
  <si>
    <t xml:space="preserve">Antiga </t>
  </si>
  <si>
    <t>Turks &amp; Cacios</t>
  </si>
  <si>
    <t xml:space="preserve">St Vincent </t>
  </si>
  <si>
    <t>3) With effect from 2010, a number of new categories for the nature of proceedings were introduced by the Chancery Division. Some proceedings, which in previous years would have been classified in one of the 'Other …' categories in the table, have therefore been included in these new categories</t>
  </si>
  <si>
    <t>Asylum / Immigration</t>
  </si>
  <si>
    <t>..</t>
  </si>
  <si>
    <t>Expired</t>
  </si>
  <si>
    <t>To prison</t>
  </si>
  <si>
    <r>
      <t>Shipping - charter party dispute</t>
    </r>
    <r>
      <rPr>
        <vertAlign val="superscript"/>
        <sz val="10"/>
        <rFont val="Arial"/>
        <family val="2"/>
      </rPr>
      <t>1</t>
    </r>
  </si>
  <si>
    <r>
      <t>Shipping - construction</t>
    </r>
    <r>
      <rPr>
        <vertAlign val="superscript"/>
        <sz val="10"/>
        <rFont val="Arial"/>
        <family val="2"/>
      </rPr>
      <t>1</t>
    </r>
  </si>
  <si>
    <r>
      <t>Shipping - financing</t>
    </r>
    <r>
      <rPr>
        <vertAlign val="superscript"/>
        <sz val="10"/>
        <rFont val="Arial"/>
        <family val="2"/>
      </rPr>
      <t>1</t>
    </r>
  </si>
  <si>
    <r>
      <t>Shipping – cargo</t>
    </r>
    <r>
      <rPr>
        <vertAlign val="superscript"/>
        <sz val="10"/>
        <rFont val="Arial"/>
        <family val="2"/>
      </rPr>
      <t>1</t>
    </r>
  </si>
  <si>
    <t>Number of applications presented</t>
  </si>
  <si>
    <t>Total disposed of</t>
  </si>
  <si>
    <t>Withdrawn</t>
  </si>
  <si>
    <t>Allowed</t>
  </si>
  <si>
    <t>Allowed on terms</t>
  </si>
  <si>
    <t xml:space="preserve">Dismissed </t>
  </si>
  <si>
    <t>England and Wales</t>
  </si>
  <si>
    <t>Court of Appeal</t>
  </si>
  <si>
    <t xml:space="preserve">   Civil</t>
  </si>
  <si>
    <t xml:space="preserve">   Criminal</t>
  </si>
  <si>
    <t>High Court</t>
  </si>
  <si>
    <t>Scotland</t>
  </si>
  <si>
    <t>Court of Session</t>
  </si>
  <si>
    <t>Northern Ireland</t>
  </si>
  <si>
    <t>Courts Martial Appeal Court</t>
  </si>
  <si>
    <t>Attorney General’s reference</t>
  </si>
  <si>
    <t>UK Supreme Court</t>
  </si>
  <si>
    <t>Appeals presented</t>
  </si>
  <si>
    <t>Disposed without a judgment</t>
  </si>
  <si>
    <t>Dismissed</t>
  </si>
  <si>
    <t>Total disposals</t>
  </si>
  <si>
    <t xml:space="preserve">      Other</t>
  </si>
  <si>
    <t>Subject matter</t>
  </si>
  <si>
    <t>Administrative</t>
  </si>
  <si>
    <t>Commercial</t>
  </si>
  <si>
    <t>Company</t>
  </si>
  <si>
    <t xml:space="preserve">Contract </t>
  </si>
  <si>
    <t>Crime</t>
  </si>
  <si>
    <t>Discrimination</t>
  </si>
  <si>
    <t>Employment</t>
  </si>
  <si>
    <t>European Law</t>
  </si>
  <si>
    <t>Family</t>
  </si>
  <si>
    <t>Finance &amp; Credit</t>
  </si>
  <si>
    <t>Human Rights</t>
  </si>
  <si>
    <t>Intellectual Property</t>
  </si>
  <si>
    <t>International</t>
  </si>
  <si>
    <t>Land</t>
  </si>
  <si>
    <t>Landlord and Tenant</t>
  </si>
  <si>
    <t>Planning</t>
  </si>
  <si>
    <t>Practice &amp; Procedure</t>
  </si>
  <si>
    <t>Revenue</t>
  </si>
  <si>
    <t>Tort</t>
  </si>
  <si>
    <t>Applications received</t>
  </si>
  <si>
    <t xml:space="preserve">Conviction </t>
  </si>
  <si>
    <t xml:space="preserve">Sentence </t>
  </si>
  <si>
    <t>Applications considered by single judge</t>
  </si>
  <si>
    <t>Conviction</t>
  </si>
  <si>
    <t>Sentence</t>
  </si>
  <si>
    <t>Applications renewed</t>
  </si>
  <si>
    <t>Applications to renew granted by Full Court</t>
  </si>
  <si>
    <t xml:space="preserve">Total </t>
  </si>
  <si>
    <t>Court of Appeal (Civil Division)</t>
  </si>
  <si>
    <t>Total Disposals</t>
  </si>
  <si>
    <t>Chancery</t>
  </si>
  <si>
    <t>Bankruptcy</t>
  </si>
  <si>
    <t>Family Division</t>
  </si>
  <si>
    <t>Queen's Bench</t>
  </si>
  <si>
    <t>Queen's Bench Administrative Court</t>
  </si>
  <si>
    <t>Queen's Bench Commercial</t>
  </si>
  <si>
    <t>Queen's Bench Admiralty</t>
  </si>
  <si>
    <t>County Court</t>
  </si>
  <si>
    <t>County Court Family</t>
  </si>
  <si>
    <t>County Court Admiralty</t>
  </si>
  <si>
    <t>Lands Tribunal</t>
  </si>
  <si>
    <t>Employment Appeal Tribunal</t>
  </si>
  <si>
    <t>Asylum &amp; Immigration Tribunal</t>
  </si>
  <si>
    <t>Patents Court</t>
  </si>
  <si>
    <t>Social Security Commissioner</t>
  </si>
  <si>
    <t>Other Tribunals</t>
  </si>
  <si>
    <t>Filed</t>
  </si>
  <si>
    <t>Disposed</t>
  </si>
  <si>
    <t>Single Judge</t>
  </si>
  <si>
    <t>Set down</t>
  </si>
  <si>
    <t>Permission to Appeal</t>
  </si>
  <si>
    <t>Registrar/ Master</t>
  </si>
  <si>
    <t>Filed / Set down</t>
  </si>
  <si>
    <t>Total set down for hearing</t>
  </si>
  <si>
    <t>Withdrawn or struck out</t>
  </si>
  <si>
    <t xml:space="preserve"> </t>
  </si>
  <si>
    <t xml:space="preserve">     County Courts</t>
  </si>
  <si>
    <t xml:space="preserve">     High Court Registrars</t>
  </si>
  <si>
    <t xml:space="preserve">     Total</t>
  </si>
  <si>
    <t>County Courts &amp; Chancery Masters</t>
  </si>
  <si>
    <t>Criminal</t>
  </si>
  <si>
    <t>Total Received</t>
  </si>
  <si>
    <t>Crown Court</t>
  </si>
  <si>
    <t>Magistrates' court</t>
  </si>
  <si>
    <t>Appeals / applications disposed of, by result</t>
  </si>
  <si>
    <t>Determined by the  Court</t>
  </si>
  <si>
    <t>Nature of appeal / application</t>
  </si>
  <si>
    <t>Committal for Contempt</t>
  </si>
  <si>
    <t xml:space="preserve">     from elsewhere</t>
  </si>
  <si>
    <t>Claims and originating proceedings issued in London by nature of proceedings</t>
  </si>
  <si>
    <r>
      <t>Other Receipts</t>
    </r>
    <r>
      <rPr>
        <vertAlign val="superscript"/>
        <sz val="10"/>
        <rFont val="Arial"/>
        <family val="2"/>
      </rPr>
      <t>1</t>
    </r>
  </si>
  <si>
    <r>
      <t>Total appeals filed</t>
    </r>
    <r>
      <rPr>
        <b/>
        <vertAlign val="superscript"/>
        <sz val="10"/>
        <rFont val="Arial"/>
        <family val="2"/>
      </rPr>
      <t>1</t>
    </r>
  </si>
  <si>
    <r>
      <t>Allowed</t>
    </r>
    <r>
      <rPr>
        <vertAlign val="superscript"/>
        <sz val="10"/>
        <rFont val="Arial"/>
        <family val="2"/>
      </rPr>
      <t>2</t>
    </r>
  </si>
  <si>
    <r>
      <t>Dismissed</t>
    </r>
    <r>
      <rPr>
        <vertAlign val="superscript"/>
        <sz val="10"/>
        <rFont val="Arial"/>
        <family val="2"/>
      </rPr>
      <t>3</t>
    </r>
  </si>
  <si>
    <r>
      <t>Dismissed by consent</t>
    </r>
    <r>
      <rPr>
        <vertAlign val="superscript"/>
        <sz val="10"/>
        <rFont val="Arial"/>
        <family val="2"/>
      </rPr>
      <t>4</t>
    </r>
  </si>
  <si>
    <r>
      <t>Struck out</t>
    </r>
    <r>
      <rPr>
        <vertAlign val="superscript"/>
        <sz val="10"/>
        <rFont val="Arial"/>
        <family val="2"/>
      </rPr>
      <t>5</t>
    </r>
  </si>
  <si>
    <r>
      <t>Otherwise disposed of</t>
    </r>
    <r>
      <rPr>
        <vertAlign val="superscript"/>
        <sz val="10"/>
        <rFont val="Arial"/>
        <family val="2"/>
      </rPr>
      <t>6</t>
    </r>
  </si>
  <si>
    <r>
      <t>Tribunals</t>
    </r>
    <r>
      <rPr>
        <vertAlign val="superscript"/>
        <sz val="10"/>
        <rFont val="Arial"/>
        <family val="2"/>
      </rPr>
      <t>1</t>
    </r>
  </si>
  <si>
    <r>
      <t>High Court - Administrative Court</t>
    </r>
    <r>
      <rPr>
        <b/>
        <vertAlign val="superscript"/>
        <sz val="10"/>
        <rFont val="Arial"/>
        <family val="2"/>
      </rPr>
      <t>1</t>
    </r>
  </si>
  <si>
    <t>Supplementary data for additional courts</t>
  </si>
  <si>
    <t>Please note this information is published on an annual basis</t>
  </si>
  <si>
    <t>High Court -Queen's Bench Division</t>
  </si>
  <si>
    <t>Brought forward from 2010</t>
  </si>
  <si>
    <t>Carried over to 2012</t>
  </si>
  <si>
    <t>Brought forward from 2009</t>
  </si>
  <si>
    <t>Carried over to 2011</t>
  </si>
  <si>
    <t>Nature of claim (Royal Courts of Justice only), 2010</t>
  </si>
  <si>
    <t>Nature of claim (Royal Courts of Justice only), 2009</t>
  </si>
  <si>
    <t>Type of judgment, 2010</t>
  </si>
  <si>
    <t>Type of judgment, 2009</t>
  </si>
  <si>
    <t>3)  Figures for cases tried and cases struck out/ settled or discontinued in 2004 and 2005 are believed to be an undercount.</t>
  </si>
  <si>
    <t>Carried over to 2010</t>
  </si>
  <si>
    <t>Type of judge, 2009</t>
  </si>
  <si>
    <t>Type of judge, 2008</t>
  </si>
  <si>
    <t>Type of judge, 2007</t>
  </si>
  <si>
    <t>2004/05</t>
  </si>
  <si>
    <t>2003/04</t>
  </si>
  <si>
    <t>1978 - 2014</t>
  </si>
  <si>
    <t>Country or Jurisdiction of origin, 2009</t>
  </si>
  <si>
    <t>Country or Jurisdiction of origin, 2008</t>
  </si>
  <si>
    <t>Appeals under the Scotland Act 1998</t>
  </si>
  <si>
    <t>Dominica</t>
  </si>
  <si>
    <t>New Zealand</t>
  </si>
  <si>
    <t>St Vincent and the Grenadines</t>
  </si>
  <si>
    <t>Country or jurisdiction of origin, 2009</t>
  </si>
  <si>
    <t>Antiqua and Barbuda</t>
  </si>
  <si>
    <t>Scotland Act 1998</t>
  </si>
  <si>
    <t>Country or jurisdiction of origin, 2008</t>
  </si>
  <si>
    <t>Courts from which appeals were brought, 2009</t>
  </si>
  <si>
    <t>Trusts</t>
  </si>
  <si>
    <t>Court or tribunal appealed from, 2009</t>
  </si>
  <si>
    <t>Court or tribunal appealed from, 2008</t>
  </si>
  <si>
    <t>St Christopher and Nevis</t>
  </si>
  <si>
    <t>Country or Jurisdiction of origin, 2007</t>
  </si>
  <si>
    <t>Barbados</t>
  </si>
  <si>
    <t>Brunei</t>
  </si>
  <si>
    <t>Country or jurisdiction of origin, 2007</t>
  </si>
  <si>
    <t>2002/03</t>
  </si>
  <si>
    <t xml:space="preserve">Office of the Official Solicitor and Public Trustee </t>
  </si>
  <si>
    <t>Tipstaff</t>
  </si>
  <si>
    <t>The Judiciary</t>
  </si>
  <si>
    <t>Immigration and Asylum Tribunal</t>
  </si>
  <si>
    <r>
      <t>House of Lords / Supreme Court of the United Kingdom</t>
    </r>
    <r>
      <rPr>
        <b/>
        <vertAlign val="superscript"/>
        <sz val="10"/>
        <rFont val="Arial"/>
        <family val="2"/>
      </rPr>
      <t>1</t>
    </r>
  </si>
  <si>
    <t>Judicial Committee of the Privy Council and  House of Lords / Supreme Court of the United Kingdom</t>
  </si>
  <si>
    <t>1) Includes Regional Offices of the Administrative Court</t>
  </si>
  <si>
    <t>The Magistracy</t>
  </si>
  <si>
    <t>Lords Justices</t>
  </si>
  <si>
    <t>High Court judges</t>
  </si>
  <si>
    <t>Deputy High Court judges</t>
  </si>
  <si>
    <t>Share of all claims</t>
  </si>
  <si>
    <t>Circuit judges</t>
  </si>
  <si>
    <t>Deputy circuit judges</t>
  </si>
  <si>
    <t>Recorders</t>
  </si>
  <si>
    <t>District judges</t>
  </si>
  <si>
    <t>Deputy district judges</t>
  </si>
  <si>
    <t xml:space="preserve">HM Courts and Tribunal Service and CREST system </t>
  </si>
  <si>
    <t xml:space="preserve">High Court </t>
  </si>
  <si>
    <t>County court</t>
  </si>
  <si>
    <t>Civil</t>
  </si>
  <si>
    <t>General List</t>
  </si>
  <si>
    <t>Family Law</t>
  </si>
  <si>
    <t>Public</t>
  </si>
  <si>
    <t>Private</t>
  </si>
  <si>
    <t>Midlands</t>
  </si>
  <si>
    <t>North East</t>
  </si>
  <si>
    <t>North West</t>
  </si>
  <si>
    <t>South West</t>
  </si>
  <si>
    <t>Royal Courts of Justice</t>
  </si>
  <si>
    <t>Elsewhere-Bulk centre</t>
  </si>
  <si>
    <r>
      <t>Total</t>
    </r>
    <r>
      <rPr>
        <b/>
        <vertAlign val="superscript"/>
        <sz val="10"/>
        <color indexed="8"/>
        <rFont val="Arial"/>
        <family val="2"/>
      </rPr>
      <t>2</t>
    </r>
  </si>
  <si>
    <t>Men</t>
  </si>
  <si>
    <t>Women</t>
  </si>
  <si>
    <t>2006/07</t>
  </si>
  <si>
    <t>2007/08</t>
  </si>
  <si>
    <t>2008/09</t>
  </si>
  <si>
    <t>2009/10</t>
  </si>
  <si>
    <t>2010/11</t>
  </si>
  <si>
    <t>2011/12</t>
  </si>
  <si>
    <t>2012/13</t>
  </si>
  <si>
    <r>
      <t>Total</t>
    </r>
    <r>
      <rPr>
        <vertAlign val="superscript"/>
        <sz val="10"/>
        <color indexed="8"/>
        <rFont val="Arial"/>
        <family val="2"/>
      </rPr>
      <t>3</t>
    </r>
  </si>
  <si>
    <r>
      <t>Queen's Bench Division</t>
    </r>
    <r>
      <rPr>
        <vertAlign val="superscript"/>
        <sz val="10"/>
        <rFont val="Arial"/>
        <family val="2"/>
      </rPr>
      <t>2</t>
    </r>
  </si>
  <si>
    <r>
      <t>T&amp;C court</t>
    </r>
    <r>
      <rPr>
        <vertAlign val="superscript"/>
        <sz val="10"/>
        <rFont val="Arial"/>
        <family val="2"/>
      </rPr>
      <t>3</t>
    </r>
  </si>
  <si>
    <r>
      <t>Total</t>
    </r>
    <r>
      <rPr>
        <vertAlign val="superscript"/>
        <sz val="8"/>
        <rFont val="Arial"/>
        <family val="2"/>
      </rPr>
      <t>5</t>
    </r>
  </si>
  <si>
    <t>The Official Solicitor and the Public Trustee</t>
  </si>
  <si>
    <t>Litigation Cases</t>
  </si>
  <si>
    <t>Family Litigation and Divorce</t>
  </si>
  <si>
    <t>Civil Litigation (including Contempts)</t>
  </si>
  <si>
    <t>Court of Protection, Property and Affairs</t>
  </si>
  <si>
    <t>Administrative, Trusts and Estates cases</t>
  </si>
  <si>
    <t>Child Abduction</t>
  </si>
  <si>
    <t>Estates, Trusts, Executorships, Pension &amp; Institutional Funds</t>
  </si>
  <si>
    <t>Index</t>
  </si>
  <si>
    <t>Warrants of Arrest</t>
  </si>
  <si>
    <t>Brought forward from 2011</t>
  </si>
  <si>
    <t>Issued</t>
  </si>
  <si>
    <t>Executed</t>
  </si>
  <si>
    <t>Dismissed or Suspended</t>
  </si>
  <si>
    <t>Carried over to 2013</t>
  </si>
  <si>
    <t>Division</t>
  </si>
  <si>
    <t xml:space="preserve">   Chancery</t>
  </si>
  <si>
    <t xml:space="preserve">   Queen's Bench</t>
  </si>
  <si>
    <t xml:space="preserve">   Bankruptcy</t>
  </si>
  <si>
    <t xml:space="preserve">   Insolvency</t>
  </si>
  <si>
    <t xml:space="preserve">   Family</t>
  </si>
  <si>
    <r>
      <t>Court of Protection, Healthcare and Welfare</t>
    </r>
    <r>
      <rPr>
        <vertAlign val="superscript"/>
        <sz val="10"/>
        <rFont val="Arial"/>
        <family val="2"/>
      </rPr>
      <t>2</t>
    </r>
  </si>
  <si>
    <r>
      <t>Reciprocal Enforcement Maintenance Orders (REMO)</t>
    </r>
    <r>
      <rPr>
        <vertAlign val="superscript"/>
        <sz val="10"/>
        <rFont val="Arial"/>
        <family val="2"/>
      </rPr>
      <t>1</t>
    </r>
  </si>
  <si>
    <r>
      <t>Child Abduction</t>
    </r>
    <r>
      <rPr>
        <b/>
        <u/>
        <vertAlign val="superscript"/>
        <sz val="10"/>
        <rFont val="Arial"/>
        <family val="2"/>
      </rPr>
      <t>1</t>
    </r>
  </si>
  <si>
    <r>
      <t xml:space="preserve">   Child Abduction</t>
    </r>
    <r>
      <rPr>
        <vertAlign val="superscript"/>
        <sz val="10"/>
        <rFont val="Arial"/>
        <family val="2"/>
      </rPr>
      <t>2</t>
    </r>
  </si>
  <si>
    <r>
      <t xml:space="preserve">   Port Alerts</t>
    </r>
    <r>
      <rPr>
        <vertAlign val="superscript"/>
        <sz val="10"/>
        <rFont val="Arial"/>
        <family val="2"/>
      </rPr>
      <t>3</t>
    </r>
  </si>
  <si>
    <t xml:space="preserve">Senior Courts Costs Office </t>
  </si>
  <si>
    <t>Judicial Committee of the Privy Council and Supreme Court of the United Kingdom</t>
  </si>
  <si>
    <t>1) Figures are for the Royal Courts of Justice only</t>
  </si>
  <si>
    <t>1) From April 2009 the majority of the Tribunal Appeals went under the jurisdiction of The Upper Tribunal, Tax &amp; Chancery Chamber</t>
  </si>
  <si>
    <t>Country or Jurisdiction of origin, 2013</t>
  </si>
  <si>
    <t>Country or Jurisdiction of origin, 2012</t>
  </si>
  <si>
    <t>Country or jurisdiction of origin, 2013</t>
  </si>
  <si>
    <t>Country or jurisdiction of origin, 2012</t>
  </si>
  <si>
    <t>Courts from which appeals were brought, 2012</t>
  </si>
  <si>
    <t>Courts from which appeals were brought, 2013</t>
  </si>
  <si>
    <t>Court or tribunal appealed from, 2013</t>
  </si>
  <si>
    <t>Court or tribunal appealed from, 2012</t>
  </si>
  <si>
    <t>Nature of claim (Royal Courts of Justice only), 2012</t>
  </si>
  <si>
    <t>Nature of claim (Royal Courts of Justice only), 2013</t>
  </si>
  <si>
    <t>Type of judgment, 2013</t>
  </si>
  <si>
    <t>Type of judgment, 2012</t>
  </si>
  <si>
    <t>Carried over to 2014</t>
  </si>
  <si>
    <t>Type of judge, 2013</t>
  </si>
  <si>
    <t>2013/14</t>
  </si>
  <si>
    <t xml:space="preserve">from Courts in England &amp; Wales  </t>
  </si>
  <si>
    <r>
      <t>House of Lords</t>
    </r>
    <r>
      <rPr>
        <b/>
        <vertAlign val="superscript"/>
        <sz val="10"/>
        <rFont val="Arial"/>
        <family val="2"/>
      </rPr>
      <t>1</t>
    </r>
  </si>
  <si>
    <r>
      <t>Supreme Court</t>
    </r>
    <r>
      <rPr>
        <b/>
        <vertAlign val="superscript"/>
        <sz val="10"/>
        <rFont val="Arial"/>
        <family val="2"/>
      </rPr>
      <t>2</t>
    </r>
  </si>
  <si>
    <t>Chancery Division (Bankruptcy appeals only)</t>
  </si>
  <si>
    <r>
      <t>Criminal Division</t>
    </r>
    <r>
      <rPr>
        <vertAlign val="superscript"/>
        <sz val="10"/>
        <rFont val="Arial"/>
        <family val="2"/>
      </rPr>
      <t>3</t>
    </r>
  </si>
  <si>
    <t>Civil Division</t>
  </si>
  <si>
    <t>Country or Jurisdiction of origin, 2011</t>
  </si>
  <si>
    <t>Country or jurisdiction of origin, 2011</t>
  </si>
  <si>
    <t>Courts from which appeals were brought, 2011</t>
  </si>
  <si>
    <t>Court or tribunal appealed from, 2011</t>
  </si>
  <si>
    <t>Nature of claim (Royal Courts of Justice only), 2011</t>
  </si>
  <si>
    <t xml:space="preserve">Data is correct as at time of extraction. </t>
  </si>
  <si>
    <r>
      <t>Dismissed</t>
    </r>
    <r>
      <rPr>
        <vertAlign val="superscript"/>
        <sz val="10"/>
        <rFont val="Arial"/>
        <family val="2"/>
      </rPr>
      <t>3</t>
    </r>
    <r>
      <rPr>
        <sz val="10"/>
        <rFont val="Arial"/>
        <family val="2"/>
      </rPr>
      <t/>
    </r>
  </si>
  <si>
    <r>
      <t>Dismissed by consent</t>
    </r>
    <r>
      <rPr>
        <vertAlign val="superscript"/>
        <sz val="10"/>
        <rFont val="Arial"/>
        <family val="2"/>
      </rPr>
      <t>4</t>
    </r>
    <r>
      <rPr>
        <sz val="10"/>
        <rFont val="Arial"/>
        <family val="2"/>
      </rPr>
      <t/>
    </r>
  </si>
  <si>
    <r>
      <t>Otherwise disposed of</t>
    </r>
    <r>
      <rPr>
        <vertAlign val="superscript"/>
        <sz val="10"/>
        <rFont val="Arial"/>
        <family val="2"/>
      </rPr>
      <t>6</t>
    </r>
    <r>
      <rPr>
        <sz val="10"/>
        <rFont val="Arial"/>
        <family val="2"/>
      </rPr>
      <t/>
    </r>
  </si>
  <si>
    <r>
      <t>Struck out</t>
    </r>
    <r>
      <rPr>
        <vertAlign val="superscript"/>
        <sz val="10"/>
        <rFont val="Arial"/>
        <family val="2"/>
      </rPr>
      <t>5</t>
    </r>
    <r>
      <rPr>
        <sz val="10"/>
        <rFont val="Arial"/>
        <family val="2"/>
      </rPr>
      <t/>
    </r>
  </si>
  <si>
    <t>2000/01</t>
  </si>
  <si>
    <t>2001/02</t>
  </si>
  <si>
    <r>
      <t>Wales</t>
    </r>
    <r>
      <rPr>
        <vertAlign val="superscript"/>
        <sz val="10"/>
        <color indexed="8"/>
        <rFont val="Arial"/>
        <family val="2"/>
      </rPr>
      <t>3</t>
    </r>
  </si>
  <si>
    <t>3) Wales included Chester up to 2006</t>
  </si>
  <si>
    <r>
      <t>Receivers' costs in the Court of Protection</t>
    </r>
    <r>
      <rPr>
        <vertAlign val="superscript"/>
        <sz val="10"/>
        <color indexed="8"/>
        <rFont val="Arial"/>
        <family val="2"/>
      </rPr>
      <t>1</t>
    </r>
  </si>
  <si>
    <t>Type of judgment, 2011</t>
  </si>
  <si>
    <t>Type of judge, 2011</t>
  </si>
  <si>
    <t>Country or Jurisdiction of origin, 2010</t>
  </si>
  <si>
    <t>Country or jurisdiction of origin, 2010</t>
  </si>
  <si>
    <t>Courts from which appeals were brought, 2010</t>
  </si>
  <si>
    <t>Notes</t>
  </si>
  <si>
    <t>1) Filed: Cases filed/setdown within period</t>
  </si>
  <si>
    <t>Court or tribunal appealed from, 2010</t>
  </si>
  <si>
    <t>Type of judge, 2010</t>
  </si>
  <si>
    <t>Value of judgment</t>
  </si>
  <si>
    <t>2) Figures given are for the Royal Courts of Justice only</t>
  </si>
  <si>
    <t xml:space="preserve">2) The figures for 2009 - 2012 are for the total of summonses issued. The breakdowns are not available   </t>
  </si>
  <si>
    <t>3) Vessels or property arrested</t>
  </si>
  <si>
    <t xml:space="preserve">2) Many other Interlocutory Applications were disposed of before hearing, or on the basis of written submissions </t>
  </si>
  <si>
    <t>1) Applies from 1 April 2005 only. Relates to international maintenance claims, where one of the parties lives outside the UK in a country or territory with which the UK has reciprocal arrangements for the enforcement of maintenance</t>
  </si>
  <si>
    <t>3) Based on the average number of active cases month-by-month within each year shown</t>
  </si>
  <si>
    <t>Winding up orders Dismissed/Withdrawn</t>
  </si>
  <si>
    <t>4) Applies from 1 April 2005 only. The Official Solicitor can be appointed to act as the registered contact in the administration of the Child Trust Fund scheme for children in care in England and Wales, where there is no parent able to do so</t>
  </si>
  <si>
    <t>South East</t>
  </si>
  <si>
    <t>1) Child abduction work includes Collection, Location &amp; Passport Seizure orders. These are normally associated with cases where a child has been, or is at risk of being, abducted and taken outside of England &amp; Wales. These figures also include Collection, Location &amp; Passport Seizure orders issued under the Forced Marriage Act, and absconders from Local Authority care.</t>
  </si>
  <si>
    <t>2) Location, Collection &amp; Passport Seizure Order</t>
  </si>
  <si>
    <t>3) Live Port Alerts Maintained outside of Location, Collection &amp; Passport Seizure Orders</t>
  </si>
  <si>
    <t>1) Days sat in court and chambers</t>
  </si>
  <si>
    <t>3) These figures represent only the days sat in court or in chambers in the jurisdictions shown.  Judges sit in other areas, and also undertake a range of other functions outside the courtroom that are not shown here</t>
  </si>
  <si>
    <t>2) Family Division, Court of Protection and Administrative Court are included in the Queen's Bench Division figures</t>
  </si>
  <si>
    <t>3) Technology &amp; Construction Court is included the Chancery Division</t>
  </si>
  <si>
    <t>4) These figures represent only the days sat in court or in chambers in the jurisdictions shown. Judges sit in other areas, and also undertake a range of other functions outside the courtroom that are not shown here</t>
  </si>
  <si>
    <t>5) In some circumstances judges will 'share' a courtroom to conduct judicial business; in most instances this will involve a returning judge for sentencing purposes only. These figures may therefore differ from the number of courtrooms sat</t>
  </si>
  <si>
    <t>6) Records where the judge type has not been recorded</t>
  </si>
  <si>
    <t>2000/11</t>
  </si>
  <si>
    <t>General average</t>
  </si>
  <si>
    <t>2) These figures represent only the days sat in court or in chambers in the jurisdictions shown. Judges sit in other areas, and also undertake a range of other functions outside the courtroom that are not shown here</t>
  </si>
  <si>
    <t>1) For 2011 includes 206 bills lodged by the Official Solicitor</t>
  </si>
  <si>
    <t>1) The Supreme Court came into being on 1 October 2009. Data for the House of Lords petitions for leave to appeal and appeals, pre-2010, are available from previous editions of this publication on the MoJ website</t>
  </si>
  <si>
    <t>"Between parties" assessments</t>
  </si>
  <si>
    <t>Civil legal aid assessments</t>
  </si>
  <si>
    <t>Appeals against determination of costs in the Crown Court</t>
  </si>
  <si>
    <t>Total assessments</t>
  </si>
  <si>
    <t>Cost bills assessed</t>
  </si>
  <si>
    <t>Estimated total value</t>
  </si>
  <si>
    <r>
      <t>Disposed without a hearing</t>
    </r>
    <r>
      <rPr>
        <vertAlign val="superscript"/>
        <sz val="10"/>
        <rFont val="Arial"/>
        <family val="2"/>
      </rPr>
      <t>1</t>
    </r>
  </si>
  <si>
    <t>Summary statistics on overall caseload</t>
  </si>
  <si>
    <t>Appeals entered and disposed of</t>
  </si>
  <si>
    <t>Petitions for special leave to appeal heard, granted and refused</t>
  </si>
  <si>
    <t>Statutory: Others</t>
  </si>
  <si>
    <t>New referals</t>
  </si>
  <si>
    <r>
      <t>Average number of active cases</t>
    </r>
    <r>
      <rPr>
        <b/>
        <vertAlign val="superscript"/>
        <sz val="10"/>
        <rFont val="Arial"/>
        <family val="2"/>
      </rPr>
      <t>3</t>
    </r>
  </si>
  <si>
    <t>Days sat</t>
  </si>
  <si>
    <t>Brought forward from 2012</t>
  </si>
  <si>
    <t>Brought forward from previous year</t>
  </si>
  <si>
    <t>Carried over to next year</t>
  </si>
  <si>
    <t>Applications for permission to appeal presented and disposed of</t>
  </si>
  <si>
    <t>Appeals presented and disposed of</t>
  </si>
  <si>
    <t>Civil appeals presented from the Court of Appeal, disposed of by judgment, by subject matter</t>
  </si>
  <si>
    <t>Appeals presented and disposed of, 2009-2014</t>
  </si>
  <si>
    <r>
      <t>House of Lords and Supreme Court</t>
    </r>
    <r>
      <rPr>
        <b/>
        <vertAlign val="superscript"/>
        <sz val="10"/>
        <rFont val="Arial"/>
        <family val="2"/>
      </rPr>
      <t>1</t>
    </r>
  </si>
  <si>
    <r>
      <t>Construction</t>
    </r>
    <r>
      <rPr>
        <vertAlign val="superscript"/>
        <sz val="10"/>
        <rFont val="Arial"/>
        <family val="2"/>
      </rPr>
      <t>2</t>
    </r>
  </si>
  <si>
    <r>
      <t>Courts</t>
    </r>
    <r>
      <rPr>
        <vertAlign val="superscript"/>
        <sz val="10"/>
        <rFont val="Arial"/>
        <family val="2"/>
      </rPr>
      <t>2</t>
    </r>
  </si>
  <si>
    <r>
      <t>Defamation</t>
    </r>
    <r>
      <rPr>
        <vertAlign val="superscript"/>
        <sz val="10"/>
        <rFont val="Arial"/>
        <family val="2"/>
      </rPr>
      <t>3</t>
    </r>
  </si>
  <si>
    <r>
      <t>Equality</t>
    </r>
    <r>
      <rPr>
        <vertAlign val="superscript"/>
        <sz val="10"/>
        <rFont val="Arial"/>
        <family val="2"/>
      </rPr>
      <t>2</t>
    </r>
  </si>
  <si>
    <r>
      <t>Personal Injury</t>
    </r>
    <r>
      <rPr>
        <vertAlign val="superscript"/>
        <sz val="10"/>
        <rFont val="Arial"/>
        <family val="2"/>
      </rPr>
      <t>3</t>
    </r>
  </si>
  <si>
    <r>
      <t>Solicitors</t>
    </r>
    <r>
      <rPr>
        <vertAlign val="superscript"/>
        <sz val="10"/>
        <rFont val="Arial"/>
        <family val="2"/>
      </rPr>
      <t>2</t>
    </r>
  </si>
  <si>
    <r>
      <t>Wills</t>
    </r>
    <r>
      <rPr>
        <vertAlign val="superscript"/>
        <sz val="10"/>
        <rFont val="Arial"/>
        <family val="2"/>
      </rPr>
      <t>2</t>
    </r>
  </si>
  <si>
    <t>Civil appeals presented from the Court of Appeal, disposed of by judgment, by subject matter, 2003-2014</t>
  </si>
  <si>
    <t>Results of appeals heard by Full Court, 1995-2014</t>
  </si>
  <si>
    <t>Final appeals filed and disposed of, showing court appealed from and results, 2003-2014</t>
  </si>
  <si>
    <t>Court or tribunal appealed from, 2014</t>
  </si>
  <si>
    <t>Interlocutory appeals filed and disposed of, showing court appealed from and results, 2003-2014</t>
  </si>
  <si>
    <t>Applications set down and disposed of, 1994-2014</t>
  </si>
  <si>
    <t>Other Originating applications</t>
  </si>
  <si>
    <r>
      <t>London</t>
    </r>
    <r>
      <rPr>
        <vertAlign val="superscript"/>
        <sz val="10"/>
        <color indexed="8"/>
        <rFont val="Arial"/>
        <family val="2"/>
      </rPr>
      <t>2</t>
    </r>
  </si>
  <si>
    <t>Orders made by masters, enforcement issues and appointments before masters, London, 2003-2014</t>
  </si>
  <si>
    <t>Summary of proceedings started, 2003-2014</t>
  </si>
  <si>
    <t>Claims and originating proceedings issued in London by nature of proceedings, 2002-2014</t>
  </si>
  <si>
    <t>Cases listed in London disposed of, by listing type, 2003-2014</t>
  </si>
  <si>
    <t>Originating proceedings in Bankruptcy court, 2003-2014</t>
  </si>
  <si>
    <t>Appeals and special cases from inferior courts and tribunals set down and determined, showing subject matter and results, 2003-2014</t>
  </si>
  <si>
    <t>Summary statistics on proceedings started, 2003-2014</t>
  </si>
  <si>
    <t>Nature of claim (Royal Courts of Justice only)</t>
  </si>
  <si>
    <t>Nature of claim (Royal Courts of Justice only), 2014</t>
  </si>
  <si>
    <t>Type of judgment, 2014</t>
  </si>
  <si>
    <t>Originating receipts and trials concluded in the year, 2005-2014</t>
  </si>
  <si>
    <t>Enforcement proceedings issued, 2011-2014</t>
  </si>
  <si>
    <t>Summary statistics on admiralty proceedings, 2003-2014</t>
  </si>
  <si>
    <t>Admiralty claims issued by nature of action, 2003-2014</t>
  </si>
  <si>
    <t>Admiralty actions for trial in the High Court set down, tried or otherwise disposed of, 2003-2014</t>
  </si>
  <si>
    <t>Claims issued showing nature and value of claim, 2009-2014</t>
  </si>
  <si>
    <t>Summary caseload statistics, 2003-2014</t>
  </si>
  <si>
    <r>
      <t>Summary statistics on appeals by way of case stated, 2003-2014</t>
    </r>
    <r>
      <rPr>
        <vertAlign val="superscript"/>
        <sz val="10"/>
        <rFont val="Arial"/>
        <family val="2"/>
      </rPr>
      <t>2</t>
    </r>
  </si>
  <si>
    <r>
      <t>Summary statistics on applications and appeals other than for Judicial Review or by way of case stated, 2003-2014</t>
    </r>
    <r>
      <rPr>
        <vertAlign val="superscript"/>
        <sz val="10"/>
        <rFont val="Arial"/>
        <family val="2"/>
      </rPr>
      <t>2</t>
    </r>
  </si>
  <si>
    <t>Summary casework statistics, 2003-2014</t>
  </si>
  <si>
    <t>Casework statistics, 2003-2014</t>
  </si>
  <si>
    <t>Brought forward from 2008</t>
  </si>
  <si>
    <t>Brought forward from 2013</t>
  </si>
  <si>
    <r>
      <t>Days sat</t>
    </r>
    <r>
      <rPr>
        <vertAlign val="superscript"/>
        <sz val="10"/>
        <color indexed="8"/>
        <rFont val="Arial"/>
        <family val="2"/>
      </rPr>
      <t xml:space="preserve">1 </t>
    </r>
    <r>
      <rPr>
        <sz val="10"/>
        <color indexed="8"/>
        <rFont val="Arial"/>
        <family val="2"/>
      </rPr>
      <t>by judge type, 2003-2014</t>
    </r>
  </si>
  <si>
    <r>
      <t>Unknown</t>
    </r>
    <r>
      <rPr>
        <vertAlign val="superscript"/>
        <sz val="10"/>
        <color indexed="8"/>
        <rFont val="Arial"/>
        <family val="2"/>
      </rPr>
      <t>2</t>
    </r>
  </si>
  <si>
    <r>
      <t>2009</t>
    </r>
    <r>
      <rPr>
        <vertAlign val="superscript"/>
        <sz val="10"/>
        <color indexed="8"/>
        <rFont val="Arial"/>
        <family val="2"/>
      </rPr>
      <t>4</t>
    </r>
  </si>
  <si>
    <t>2) Records where the judge type has not been recorded</t>
  </si>
  <si>
    <t xml:space="preserve">4) The figures for 2009 are estimates so should not be compared directly with 2010 or with previous years </t>
  </si>
  <si>
    <t>Type of judge, 2014</t>
  </si>
  <si>
    <r>
      <t>Days sat</t>
    </r>
    <r>
      <rPr>
        <vertAlign val="superscript"/>
        <sz val="10"/>
        <rFont val="Arial"/>
        <family val="2"/>
      </rPr>
      <t>1</t>
    </r>
    <r>
      <rPr>
        <sz val="10"/>
        <rFont val="Arial"/>
        <family val="2"/>
      </rPr>
      <t xml:space="preserve"> by judge type showing type of work dealt with, 2003-2014</t>
    </r>
  </si>
  <si>
    <r>
      <t>Days sat</t>
    </r>
    <r>
      <rPr>
        <vertAlign val="superscript"/>
        <sz val="10"/>
        <color indexed="8"/>
        <rFont val="Arial"/>
        <family val="2"/>
      </rPr>
      <t>1</t>
    </r>
    <r>
      <rPr>
        <sz val="10"/>
        <color indexed="8"/>
        <rFont val="Arial"/>
        <family val="2"/>
      </rPr>
      <t xml:space="preserve"> by HMCTS region, 2003-2014</t>
    </r>
  </si>
  <si>
    <t>2014/15</t>
  </si>
  <si>
    <t>Justices of the Peace appointed, by sex, 1978-2014/15</t>
  </si>
  <si>
    <t>1) In July 2005 a new database was implemented. Prior to the 05/06 year, figures were collected manually from Advisory Committee annual reports due in that financial year regardless of the appointment date. From 05/06 onwards, figures are collated according to the  date of appointment to the Local Justice Area within the financial year.</t>
  </si>
  <si>
    <r>
      <t>2005/06</t>
    </r>
    <r>
      <rPr>
        <vertAlign val="superscript"/>
        <sz val="10"/>
        <rFont val="Arial"/>
        <family val="2"/>
      </rPr>
      <t>1</t>
    </r>
  </si>
  <si>
    <t>Justices of the Peace appointed, by sex, 1990-2014/15</t>
  </si>
  <si>
    <t>Number of costs bills assessed, by type of case giving rise to the bill, 2003-2014</t>
  </si>
  <si>
    <t>2003-2014</t>
  </si>
  <si>
    <t>1990-2014/15</t>
  </si>
  <si>
    <t xml:space="preserve">Additonal Information for 2014 </t>
  </si>
  <si>
    <t>1938-2014</t>
  </si>
  <si>
    <t>2009-2014</t>
  </si>
  <si>
    <t>1995-2014</t>
  </si>
  <si>
    <t>1994-2014</t>
  </si>
  <si>
    <t>2002-2014</t>
  </si>
  <si>
    <t>2005-2014</t>
  </si>
  <si>
    <t>2006-2014</t>
  </si>
  <si>
    <t>2011-2014</t>
  </si>
  <si>
    <t>2010-2014</t>
  </si>
  <si>
    <t>Chapter 3: The Appellate Courts</t>
  </si>
  <si>
    <t>Table 3.1</t>
  </si>
  <si>
    <t>Table 3.2</t>
  </si>
  <si>
    <t>Table 3.3</t>
  </si>
  <si>
    <t>Table 3.4</t>
  </si>
  <si>
    <t>Table 3.5</t>
  </si>
  <si>
    <t>Table 3.6</t>
  </si>
  <si>
    <t>Table 3.7</t>
  </si>
  <si>
    <t>Table 3.8</t>
  </si>
  <si>
    <t>Table 3.9</t>
  </si>
  <si>
    <t>Table 3.10</t>
  </si>
  <si>
    <t>Table 3.11</t>
  </si>
  <si>
    <t>Table 3.12</t>
  </si>
  <si>
    <t>Table 3.13</t>
  </si>
  <si>
    <t>Table 3.14</t>
  </si>
  <si>
    <t>Table 3.15</t>
  </si>
  <si>
    <t>Table 3.16</t>
  </si>
  <si>
    <t>Table 3.17</t>
  </si>
  <si>
    <t>Table 3.18</t>
  </si>
  <si>
    <t>Table 3.19</t>
  </si>
  <si>
    <t>Table 3.20</t>
  </si>
  <si>
    <t>Table 3.21</t>
  </si>
  <si>
    <t>Table 3.22</t>
  </si>
  <si>
    <t>Table 3.23</t>
  </si>
  <si>
    <t>Table 3.24</t>
  </si>
  <si>
    <t>Table 3.25</t>
  </si>
  <si>
    <t>Table 3.26</t>
  </si>
  <si>
    <t>Table 3.27</t>
  </si>
  <si>
    <t>Table 3.28</t>
  </si>
  <si>
    <t>Table 3.29</t>
  </si>
  <si>
    <t>Table 3.30</t>
  </si>
  <si>
    <t>Table 3.31</t>
  </si>
  <si>
    <t>Chapter 4: Offices of the Supreme Court</t>
  </si>
  <si>
    <t>Table 4.1</t>
  </si>
  <si>
    <t>Table 4.2</t>
  </si>
  <si>
    <t>Chapter 5: The Judiciary</t>
  </si>
  <si>
    <t>Chapter 6: Assessment of litigation costs, and publicly funded legal services</t>
  </si>
  <si>
    <t>Table  6.1</t>
  </si>
  <si>
    <t xml:space="preserve">     High court total</t>
  </si>
  <si>
    <t>Results of appeals heard by full court</t>
  </si>
  <si>
    <t>Lititgation cases total</t>
  </si>
  <si>
    <t>Admin, trusts and estates total</t>
  </si>
  <si>
    <t>Unknown6</t>
  </si>
  <si>
    <t>Administrative court figures also includes Queens Bench appeals issued by the Royal Courts of Justice.</t>
  </si>
</sst>
</file>

<file path=xl/styles.xml><?xml version="1.0" encoding="utf-8"?>
<styleSheet xmlns="http://schemas.openxmlformats.org/spreadsheetml/2006/main">
  <numFmts count="12">
    <numFmt numFmtId="6" formatCode="&quot;£&quot;#,##0;[Red]\-&quot;£&quot;#,##0"/>
    <numFmt numFmtId="8" formatCode="&quot;£&quot;#,##0.00;[Red]\-&quot;£&quot;#,##0.00"/>
    <numFmt numFmtId="41" formatCode="_-* #,##0_-;\-* #,##0_-;_-* &quot;-&quot;_-;_-@_-"/>
    <numFmt numFmtId="44" formatCode="_-&quot;£&quot;* #,##0.00_-;\-&quot;£&quot;* #,##0.00_-;_-&quot;£&quot;* &quot;-&quot;??_-;_-@_-"/>
    <numFmt numFmtId="43" formatCode="_-* #,##0.00_-;\-* #,##0.00_-;_-* &quot;-&quot;??_-;_-@_-"/>
    <numFmt numFmtId="164" formatCode="0.0"/>
    <numFmt numFmtId="165" formatCode="0.000000%"/>
    <numFmt numFmtId="166" formatCode="&quot;£&quot;#,##0"/>
    <numFmt numFmtId="167" formatCode="_-* #,##0_-;\-* #,##0_-;_-* &quot;-&quot;??_-;_-@_-"/>
    <numFmt numFmtId="168" formatCode="_-&quot;£&quot;* #,##0_-;\-&quot;£&quot;* #,##0_-;_-&quot;£&quot;* &quot;-&quot;??_-;_-@_-"/>
    <numFmt numFmtId="169" formatCode="#,##0_ ;\-#,##0\ "/>
    <numFmt numFmtId="170" formatCode="#,##0;[Red]#,##0"/>
  </numFmts>
  <fonts count="69">
    <font>
      <sz val="10"/>
      <name val="Arial"/>
    </font>
    <font>
      <sz val="10"/>
      <name val="Arial"/>
      <family val="2"/>
    </font>
    <font>
      <sz val="8"/>
      <name val="Arial"/>
      <family val="2"/>
    </font>
    <font>
      <b/>
      <sz val="10"/>
      <name val="Arial"/>
      <family val="2"/>
    </font>
    <font>
      <sz val="10"/>
      <name val="Arial"/>
      <family val="2"/>
    </font>
    <font>
      <u/>
      <sz val="10"/>
      <color indexed="12"/>
      <name val="Arial"/>
      <family val="2"/>
    </font>
    <font>
      <b/>
      <sz val="10"/>
      <color indexed="8"/>
      <name val="Arial"/>
      <family val="2"/>
    </font>
    <font>
      <sz val="10"/>
      <color indexed="8"/>
      <name val="Arial"/>
      <family val="2"/>
    </font>
    <font>
      <u/>
      <sz val="10"/>
      <color indexed="8"/>
      <name val="Arial"/>
      <family val="2"/>
    </font>
    <font>
      <vertAlign val="superscript"/>
      <sz val="10"/>
      <color indexed="8"/>
      <name val="Arial"/>
      <family val="2"/>
    </font>
    <font>
      <u/>
      <vertAlign val="superscript"/>
      <sz val="10"/>
      <color indexed="8"/>
      <name val="Arial"/>
      <family val="2"/>
    </font>
    <font>
      <b/>
      <sz val="8"/>
      <color indexed="8"/>
      <name val="Arial"/>
      <family val="2"/>
    </font>
    <font>
      <sz val="8"/>
      <color indexed="8"/>
      <name val="Arial"/>
      <family val="2"/>
    </font>
    <font>
      <u/>
      <sz val="10"/>
      <name val="Arial"/>
      <family val="2"/>
    </font>
    <font>
      <sz val="10"/>
      <color indexed="8"/>
      <name val="Arial"/>
      <family val="2"/>
    </font>
    <font>
      <b/>
      <sz val="8"/>
      <name val="Arial"/>
      <family val="2"/>
    </font>
    <font>
      <sz val="8"/>
      <name val="Arial"/>
      <family val="2"/>
    </font>
    <font>
      <b/>
      <vertAlign val="superscript"/>
      <sz val="10"/>
      <color indexed="8"/>
      <name val="Arial"/>
      <family val="2"/>
    </font>
    <font>
      <vertAlign val="superscript"/>
      <sz val="10"/>
      <name val="Arial"/>
      <family val="2"/>
    </font>
    <font>
      <sz val="10"/>
      <color indexed="10"/>
      <name val="Arial"/>
      <family val="2"/>
    </font>
    <font>
      <i/>
      <sz val="10"/>
      <color indexed="8"/>
      <name val="Arial"/>
      <family val="2"/>
    </font>
    <font>
      <b/>
      <sz val="10"/>
      <color indexed="10"/>
      <name val="Arial"/>
      <family val="2"/>
    </font>
    <font>
      <b/>
      <i/>
      <sz val="10"/>
      <color indexed="10"/>
      <name val="Arial"/>
      <family val="2"/>
    </font>
    <font>
      <sz val="10"/>
      <color indexed="10"/>
      <name val="Arial"/>
      <family val="2"/>
    </font>
    <font>
      <vertAlign val="superscript"/>
      <sz val="8"/>
      <name val="Arial"/>
      <family val="2"/>
    </font>
    <font>
      <b/>
      <sz val="10"/>
      <color indexed="10"/>
      <name val="Arial"/>
      <family val="2"/>
    </font>
    <font>
      <b/>
      <vertAlign val="superscript"/>
      <sz val="10"/>
      <name val="Arial"/>
      <family val="2"/>
    </font>
    <font>
      <vertAlign val="superscript"/>
      <sz val="8"/>
      <name val="Arial"/>
      <family val="2"/>
    </font>
    <font>
      <b/>
      <u/>
      <vertAlign val="superscript"/>
      <sz val="10"/>
      <name val="Arial"/>
      <family val="2"/>
    </font>
    <font>
      <b/>
      <u/>
      <sz val="10"/>
      <name val="Arial"/>
      <family val="2"/>
    </font>
    <font>
      <u/>
      <sz val="10"/>
      <name val="Arial"/>
      <family val="2"/>
    </font>
    <font>
      <sz val="8"/>
      <color indexed="10"/>
      <name val="Arial"/>
      <family val="2"/>
    </font>
    <font>
      <b/>
      <sz val="10"/>
      <name val="Arial"/>
      <family val="2"/>
    </font>
    <font>
      <b/>
      <sz val="10"/>
      <color indexed="8"/>
      <name val="Arial"/>
      <family val="2"/>
    </font>
    <font>
      <u/>
      <sz val="10"/>
      <color indexed="10"/>
      <name val="Arial"/>
      <family val="2"/>
    </font>
    <font>
      <i/>
      <sz val="10"/>
      <name val="Arial"/>
      <family val="2"/>
    </font>
    <font>
      <b/>
      <sz val="14"/>
      <color indexed="10"/>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vertAlign val="superscript"/>
      <sz val="8"/>
      <color indexed="8"/>
      <name val="Arial"/>
      <family val="2"/>
    </font>
    <font>
      <i/>
      <vertAlign val="superscript"/>
      <sz val="10"/>
      <color indexed="8"/>
      <name val="Arial"/>
      <family val="2"/>
    </font>
    <font>
      <u/>
      <sz val="10"/>
      <color indexed="12"/>
      <name val="Arial"/>
      <family val="2"/>
    </font>
    <font>
      <sz val="10"/>
      <color indexed="10"/>
      <name val="Arial"/>
      <family val="2"/>
    </font>
    <font>
      <b/>
      <sz val="12"/>
      <color indexed="10"/>
      <name val="Arial"/>
      <family val="2"/>
    </font>
    <font>
      <b/>
      <sz val="10"/>
      <color indexed="10"/>
      <name val="Arial"/>
      <family val="2"/>
    </font>
    <font>
      <sz val="8"/>
      <color indexed="10"/>
      <name val="Arial"/>
      <family val="2"/>
    </font>
    <font>
      <b/>
      <sz val="8"/>
      <color indexed="10"/>
      <name val="Arial"/>
      <family val="2"/>
    </font>
    <font>
      <vertAlign val="superscript"/>
      <sz val="6"/>
      <name val="Arial"/>
      <family val="2"/>
    </font>
    <font>
      <sz val="10"/>
      <color indexed="8"/>
      <name val="Arial"/>
      <family val="2"/>
    </font>
    <font>
      <sz val="8"/>
      <color indexed="8"/>
      <name val="Arial"/>
      <family val="2"/>
    </font>
    <font>
      <b/>
      <u/>
      <sz val="10"/>
      <color indexed="8"/>
      <name val="Arial"/>
      <family val="2"/>
    </font>
    <font>
      <sz val="10"/>
      <color indexed="12"/>
      <name val="Arial"/>
      <family val="2"/>
    </font>
    <font>
      <sz val="10"/>
      <color indexed="8"/>
      <name val="Arial"/>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22"/>
        <bgColor indexed="64"/>
      </patternFill>
    </fill>
  </fills>
  <borders count="4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hair">
        <color indexed="64"/>
      </left>
      <right/>
      <top/>
      <bottom/>
      <diagonal/>
    </border>
    <border>
      <left style="hair">
        <color indexed="64"/>
      </left>
      <right/>
      <top style="thin">
        <color indexed="64"/>
      </top>
      <bottom/>
      <diagonal/>
    </border>
    <border>
      <left/>
      <right style="hair">
        <color indexed="64"/>
      </right>
      <top style="thin">
        <color indexed="64"/>
      </top>
      <bottom/>
      <diagonal/>
    </border>
    <border>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style="hair">
        <color indexed="64"/>
      </top>
      <bottom style="hair">
        <color indexed="64"/>
      </bottom>
      <diagonal/>
    </border>
    <border>
      <left/>
      <right/>
      <top style="hair">
        <color indexed="64"/>
      </top>
      <bottom/>
      <diagonal/>
    </border>
    <border>
      <left/>
      <right/>
      <top/>
      <bottom style="hair">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thin">
        <color indexed="64"/>
      </right>
      <top/>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bottom style="hair">
        <color indexed="64"/>
      </bottom>
      <diagonal/>
    </border>
    <border>
      <left style="hair">
        <color indexed="64"/>
      </left>
      <right style="thin">
        <color indexed="64"/>
      </right>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47">
    <xf numFmtId="0" fontId="0" fillId="0" borderId="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5" borderId="0" applyNumberFormat="0" applyBorder="0" applyAlignment="0" applyProtection="0"/>
    <xf numFmtId="0" fontId="38" fillId="8" borderId="0" applyNumberFormat="0" applyBorder="0" applyAlignment="0" applyProtection="0"/>
    <xf numFmtId="0" fontId="38" fillId="11" borderId="0" applyNumberFormat="0" applyBorder="0" applyAlignment="0" applyProtection="0"/>
    <xf numFmtId="0" fontId="39" fillId="12"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9" borderId="0" applyNumberFormat="0" applyBorder="0" applyAlignment="0" applyProtection="0"/>
    <xf numFmtId="0" fontId="40" fillId="3" borderId="0" applyNumberFormat="0" applyBorder="0" applyAlignment="0" applyProtection="0"/>
    <xf numFmtId="0" fontId="41" fillId="20" borderId="1" applyNumberFormat="0" applyAlignment="0" applyProtection="0"/>
    <xf numFmtId="0" fontId="42" fillId="21" borderId="2" applyNumberFormat="0" applyAlignment="0" applyProtection="0"/>
    <xf numFmtId="43" fontId="1" fillId="0" borderId="0" applyFont="0" applyFill="0" applyBorder="0" applyAlignment="0" applyProtection="0"/>
    <xf numFmtId="44" fontId="1" fillId="0" borderId="0" applyFont="0" applyFill="0" applyBorder="0" applyAlignment="0" applyProtection="0"/>
    <xf numFmtId="0" fontId="43" fillId="0" borderId="0" applyNumberFormat="0" applyFill="0" applyBorder="0" applyAlignment="0" applyProtection="0"/>
    <xf numFmtId="0" fontId="44" fillId="4"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5"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48" fillId="7" borderId="1" applyNumberFormat="0" applyAlignment="0" applyProtection="0"/>
    <xf numFmtId="0" fontId="49" fillId="0" borderId="6" applyNumberFormat="0" applyFill="0" applyAlignment="0" applyProtection="0"/>
    <xf numFmtId="0" fontId="50" fillId="22" borderId="0" applyNumberFormat="0" applyBorder="0" applyAlignment="0" applyProtection="0"/>
    <xf numFmtId="0" fontId="1" fillId="23" borderId="7" applyNumberFormat="0" applyFont="0" applyAlignment="0" applyProtection="0"/>
    <xf numFmtId="0" fontId="51" fillId="20" borderId="8" applyNumberFormat="0" applyAlignment="0" applyProtection="0"/>
    <xf numFmtId="9" fontId="1"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362">
    <xf numFmtId="0" fontId="0" fillId="0" borderId="0" xfId="0"/>
    <xf numFmtId="0" fontId="4" fillId="0" borderId="0" xfId="0" applyFont="1" applyAlignment="1"/>
    <xf numFmtId="0" fontId="0" fillId="0" borderId="0" xfId="0" applyAlignment="1">
      <alignment wrapText="1"/>
    </xf>
    <xf numFmtId="0" fontId="4" fillId="0" borderId="0" xfId="0" applyFont="1" applyAlignment="1">
      <alignment wrapText="1"/>
    </xf>
    <xf numFmtId="0" fontId="0" fillId="0" borderId="0" xfId="0" applyAlignment="1">
      <alignment horizontal="left"/>
    </xf>
    <xf numFmtId="0" fontId="3" fillId="0" borderId="0" xfId="0" applyFont="1" applyAlignment="1">
      <alignment wrapText="1"/>
    </xf>
    <xf numFmtId="0" fontId="0" fillId="0" borderId="0" xfId="0" applyAlignment="1"/>
    <xf numFmtId="0" fontId="2" fillId="0" borderId="0" xfId="0" applyFont="1"/>
    <xf numFmtId="0" fontId="0" fillId="0" borderId="0" xfId="0" applyFill="1" applyAlignment="1"/>
    <xf numFmtId="0" fontId="3" fillId="0" borderId="0" xfId="0" applyFont="1" applyAlignment="1">
      <alignment horizontal="left"/>
    </xf>
    <xf numFmtId="0" fontId="1" fillId="0" borderId="0" xfId="0" applyFont="1" applyAlignment="1">
      <alignment wrapText="1"/>
    </xf>
    <xf numFmtId="0" fontId="4" fillId="0" borderId="0" xfId="0" applyFont="1" applyAlignment="1">
      <alignment horizontal="left" wrapText="1"/>
    </xf>
    <xf numFmtId="0" fontId="33" fillId="0" borderId="0" xfId="0" applyFont="1" applyAlignment="1">
      <alignment horizontal="left"/>
    </xf>
    <xf numFmtId="0" fontId="3" fillId="0" borderId="0" xfId="0" applyFont="1" applyAlignment="1">
      <alignment horizontal="left" wrapText="1"/>
    </xf>
    <xf numFmtId="0" fontId="0" fillId="0" borderId="0" xfId="0" applyAlignment="1">
      <alignment horizontal="left" wrapText="1"/>
    </xf>
    <xf numFmtId="0" fontId="3" fillId="0" borderId="0" xfId="0" applyFont="1" applyAlignment="1">
      <alignment horizontal="center" wrapText="1"/>
    </xf>
    <xf numFmtId="0" fontId="4" fillId="0" borderId="0" xfId="0" applyFont="1" applyFill="1" applyAlignment="1">
      <alignment horizontal="left" wrapText="1"/>
    </xf>
    <xf numFmtId="0" fontId="1" fillId="0" borderId="0" xfId="0" applyFont="1" applyAlignment="1">
      <alignment horizontal="left" wrapText="1"/>
    </xf>
    <xf numFmtId="3" fontId="14" fillId="0" borderId="0" xfId="0" applyNumberFormat="1" applyFont="1" applyAlignment="1">
      <alignment horizontal="left"/>
    </xf>
    <xf numFmtId="0" fontId="5" fillId="0" borderId="0" xfId="36" applyAlignment="1" applyProtection="1">
      <alignment horizontal="left"/>
    </xf>
    <xf numFmtId="164" fontId="5" fillId="0" borderId="0" xfId="36" applyNumberFormat="1" applyAlignment="1" applyProtection="1">
      <alignment horizontal="left"/>
    </xf>
    <xf numFmtId="0" fontId="32" fillId="0" borderId="0" xfId="0" applyFont="1" applyAlignment="1">
      <alignment horizontal="left"/>
    </xf>
    <xf numFmtId="3" fontId="33" fillId="0" borderId="0" xfId="0" applyNumberFormat="1" applyFont="1" applyAlignment="1">
      <alignment horizontal="left"/>
    </xf>
    <xf numFmtId="0" fontId="6" fillId="0" borderId="0" xfId="0" applyFont="1" applyAlignment="1">
      <alignment horizontal="left"/>
    </xf>
    <xf numFmtId="0" fontId="3" fillId="0" borderId="0" xfId="0" applyFont="1" applyFill="1" applyAlignment="1">
      <alignment horizontal="left"/>
    </xf>
    <xf numFmtId="0" fontId="32" fillId="0" borderId="0" xfId="0" applyFont="1" applyAlignment="1">
      <alignment horizontal="left" wrapText="1"/>
    </xf>
    <xf numFmtId="0" fontId="37" fillId="0" borderId="0" xfId="0" applyFont="1" applyAlignment="1">
      <alignment horizontal="left" wrapText="1"/>
    </xf>
    <xf numFmtId="0" fontId="37" fillId="0" borderId="0" xfId="0" applyFont="1" applyFill="1" applyBorder="1" applyAlignment="1">
      <alignment horizontal="left" wrapText="1"/>
    </xf>
    <xf numFmtId="0" fontId="5" fillId="0" borderId="0" xfId="36" applyFont="1" applyAlignment="1" applyProtection="1">
      <alignment horizontal="left"/>
    </xf>
    <xf numFmtId="0" fontId="37" fillId="0" borderId="0" xfId="0" applyFont="1" applyAlignment="1">
      <alignment horizontal="left"/>
    </xf>
    <xf numFmtId="164" fontId="5" fillId="0" borderId="0" xfId="36" applyNumberFormat="1" applyFill="1" applyAlignment="1" applyProtection="1">
      <alignment horizontal="left"/>
    </xf>
    <xf numFmtId="0" fontId="37" fillId="0" borderId="0" xfId="0" applyFont="1" applyFill="1" applyAlignment="1">
      <alignment horizontal="left" wrapText="1"/>
    </xf>
    <xf numFmtId="0" fontId="1" fillId="0" borderId="0" xfId="0" applyFont="1" applyFill="1" applyAlignment="1">
      <alignment wrapText="1"/>
    </xf>
    <xf numFmtId="0" fontId="5" fillId="0" borderId="0" xfId="36" applyFill="1" applyAlignment="1" applyProtection="1">
      <alignment horizontal="left"/>
    </xf>
    <xf numFmtId="0" fontId="37" fillId="0" borderId="0" xfId="0" applyFont="1" applyFill="1" applyAlignment="1">
      <alignment horizontal="left"/>
    </xf>
    <xf numFmtId="3" fontId="14" fillId="0" borderId="0" xfId="0" applyNumberFormat="1" applyFont="1" applyFill="1" applyAlignment="1">
      <alignment horizontal="left"/>
    </xf>
    <xf numFmtId="0" fontId="33" fillId="0" borderId="0" xfId="0" applyFont="1" applyFill="1" applyAlignment="1">
      <alignment horizontal="left"/>
    </xf>
    <xf numFmtId="0" fontId="3" fillId="0" borderId="0" xfId="0" applyFont="1" applyFill="1" applyAlignment="1">
      <alignment wrapText="1"/>
    </xf>
    <xf numFmtId="3" fontId="14" fillId="0" borderId="0" xfId="0" applyNumberFormat="1" applyFont="1" applyFill="1" applyAlignment="1">
      <alignment wrapText="1"/>
    </xf>
    <xf numFmtId="3" fontId="37" fillId="0" borderId="0" xfId="0" applyNumberFormat="1" applyFont="1" applyFill="1" applyAlignment="1">
      <alignment horizontal="left" wrapText="1"/>
    </xf>
    <xf numFmtId="3" fontId="4" fillId="0" borderId="0" xfId="0" applyNumberFormat="1" applyFont="1" applyAlignment="1">
      <alignment horizontal="left" wrapText="1"/>
    </xf>
    <xf numFmtId="3" fontId="37" fillId="0" borderId="0" xfId="0" applyNumberFormat="1" applyFont="1" applyAlignment="1">
      <alignment horizontal="left" wrapText="1"/>
    </xf>
    <xf numFmtId="3" fontId="3" fillId="0" borderId="0" xfId="0" applyNumberFormat="1" applyFont="1" applyFill="1" applyAlignment="1">
      <alignment horizontal="left"/>
    </xf>
    <xf numFmtId="3" fontId="4" fillId="0" borderId="0" xfId="0" applyNumberFormat="1" applyFont="1" applyFill="1" applyBorder="1" applyAlignment="1">
      <alignment horizontal="left" wrapText="1"/>
    </xf>
    <xf numFmtId="3" fontId="4" fillId="0" borderId="0" xfId="0" applyNumberFormat="1" applyFont="1" applyFill="1" applyBorder="1" applyAlignment="1">
      <alignment wrapText="1"/>
    </xf>
    <xf numFmtId="3" fontId="7" fillId="0" borderId="0" xfId="0" applyNumberFormat="1" applyFont="1" applyFill="1" applyAlignment="1">
      <alignment horizontal="left" wrapText="1"/>
    </xf>
    <xf numFmtId="3" fontId="3" fillId="0" borderId="0" xfId="0" applyNumberFormat="1" applyFont="1" applyFill="1" applyBorder="1" applyAlignment="1">
      <alignment horizontal="left"/>
    </xf>
    <xf numFmtId="3" fontId="37" fillId="0" borderId="0" xfId="0" applyNumberFormat="1" applyFont="1" applyFill="1" applyBorder="1" applyAlignment="1">
      <alignment horizontal="left" wrapText="1"/>
    </xf>
    <xf numFmtId="3" fontId="3" fillId="0" borderId="0" xfId="0" applyNumberFormat="1" applyFont="1" applyAlignment="1">
      <alignment horizontal="left"/>
    </xf>
    <xf numFmtId="0" fontId="0" fillId="0" borderId="0" xfId="0" applyFill="1" applyAlignment="1">
      <alignment wrapText="1"/>
    </xf>
    <xf numFmtId="3" fontId="1" fillId="0" borderId="0" xfId="0" applyNumberFormat="1" applyFont="1" applyFill="1" applyBorder="1" applyAlignment="1">
      <alignment wrapText="1"/>
    </xf>
    <xf numFmtId="0" fontId="4" fillId="24" borderId="0" xfId="0" applyNumberFormat="1" applyFont="1" applyFill="1" applyBorder="1"/>
    <xf numFmtId="0" fontId="1" fillId="24" borderId="0" xfId="0" applyNumberFormat="1" applyFont="1" applyFill="1" applyBorder="1"/>
    <xf numFmtId="0" fontId="3" fillId="24" borderId="0" xfId="0" applyNumberFormat="1" applyFont="1" applyFill="1" applyAlignment="1">
      <alignment horizontal="left"/>
    </xf>
    <xf numFmtId="0" fontId="4" fillId="24" borderId="0" xfId="0" applyNumberFormat="1" applyFont="1" applyFill="1" applyAlignment="1">
      <alignment horizontal="left"/>
    </xf>
    <xf numFmtId="0" fontId="57" fillId="24" borderId="0" xfId="37" applyNumberFormat="1" applyFill="1" applyAlignment="1" applyProtection="1">
      <alignment horizontal="right"/>
    </xf>
    <xf numFmtId="0" fontId="3" fillId="24" borderId="0" xfId="0" applyNumberFormat="1" applyFont="1" applyFill="1" applyBorder="1" applyAlignment="1">
      <alignment horizontal="left" wrapText="1"/>
    </xf>
    <xf numFmtId="0" fontId="3" fillId="24" borderId="0" xfId="0" applyNumberFormat="1" applyFont="1" applyFill="1" applyBorder="1" applyAlignment="1"/>
    <xf numFmtId="0" fontId="3" fillId="24" borderId="0" xfId="0" applyNumberFormat="1" applyFont="1" applyFill="1" applyBorder="1" applyAlignment="1">
      <alignment horizontal="center" wrapText="1"/>
    </xf>
    <xf numFmtId="0" fontId="3" fillId="24" borderId="0" xfId="0" applyNumberFormat="1" applyFont="1" applyFill="1" applyBorder="1" applyAlignment="1">
      <alignment horizontal="center" vertical="center" wrapText="1"/>
    </xf>
    <xf numFmtId="0" fontId="4" fillId="24" borderId="0" xfId="0" applyNumberFormat="1" applyFont="1" applyFill="1" applyBorder="1" applyAlignment="1">
      <alignment horizontal="right"/>
    </xf>
    <xf numFmtId="0" fontId="29" fillId="24" borderId="0" xfId="0" applyNumberFormat="1" applyFont="1" applyFill="1" applyBorder="1" applyAlignment="1">
      <alignment horizontal="left" wrapText="1"/>
    </xf>
    <xf numFmtId="0" fontId="4" fillId="24" borderId="0" xfId="0" applyNumberFormat="1" applyFont="1" applyFill="1" applyBorder="1" applyAlignment="1">
      <alignment horizontal="left" indent="1"/>
    </xf>
    <xf numFmtId="0" fontId="3" fillId="24" borderId="0" xfId="0" applyNumberFormat="1" applyFont="1" applyFill="1" applyBorder="1" applyAlignment="1">
      <alignment horizontal="left"/>
    </xf>
    <xf numFmtId="0" fontId="3" fillId="24" borderId="0" xfId="0" applyNumberFormat="1" applyFont="1" applyFill="1" applyBorder="1" applyAlignment="1">
      <alignment horizontal="right"/>
    </xf>
    <xf numFmtId="0" fontId="4" fillId="24" borderId="10" xfId="0" applyNumberFormat="1" applyFont="1" applyFill="1" applyBorder="1" applyAlignment="1">
      <alignment horizontal="right" vertical="center" wrapText="1"/>
    </xf>
    <xf numFmtId="0" fontId="4" fillId="24" borderId="0" xfId="28" applyNumberFormat="1" applyFont="1" applyFill="1" applyBorder="1" applyAlignment="1">
      <alignment horizontal="left" wrapText="1"/>
    </xf>
    <xf numFmtId="0" fontId="3" fillId="24" borderId="0" xfId="28" applyNumberFormat="1" applyFont="1" applyFill="1" applyBorder="1" applyAlignment="1">
      <alignment horizontal="right" vertical="center" wrapText="1"/>
    </xf>
    <xf numFmtId="0" fontId="4" fillId="24" borderId="0" xfId="28" applyNumberFormat="1" applyFont="1" applyFill="1" applyBorder="1" applyAlignment="1">
      <alignment horizontal="right"/>
    </xf>
    <xf numFmtId="0" fontId="4" fillId="24" borderId="0" xfId="28" applyNumberFormat="1" applyFont="1" applyFill="1" applyBorder="1" applyAlignment="1">
      <alignment horizontal="right" vertical="center" wrapText="1"/>
    </xf>
    <xf numFmtId="0" fontId="4" fillId="24" borderId="0" xfId="0" applyNumberFormat="1" applyFont="1" applyFill="1" applyAlignment="1">
      <alignment horizontal="left" indent="1"/>
    </xf>
    <xf numFmtId="0" fontId="4" fillId="24" borderId="10" xfId="28" applyNumberFormat="1" applyFont="1" applyFill="1" applyBorder="1" applyAlignment="1">
      <alignment horizontal="left" wrapText="1"/>
    </xf>
    <xf numFmtId="0" fontId="4" fillId="24" borderId="10" xfId="28" applyNumberFormat="1" applyFont="1" applyFill="1" applyBorder="1" applyAlignment="1">
      <alignment horizontal="right"/>
    </xf>
    <xf numFmtId="0" fontId="3" fillId="24" borderId="0" xfId="0" applyNumberFormat="1" applyFont="1" applyFill="1" applyBorder="1"/>
    <xf numFmtId="0" fontId="3" fillId="24" borderId="10" xfId="0" applyNumberFormat="1" applyFont="1" applyFill="1" applyBorder="1" applyAlignment="1">
      <alignment horizontal="right"/>
    </xf>
    <xf numFmtId="0" fontId="3" fillId="24" borderId="0" xfId="0" applyNumberFormat="1" applyFont="1" applyFill="1" applyBorder="1" applyAlignment="1">
      <alignment horizontal="right" wrapText="1"/>
    </xf>
    <xf numFmtId="0" fontId="3" fillId="24" borderId="0" xfId="0" applyNumberFormat="1" applyFont="1" applyFill="1" applyBorder="1" applyAlignment="1">
      <alignment horizontal="right" vertical="center" wrapText="1"/>
    </xf>
    <xf numFmtId="0" fontId="29" fillId="24" borderId="0" xfId="0" applyNumberFormat="1" applyFont="1" applyFill="1" applyAlignment="1">
      <alignment horizontal="left" wrapText="1"/>
    </xf>
    <xf numFmtId="0" fontId="4" fillId="24" borderId="0" xfId="0" applyNumberFormat="1" applyFont="1" applyFill="1" applyAlignment="1">
      <alignment horizontal="right"/>
    </xf>
    <xf numFmtId="0" fontId="1" fillId="24" borderId="0" xfId="0" applyNumberFormat="1" applyFont="1" applyFill="1" applyBorder="1" applyAlignment="1">
      <alignment horizontal="right"/>
    </xf>
    <xf numFmtId="0" fontId="15" fillId="24" borderId="0" xfId="0" applyNumberFormat="1" applyFont="1" applyFill="1" applyBorder="1" applyAlignment="1">
      <alignment horizontal="right"/>
    </xf>
    <xf numFmtId="0" fontId="4" fillId="24" borderId="0" xfId="0" applyNumberFormat="1" applyFont="1" applyFill="1" applyBorder="1" applyAlignment="1">
      <alignment horizontal="left" wrapText="1" indent="1"/>
    </xf>
    <xf numFmtId="0" fontId="3" fillId="24" borderId="10" xfId="0" applyNumberFormat="1" applyFont="1" applyFill="1" applyBorder="1"/>
    <xf numFmtId="0" fontId="62" fillId="24" borderId="10" xfId="0" applyNumberFormat="1" applyFont="1" applyFill="1" applyBorder="1" applyAlignment="1">
      <alignment horizontal="right"/>
    </xf>
    <xf numFmtId="0" fontId="58" fillId="24" borderId="0" xfId="0" applyNumberFormat="1" applyFont="1" applyFill="1" applyBorder="1"/>
    <xf numFmtId="0" fontId="60" fillId="24" borderId="0" xfId="0" applyNumberFormat="1" applyFont="1" applyFill="1" applyBorder="1"/>
    <xf numFmtId="0" fontId="3" fillId="24" borderId="0" xfId="0" applyNumberFormat="1" applyFont="1" applyFill="1"/>
    <xf numFmtId="0" fontId="3" fillId="24" borderId="0" xfId="0" applyNumberFormat="1" applyFont="1" applyFill="1" applyAlignment="1">
      <alignment horizontal="right"/>
    </xf>
    <xf numFmtId="0" fontId="0" fillId="24" borderId="0" xfId="0" applyNumberFormat="1" applyFill="1" applyAlignment="1">
      <alignment horizontal="left" indent="1"/>
    </xf>
    <xf numFmtId="0" fontId="0" fillId="24" borderId="0" xfId="0" applyNumberFormat="1" applyFill="1" applyAlignment="1">
      <alignment horizontal="left" wrapText="1" indent="1"/>
    </xf>
    <xf numFmtId="0" fontId="0" fillId="24" borderId="0" xfId="0" applyNumberFormat="1" applyFill="1" applyAlignment="1">
      <alignment horizontal="right"/>
    </xf>
    <xf numFmtId="0" fontId="0" fillId="24" borderId="0" xfId="0" applyNumberFormat="1" applyFill="1"/>
    <xf numFmtId="0" fontId="16" fillId="24" borderId="0" xfId="0" applyFont="1" applyFill="1"/>
    <xf numFmtId="0" fontId="16" fillId="24" borderId="0" xfId="0" applyFont="1" applyFill="1" applyAlignment="1">
      <alignment horizontal="left"/>
    </xf>
    <xf numFmtId="0" fontId="16" fillId="24" borderId="0" xfId="0" quotePrefix="1" applyFont="1" applyFill="1" applyAlignment="1">
      <alignment horizontal="left"/>
    </xf>
    <xf numFmtId="0" fontId="4" fillId="24" borderId="10" xfId="0" applyNumberFormat="1" applyFont="1" applyFill="1" applyBorder="1" applyAlignment="1">
      <alignment horizontal="right" wrapText="1"/>
    </xf>
    <xf numFmtId="0" fontId="3" fillId="24" borderId="10" xfId="0" applyNumberFormat="1" applyFont="1" applyFill="1" applyBorder="1" applyAlignment="1">
      <alignment horizontal="right" wrapText="1"/>
    </xf>
    <xf numFmtId="0" fontId="3" fillId="24" borderId="11" xfId="0" applyNumberFormat="1" applyFont="1" applyFill="1" applyBorder="1"/>
    <xf numFmtId="0" fontId="3" fillId="24" borderId="11" xfId="0" applyNumberFormat="1" applyFont="1" applyFill="1" applyBorder="1" applyAlignment="1">
      <alignment horizontal="right"/>
    </xf>
    <xf numFmtId="0" fontId="4" fillId="24" borderId="11" xfId="28" applyNumberFormat="1" applyFont="1" applyFill="1" applyBorder="1" applyAlignment="1">
      <alignment horizontal="right"/>
    </xf>
    <xf numFmtId="0" fontId="3" fillId="24" borderId="12" xfId="0" applyNumberFormat="1" applyFont="1" applyFill="1" applyBorder="1"/>
    <xf numFmtId="0" fontId="3" fillId="24" borderId="12" xfId="0" applyNumberFormat="1" applyFont="1" applyFill="1" applyBorder="1" applyAlignment="1">
      <alignment horizontal="right"/>
    </xf>
    <xf numFmtId="0" fontId="4" fillId="24" borderId="13" xfId="0" applyNumberFormat="1" applyFont="1" applyFill="1" applyBorder="1" applyAlignment="1">
      <alignment horizontal="right"/>
    </xf>
    <xf numFmtId="0" fontId="62" fillId="24" borderId="12" xfId="0" applyNumberFormat="1" applyFont="1" applyFill="1" applyBorder="1" applyAlignment="1">
      <alignment horizontal="right"/>
    </xf>
    <xf numFmtId="0" fontId="29" fillId="24" borderId="0" xfId="0" applyNumberFormat="1" applyFont="1" applyFill="1" applyBorder="1" applyAlignment="1">
      <alignment horizontal="left" indent="1"/>
    </xf>
    <xf numFmtId="0" fontId="5" fillId="24" borderId="0" xfId="36" applyNumberFormat="1" applyFill="1" applyAlignment="1" applyProtection="1">
      <alignment horizontal="right"/>
    </xf>
    <xf numFmtId="0" fontId="0" fillId="24" borderId="0" xfId="0" applyNumberFormat="1" applyFill="1" applyBorder="1"/>
    <xf numFmtId="0" fontId="4" fillId="24" borderId="0" xfId="0" applyNumberFormat="1" applyFont="1" applyFill="1" applyAlignment="1">
      <alignment horizontal="left" vertical="center" wrapText="1"/>
    </xf>
    <xf numFmtId="0" fontId="4" fillId="24" borderId="0" xfId="0" applyNumberFormat="1" applyFont="1" applyFill="1" applyAlignment="1">
      <alignment horizontal="right" vertical="center" wrapText="1"/>
    </xf>
    <xf numFmtId="0" fontId="4" fillId="24" borderId="0" xfId="0" applyNumberFormat="1" applyFont="1" applyFill="1" applyBorder="1" applyAlignment="1">
      <alignment horizontal="left" vertical="center" wrapText="1"/>
    </xf>
    <xf numFmtId="0" fontId="3" fillId="24" borderId="11" xfId="0" applyNumberFormat="1" applyFont="1" applyFill="1" applyBorder="1" applyAlignment="1">
      <alignment vertical="center"/>
    </xf>
    <xf numFmtId="0" fontId="3" fillId="24" borderId="11" xfId="0" applyNumberFormat="1" applyFont="1" applyFill="1" applyBorder="1" applyAlignment="1">
      <alignment horizontal="right" vertical="center" wrapText="1"/>
    </xf>
    <xf numFmtId="0" fontId="3" fillId="24" borderId="0" xfId="0" applyNumberFormat="1" applyFont="1" applyFill="1" applyBorder="1" applyAlignment="1">
      <alignment vertical="center"/>
    </xf>
    <xf numFmtId="0" fontId="0" fillId="24" borderId="0" xfId="0" applyNumberFormat="1" applyFill="1" applyBorder="1" applyAlignment="1">
      <alignment horizontal="left"/>
    </xf>
    <xf numFmtId="0" fontId="4" fillId="24" borderId="0" xfId="0" applyNumberFormat="1" applyFont="1" applyFill="1" applyBorder="1" applyAlignment="1">
      <alignment horizontal="right" vertical="center" wrapText="1"/>
    </xf>
    <xf numFmtId="0" fontId="0" fillId="24" borderId="0" xfId="0" applyNumberFormat="1" applyFill="1" applyBorder="1" applyAlignment="1">
      <alignment horizontal="right"/>
    </xf>
    <xf numFmtId="0" fontId="0" fillId="24" borderId="10" xfId="0" applyNumberFormat="1" applyFill="1" applyBorder="1" applyAlignment="1">
      <alignment horizontal="left"/>
    </xf>
    <xf numFmtId="0" fontId="4" fillId="24" borderId="10" xfId="0" applyNumberFormat="1" applyFont="1" applyFill="1" applyBorder="1" applyAlignment="1">
      <alignment horizontal="right"/>
    </xf>
    <xf numFmtId="0" fontId="3" fillId="24" borderId="11" xfId="0" applyNumberFormat="1" applyFont="1" applyFill="1" applyBorder="1" applyAlignment="1">
      <alignment vertical="center" wrapText="1"/>
    </xf>
    <xf numFmtId="0" fontId="1" fillId="24" borderId="0" xfId="0" applyNumberFormat="1" applyFont="1" applyFill="1" applyAlignment="1">
      <alignment horizontal="right"/>
    </xf>
    <xf numFmtId="0" fontId="4" fillId="24" borderId="0" xfId="0" applyNumberFormat="1" applyFont="1" applyFill="1" applyBorder="1" applyAlignment="1">
      <alignment vertical="center"/>
    </xf>
    <xf numFmtId="0" fontId="0" fillId="24" borderId="10" xfId="0" applyNumberFormat="1" applyFill="1" applyBorder="1"/>
    <xf numFmtId="0" fontId="58" fillId="24" borderId="0" xfId="0" applyNumberFormat="1" applyFont="1" applyFill="1" applyBorder="1" applyAlignment="1">
      <alignment horizontal="right"/>
    </xf>
    <xf numFmtId="0" fontId="16" fillId="24" borderId="0" xfId="0" applyNumberFormat="1" applyFont="1" applyFill="1" applyAlignment="1">
      <alignment horizontal="left"/>
    </xf>
    <xf numFmtId="0" fontId="16" fillId="24" borderId="0" xfId="0" applyNumberFormat="1" applyFont="1" applyFill="1" applyAlignment="1">
      <alignment horizontal="right"/>
    </xf>
    <xf numFmtId="0" fontId="0" fillId="24" borderId="12" xfId="0" applyNumberFormat="1" applyFill="1" applyBorder="1"/>
    <xf numFmtId="0" fontId="58" fillId="24" borderId="10" xfId="0" applyNumberFormat="1" applyFont="1" applyFill="1" applyBorder="1" applyAlignment="1">
      <alignment horizontal="right"/>
    </xf>
    <xf numFmtId="0" fontId="7" fillId="24" borderId="0" xfId="0" applyNumberFormat="1" applyFont="1" applyFill="1"/>
    <xf numFmtId="0" fontId="7" fillId="24" borderId="0" xfId="0" applyNumberFormat="1" applyFont="1" applyFill="1" applyBorder="1" applyAlignment="1">
      <alignment horizontal="left"/>
    </xf>
    <xf numFmtId="0" fontId="7" fillId="24" borderId="10" xfId="0" applyNumberFormat="1" applyFont="1" applyFill="1" applyBorder="1" applyAlignment="1">
      <alignment horizontal="left"/>
    </xf>
    <xf numFmtId="0" fontId="3" fillId="24" borderId="0" xfId="0" applyNumberFormat="1" applyFont="1" applyFill="1" applyBorder="1" applyAlignment="1">
      <alignment wrapText="1"/>
    </xf>
    <xf numFmtId="0" fontId="13" fillId="24" borderId="0" xfId="0" applyNumberFormat="1" applyFont="1" applyFill="1" applyAlignment="1">
      <alignment horizontal="left" indent="1"/>
    </xf>
    <xf numFmtId="0" fontId="0" fillId="24" borderId="0" xfId="0" applyNumberFormat="1" applyFill="1" applyAlignment="1">
      <alignment horizontal="left" indent="2"/>
    </xf>
    <xf numFmtId="0" fontId="0" fillId="24" borderId="0" xfId="0" applyNumberFormat="1" applyFill="1" applyAlignment="1">
      <alignment horizontal="left" wrapText="1" indent="2"/>
    </xf>
    <xf numFmtId="0" fontId="15" fillId="24" borderId="0" xfId="0" applyNumberFormat="1" applyFont="1" applyFill="1"/>
    <xf numFmtId="0" fontId="0" fillId="24" borderId="0" xfId="0" applyNumberFormat="1" applyFill="1" applyAlignment="1"/>
    <xf numFmtId="0" fontId="15" fillId="24" borderId="0" xfId="0" applyNumberFormat="1" applyFont="1" applyFill="1" applyBorder="1"/>
    <xf numFmtId="0" fontId="7" fillId="24" borderId="0" xfId="0" applyNumberFormat="1" applyFont="1" applyFill="1" applyBorder="1"/>
    <xf numFmtId="0" fontId="1" fillId="24" borderId="0" xfId="0" applyNumberFormat="1" applyFont="1" applyFill="1"/>
    <xf numFmtId="0" fontId="4" fillId="24" borderId="0" xfId="0" applyNumberFormat="1" applyFont="1" applyFill="1" applyAlignment="1">
      <alignment wrapText="1"/>
    </xf>
    <xf numFmtId="0" fontId="4" fillId="24" borderId="0" xfId="0" applyNumberFormat="1" applyFont="1" applyFill="1" applyBorder="1" applyAlignment="1">
      <alignment horizontal="left"/>
    </xf>
    <xf numFmtId="0" fontId="4" fillId="24" borderId="10" xfId="0" applyNumberFormat="1" applyFont="1" applyFill="1" applyBorder="1" applyAlignment="1">
      <alignment horizontal="left"/>
    </xf>
    <xf numFmtId="0" fontId="23" fillId="24" borderId="0" xfId="0" applyNumberFormat="1" applyFont="1" applyFill="1"/>
    <xf numFmtId="0" fontId="0" fillId="24" borderId="0" xfId="43" applyNumberFormat="1" applyFont="1" applyFill="1"/>
    <xf numFmtId="0" fontId="30" fillId="24" borderId="0" xfId="0" applyNumberFormat="1" applyFont="1" applyFill="1" applyAlignment="1">
      <alignment horizontal="left" indent="1"/>
    </xf>
    <xf numFmtId="0" fontId="3" fillId="24" borderId="10" xfId="0" applyNumberFormat="1" applyFont="1" applyFill="1" applyBorder="1" applyAlignment="1">
      <alignment wrapText="1"/>
    </xf>
    <xf numFmtId="0" fontId="4" fillId="24" borderId="14" xfId="0" applyNumberFormat="1" applyFont="1" applyFill="1" applyBorder="1" applyAlignment="1">
      <alignment horizontal="right"/>
    </xf>
    <xf numFmtId="0" fontId="4" fillId="24" borderId="12" xfId="0" applyNumberFormat="1" applyFont="1" applyFill="1" applyBorder="1" applyAlignment="1">
      <alignment horizontal="right"/>
    </xf>
    <xf numFmtId="0" fontId="4" fillId="24" borderId="15" xfId="0" applyNumberFormat="1" applyFont="1" applyFill="1" applyBorder="1" applyAlignment="1">
      <alignment horizontal="right"/>
    </xf>
    <xf numFmtId="0" fontId="4" fillId="24" borderId="16" xfId="0" applyNumberFormat="1" applyFont="1" applyFill="1" applyBorder="1" applyAlignment="1">
      <alignment horizontal="right"/>
    </xf>
    <xf numFmtId="0" fontId="4" fillId="24" borderId="17" xfId="0" applyNumberFormat="1" applyFont="1" applyFill="1" applyBorder="1" applyAlignment="1">
      <alignment horizontal="right"/>
    </xf>
    <xf numFmtId="0" fontId="4" fillId="24" borderId="18" xfId="0" applyNumberFormat="1" applyFont="1" applyFill="1" applyBorder="1" applyAlignment="1">
      <alignment horizontal="right"/>
    </xf>
    <xf numFmtId="0" fontId="3" fillId="24" borderId="14" xfId="0" applyNumberFormat="1" applyFont="1" applyFill="1" applyBorder="1" applyAlignment="1">
      <alignment horizontal="right" wrapText="1"/>
    </xf>
    <xf numFmtId="0" fontId="3" fillId="24" borderId="12" xfId="0" applyNumberFormat="1" applyFont="1" applyFill="1" applyBorder="1" applyAlignment="1">
      <alignment horizontal="right" wrapText="1"/>
    </xf>
    <xf numFmtId="0" fontId="3" fillId="24" borderId="15" xfId="0" applyNumberFormat="1" applyFont="1" applyFill="1" applyBorder="1" applyAlignment="1">
      <alignment horizontal="right" wrapText="1"/>
    </xf>
    <xf numFmtId="0" fontId="0" fillId="24" borderId="13" xfId="0" applyNumberFormat="1" applyFill="1" applyBorder="1" applyAlignment="1">
      <alignment horizontal="right"/>
    </xf>
    <xf numFmtId="0" fontId="0" fillId="24" borderId="16" xfId="0" applyNumberFormat="1" applyFill="1" applyBorder="1" applyAlignment="1">
      <alignment horizontal="right"/>
    </xf>
    <xf numFmtId="0" fontId="0" fillId="24" borderId="13" xfId="0" applyNumberFormat="1" applyFill="1" applyBorder="1"/>
    <xf numFmtId="0" fontId="0" fillId="24" borderId="16" xfId="0" applyNumberFormat="1" applyFill="1" applyBorder="1"/>
    <xf numFmtId="0" fontId="1" fillId="24" borderId="13" xfId="0" applyNumberFormat="1" applyFont="1" applyFill="1" applyBorder="1" applyAlignment="1">
      <alignment horizontal="right"/>
    </xf>
    <xf numFmtId="0" fontId="1" fillId="24" borderId="16" xfId="0" applyNumberFormat="1" applyFont="1" applyFill="1" applyBorder="1" applyAlignment="1">
      <alignment horizontal="right"/>
    </xf>
    <xf numFmtId="0" fontId="15" fillId="24" borderId="12" xfId="0" applyNumberFormat="1" applyFont="1" applyFill="1" applyBorder="1" applyAlignment="1">
      <alignment horizontal="right"/>
    </xf>
    <xf numFmtId="0" fontId="3" fillId="24" borderId="0" xfId="0" applyFont="1" applyFill="1"/>
    <xf numFmtId="41" fontId="3" fillId="24" borderId="0" xfId="0" applyNumberFormat="1" applyFont="1" applyFill="1"/>
    <xf numFmtId="41" fontId="0" fillId="24" borderId="0" xfId="0" applyNumberFormat="1" applyFill="1"/>
    <xf numFmtId="41" fontId="5" fillId="24" borderId="0" xfId="36" applyNumberFormat="1" applyFill="1" applyAlignment="1" applyProtection="1">
      <alignment horizontal="right"/>
    </xf>
    <xf numFmtId="0" fontId="0" fillId="24" borderId="0" xfId="0" applyFill="1"/>
    <xf numFmtId="41" fontId="3" fillId="24" borderId="0" xfId="0" applyNumberFormat="1" applyFont="1" applyFill="1" applyBorder="1"/>
    <xf numFmtId="0" fontId="4" fillId="24" borderId="0" xfId="0" applyFont="1" applyFill="1" applyAlignment="1">
      <alignment wrapText="1"/>
    </xf>
    <xf numFmtId="41" fontId="4" fillId="24" borderId="0" xfId="0" applyNumberFormat="1" applyFont="1" applyFill="1" applyAlignment="1">
      <alignment wrapText="1"/>
    </xf>
    <xf numFmtId="41" fontId="4" fillId="24" borderId="0" xfId="0" applyNumberFormat="1" applyFont="1" applyFill="1" applyBorder="1" applyAlignment="1">
      <alignment wrapText="1"/>
    </xf>
    <xf numFmtId="0" fontId="0" fillId="24" borderId="11" xfId="0" applyNumberFormat="1" applyFill="1" applyBorder="1" applyAlignment="1">
      <alignment wrapText="1"/>
    </xf>
    <xf numFmtId="0" fontId="4" fillId="24" borderId="11" xfId="0" applyNumberFormat="1" applyFont="1" applyFill="1" applyBorder="1" applyAlignment="1">
      <alignment wrapText="1"/>
    </xf>
    <xf numFmtId="0" fontId="0" fillId="24" borderId="0" xfId="0" applyNumberFormat="1" applyFill="1" applyAlignment="1">
      <alignment wrapText="1"/>
    </xf>
    <xf numFmtId="0" fontId="0" fillId="24" borderId="0" xfId="0" applyFill="1" applyBorder="1" applyAlignment="1">
      <alignment horizontal="left"/>
    </xf>
    <xf numFmtId="0" fontId="4" fillId="24" borderId="0" xfId="0" quotePrefix="1" applyFont="1" applyFill="1" applyBorder="1" applyAlignment="1">
      <alignment horizontal="left"/>
    </xf>
    <xf numFmtId="0" fontId="0" fillId="24" borderId="10" xfId="0" applyFill="1" applyBorder="1" applyAlignment="1">
      <alignment horizontal="left"/>
    </xf>
    <xf numFmtId="169" fontId="4" fillId="24" borderId="10" xfId="0" applyNumberFormat="1" applyFont="1" applyFill="1" applyBorder="1" applyAlignment="1">
      <alignment horizontal="right"/>
    </xf>
    <xf numFmtId="41" fontId="0" fillId="24" borderId="0" xfId="0" applyNumberFormat="1" applyFill="1" applyBorder="1"/>
    <xf numFmtId="0" fontId="0" fillId="24" borderId="0" xfId="0" applyFill="1" applyBorder="1"/>
    <xf numFmtId="0" fontId="15" fillId="24" borderId="0" xfId="0" applyFont="1" applyFill="1" applyAlignment="1">
      <alignment horizontal="left"/>
    </xf>
    <xf numFmtId="41" fontId="15" fillId="24" borderId="0" xfId="0" applyNumberFormat="1" applyFont="1" applyFill="1" applyAlignment="1">
      <alignment horizontal="left"/>
    </xf>
    <xf numFmtId="41" fontId="0" fillId="24" borderId="0" xfId="0" applyNumberFormat="1" applyFill="1" applyAlignment="1"/>
    <xf numFmtId="41" fontId="15" fillId="24" borderId="0" xfId="0" applyNumberFormat="1" applyFont="1" applyFill="1" applyAlignment="1"/>
    <xf numFmtId="41" fontId="2" fillId="24" borderId="0" xfId="0" applyNumberFormat="1" applyFont="1" applyFill="1"/>
    <xf numFmtId="41" fontId="2" fillId="24" borderId="0" xfId="0" applyNumberFormat="1" applyFont="1" applyFill="1" applyAlignment="1">
      <alignment horizontal="left"/>
    </xf>
    <xf numFmtId="0" fontId="16" fillId="24" borderId="0" xfId="0" applyFont="1" applyFill="1" applyAlignment="1"/>
    <xf numFmtId="41" fontId="16" fillId="24" borderId="0" xfId="0" applyNumberFormat="1" applyFont="1" applyFill="1" applyAlignment="1"/>
    <xf numFmtId="0" fontId="3" fillId="24" borderId="19" xfId="0" applyNumberFormat="1" applyFont="1" applyFill="1" applyBorder="1" applyAlignment="1">
      <alignment horizontal="center" wrapText="1"/>
    </xf>
    <xf numFmtId="0" fontId="3" fillId="24" borderId="0" xfId="0" applyFont="1" applyFill="1" applyAlignment="1">
      <alignment horizontal="left" wrapText="1"/>
    </xf>
    <xf numFmtId="0" fontId="0" fillId="24" borderId="0" xfId="0" applyFill="1" applyAlignment="1">
      <alignment horizontal="right"/>
    </xf>
    <xf numFmtId="0" fontId="5" fillId="24" borderId="0" xfId="36" applyFill="1" applyAlignment="1" applyProtection="1">
      <alignment horizontal="right"/>
    </xf>
    <xf numFmtId="0" fontId="3" fillId="24" borderId="0" xfId="0" applyFont="1" applyFill="1" applyAlignment="1">
      <alignment horizontal="left"/>
    </xf>
    <xf numFmtId="0" fontId="4" fillId="24" borderId="0" xfId="0" applyFont="1" applyFill="1" applyAlignment="1">
      <alignment horizontal="left"/>
    </xf>
    <xf numFmtId="0" fontId="0" fillId="24" borderId="0" xfId="0" applyFill="1" applyBorder="1" applyAlignment="1">
      <alignment wrapText="1"/>
    </xf>
    <xf numFmtId="0" fontId="0" fillId="24" borderId="0" xfId="0" applyFill="1" applyAlignment="1">
      <alignment wrapText="1"/>
    </xf>
    <xf numFmtId="3" fontId="4" fillId="24" borderId="0" xfId="28" applyNumberFormat="1" applyFont="1" applyFill="1" applyBorder="1" applyAlignment="1">
      <alignment horizontal="right"/>
    </xf>
    <xf numFmtId="3" fontId="3" fillId="24" borderId="0" xfId="28" applyNumberFormat="1" applyFont="1" applyFill="1" applyBorder="1" applyAlignment="1">
      <alignment horizontal="right"/>
    </xf>
    <xf numFmtId="3" fontId="0" fillId="24" borderId="0" xfId="0" applyNumberFormat="1" applyFill="1" applyBorder="1" applyAlignment="1">
      <alignment horizontal="right"/>
    </xf>
    <xf numFmtId="3" fontId="3" fillId="24" borderId="0" xfId="0" applyNumberFormat="1" applyFont="1" applyFill="1" applyBorder="1" applyAlignment="1">
      <alignment horizontal="right"/>
    </xf>
    <xf numFmtId="3" fontId="0" fillId="24" borderId="0" xfId="0" applyNumberFormat="1" applyFill="1" applyBorder="1" applyAlignment="1">
      <alignment wrapText="1"/>
    </xf>
    <xf numFmtId="3" fontId="4" fillId="24" borderId="0" xfId="28" applyNumberFormat="1" applyFont="1" applyFill="1" applyBorder="1" applyAlignment="1">
      <alignment horizontal="right" wrapText="1"/>
    </xf>
    <xf numFmtId="3" fontId="3" fillId="24" borderId="0" xfId="28" applyNumberFormat="1" applyFont="1" applyFill="1" applyBorder="1" applyAlignment="1">
      <alignment horizontal="right" wrapText="1"/>
    </xf>
    <xf numFmtId="0" fontId="4" fillId="24" borderId="10" xfId="0" applyFont="1" applyFill="1" applyBorder="1" applyAlignment="1">
      <alignment horizontal="left"/>
    </xf>
    <xf numFmtId="3" fontId="1" fillId="24" borderId="10" xfId="0" applyNumberFormat="1" applyFont="1" applyFill="1" applyBorder="1" applyAlignment="1">
      <alignment horizontal="right"/>
    </xf>
    <xf numFmtId="3" fontId="3" fillId="24" borderId="10" xfId="0" applyNumberFormat="1" applyFont="1" applyFill="1" applyBorder="1" applyAlignment="1">
      <alignment horizontal="right"/>
    </xf>
    <xf numFmtId="3" fontId="0" fillId="24" borderId="10" xfId="0" applyNumberFormat="1" applyFill="1" applyBorder="1" applyAlignment="1">
      <alignment horizontal="right"/>
    </xf>
    <xf numFmtId="0" fontId="0" fillId="24" borderId="0" xfId="0" applyFill="1" applyAlignment="1"/>
    <xf numFmtId="0" fontId="0" fillId="24" borderId="0" xfId="0" applyFill="1" applyBorder="1" applyAlignment="1"/>
    <xf numFmtId="2" fontId="16" fillId="24" borderId="0" xfId="0" applyNumberFormat="1" applyFont="1" applyFill="1" applyAlignment="1">
      <alignment horizontal="left"/>
    </xf>
    <xf numFmtId="0" fontId="24" fillId="24" borderId="0" xfId="0" applyFont="1" applyFill="1" applyAlignment="1">
      <alignment horizontal="left"/>
    </xf>
    <xf numFmtId="0" fontId="19" fillId="24" borderId="0" xfId="0" applyFont="1" applyFill="1" applyBorder="1" applyAlignment="1">
      <alignment horizontal="left" wrapText="1" indent="2"/>
    </xf>
    <xf numFmtId="3" fontId="19" fillId="24" borderId="0" xfId="0" applyNumberFormat="1" applyFont="1" applyFill="1" applyBorder="1" applyAlignment="1">
      <alignment horizontal="right"/>
    </xf>
    <xf numFmtId="3" fontId="19" fillId="24" borderId="0" xfId="0" applyNumberFormat="1" applyFont="1" applyFill="1" applyBorder="1"/>
    <xf numFmtId="1" fontId="19" fillId="24" borderId="0" xfId="0" applyNumberFormat="1" applyFont="1" applyFill="1" applyBorder="1" applyAlignment="1">
      <alignment horizontal="left" wrapText="1" indent="2"/>
    </xf>
    <xf numFmtId="0" fontId="21" fillId="24" borderId="0" xfId="0" applyFont="1" applyFill="1" applyBorder="1" applyAlignment="1">
      <alignment horizontal="left" wrapText="1"/>
    </xf>
    <xf numFmtId="3" fontId="21" fillId="24" borderId="0" xfId="0" applyNumberFormat="1" applyFont="1" applyFill="1" applyBorder="1" applyAlignment="1">
      <alignment horizontal="right"/>
    </xf>
    <xf numFmtId="3" fontId="21" fillId="24" borderId="0" xfId="0" applyNumberFormat="1" applyFont="1" applyFill="1" applyBorder="1"/>
    <xf numFmtId="0" fontId="19" fillId="24" borderId="0" xfId="0" applyFont="1" applyFill="1" applyBorder="1" applyAlignment="1">
      <alignment horizontal="left" wrapText="1"/>
    </xf>
    <xf numFmtId="0" fontId="21" fillId="24" borderId="0" xfId="0" applyFont="1" applyFill="1" applyBorder="1" applyAlignment="1">
      <alignment horizontal="left"/>
    </xf>
    <xf numFmtId="0" fontId="19" fillId="24" borderId="0" xfId="0" applyFont="1" applyFill="1" applyBorder="1" applyAlignment="1">
      <alignment horizontal="left" wrapText="1" indent="1"/>
    </xf>
    <xf numFmtId="0" fontId="19" fillId="24" borderId="0" xfId="0" applyFont="1" applyFill="1" applyBorder="1"/>
    <xf numFmtId="0" fontId="3" fillId="24" borderId="0" xfId="0" applyFont="1" applyFill="1" applyAlignment="1">
      <alignment horizontal="center" wrapText="1"/>
    </xf>
    <xf numFmtId="0" fontId="3" fillId="24" borderId="0" xfId="0" applyFont="1" applyFill="1" applyAlignment="1">
      <alignment horizontal="right"/>
    </xf>
    <xf numFmtId="0" fontId="4" fillId="24" borderId="10" xfId="0" applyFont="1" applyFill="1" applyBorder="1"/>
    <xf numFmtId="0" fontId="4" fillId="24" borderId="0" xfId="0" applyFont="1" applyFill="1"/>
    <xf numFmtId="3" fontId="0" fillId="24" borderId="0" xfId="0" applyNumberFormat="1" applyFill="1" applyAlignment="1">
      <alignment wrapText="1"/>
    </xf>
    <xf numFmtId="0" fontId="21" fillId="24" borderId="0" xfId="0" applyFont="1" applyFill="1" applyBorder="1" applyAlignment="1">
      <alignment horizontal="right"/>
    </xf>
    <xf numFmtId="1" fontId="21" fillId="24" borderId="0" xfId="0" applyNumberFormat="1" applyFont="1" applyFill="1" applyBorder="1" applyAlignment="1">
      <alignment horizontal="right"/>
    </xf>
    <xf numFmtId="0" fontId="19" fillId="24" borderId="0" xfId="0" applyFont="1" applyFill="1" applyBorder="1" applyAlignment="1">
      <alignment horizontal="right"/>
    </xf>
    <xf numFmtId="0" fontId="19" fillId="24" borderId="0" xfId="0" applyFont="1" applyFill="1" applyBorder="1" applyAlignment="1">
      <alignment horizontal="right" wrapText="1"/>
    </xf>
    <xf numFmtId="3" fontId="19" fillId="24" borderId="0" xfId="0" applyNumberFormat="1" applyFont="1" applyFill="1" applyBorder="1" applyAlignment="1">
      <alignment horizontal="right" wrapText="1"/>
    </xf>
    <xf numFmtId="0" fontId="4" fillId="24" borderId="10" xfId="0" applyNumberFormat="1" applyFont="1" applyFill="1" applyBorder="1" applyAlignment="1">
      <alignment horizontal="left" wrapText="1"/>
    </xf>
    <xf numFmtId="3" fontId="1" fillId="24" borderId="10" xfId="0" applyNumberFormat="1" applyFont="1" applyFill="1" applyBorder="1" applyAlignment="1">
      <alignment horizontal="right" wrapText="1"/>
    </xf>
    <xf numFmtId="0" fontId="15" fillId="24" borderId="0" xfId="0" applyFont="1" applyFill="1"/>
    <xf numFmtId="0" fontId="19" fillId="24" borderId="0" xfId="0" applyFont="1" applyFill="1"/>
    <xf numFmtId="1" fontId="0" fillId="24" borderId="0" xfId="0" applyNumberFormat="1" applyFill="1" applyBorder="1"/>
    <xf numFmtId="41" fontId="0" fillId="24" borderId="0" xfId="0" applyNumberFormat="1" applyFill="1" applyAlignment="1">
      <alignment horizontal="center" wrapText="1"/>
    </xf>
    <xf numFmtId="41" fontId="3" fillId="24" borderId="0" xfId="0" applyNumberFormat="1" applyFont="1" applyFill="1" applyAlignment="1">
      <alignment horizontal="center" wrapText="1"/>
    </xf>
    <xf numFmtId="41" fontId="3" fillId="24" borderId="0" xfId="0" applyNumberFormat="1" applyFont="1" applyFill="1" applyAlignment="1">
      <alignment horizontal="left" wrapText="1"/>
    </xf>
    <xf numFmtId="0" fontId="4" fillId="24" borderId="0" xfId="0" applyFont="1" applyFill="1" applyBorder="1" applyAlignment="1">
      <alignment horizontal="left" wrapText="1"/>
    </xf>
    <xf numFmtId="3" fontId="4" fillId="24" borderId="0" xfId="0" applyNumberFormat="1" applyFont="1" applyFill="1" applyBorder="1" applyAlignment="1">
      <alignment horizontal="right" wrapText="1"/>
    </xf>
    <xf numFmtId="3" fontId="4" fillId="24" borderId="0" xfId="0" applyNumberFormat="1" applyFont="1" applyFill="1" applyBorder="1" applyAlignment="1">
      <alignment horizontal="right"/>
    </xf>
    <xf numFmtId="3" fontId="0" fillId="24" borderId="0" xfId="0" applyNumberFormat="1" applyFill="1"/>
    <xf numFmtId="0" fontId="4" fillId="24" borderId="10" xfId="0" applyFont="1" applyFill="1" applyBorder="1" applyAlignment="1">
      <alignment horizontal="left" wrapText="1"/>
    </xf>
    <xf numFmtId="41" fontId="4" fillId="24" borderId="10" xfId="0" applyNumberFormat="1" applyFont="1" applyFill="1" applyBorder="1" applyAlignment="1">
      <alignment horizontal="right" wrapText="1"/>
    </xf>
    <xf numFmtId="41" fontId="3" fillId="24" borderId="0" xfId="0" applyNumberFormat="1" applyFont="1" applyFill="1" applyBorder="1" applyAlignment="1">
      <alignment horizontal="right" wrapText="1"/>
    </xf>
    <xf numFmtId="41" fontId="4" fillId="24" borderId="0" xfId="0" applyNumberFormat="1" applyFont="1" applyFill="1" applyBorder="1" applyAlignment="1">
      <alignment horizontal="right" wrapText="1"/>
    </xf>
    <xf numFmtId="0" fontId="4" fillId="24" borderId="12" xfId="0" applyFont="1" applyFill="1" applyBorder="1" applyAlignment="1">
      <alignment horizontal="left" wrapText="1"/>
    </xf>
    <xf numFmtId="41" fontId="4" fillId="24" borderId="12" xfId="0" applyNumberFormat="1" applyFont="1" applyFill="1" applyBorder="1" applyAlignment="1">
      <alignment wrapText="1"/>
    </xf>
    <xf numFmtId="41" fontId="4" fillId="24" borderId="0" xfId="0" applyNumberFormat="1" applyFont="1" applyFill="1" applyBorder="1" applyAlignment="1">
      <alignment horizontal="right"/>
    </xf>
    <xf numFmtId="41" fontId="4" fillId="24" borderId="0" xfId="0" quotePrefix="1" applyNumberFormat="1" applyFont="1" applyFill="1" applyBorder="1" applyAlignment="1">
      <alignment horizontal="right" wrapText="1"/>
    </xf>
    <xf numFmtId="0" fontId="3" fillId="24" borderId="11" xfId="0" applyFont="1" applyFill="1" applyBorder="1" applyAlignment="1">
      <alignment horizontal="left" wrapText="1"/>
    </xf>
    <xf numFmtId="41" fontId="3" fillId="24" borderId="11" xfId="0" applyNumberFormat="1" applyFont="1" applyFill="1" applyBorder="1" applyAlignment="1">
      <alignment horizontal="right" wrapText="1"/>
    </xf>
    <xf numFmtId="0" fontId="62" fillId="24" borderId="0" xfId="0" applyNumberFormat="1" applyFont="1" applyFill="1" applyBorder="1" applyAlignment="1">
      <alignment horizontal="right"/>
    </xf>
    <xf numFmtId="3" fontId="4" fillId="24" borderId="0" xfId="0" applyNumberFormat="1" applyFont="1" applyFill="1" applyAlignment="1">
      <alignment horizontal="right" wrapText="1"/>
    </xf>
    <xf numFmtId="1" fontId="4" fillId="24" borderId="0" xfId="0" applyNumberFormat="1" applyFont="1" applyFill="1" applyAlignment="1">
      <alignment horizontal="right"/>
    </xf>
    <xf numFmtId="169" fontId="0" fillId="24" borderId="0" xfId="0" applyNumberFormat="1" applyFill="1"/>
    <xf numFmtId="3" fontId="4" fillId="24" borderId="0" xfId="0" quotePrefix="1" applyNumberFormat="1" applyFont="1" applyFill="1" applyBorder="1" applyAlignment="1">
      <alignment horizontal="right" wrapText="1"/>
    </xf>
    <xf numFmtId="3" fontId="4" fillId="24" borderId="0" xfId="0" quotePrefix="1" applyNumberFormat="1" applyFont="1" applyFill="1" applyAlignment="1">
      <alignment horizontal="right" wrapText="1"/>
    </xf>
    <xf numFmtId="3" fontId="3" fillId="24" borderId="11" xfId="0" applyNumberFormat="1" applyFont="1" applyFill="1" applyBorder="1" applyAlignment="1">
      <alignment horizontal="right" wrapText="1"/>
    </xf>
    <xf numFmtId="3" fontId="3" fillId="24" borderId="0" xfId="0" applyNumberFormat="1" applyFont="1" applyFill="1" applyAlignment="1">
      <alignment horizontal="right" wrapText="1"/>
    </xf>
    <xf numFmtId="9" fontId="0" fillId="24" borderId="0" xfId="0" applyNumberFormat="1" applyFill="1"/>
    <xf numFmtId="3" fontId="4" fillId="24" borderId="0" xfId="0" applyNumberFormat="1" applyFont="1" applyFill="1" applyBorder="1" applyAlignment="1">
      <alignment wrapText="1"/>
    </xf>
    <xf numFmtId="0" fontId="0" fillId="24" borderId="12" xfId="0" applyFill="1" applyBorder="1"/>
    <xf numFmtId="0" fontId="4" fillId="24" borderId="0" xfId="0" applyFont="1" applyFill="1" applyAlignment="1">
      <alignment horizontal="left" wrapText="1"/>
    </xf>
    <xf numFmtId="3" fontId="4" fillId="24" borderId="0" xfId="0" applyNumberFormat="1" applyFont="1" applyFill="1" applyAlignment="1">
      <alignment wrapText="1"/>
    </xf>
    <xf numFmtId="3" fontId="4" fillId="24" borderId="0" xfId="0" applyNumberFormat="1" applyFont="1" applyFill="1" applyAlignment="1">
      <alignment horizontal="right"/>
    </xf>
    <xf numFmtId="0" fontId="58" fillId="24" borderId="12" xfId="0" applyNumberFormat="1" applyFont="1" applyFill="1" applyBorder="1" applyAlignment="1">
      <alignment horizontal="right"/>
    </xf>
    <xf numFmtId="41" fontId="19" fillId="24" borderId="0" xfId="0" applyNumberFormat="1" applyFont="1" applyFill="1" applyBorder="1" applyAlignment="1">
      <alignment horizontal="right" wrapText="1"/>
    </xf>
    <xf numFmtId="41" fontId="19" fillId="24" borderId="0" xfId="0" applyNumberFormat="1" applyFont="1" applyFill="1" applyBorder="1" applyAlignment="1">
      <alignment horizontal="right"/>
    </xf>
    <xf numFmtId="0" fontId="15" fillId="24" borderId="0" xfId="0" applyFont="1" applyFill="1" applyBorder="1" applyAlignment="1">
      <alignment horizontal="left" wrapText="1"/>
    </xf>
    <xf numFmtId="41" fontId="21" fillId="24" borderId="0" xfId="0" applyNumberFormat="1" applyFont="1" applyFill="1" applyBorder="1" applyAlignment="1">
      <alignment horizontal="right" wrapText="1"/>
    </xf>
    <xf numFmtId="3" fontId="0" fillId="24" borderId="0" xfId="0" applyNumberFormat="1" applyFill="1" applyAlignment="1">
      <alignment horizontal="center" wrapText="1"/>
    </xf>
    <xf numFmtId="3" fontId="5" fillId="24" borderId="0" xfId="36" applyNumberFormat="1" applyFill="1" applyAlignment="1" applyProtection="1">
      <alignment horizontal="right"/>
    </xf>
    <xf numFmtId="0" fontId="4" fillId="24" borderId="0" xfId="0" applyFont="1" applyFill="1" applyBorder="1" applyAlignment="1">
      <alignment wrapText="1"/>
    </xf>
    <xf numFmtId="0" fontId="7" fillId="24" borderId="0" xfId="0" applyFont="1" applyFill="1"/>
    <xf numFmtId="1" fontId="0" fillId="24" borderId="0" xfId="0" applyNumberFormat="1" applyFill="1"/>
    <xf numFmtId="3" fontId="4" fillId="24" borderId="10" xfId="0" applyNumberFormat="1" applyFont="1" applyFill="1" applyBorder="1" applyAlignment="1">
      <alignment horizontal="right"/>
    </xf>
    <xf numFmtId="0" fontId="7" fillId="24" borderId="0" xfId="0" applyFont="1" applyFill="1" applyBorder="1"/>
    <xf numFmtId="3" fontId="3" fillId="24" borderId="0" xfId="0" applyNumberFormat="1" applyFont="1" applyFill="1" applyAlignment="1">
      <alignment horizontal="right"/>
    </xf>
    <xf numFmtId="3" fontId="0" fillId="24" borderId="0" xfId="0" applyNumberFormat="1" applyFill="1" applyAlignment="1">
      <alignment horizontal="right"/>
    </xf>
    <xf numFmtId="3" fontId="62" fillId="24" borderId="0" xfId="0" applyNumberFormat="1" applyFont="1" applyFill="1" applyBorder="1" applyAlignment="1">
      <alignment horizontal="right"/>
    </xf>
    <xf numFmtId="3" fontId="58" fillId="24" borderId="10" xfId="0" applyNumberFormat="1" applyFont="1" applyFill="1" applyBorder="1" applyAlignment="1">
      <alignment horizontal="right"/>
    </xf>
    <xf numFmtId="0" fontId="11" fillId="24" borderId="0" xfId="0" applyFont="1" applyFill="1"/>
    <xf numFmtId="3" fontId="7" fillId="24" borderId="0" xfId="0" applyNumberFormat="1" applyFont="1" applyFill="1"/>
    <xf numFmtId="3" fontId="7" fillId="24" borderId="0" xfId="0" applyNumberFormat="1" applyFont="1" applyFill="1" applyBorder="1"/>
    <xf numFmtId="3" fontId="7" fillId="24" borderId="0" xfId="0" applyNumberFormat="1" applyFont="1" applyFill="1" applyBorder="1" applyAlignment="1">
      <alignment horizontal="left"/>
    </xf>
    <xf numFmtId="3" fontId="6" fillId="24" borderId="0" xfId="0" applyNumberFormat="1" applyFont="1" applyFill="1" applyBorder="1" applyAlignment="1">
      <alignment horizontal="left" wrapText="1"/>
    </xf>
    <xf numFmtId="3" fontId="7" fillId="24" borderId="0" xfId="0" applyNumberFormat="1" applyFont="1" applyFill="1" applyBorder="1" applyAlignment="1">
      <alignment wrapText="1"/>
    </xf>
    <xf numFmtId="3" fontId="6" fillId="24" borderId="0" xfId="0" applyNumberFormat="1" applyFont="1" applyFill="1" applyBorder="1" applyAlignment="1">
      <alignment horizontal="right"/>
    </xf>
    <xf numFmtId="3" fontId="7" fillId="24" borderId="0" xfId="0" applyNumberFormat="1" applyFont="1" applyFill="1" applyBorder="1" applyAlignment="1">
      <alignment horizontal="right"/>
    </xf>
    <xf numFmtId="3" fontId="7" fillId="24" borderId="0" xfId="0" applyNumberFormat="1" applyFont="1" applyFill="1" applyBorder="1" applyAlignment="1">
      <alignment horizontal="right" wrapText="1"/>
    </xf>
    <xf numFmtId="3" fontId="0" fillId="24" borderId="0" xfId="0" applyNumberFormat="1" applyFill="1" applyBorder="1"/>
    <xf numFmtId="3" fontId="19" fillId="24" borderId="0" xfId="0" quotePrefix="1" applyNumberFormat="1" applyFont="1" applyFill="1" applyBorder="1" applyAlignment="1">
      <alignment horizontal="right" wrapText="1"/>
    </xf>
    <xf numFmtId="3" fontId="21" fillId="24" borderId="0" xfId="0" applyNumberFormat="1" applyFont="1" applyFill="1" applyBorder="1" applyAlignment="1">
      <alignment horizontal="right" wrapText="1"/>
    </xf>
    <xf numFmtId="0" fontId="3" fillId="24" borderId="0" xfId="0" applyFont="1" applyFill="1" applyBorder="1" applyAlignment="1">
      <alignment horizontal="right"/>
    </xf>
    <xf numFmtId="0" fontId="4" fillId="24" borderId="11" xfId="0" applyFont="1" applyFill="1" applyBorder="1" applyAlignment="1">
      <alignment horizontal="center" wrapText="1"/>
    </xf>
    <xf numFmtId="0" fontId="3" fillId="24" borderId="0" xfId="0" applyFont="1" applyFill="1" applyBorder="1" applyAlignment="1">
      <alignment horizontal="right" wrapText="1"/>
    </xf>
    <xf numFmtId="0" fontId="0" fillId="24" borderId="0" xfId="0" applyFill="1" applyBorder="1" applyAlignment="1">
      <alignment horizontal="left" wrapText="1"/>
    </xf>
    <xf numFmtId="0" fontId="4" fillId="24" borderId="0" xfId="0" applyFont="1" applyFill="1" applyBorder="1" applyAlignment="1"/>
    <xf numFmtId="0" fontId="0" fillId="24" borderId="0" xfId="0" applyFill="1" applyBorder="1" applyAlignment="1">
      <alignment horizontal="center" wrapText="1"/>
    </xf>
    <xf numFmtId="3" fontId="1" fillId="24" borderId="0" xfId="28" applyNumberFormat="1" applyFont="1" applyFill="1" applyBorder="1" applyAlignment="1">
      <alignment horizontal="right" wrapText="1"/>
    </xf>
    <xf numFmtId="3" fontId="0" fillId="24" borderId="0" xfId="28" applyNumberFormat="1" applyFont="1" applyFill="1" applyBorder="1" applyAlignment="1">
      <alignment horizontal="right" wrapText="1"/>
    </xf>
    <xf numFmtId="0" fontId="0" fillId="24" borderId="0" xfId="0" applyFill="1" applyAlignment="1">
      <alignment horizontal="left"/>
    </xf>
    <xf numFmtId="0" fontId="0" fillId="24" borderId="10" xfId="0" applyFill="1" applyBorder="1" applyAlignment="1">
      <alignment horizontal="left" wrapText="1"/>
    </xf>
    <xf numFmtId="3" fontId="0" fillId="24" borderId="10" xfId="28" applyNumberFormat="1" applyFont="1" applyFill="1" applyBorder="1" applyAlignment="1">
      <alignment horizontal="right" wrapText="1"/>
    </xf>
    <xf numFmtId="3" fontId="4" fillId="24" borderId="10" xfId="28" applyNumberFormat="1" applyFont="1" applyFill="1" applyBorder="1" applyAlignment="1">
      <alignment horizontal="right"/>
    </xf>
    <xf numFmtId="3" fontId="0" fillId="24" borderId="10" xfId="28" applyNumberFormat="1" applyFont="1" applyFill="1" applyBorder="1" applyAlignment="1">
      <alignment horizontal="right"/>
    </xf>
    <xf numFmtId="0" fontId="2" fillId="24" borderId="0" xfId="0" applyFont="1" applyFill="1" applyAlignment="1">
      <alignment wrapText="1"/>
    </xf>
    <xf numFmtId="0" fontId="4" fillId="24" borderId="10" xfId="0" applyFont="1" applyFill="1" applyBorder="1" applyAlignment="1">
      <alignment horizontal="right" wrapText="1"/>
    </xf>
    <xf numFmtId="0" fontId="13" fillId="24" borderId="0" xfId="0" applyFont="1" applyFill="1" applyBorder="1" applyAlignment="1">
      <alignment horizontal="left" wrapText="1"/>
    </xf>
    <xf numFmtId="0" fontId="3" fillId="24" borderId="0" xfId="0" applyFont="1" applyFill="1" applyAlignment="1">
      <alignment horizontal="right" wrapText="1"/>
    </xf>
    <xf numFmtId="0" fontId="0" fillId="24" borderId="0" xfId="0" applyFill="1" applyAlignment="1">
      <alignment horizontal="right" wrapText="1"/>
    </xf>
    <xf numFmtId="0" fontId="4" fillId="24" borderId="0" xfId="0" applyFont="1" applyFill="1" applyAlignment="1">
      <alignment horizontal="right" wrapText="1"/>
    </xf>
    <xf numFmtId="0" fontId="3" fillId="24" borderId="0" xfId="0" applyFont="1" applyFill="1" applyBorder="1" applyAlignment="1">
      <alignment horizontal="left" wrapText="1"/>
    </xf>
    <xf numFmtId="0" fontId="3" fillId="24" borderId="0" xfId="0" applyFont="1" applyFill="1" applyBorder="1"/>
    <xf numFmtId="0" fontId="0" fillId="24" borderId="10" xfId="0" applyFill="1" applyBorder="1"/>
    <xf numFmtId="0" fontId="60" fillId="24" borderId="0" xfId="0" applyFont="1" applyFill="1" applyBorder="1"/>
    <xf numFmtId="0" fontId="0" fillId="24" borderId="0" xfId="0" applyFill="1" applyBorder="1" applyAlignment="1">
      <alignment horizontal="right" wrapText="1"/>
    </xf>
    <xf numFmtId="0" fontId="4" fillId="24" borderId="0" xfId="0" applyFont="1" applyFill="1" applyBorder="1"/>
    <xf numFmtId="0" fontId="4" fillId="24" borderId="0" xfId="0" applyFont="1" applyFill="1" applyBorder="1" applyAlignment="1">
      <alignment horizontal="right" wrapText="1"/>
    </xf>
    <xf numFmtId="0" fontId="15" fillId="24" borderId="10" xfId="0" applyFont="1" applyFill="1" applyBorder="1"/>
    <xf numFmtId="0" fontId="7" fillId="24" borderId="0" xfId="0" applyFont="1" applyFill="1" applyAlignment="1">
      <alignment horizontal="right" wrapText="1"/>
    </xf>
    <xf numFmtId="0" fontId="23" fillId="24" borderId="0" xfId="0" applyFont="1" applyFill="1" applyBorder="1" applyAlignment="1">
      <alignment horizontal="left" wrapText="1"/>
    </xf>
    <xf numFmtId="0" fontId="25" fillId="24" borderId="0" xfId="0" applyFont="1" applyFill="1" applyBorder="1" applyAlignment="1">
      <alignment horizontal="left" wrapText="1"/>
    </xf>
    <xf numFmtId="0" fontId="23" fillId="24" borderId="0" xfId="0" applyFont="1" applyFill="1" applyBorder="1" applyAlignment="1">
      <alignment horizontal="right" wrapText="1"/>
    </xf>
    <xf numFmtId="0" fontId="23" fillId="24" borderId="0" xfId="0" applyFont="1" applyFill="1" applyBorder="1"/>
    <xf numFmtId="0" fontId="23" fillId="24" borderId="0" xfId="0" applyFont="1" applyFill="1" applyBorder="1" applyAlignment="1">
      <alignment horizontal="center" wrapText="1"/>
    </xf>
    <xf numFmtId="0" fontId="34" fillId="24" borderId="0" xfId="0" applyFont="1" applyFill="1" applyBorder="1" applyAlignment="1">
      <alignment horizontal="left" wrapText="1"/>
    </xf>
    <xf numFmtId="0" fontId="25" fillId="24" borderId="0" xfId="0" applyFont="1" applyFill="1" applyBorder="1" applyAlignment="1">
      <alignment horizontal="right" wrapText="1"/>
    </xf>
    <xf numFmtId="0" fontId="25" fillId="24" borderId="0" xfId="0" applyFont="1" applyFill="1" applyBorder="1"/>
    <xf numFmtId="0" fontId="3" fillId="24" borderId="0" xfId="0" applyFont="1" applyFill="1" applyBorder="1" applyAlignment="1">
      <alignment horizontal="center" wrapText="1"/>
    </xf>
    <xf numFmtId="0" fontId="3" fillId="24" borderId="10" xfId="0" applyFont="1" applyFill="1" applyBorder="1" applyAlignment="1">
      <alignment horizontal="right" wrapText="1"/>
    </xf>
    <xf numFmtId="3" fontId="3" fillId="24" borderId="10" xfId="0" applyNumberFormat="1" applyFont="1" applyFill="1" applyBorder="1" applyAlignment="1">
      <alignment horizontal="center" vertical="center" wrapText="1"/>
    </xf>
    <xf numFmtId="0" fontId="4" fillId="24" borderId="0" xfId="0" applyFont="1" applyFill="1" applyBorder="1" applyAlignment="1">
      <alignment horizontal="right"/>
    </xf>
    <xf numFmtId="0" fontId="3" fillId="24" borderId="0" xfId="0" applyFont="1" applyFill="1" applyBorder="1" applyAlignment="1">
      <alignment vertical="center" wrapText="1"/>
    </xf>
    <xf numFmtId="0" fontId="3" fillId="24" borderId="0" xfId="0" applyFont="1" applyFill="1" applyBorder="1" applyAlignment="1">
      <alignment horizontal="center" vertical="center" wrapText="1"/>
    </xf>
    <xf numFmtId="0" fontId="4" fillId="24" borderId="10" xfId="0" applyFont="1" applyFill="1" applyBorder="1" applyAlignment="1">
      <alignment horizontal="right"/>
    </xf>
    <xf numFmtId="0" fontId="3" fillId="24" borderId="20" xfId="0" applyFont="1" applyFill="1" applyBorder="1" applyAlignment="1">
      <alignment horizontal="right"/>
    </xf>
    <xf numFmtId="0" fontId="4" fillId="24" borderId="21" xfId="0" applyFont="1" applyFill="1" applyBorder="1" applyAlignment="1">
      <alignment horizontal="right"/>
    </xf>
    <xf numFmtId="0" fontId="3" fillId="24" borderId="22" xfId="0" applyFont="1" applyFill="1" applyBorder="1" applyAlignment="1">
      <alignment horizontal="right"/>
    </xf>
    <xf numFmtId="1" fontId="4" fillId="24" borderId="0" xfId="28" applyNumberFormat="1" applyFont="1" applyFill="1" applyBorder="1" applyAlignment="1">
      <alignment horizontal="right"/>
    </xf>
    <xf numFmtId="1" fontId="3" fillId="24" borderId="23" xfId="28" applyNumberFormat="1" applyFont="1" applyFill="1" applyBorder="1" applyAlignment="1">
      <alignment horizontal="right"/>
    </xf>
    <xf numFmtId="1" fontId="3" fillId="24" borderId="24" xfId="28" applyNumberFormat="1" applyFont="1" applyFill="1" applyBorder="1" applyAlignment="1">
      <alignment horizontal="right"/>
    </xf>
    <xf numFmtId="1" fontId="4" fillId="24" borderId="24" xfId="28" applyNumberFormat="1" applyFont="1" applyFill="1" applyBorder="1" applyAlignment="1">
      <alignment horizontal="right"/>
    </xf>
    <xf numFmtId="1" fontId="3" fillId="24" borderId="25" xfId="28" applyNumberFormat="1" applyFont="1" applyFill="1" applyBorder="1" applyAlignment="1">
      <alignment horizontal="right"/>
    </xf>
    <xf numFmtId="1" fontId="4" fillId="24" borderId="25" xfId="28" applyNumberFormat="1" applyFont="1" applyFill="1" applyBorder="1" applyAlignment="1">
      <alignment horizontal="right"/>
    </xf>
    <xf numFmtId="1" fontId="58" fillId="24" borderId="0" xfId="0" applyNumberFormat="1" applyFont="1" applyFill="1"/>
    <xf numFmtId="0" fontId="58" fillId="24" borderId="0" xfId="0" applyFont="1" applyFill="1"/>
    <xf numFmtId="1" fontId="3" fillId="24" borderId="0" xfId="28" applyNumberFormat="1" applyFont="1" applyFill="1" applyBorder="1" applyAlignment="1">
      <alignment horizontal="right"/>
    </xf>
    <xf numFmtId="1" fontId="4" fillId="24" borderId="24" xfId="28" applyNumberFormat="1" applyFont="1" applyFill="1" applyBorder="1" applyAlignment="1">
      <alignment horizontal="right" wrapText="1"/>
    </xf>
    <xf numFmtId="1" fontId="4" fillId="24" borderId="0" xfId="28" applyNumberFormat="1" applyFont="1" applyFill="1" applyBorder="1" applyAlignment="1">
      <alignment horizontal="right" wrapText="1"/>
    </xf>
    <xf numFmtId="1" fontId="0" fillId="24" borderId="25" xfId="28" applyNumberFormat="1" applyFont="1" applyFill="1" applyBorder="1" applyAlignment="1">
      <alignment horizontal="right" wrapText="1"/>
    </xf>
    <xf numFmtId="1" fontId="0" fillId="24" borderId="0" xfId="28" applyNumberFormat="1" applyFont="1" applyFill="1" applyBorder="1" applyAlignment="1">
      <alignment horizontal="right"/>
    </xf>
    <xf numFmtId="1" fontId="0" fillId="24" borderId="25" xfId="28" applyNumberFormat="1" applyFont="1" applyFill="1" applyBorder="1" applyAlignment="1">
      <alignment horizontal="right"/>
    </xf>
    <xf numFmtId="1" fontId="4" fillId="24" borderId="0" xfId="0" applyNumberFormat="1" applyFont="1" applyFill="1" applyBorder="1"/>
    <xf numFmtId="1" fontId="4" fillId="24" borderId="10" xfId="0" applyNumberFormat="1" applyFont="1" applyFill="1" applyBorder="1"/>
    <xf numFmtId="1" fontId="3" fillId="24" borderId="20" xfId="28" applyNumberFormat="1" applyFont="1" applyFill="1" applyBorder="1" applyAlignment="1">
      <alignment horizontal="right"/>
    </xf>
    <xf numFmtId="1" fontId="3" fillId="24" borderId="10" xfId="28" applyNumberFormat="1" applyFont="1" applyFill="1" applyBorder="1" applyAlignment="1">
      <alignment horizontal="right"/>
    </xf>
    <xf numFmtId="1" fontId="3" fillId="24" borderId="21" xfId="28" applyNumberFormat="1" applyFont="1" applyFill="1" applyBorder="1" applyAlignment="1">
      <alignment horizontal="right"/>
    </xf>
    <xf numFmtId="1" fontId="1" fillId="24" borderId="21" xfId="28" applyNumberFormat="1" applyFont="1" applyFill="1" applyBorder="1" applyAlignment="1">
      <alignment horizontal="right"/>
    </xf>
    <xf numFmtId="1" fontId="1" fillId="24" borderId="10" xfId="28" applyNumberFormat="1" applyFont="1" applyFill="1" applyBorder="1" applyAlignment="1">
      <alignment horizontal="right"/>
    </xf>
    <xf numFmtId="1" fontId="3" fillId="24" borderId="22" xfId="28" applyNumberFormat="1" applyFont="1" applyFill="1" applyBorder="1" applyAlignment="1">
      <alignment horizontal="right"/>
    </xf>
    <xf numFmtId="1" fontId="4" fillId="24" borderId="10" xfId="28" applyNumberFormat="1" applyFont="1" applyFill="1" applyBorder="1" applyAlignment="1">
      <alignment horizontal="right"/>
    </xf>
    <xf numFmtId="1" fontId="4" fillId="24" borderId="22" xfId="28" applyNumberFormat="1" applyFont="1" applyFill="1" applyBorder="1" applyAlignment="1">
      <alignment horizontal="right"/>
    </xf>
    <xf numFmtId="0" fontId="2" fillId="24" borderId="0" xfId="0" applyFont="1" applyFill="1" applyBorder="1"/>
    <xf numFmtId="0" fontId="1" fillId="24" borderId="0" xfId="0" applyFont="1" applyFill="1" applyBorder="1"/>
    <xf numFmtId="0" fontId="1" fillId="24" borderId="0" xfId="0" applyFont="1" applyFill="1"/>
    <xf numFmtId="0" fontId="19" fillId="24" borderId="0" xfId="0" applyFont="1" applyFill="1" applyBorder="1" applyAlignment="1">
      <alignment horizontal="left" indent="1"/>
    </xf>
    <xf numFmtId="0" fontId="21" fillId="24" borderId="0" xfId="0" applyFont="1" applyFill="1" applyBorder="1"/>
    <xf numFmtId="3" fontId="3" fillId="24" borderId="0" xfId="0" applyNumberFormat="1" applyFont="1" applyFill="1" applyAlignment="1">
      <alignment vertical="center" wrapText="1"/>
    </xf>
    <xf numFmtId="3" fontId="4" fillId="24" borderId="0" xfId="0" applyNumberFormat="1" applyFont="1" applyFill="1" applyAlignment="1">
      <alignment horizontal="center" vertical="center" wrapText="1"/>
    </xf>
    <xf numFmtId="0" fontId="0" fillId="24" borderId="0" xfId="0" applyFill="1" applyAlignment="1">
      <alignment vertical="center" wrapText="1"/>
    </xf>
    <xf numFmtId="3" fontId="4" fillId="24" borderId="0" xfId="0" applyNumberFormat="1" applyFont="1" applyFill="1" applyAlignment="1">
      <alignment vertical="center"/>
    </xf>
    <xf numFmtId="3" fontId="4" fillId="24" borderId="0" xfId="0" applyNumberFormat="1" applyFont="1" applyFill="1" applyAlignment="1">
      <alignment vertical="center" wrapText="1"/>
    </xf>
    <xf numFmtId="3" fontId="4" fillId="24" borderId="0" xfId="0" applyNumberFormat="1" applyFont="1" applyFill="1" applyBorder="1" applyAlignment="1">
      <alignment vertical="center" wrapText="1"/>
    </xf>
    <xf numFmtId="3" fontId="0" fillId="24" borderId="0" xfId="28" applyNumberFormat="1" applyFont="1" applyFill="1" applyBorder="1"/>
    <xf numFmtId="3" fontId="3" fillId="24" borderId="0" xfId="28" applyNumberFormat="1" applyFont="1" applyFill="1" applyBorder="1"/>
    <xf numFmtId="0" fontId="0" fillId="24" borderId="0" xfId="0" applyNumberFormat="1" applyFill="1" applyAlignment="1">
      <alignment horizontal="left"/>
    </xf>
    <xf numFmtId="3" fontId="3" fillId="24" borderId="0" xfId="0" applyNumberFormat="1" applyFont="1" applyFill="1"/>
    <xf numFmtId="3" fontId="0" fillId="24" borderId="10" xfId="28" applyNumberFormat="1" applyFont="1" applyFill="1" applyBorder="1"/>
    <xf numFmtId="3" fontId="3" fillId="24" borderId="10" xfId="28" applyNumberFormat="1" applyFont="1" applyFill="1" applyBorder="1"/>
    <xf numFmtId="3" fontId="16" fillId="24" borderId="0" xfId="0" applyNumberFormat="1" applyFont="1" applyFill="1" applyAlignment="1">
      <alignment horizontal="left" vertical="center"/>
    </xf>
    <xf numFmtId="3" fontId="16" fillId="24" borderId="0" xfId="0" applyNumberFormat="1" applyFont="1" applyFill="1" applyAlignment="1">
      <alignment horizontal="left" vertical="center" wrapText="1"/>
    </xf>
    <xf numFmtId="0" fontId="3" fillId="24" borderId="11" xfId="0" applyFont="1" applyFill="1" applyBorder="1" applyAlignment="1">
      <alignment horizontal="center" wrapText="1"/>
    </xf>
    <xf numFmtId="0" fontId="4" fillId="24" borderId="0" xfId="0" applyNumberFormat="1" applyFont="1" applyFill="1" applyBorder="1" applyAlignment="1">
      <alignment horizontal="right" wrapText="1"/>
    </xf>
    <xf numFmtId="3" fontId="3" fillId="24" borderId="11" xfId="0" applyNumberFormat="1" applyFont="1" applyFill="1" applyBorder="1" applyAlignment="1">
      <alignment horizontal="center" wrapText="1"/>
    </xf>
    <xf numFmtId="3" fontId="2" fillId="24" borderId="0" xfId="0" applyNumberFormat="1" applyFont="1" applyFill="1" applyAlignment="1">
      <alignment horizontal="left" vertical="center" wrapText="1"/>
    </xf>
    <xf numFmtId="3" fontId="3" fillId="24" borderId="0" xfId="0" applyNumberFormat="1" applyFont="1" applyFill="1" applyBorder="1" applyAlignment="1">
      <alignment horizontal="left" vertical="center" wrapText="1"/>
    </xf>
    <xf numFmtId="3" fontId="3" fillId="24" borderId="0" xfId="0" applyNumberFormat="1" applyFont="1" applyFill="1" applyBorder="1" applyAlignment="1">
      <alignment horizontal="left" vertical="center"/>
    </xf>
    <xf numFmtId="3" fontId="4" fillId="24" borderId="0" xfId="0" applyNumberFormat="1" applyFont="1" applyFill="1" applyAlignment="1">
      <alignment horizontal="center" vertical="center"/>
    </xf>
    <xf numFmtId="3" fontId="4" fillId="24" borderId="0" xfId="0" applyNumberFormat="1" applyFont="1" applyFill="1" applyBorder="1" applyAlignment="1">
      <alignment horizontal="left" vertical="center"/>
    </xf>
    <xf numFmtId="0" fontId="59" fillId="24" borderId="0" xfId="0" applyFont="1" applyFill="1"/>
    <xf numFmtId="3" fontId="4" fillId="24" borderId="10" xfId="0" applyNumberFormat="1" applyFont="1" applyFill="1" applyBorder="1" applyAlignment="1">
      <alignment horizontal="right" vertical="center" wrapText="1"/>
    </xf>
    <xf numFmtId="3" fontId="4" fillId="24" borderId="0" xfId="0" applyNumberFormat="1" applyFont="1" applyFill="1" applyBorder="1" applyAlignment="1">
      <alignment horizontal="left" vertical="center" wrapText="1"/>
    </xf>
    <xf numFmtId="167" fontId="4" fillId="24" borderId="0" xfId="28" applyNumberFormat="1" applyFont="1" applyFill="1" applyBorder="1" applyAlignment="1">
      <alignment horizontal="right" vertical="center" wrapText="1"/>
    </xf>
    <xf numFmtId="167" fontId="3" fillId="24" borderId="0" xfId="28" applyNumberFormat="1" applyFont="1" applyFill="1" applyBorder="1" applyAlignment="1">
      <alignment horizontal="right" vertical="center" wrapText="1"/>
    </xf>
    <xf numFmtId="0" fontId="4" fillId="24" borderId="0" xfId="0" applyNumberFormat="1" applyFont="1" applyFill="1" applyBorder="1" applyAlignment="1" applyProtection="1">
      <alignment horizontal="left" vertical="center" wrapText="1"/>
    </xf>
    <xf numFmtId="167" fontId="4" fillId="24" borderId="0" xfId="28" applyNumberFormat="1" applyFont="1" applyFill="1" applyBorder="1" applyAlignment="1">
      <alignment horizontal="center" vertical="center" wrapText="1"/>
    </xf>
    <xf numFmtId="9" fontId="4" fillId="24" borderId="0" xfId="43" applyFont="1" applyFill="1" applyBorder="1" applyAlignment="1">
      <alignment vertical="center" wrapText="1"/>
    </xf>
    <xf numFmtId="167" fontId="0" fillId="24" borderId="0" xfId="28" applyNumberFormat="1" applyFont="1" applyFill="1" applyAlignment="1">
      <alignment horizontal="center"/>
    </xf>
    <xf numFmtId="9" fontId="0" fillId="24" borderId="0" xfId="43" applyFont="1" applyFill="1" applyBorder="1"/>
    <xf numFmtId="0" fontId="4" fillId="24" borderId="10" xfId="0" applyNumberFormat="1" applyFont="1" applyFill="1" applyBorder="1" applyAlignment="1" applyProtection="1">
      <alignment horizontal="left" vertical="center" wrapText="1"/>
    </xf>
    <xf numFmtId="167" fontId="4" fillId="24" borderId="10" xfId="28" applyNumberFormat="1" applyFont="1" applyFill="1" applyBorder="1" applyAlignment="1">
      <alignment horizontal="center" vertical="center" wrapText="1"/>
    </xf>
    <xf numFmtId="9" fontId="4" fillId="24" borderId="10" xfId="43" applyFont="1" applyFill="1" applyBorder="1" applyAlignment="1">
      <alignment vertical="center" wrapText="1"/>
    </xf>
    <xf numFmtId="3" fontId="3" fillId="24" borderId="0" xfId="0" applyNumberFormat="1" applyFont="1" applyFill="1" applyBorder="1" applyAlignment="1" applyProtection="1">
      <alignment horizontal="left" vertical="center" wrapText="1"/>
    </xf>
    <xf numFmtId="3" fontId="3" fillId="24" borderId="0" xfId="0" applyNumberFormat="1" applyFont="1" applyFill="1" applyBorder="1" applyAlignment="1">
      <alignment horizontal="center" vertical="center" wrapText="1"/>
    </xf>
    <xf numFmtId="3" fontId="4" fillId="24" borderId="0" xfId="0" applyNumberFormat="1" applyFont="1" applyFill="1" applyBorder="1" applyAlignment="1" applyProtection="1">
      <alignment vertical="center" wrapText="1"/>
    </xf>
    <xf numFmtId="9" fontId="58" fillId="24" borderId="0" xfId="43" applyFont="1" applyFill="1" applyAlignment="1">
      <alignment vertical="center" wrapText="1"/>
    </xf>
    <xf numFmtId="3" fontId="4" fillId="24" borderId="0" xfId="0" applyNumberFormat="1" applyFont="1" applyFill="1" applyBorder="1" applyAlignment="1" applyProtection="1">
      <alignment vertical="center"/>
    </xf>
    <xf numFmtId="3" fontId="4" fillId="24" borderId="0" xfId="0" applyNumberFormat="1" applyFont="1" applyFill="1" applyBorder="1" applyAlignment="1" applyProtection="1">
      <alignment horizontal="left" vertical="center" wrapText="1"/>
    </xf>
    <xf numFmtId="167" fontId="58" fillId="24" borderId="0" xfId="28" applyNumberFormat="1" applyFont="1" applyFill="1" applyBorder="1"/>
    <xf numFmtId="167" fontId="3" fillId="24" borderId="0" xfId="28" applyNumberFormat="1" applyFont="1" applyFill="1" applyBorder="1"/>
    <xf numFmtId="9" fontId="3" fillId="24" borderId="0" xfId="43" applyFont="1" applyFill="1" applyBorder="1"/>
    <xf numFmtId="9" fontId="3" fillId="24" borderId="0" xfId="43" applyFont="1" applyFill="1" applyBorder="1" applyAlignment="1">
      <alignment vertical="center" wrapText="1"/>
    </xf>
    <xf numFmtId="3" fontId="3" fillId="24" borderId="10" xfId="0" applyNumberFormat="1" applyFont="1" applyFill="1" applyBorder="1" applyAlignment="1" applyProtection="1">
      <alignment horizontal="left" vertical="center" wrapText="1"/>
    </xf>
    <xf numFmtId="3" fontId="60" fillId="24" borderId="10" xfId="0" applyNumberFormat="1" applyFont="1" applyFill="1" applyBorder="1" applyAlignment="1">
      <alignment horizontal="center" vertical="center" wrapText="1"/>
    </xf>
    <xf numFmtId="3" fontId="4" fillId="24" borderId="0" xfId="0" applyNumberFormat="1" applyFont="1" applyFill="1" applyAlignment="1">
      <alignment horizontal="right" vertical="center" wrapText="1"/>
    </xf>
    <xf numFmtId="3" fontId="15" fillId="24" borderId="0" xfId="0" applyNumberFormat="1" applyFont="1" applyFill="1" applyAlignment="1">
      <alignment horizontal="left" vertical="center" wrapText="1"/>
    </xf>
    <xf numFmtId="9" fontId="16" fillId="24" borderId="0" xfId="43" applyFont="1" applyFill="1" applyAlignment="1">
      <alignment horizontal="left" vertical="center" wrapText="1"/>
    </xf>
    <xf numFmtId="10" fontId="16" fillId="24" borderId="0" xfId="0" applyNumberFormat="1" applyFont="1" applyFill="1" applyAlignment="1">
      <alignment horizontal="left" vertical="center" wrapText="1"/>
    </xf>
    <xf numFmtId="167" fontId="4" fillId="24" borderId="0" xfId="28" applyNumberFormat="1" applyFont="1" applyFill="1" applyBorder="1" applyAlignment="1">
      <alignment vertical="center" wrapText="1"/>
    </xf>
    <xf numFmtId="9" fontId="58" fillId="24" borderId="0" xfId="0" applyNumberFormat="1" applyFont="1" applyFill="1"/>
    <xf numFmtId="9" fontId="58" fillId="24" borderId="0" xfId="43" applyFont="1" applyFill="1" applyAlignment="1">
      <alignment vertical="center"/>
    </xf>
    <xf numFmtId="167" fontId="37" fillId="24" borderId="0" xfId="28" applyNumberFormat="1" applyFont="1" applyFill="1" applyBorder="1"/>
    <xf numFmtId="3" fontId="15" fillId="24" borderId="0" xfId="0" applyNumberFormat="1" applyFont="1" applyFill="1" applyBorder="1" applyAlignment="1">
      <alignment horizontal="left" vertical="center" wrapText="1"/>
    </xf>
    <xf numFmtId="3" fontId="24" fillId="24" borderId="0" xfId="0" applyNumberFormat="1" applyFont="1" applyFill="1" applyBorder="1" applyAlignment="1">
      <alignment horizontal="left" vertical="center"/>
    </xf>
    <xf numFmtId="3" fontId="23" fillId="24" borderId="0" xfId="0" applyNumberFormat="1" applyFont="1" applyFill="1" applyBorder="1" applyAlignment="1">
      <alignment horizontal="center" vertical="center" wrapText="1"/>
    </xf>
    <xf numFmtId="3" fontId="25" fillId="24" borderId="0" xfId="0" applyNumberFormat="1" applyFont="1" applyFill="1" applyBorder="1" applyAlignment="1">
      <alignment horizontal="left" vertical="center" wrapText="1"/>
    </xf>
    <xf numFmtId="3" fontId="23" fillId="24" borderId="0" xfId="0" applyNumberFormat="1" applyFont="1" applyFill="1" applyBorder="1" applyAlignment="1">
      <alignment horizontal="left" vertical="center" wrapText="1"/>
    </xf>
    <xf numFmtId="3" fontId="23" fillId="24" borderId="0" xfId="0" applyNumberFormat="1" applyFont="1" applyFill="1" applyBorder="1" applyAlignment="1" applyProtection="1">
      <alignment horizontal="left" vertical="center" wrapText="1" indent="1"/>
    </xf>
    <xf numFmtId="3" fontId="23" fillId="24" borderId="0" xfId="0" applyNumberFormat="1" applyFont="1" applyFill="1" applyBorder="1" applyAlignment="1">
      <alignment horizontal="right" vertical="center" wrapText="1"/>
    </xf>
    <xf numFmtId="3" fontId="25" fillId="24" borderId="0" xfId="0" applyNumberFormat="1" applyFont="1" applyFill="1" applyBorder="1" applyAlignment="1">
      <alignment horizontal="right" vertical="center" wrapText="1"/>
    </xf>
    <xf numFmtId="3" fontId="1" fillId="24" borderId="0" xfId="0" applyNumberFormat="1" applyFont="1" applyFill="1" applyBorder="1" applyAlignment="1" applyProtection="1">
      <alignment horizontal="left" vertical="center" indent="1"/>
    </xf>
    <xf numFmtId="3" fontId="23" fillId="24" borderId="0" xfId="0" applyNumberFormat="1" applyFont="1" applyFill="1" applyBorder="1" applyAlignment="1" applyProtection="1">
      <alignment horizontal="left" vertical="center" indent="1"/>
    </xf>
    <xf numFmtId="3" fontId="23" fillId="24" borderId="0" xfId="0" applyNumberFormat="1" applyFont="1" applyFill="1" applyBorder="1" applyAlignment="1" applyProtection="1">
      <alignment horizontal="left" vertical="center" wrapText="1"/>
    </xf>
    <xf numFmtId="3" fontId="25" fillId="24" borderId="0" xfId="0" applyNumberFormat="1" applyFont="1" applyFill="1" applyBorder="1" applyAlignment="1" applyProtection="1">
      <alignment horizontal="left" vertical="center" wrapText="1"/>
    </xf>
    <xf numFmtId="3" fontId="25" fillId="24" borderId="0" xfId="0" applyNumberFormat="1" applyFont="1" applyFill="1" applyBorder="1" applyAlignment="1">
      <alignment horizontal="center" vertical="center" wrapText="1"/>
    </xf>
    <xf numFmtId="3" fontId="4" fillId="24" borderId="0" xfId="0" applyNumberFormat="1" applyFont="1" applyFill="1" applyBorder="1" applyAlignment="1">
      <alignment horizontal="right" vertical="center" wrapText="1"/>
    </xf>
    <xf numFmtId="0" fontId="4" fillId="24" borderId="10" xfId="0" applyNumberFormat="1" applyFont="1" applyFill="1" applyBorder="1" applyAlignment="1">
      <alignment horizontal="left" vertical="center" wrapText="1"/>
    </xf>
    <xf numFmtId="3" fontId="4" fillId="24" borderId="10" xfId="0" applyNumberFormat="1" applyFont="1" applyFill="1" applyBorder="1" applyAlignment="1">
      <alignment vertical="center" wrapText="1"/>
    </xf>
    <xf numFmtId="3" fontId="3" fillId="24" borderId="10" xfId="0" applyNumberFormat="1" applyFont="1" applyFill="1" applyBorder="1" applyAlignment="1">
      <alignment vertical="center" wrapText="1"/>
    </xf>
    <xf numFmtId="3" fontId="3" fillId="24" borderId="0" xfId="0" applyNumberFormat="1" applyFont="1" applyFill="1" applyBorder="1" applyAlignment="1">
      <alignment vertical="center" wrapText="1"/>
    </xf>
    <xf numFmtId="0" fontId="1" fillId="24" borderId="0" xfId="0" applyFont="1" applyFill="1" applyBorder="1" applyAlignment="1">
      <alignment horizontal="right"/>
    </xf>
    <xf numFmtId="3" fontId="3" fillId="24" borderId="10" xfId="0" applyNumberFormat="1" applyFont="1" applyFill="1" applyBorder="1" applyAlignment="1">
      <alignment horizontal="left" vertical="center" wrapText="1"/>
    </xf>
    <xf numFmtId="0" fontId="4" fillId="24" borderId="0" xfId="0" applyFont="1" applyFill="1" applyAlignment="1"/>
    <xf numFmtId="3" fontId="2" fillId="24" borderId="0" xfId="0" applyNumberFormat="1" applyFont="1" applyFill="1" applyBorder="1" applyAlignment="1">
      <alignment horizontal="left" vertical="center" wrapText="1"/>
    </xf>
    <xf numFmtId="3" fontId="4" fillId="24" borderId="0" xfId="0" applyNumberFormat="1" applyFont="1" applyFill="1" applyBorder="1"/>
    <xf numFmtId="0" fontId="58" fillId="24" borderId="0" xfId="0" applyFont="1" applyFill="1" applyBorder="1"/>
    <xf numFmtId="3" fontId="21" fillId="24" borderId="0" xfId="0" applyNumberFormat="1" applyFont="1" applyFill="1" applyBorder="1" applyAlignment="1">
      <alignment horizontal="left" vertical="center" wrapText="1"/>
    </xf>
    <xf numFmtId="3" fontId="19" fillId="24" borderId="0" xfId="0" applyNumberFormat="1" applyFont="1" applyFill="1" applyBorder="1" applyAlignment="1">
      <alignment horizontal="right" vertical="center"/>
    </xf>
    <xf numFmtId="3" fontId="19" fillId="24" borderId="0" xfId="0" applyNumberFormat="1" applyFont="1" applyFill="1" applyBorder="1" applyAlignment="1">
      <alignment horizontal="right" vertical="center" wrapText="1"/>
    </xf>
    <xf numFmtId="3" fontId="21" fillId="24" borderId="0" xfId="0" applyNumberFormat="1" applyFont="1" applyFill="1" applyBorder="1" applyAlignment="1">
      <alignment horizontal="right" vertical="center" wrapText="1"/>
    </xf>
    <xf numFmtId="3" fontId="19" fillId="24" borderId="0" xfId="0" applyNumberFormat="1" applyFont="1" applyFill="1" applyBorder="1" applyAlignment="1">
      <alignment horizontal="left" vertical="center" wrapText="1"/>
    </xf>
    <xf numFmtId="3" fontId="19" fillId="24" borderId="0" xfId="0" applyNumberFormat="1" applyFont="1" applyFill="1" applyBorder="1" applyAlignment="1">
      <alignment horizontal="left" vertical="center"/>
    </xf>
    <xf numFmtId="3" fontId="21" fillId="24" borderId="0" xfId="0" applyNumberFormat="1" applyFont="1" applyFill="1" applyBorder="1" applyAlignment="1">
      <alignment horizontal="center" vertical="center" wrapText="1"/>
    </xf>
    <xf numFmtId="3" fontId="3" fillId="24" borderId="0" xfId="0" applyNumberFormat="1" applyFont="1" applyFill="1" applyAlignment="1">
      <alignment horizontal="left" vertical="center" wrapText="1"/>
    </xf>
    <xf numFmtId="3" fontId="3" fillId="24" borderId="11" xfId="0" applyNumberFormat="1" applyFont="1" applyFill="1" applyBorder="1" applyAlignment="1">
      <alignment horizontal="left" vertical="center" wrapText="1"/>
    </xf>
    <xf numFmtId="1" fontId="4" fillId="24" borderId="0" xfId="0" applyNumberFormat="1" applyFont="1" applyFill="1" applyBorder="1" applyAlignment="1">
      <alignment horizontal="left" vertical="center" wrapText="1"/>
    </xf>
    <xf numFmtId="164" fontId="0" fillId="24" borderId="0" xfId="0" applyNumberFormat="1" applyFill="1" applyBorder="1" applyAlignment="1">
      <alignment horizontal="right" vertical="center" wrapText="1"/>
    </xf>
    <xf numFmtId="164" fontId="0" fillId="24" borderId="0" xfId="0" applyNumberFormat="1" applyFill="1" applyBorder="1" applyAlignment="1">
      <alignment horizontal="right"/>
    </xf>
    <xf numFmtId="0" fontId="0" fillId="24" borderId="0" xfId="0" applyFill="1" applyBorder="1" applyAlignment="1">
      <alignment horizontal="right"/>
    </xf>
    <xf numFmtId="0" fontId="0" fillId="24" borderId="10" xfId="0" applyFill="1" applyBorder="1" applyAlignment="1">
      <alignment horizontal="right"/>
    </xf>
    <xf numFmtId="3" fontId="15" fillId="24" borderId="0" xfId="0" applyNumberFormat="1" applyFont="1" applyFill="1" applyBorder="1" applyAlignment="1">
      <alignment horizontal="left" wrapText="1"/>
    </xf>
    <xf numFmtId="3" fontId="21" fillId="24" borderId="0" xfId="0" applyNumberFormat="1" applyFont="1" applyFill="1" applyBorder="1" applyAlignment="1">
      <alignment horizontal="left" vertical="center"/>
    </xf>
    <xf numFmtId="0" fontId="21" fillId="24" borderId="0" xfId="0" applyFont="1" applyFill="1" applyBorder="1" applyAlignment="1">
      <alignment horizontal="right" wrapText="1"/>
    </xf>
    <xf numFmtId="3" fontId="19" fillId="24" borderId="0" xfId="0" applyNumberFormat="1" applyFont="1" applyFill="1" applyBorder="1" applyAlignment="1">
      <alignment horizontal="center" vertical="center" wrapText="1"/>
    </xf>
    <xf numFmtId="1" fontId="19" fillId="24" borderId="0" xfId="0" applyNumberFormat="1" applyFont="1" applyFill="1" applyBorder="1" applyAlignment="1">
      <alignment horizontal="left" vertical="center" wrapText="1"/>
    </xf>
    <xf numFmtId="164" fontId="19" fillId="24" borderId="0" xfId="0" applyNumberFormat="1" applyFont="1" applyFill="1" applyBorder="1" applyAlignment="1">
      <alignment horizontal="right" vertical="center" wrapText="1"/>
    </xf>
    <xf numFmtId="164" fontId="19" fillId="24" borderId="0" xfId="0" applyNumberFormat="1" applyFont="1" applyFill="1" applyBorder="1" applyAlignment="1">
      <alignment horizontal="right"/>
    </xf>
    <xf numFmtId="0" fontId="21" fillId="24" borderId="0" xfId="0" applyFont="1" applyFill="1" applyBorder="1" applyAlignment="1">
      <alignment horizontal="center"/>
    </xf>
    <xf numFmtId="3" fontId="3" fillId="24" borderId="11" xfId="0" applyNumberFormat="1" applyFont="1" applyFill="1" applyBorder="1" applyAlignment="1">
      <alignment horizontal="right" vertical="center" wrapText="1"/>
    </xf>
    <xf numFmtId="167" fontId="4" fillId="24" borderId="0" xfId="28" applyNumberFormat="1" applyFont="1" applyFill="1" applyBorder="1" applyAlignment="1">
      <alignment horizontal="left" vertical="center" wrapText="1"/>
    </xf>
    <xf numFmtId="167" fontId="0" fillId="24" borderId="0" xfId="28" applyNumberFormat="1" applyFont="1" applyFill="1" applyBorder="1" applyAlignment="1">
      <alignment horizontal="left"/>
    </xf>
    <xf numFmtId="167" fontId="0" fillId="24" borderId="0" xfId="28" applyNumberFormat="1" applyFont="1" applyFill="1" applyAlignment="1">
      <alignment horizontal="left" vertical="center" wrapText="1"/>
    </xf>
    <xf numFmtId="167" fontId="0" fillId="24" borderId="0" xfId="28" applyNumberFormat="1" applyFont="1" applyFill="1" applyBorder="1" applyAlignment="1">
      <alignment horizontal="right"/>
    </xf>
    <xf numFmtId="167" fontId="0" fillId="24" borderId="10" xfId="28" applyNumberFormat="1" applyFont="1" applyFill="1" applyBorder="1" applyAlignment="1">
      <alignment horizontal="right"/>
    </xf>
    <xf numFmtId="3" fontId="3" fillId="24" borderId="0" xfId="0" applyNumberFormat="1" applyFont="1" applyFill="1" applyBorder="1" applyAlignment="1">
      <alignment vertical="center"/>
    </xf>
    <xf numFmtId="3" fontId="0" fillId="24" borderId="0" xfId="0" applyNumberFormat="1" applyFill="1" applyAlignment="1">
      <alignment horizontal="center" vertical="center" wrapText="1"/>
    </xf>
    <xf numFmtId="3" fontId="3" fillId="24" borderId="0" xfId="28" applyNumberFormat="1" applyFont="1" applyFill="1" applyBorder="1" applyAlignment="1">
      <alignment horizontal="right" vertical="center" wrapText="1"/>
    </xf>
    <xf numFmtId="3" fontId="0" fillId="24" borderId="0" xfId="28" applyNumberFormat="1" applyFont="1" applyFill="1" applyBorder="1" applyAlignment="1">
      <alignment horizontal="right" vertical="center" wrapText="1"/>
    </xf>
    <xf numFmtId="3" fontId="0" fillId="24" borderId="0" xfId="28" quotePrefix="1" applyNumberFormat="1" applyFont="1" applyFill="1" applyBorder="1" applyAlignment="1">
      <alignment horizontal="right" vertical="center" wrapText="1"/>
    </xf>
    <xf numFmtId="3" fontId="0" fillId="24" borderId="0" xfId="28" applyNumberFormat="1" applyFont="1" applyFill="1" applyBorder="1" applyAlignment="1">
      <alignment horizontal="right"/>
    </xf>
    <xf numFmtId="3" fontId="4" fillId="24" borderId="0" xfId="28" applyNumberFormat="1" applyFont="1" applyFill="1" applyBorder="1" applyAlignment="1">
      <alignment horizontal="right" vertical="center" wrapText="1"/>
    </xf>
    <xf numFmtId="3" fontId="3" fillId="24" borderId="10" xfId="28" applyNumberFormat="1" applyFont="1" applyFill="1" applyBorder="1" applyAlignment="1">
      <alignment horizontal="right"/>
    </xf>
    <xf numFmtId="0" fontId="1" fillId="24" borderId="10" xfId="0" applyFont="1" applyFill="1" applyBorder="1" applyAlignment="1">
      <alignment horizontal="right"/>
    </xf>
    <xf numFmtId="0" fontId="3" fillId="24" borderId="10" xfId="0" applyFont="1" applyFill="1" applyBorder="1"/>
    <xf numFmtId="3" fontId="0" fillId="24" borderId="0" xfId="0" applyNumberFormat="1" applyFill="1" applyBorder="1" applyAlignment="1">
      <alignment horizontal="center" vertical="center" wrapText="1"/>
    </xf>
    <xf numFmtId="3" fontId="2" fillId="24" borderId="0" xfId="0" applyNumberFormat="1" applyFont="1" applyFill="1" applyBorder="1" applyAlignment="1">
      <alignment horizontal="left" vertical="center"/>
    </xf>
    <xf numFmtId="0" fontId="2" fillId="24" borderId="0" xfId="0" applyFont="1" applyFill="1"/>
    <xf numFmtId="3" fontId="0" fillId="24" borderId="0" xfId="0" applyNumberFormat="1" applyFill="1" applyAlignment="1">
      <alignment horizontal="left" vertical="center" wrapText="1"/>
    </xf>
    <xf numFmtId="3" fontId="3" fillId="24" borderId="0" xfId="0" applyNumberFormat="1" applyFont="1" applyFill="1" applyAlignment="1">
      <alignment horizontal="left" vertical="center"/>
    </xf>
    <xf numFmtId="3" fontId="7" fillId="24" borderId="0" xfId="0" applyNumberFormat="1" applyFont="1" applyFill="1" applyAlignment="1">
      <alignment horizontal="left" vertical="center"/>
    </xf>
    <xf numFmtId="1" fontId="3" fillId="24" borderId="0" xfId="0" applyNumberFormat="1" applyFont="1" applyFill="1" applyBorder="1" applyAlignment="1">
      <alignment horizontal="right" vertical="center" wrapText="1"/>
    </xf>
    <xf numFmtId="3" fontId="0" fillId="24" borderId="0" xfId="0" applyNumberFormat="1" applyFill="1" applyBorder="1" applyAlignment="1">
      <alignment horizontal="left" vertical="center" wrapText="1"/>
    </xf>
    <xf numFmtId="0" fontId="4" fillId="24" borderId="12" xfId="0" applyFont="1" applyFill="1" applyBorder="1" applyAlignment="1">
      <alignment horizontal="left"/>
    </xf>
    <xf numFmtId="3" fontId="4" fillId="24" borderId="12" xfId="28" applyNumberFormat="1" applyFont="1" applyFill="1" applyBorder="1" applyAlignment="1">
      <alignment horizontal="right"/>
    </xf>
    <xf numFmtId="3" fontId="3" fillId="24" borderId="12" xfId="28" applyNumberFormat="1" applyFont="1" applyFill="1" applyBorder="1" applyAlignment="1">
      <alignment horizontal="right"/>
    </xf>
    <xf numFmtId="3" fontId="4" fillId="24" borderId="12" xfId="28" applyNumberFormat="1" applyFont="1" applyFill="1" applyBorder="1" applyAlignment="1">
      <alignment horizontal="right" vertical="center" wrapText="1"/>
    </xf>
    <xf numFmtId="3" fontId="1" fillId="24" borderId="0" xfId="0" applyNumberFormat="1" applyFont="1" applyFill="1" applyBorder="1" applyAlignment="1">
      <alignment horizontal="right" vertical="center" wrapText="1"/>
    </xf>
    <xf numFmtId="0" fontId="4" fillId="24" borderId="0" xfId="0" applyFont="1" applyFill="1" applyBorder="1" applyAlignment="1">
      <alignment horizontal="left"/>
    </xf>
    <xf numFmtId="3" fontId="0" fillId="24" borderId="0" xfId="0" applyNumberFormat="1" applyFill="1" applyBorder="1" applyAlignment="1">
      <alignment horizontal="right" vertical="center" wrapText="1"/>
    </xf>
    <xf numFmtId="3" fontId="4" fillId="24" borderId="0" xfId="28" applyNumberFormat="1" applyFont="1" applyFill="1" applyBorder="1" applyAlignment="1">
      <alignment horizontal="right" vertical="center"/>
    </xf>
    <xf numFmtId="0" fontId="1" fillId="24" borderId="10" xfId="0" applyNumberFormat="1" applyFont="1" applyFill="1" applyBorder="1" applyAlignment="1">
      <alignment horizontal="left" vertical="center" wrapText="1"/>
    </xf>
    <xf numFmtId="3" fontId="1" fillId="24" borderId="10" xfId="43" applyNumberFormat="1" applyFont="1" applyFill="1" applyBorder="1" applyAlignment="1">
      <alignment horizontal="right" vertical="center" wrapText="1"/>
    </xf>
    <xf numFmtId="3" fontId="1" fillId="24" borderId="10" xfId="0" applyNumberFormat="1" applyFont="1" applyFill="1" applyBorder="1" applyAlignment="1">
      <alignment horizontal="right" vertical="center" wrapText="1"/>
    </xf>
    <xf numFmtId="3" fontId="1" fillId="24" borderId="0" xfId="0" applyNumberFormat="1" applyFont="1" applyFill="1" applyBorder="1" applyAlignment="1">
      <alignment horizontal="left" vertical="center" wrapText="1"/>
    </xf>
    <xf numFmtId="1" fontId="21" fillId="24" borderId="0" xfId="0" applyNumberFormat="1" applyFont="1" applyFill="1" applyBorder="1" applyAlignment="1">
      <alignment horizontal="right" vertical="center" wrapText="1"/>
    </xf>
    <xf numFmtId="0" fontId="21" fillId="24" borderId="0" xfId="0" applyNumberFormat="1" applyFont="1" applyFill="1" applyBorder="1" applyAlignment="1">
      <alignment horizontal="right" vertical="center" wrapText="1"/>
    </xf>
    <xf numFmtId="3" fontId="19" fillId="24" borderId="0" xfId="0" applyNumberFormat="1" applyFont="1" applyFill="1" applyAlignment="1">
      <alignment horizontal="right" vertical="center" wrapText="1"/>
    </xf>
    <xf numFmtId="3" fontId="16" fillId="24" borderId="0" xfId="0" applyNumberFormat="1" applyFont="1" applyFill="1" applyBorder="1" applyAlignment="1">
      <alignment horizontal="left" vertical="center" wrapText="1"/>
    </xf>
    <xf numFmtId="9" fontId="0" fillId="24" borderId="0" xfId="43" applyFont="1" applyFill="1"/>
    <xf numFmtId="3" fontId="4" fillId="24" borderId="0" xfId="0" applyNumberFormat="1" applyFont="1" applyFill="1" applyAlignment="1">
      <alignment horizontal="left" vertical="center"/>
    </xf>
    <xf numFmtId="0" fontId="3" fillId="24" borderId="11" xfId="0" applyFont="1" applyFill="1" applyBorder="1" applyAlignment="1">
      <alignment wrapText="1"/>
    </xf>
    <xf numFmtId="0" fontId="4" fillId="24" borderId="12" xfId="0" applyFont="1" applyFill="1" applyBorder="1"/>
    <xf numFmtId="3" fontId="1" fillId="24" borderId="12" xfId="28" applyNumberFormat="1" applyFont="1" applyFill="1" applyBorder="1" applyAlignment="1">
      <alignment horizontal="right"/>
    </xf>
    <xf numFmtId="3" fontId="1" fillId="24" borderId="0" xfId="28" applyNumberFormat="1" applyFont="1" applyFill="1" applyBorder="1" applyAlignment="1">
      <alignment horizontal="right"/>
    </xf>
    <xf numFmtId="3" fontId="1" fillId="24" borderId="0" xfId="28" applyNumberFormat="1" applyFont="1" applyFill="1" applyBorder="1" applyAlignment="1">
      <alignment horizontal="right" vertical="center"/>
    </xf>
    <xf numFmtId="3" fontId="1" fillId="24" borderId="0" xfId="28" applyNumberFormat="1" applyFont="1" applyFill="1" applyBorder="1" applyAlignment="1">
      <alignment horizontal="right" vertical="center" wrapText="1"/>
    </xf>
    <xf numFmtId="0" fontId="16" fillId="24" borderId="0" xfId="0" applyFont="1" applyFill="1" applyBorder="1"/>
    <xf numFmtId="0" fontId="3" fillId="24" borderId="0" xfId="0" applyFont="1" applyFill="1" applyAlignment="1"/>
    <xf numFmtId="3" fontId="4" fillId="24" borderId="12" xfId="28" applyNumberFormat="1" applyFont="1" applyFill="1" applyBorder="1" applyAlignment="1">
      <alignment wrapText="1"/>
    </xf>
    <xf numFmtId="3" fontId="4" fillId="24" borderId="0" xfId="28" applyNumberFormat="1" applyFont="1" applyFill="1" applyBorder="1" applyAlignment="1">
      <alignment wrapText="1"/>
    </xf>
    <xf numFmtId="3" fontId="4" fillId="24" borderId="0" xfId="28" applyNumberFormat="1" applyFont="1" applyFill="1" applyBorder="1" applyAlignment="1"/>
    <xf numFmtId="3" fontId="7" fillId="24" borderId="10" xfId="0" applyNumberFormat="1" applyFont="1" applyFill="1" applyBorder="1"/>
    <xf numFmtId="3" fontId="11" fillId="24" borderId="0" xfId="0" applyNumberFormat="1" applyFont="1" applyFill="1" applyBorder="1" applyAlignment="1">
      <alignment horizontal="left" vertical="center" wrapText="1"/>
    </xf>
    <xf numFmtId="0" fontId="6" fillId="24" borderId="0" xfId="0" applyFont="1" applyFill="1" applyBorder="1" applyAlignment="1"/>
    <xf numFmtId="1" fontId="6" fillId="24" borderId="0" xfId="0" applyNumberFormat="1" applyFont="1" applyFill="1" applyBorder="1" applyAlignment="1">
      <alignment horizontal="right" vertical="center" wrapText="1"/>
    </xf>
    <xf numFmtId="3" fontId="12" fillId="24" borderId="0" xfId="0" applyNumberFormat="1" applyFont="1" applyFill="1" applyAlignment="1">
      <alignment horizontal="left" vertical="center"/>
    </xf>
    <xf numFmtId="0" fontId="7" fillId="24" borderId="0" xfId="0" applyFont="1" applyFill="1" applyBorder="1" applyAlignment="1">
      <alignment horizontal="right"/>
    </xf>
    <xf numFmtId="0" fontId="6" fillId="24" borderId="0" xfId="0" applyFont="1" applyFill="1" applyBorder="1" applyAlignment="1">
      <alignment horizontal="right"/>
    </xf>
    <xf numFmtId="0" fontId="7" fillId="24" borderId="0" xfId="0" applyFont="1" applyFill="1" applyBorder="1" applyAlignment="1"/>
    <xf numFmtId="3" fontId="60" fillId="24" borderId="0" xfId="0" applyNumberFormat="1" applyFont="1" applyFill="1" applyBorder="1" applyAlignment="1">
      <alignment horizontal="left" vertical="center"/>
    </xf>
    <xf numFmtId="0" fontId="60" fillId="24" borderId="0" xfId="0" applyFont="1" applyFill="1"/>
    <xf numFmtId="0" fontId="4" fillId="24" borderId="0" xfId="0" applyNumberFormat="1" applyFont="1" applyFill="1"/>
    <xf numFmtId="3" fontId="7" fillId="24" borderId="10" xfId="0" applyNumberFormat="1" applyFont="1" applyFill="1" applyBorder="1" applyAlignment="1">
      <alignment horizontal="right" vertical="center" wrapText="1"/>
    </xf>
    <xf numFmtId="0" fontId="1" fillId="24" borderId="0" xfId="0" applyFont="1" applyFill="1" applyBorder="1" applyAlignment="1">
      <alignment horizontal="left" vertical="center" wrapText="1"/>
    </xf>
    <xf numFmtId="9" fontId="58" fillId="24" borderId="0" xfId="43" applyFont="1" applyFill="1"/>
    <xf numFmtId="167" fontId="1" fillId="24" borderId="0" xfId="28" applyNumberFormat="1" applyFont="1" applyFill="1" applyBorder="1" applyAlignment="1">
      <alignment horizontal="right" vertical="center" wrapText="1"/>
    </xf>
    <xf numFmtId="0" fontId="1" fillId="24" borderId="11" xfId="0" applyFont="1" applyFill="1" applyBorder="1" applyAlignment="1">
      <alignment horizontal="left" vertical="center" wrapText="1"/>
    </xf>
    <xf numFmtId="3" fontId="1" fillId="24" borderId="11" xfId="0" applyNumberFormat="1" applyFont="1" applyFill="1" applyBorder="1" applyAlignment="1">
      <alignment horizontal="right" vertical="center" wrapText="1"/>
    </xf>
    <xf numFmtId="6" fontId="1" fillId="24" borderId="11" xfId="0" applyNumberFormat="1" applyFont="1" applyFill="1" applyBorder="1" applyAlignment="1">
      <alignment wrapText="1"/>
    </xf>
    <xf numFmtId="167" fontId="1" fillId="24" borderId="10" xfId="28" applyNumberFormat="1" applyFont="1" applyFill="1" applyBorder="1" applyAlignment="1">
      <alignment horizontal="right" vertical="center" wrapText="1"/>
    </xf>
    <xf numFmtId="0" fontId="1" fillId="24" borderId="10" xfId="43" applyNumberFormat="1" applyFont="1" applyFill="1" applyBorder="1"/>
    <xf numFmtId="9" fontId="1" fillId="24" borderId="0" xfId="43" applyFont="1" applyFill="1" applyBorder="1" applyAlignment="1">
      <alignment horizontal="right" vertical="center" wrapText="1"/>
    </xf>
    <xf numFmtId="169" fontId="1" fillId="24" borderId="0" xfId="28" applyNumberFormat="1" applyFont="1" applyFill="1" applyBorder="1" applyAlignment="1">
      <alignment horizontal="right" wrapText="1"/>
    </xf>
    <xf numFmtId="0" fontId="1" fillId="24" borderId="0" xfId="0" applyFont="1" applyFill="1" applyAlignment="1">
      <alignment horizontal="right"/>
    </xf>
    <xf numFmtId="0" fontId="1" fillId="24" borderId="0" xfId="0" applyFont="1" applyFill="1" applyBorder="1" applyAlignment="1">
      <alignment wrapText="1"/>
    </xf>
    <xf numFmtId="169" fontId="58" fillId="24" borderId="0" xfId="28" applyNumberFormat="1" applyFont="1" applyFill="1" applyBorder="1" applyAlignment="1">
      <alignment horizontal="right"/>
    </xf>
    <xf numFmtId="169" fontId="3" fillId="24" borderId="10" xfId="28" applyNumberFormat="1" applyFont="1" applyFill="1" applyBorder="1" applyAlignment="1" applyProtection="1">
      <alignment horizontal="right" wrapText="1"/>
    </xf>
    <xf numFmtId="0" fontId="31" fillId="24" borderId="0" xfId="0" applyFont="1" applyFill="1"/>
    <xf numFmtId="0" fontId="61" fillId="24" borderId="0" xfId="0" applyFont="1" applyFill="1"/>
    <xf numFmtId="0" fontId="1" fillId="24" borderId="0" xfId="0" applyFont="1" applyFill="1" applyBorder="1" applyAlignment="1">
      <alignment horizontal="right" vertical="top"/>
    </xf>
    <xf numFmtId="3" fontId="1" fillId="24" borderId="0" xfId="28" applyNumberFormat="1" applyFont="1" applyFill="1" applyBorder="1" applyAlignment="1">
      <alignment horizontal="right" vertical="top"/>
    </xf>
    <xf numFmtId="3" fontId="3" fillId="24" borderId="10" xfId="28" applyNumberFormat="1" applyFont="1" applyFill="1" applyBorder="1" applyAlignment="1" applyProtection="1">
      <alignment horizontal="right" vertical="center" wrapText="1"/>
    </xf>
    <xf numFmtId="3" fontId="3" fillId="24" borderId="10" xfId="28" applyNumberFormat="1" applyFont="1" applyFill="1" applyBorder="1" applyAlignment="1">
      <alignment horizontal="right" vertical="center" wrapText="1"/>
    </xf>
    <xf numFmtId="3" fontId="1" fillId="24" borderId="0" xfId="0" applyNumberFormat="1" applyFont="1" applyFill="1" applyBorder="1" applyAlignment="1">
      <alignment horizontal="right"/>
    </xf>
    <xf numFmtId="3" fontId="4" fillId="24" borderId="10" xfId="43" applyNumberFormat="1" applyFont="1" applyFill="1" applyBorder="1" applyAlignment="1">
      <alignment horizontal="right"/>
    </xf>
    <xf numFmtId="9" fontId="4" fillId="24" borderId="0" xfId="43" applyFont="1" applyFill="1" applyBorder="1" applyAlignment="1">
      <alignment horizontal="right"/>
    </xf>
    <xf numFmtId="0" fontId="29" fillId="24" borderId="0" xfId="0" applyFont="1" applyFill="1"/>
    <xf numFmtId="1" fontId="4" fillId="24" borderId="0" xfId="0" applyNumberFormat="1" applyFont="1" applyFill="1" applyBorder="1" applyAlignment="1">
      <alignment horizontal="right"/>
    </xf>
    <xf numFmtId="1" fontId="4" fillId="24" borderId="0" xfId="43" applyNumberFormat="1" applyFont="1" applyFill="1" applyBorder="1" applyAlignment="1">
      <alignment horizontal="right"/>
    </xf>
    <xf numFmtId="3" fontId="58" fillId="24" borderId="0" xfId="0" applyNumberFormat="1" applyFont="1" applyFill="1"/>
    <xf numFmtId="3" fontId="3" fillId="24" borderId="10" xfId="0" applyNumberFormat="1" applyFont="1" applyFill="1" applyBorder="1" applyAlignment="1">
      <alignment horizontal="center" wrapText="1"/>
    </xf>
    <xf numFmtId="3" fontId="0" fillId="24" borderId="10" xfId="0" applyNumberFormat="1" applyFill="1" applyBorder="1"/>
    <xf numFmtId="0" fontId="16" fillId="24" borderId="0" xfId="0" applyFont="1" applyFill="1" applyBorder="1" applyAlignment="1">
      <alignment horizontal="center"/>
    </xf>
    <xf numFmtId="0" fontId="15" fillId="24" borderId="0" xfId="0" applyFont="1" applyFill="1" applyBorder="1" applyAlignment="1">
      <alignment horizontal="center"/>
    </xf>
    <xf numFmtId="165" fontId="15" fillId="24" borderId="0" xfId="0" applyNumberFormat="1" applyFont="1" applyFill="1" applyBorder="1" applyAlignment="1">
      <alignment horizontal="center"/>
    </xf>
    <xf numFmtId="0" fontId="3" fillId="24" borderId="0" xfId="0" applyFont="1" applyFill="1" applyBorder="1" applyAlignment="1">
      <alignment horizontal="center"/>
    </xf>
    <xf numFmtId="0" fontId="4" fillId="24" borderId="0" xfId="0" applyFont="1" applyFill="1" applyBorder="1" applyAlignment="1">
      <alignment horizontal="center"/>
    </xf>
    <xf numFmtId="0" fontId="3" fillId="24" borderId="11" xfId="0" applyFont="1" applyFill="1" applyBorder="1" applyAlignment="1">
      <alignment vertical="center"/>
    </xf>
    <xf numFmtId="0" fontId="3" fillId="24" borderId="0" xfId="0" applyFont="1" applyFill="1" applyBorder="1" applyAlignment="1">
      <alignment vertical="center"/>
    </xf>
    <xf numFmtId="0" fontId="3" fillId="24" borderId="26" xfId="0" applyFont="1" applyFill="1" applyBorder="1"/>
    <xf numFmtId="3" fontId="3" fillId="24" borderId="26" xfId="0" applyNumberFormat="1" applyFont="1" applyFill="1" applyBorder="1" applyAlignment="1">
      <alignment horizontal="right"/>
    </xf>
    <xf numFmtId="0" fontId="3" fillId="24" borderId="11" xfId="0" applyFont="1" applyFill="1" applyBorder="1"/>
    <xf numFmtId="3" fontId="3" fillId="24" borderId="11" xfId="0" applyNumberFormat="1" applyFont="1" applyFill="1" applyBorder="1" applyAlignment="1">
      <alignment horizontal="right"/>
    </xf>
    <xf numFmtId="1" fontId="3" fillId="24" borderId="11" xfId="0" applyNumberFormat="1" applyFont="1" applyFill="1" applyBorder="1" applyAlignment="1">
      <alignment horizontal="right"/>
    </xf>
    <xf numFmtId="9" fontId="58" fillId="24" borderId="12" xfId="43" applyFont="1" applyFill="1" applyBorder="1"/>
    <xf numFmtId="9" fontId="58" fillId="24" borderId="0" xfId="43" applyFont="1" applyFill="1" applyBorder="1"/>
    <xf numFmtId="0" fontId="15" fillId="24" borderId="0" xfId="0" applyFont="1" applyFill="1" applyBorder="1"/>
    <xf numFmtId="3" fontId="58" fillId="24" borderId="0" xfId="0" applyNumberFormat="1" applyFont="1" applyFill="1" applyBorder="1"/>
    <xf numFmtId="0" fontId="3" fillId="24" borderId="27" xfId="0" applyFont="1" applyFill="1" applyBorder="1"/>
    <xf numFmtId="3" fontId="3" fillId="24" borderId="27" xfId="0" applyNumberFormat="1" applyFont="1" applyFill="1" applyBorder="1" applyAlignment="1">
      <alignment horizontal="right"/>
    </xf>
    <xf numFmtId="3" fontId="2" fillId="24" borderId="0" xfId="0" applyNumberFormat="1" applyFont="1" applyFill="1" applyAlignment="1">
      <alignment horizontal="left" vertical="center"/>
    </xf>
    <xf numFmtId="3" fontId="3" fillId="25" borderId="0" xfId="28" applyNumberFormat="1" applyFont="1" applyFill="1" applyBorder="1"/>
    <xf numFmtId="3" fontId="3" fillId="25" borderId="0" xfId="0" applyNumberFormat="1" applyFont="1" applyFill="1"/>
    <xf numFmtId="3" fontId="3" fillId="25" borderId="10" xfId="28" applyNumberFormat="1" applyFont="1" applyFill="1" applyBorder="1"/>
    <xf numFmtId="0" fontId="1" fillId="24" borderId="10" xfId="0" applyFont="1" applyFill="1" applyBorder="1" applyAlignment="1">
      <alignment horizontal="right" wrapText="1"/>
    </xf>
    <xf numFmtId="0" fontId="0" fillId="24" borderId="10" xfId="0" applyFill="1" applyBorder="1" applyAlignment="1">
      <alignment horizontal="right" wrapText="1"/>
    </xf>
    <xf numFmtId="10" fontId="2" fillId="24" borderId="0" xfId="0" applyNumberFormat="1" applyFont="1" applyFill="1" applyAlignment="1">
      <alignment horizontal="left" vertical="center" wrapText="1"/>
    </xf>
    <xf numFmtId="3" fontId="1" fillId="24" borderId="0" xfId="0" applyNumberFormat="1" applyFont="1" applyFill="1" applyBorder="1" applyAlignment="1">
      <alignment horizontal="left" vertical="center"/>
    </xf>
    <xf numFmtId="9" fontId="1" fillId="24" borderId="0" xfId="43" applyFill="1" applyAlignment="1">
      <alignment horizontal="left" vertical="center" wrapText="1"/>
    </xf>
    <xf numFmtId="3" fontId="63" fillId="24" borderId="0" xfId="0" applyNumberFormat="1" applyFont="1" applyFill="1" applyBorder="1" applyAlignment="1">
      <alignment horizontal="left" vertical="center" wrapText="1"/>
    </xf>
    <xf numFmtId="3" fontId="2" fillId="24" borderId="0" xfId="0" applyNumberFormat="1" applyFont="1" applyFill="1" applyBorder="1" applyAlignment="1">
      <alignment vertical="center" wrapText="1"/>
    </xf>
    <xf numFmtId="0" fontId="4" fillId="24" borderId="12" xfId="28" applyNumberFormat="1" applyFont="1" applyFill="1" applyBorder="1" applyAlignment="1">
      <alignment horizontal="right"/>
    </xf>
    <xf numFmtId="0" fontId="4" fillId="24" borderId="16" xfId="28" applyNumberFormat="1" applyFont="1" applyFill="1" applyBorder="1" applyAlignment="1">
      <alignment horizontal="right"/>
    </xf>
    <xf numFmtId="3" fontId="22" fillId="24" borderId="0" xfId="0" applyNumberFormat="1" applyFont="1" applyFill="1" applyBorder="1" applyAlignment="1">
      <alignment vertical="center"/>
    </xf>
    <xf numFmtId="0" fontId="0" fillId="24" borderId="28" xfId="0" applyFill="1" applyBorder="1" applyAlignment="1">
      <alignment horizontal="right" wrapText="1"/>
    </xf>
    <xf numFmtId="0" fontId="1" fillId="24" borderId="28" xfId="0" applyFont="1" applyFill="1" applyBorder="1" applyAlignment="1">
      <alignment horizontal="right" wrapText="1"/>
    </xf>
    <xf numFmtId="0" fontId="3" fillId="24" borderId="28" xfId="0" applyFont="1" applyFill="1" applyBorder="1" applyAlignment="1">
      <alignment horizontal="right" wrapText="1"/>
    </xf>
    <xf numFmtId="3" fontId="64" fillId="24" borderId="0" xfId="28" applyNumberFormat="1" applyFont="1" applyFill="1" applyBorder="1" applyAlignment="1">
      <alignment horizontal="right"/>
    </xf>
    <xf numFmtId="3" fontId="0" fillId="24" borderId="10" xfId="43" applyNumberFormat="1" applyFont="1" applyFill="1" applyBorder="1"/>
    <xf numFmtId="3" fontId="64" fillId="24" borderId="10" xfId="43" applyNumberFormat="1" applyFont="1" applyFill="1" applyBorder="1" applyAlignment="1">
      <alignment horizontal="right"/>
    </xf>
    <xf numFmtId="0" fontId="2" fillId="24" borderId="0" xfId="0" applyFont="1" applyFill="1" applyAlignment="1">
      <alignment vertical="center"/>
    </xf>
    <xf numFmtId="0" fontId="2" fillId="24" borderId="0" xfId="0" applyFont="1" applyFill="1" applyAlignment="1"/>
    <xf numFmtId="0" fontId="0" fillId="24" borderId="0" xfId="0" applyFill="1" applyAlignment="1">
      <alignment horizontal="left" wrapText="1"/>
    </xf>
    <xf numFmtId="0" fontId="16" fillId="24" borderId="0" xfId="0" applyFont="1" applyFill="1" applyAlignment="1">
      <alignment horizontal="left" wrapText="1"/>
    </xf>
    <xf numFmtId="0" fontId="7" fillId="24" borderId="0" xfId="0" applyFont="1" applyFill="1" applyAlignment="1">
      <alignment wrapText="1"/>
    </xf>
    <xf numFmtId="3" fontId="4" fillId="24" borderId="0" xfId="28" applyNumberFormat="1" applyFont="1" applyFill="1" applyBorder="1" applyAlignment="1">
      <alignment horizontal="right" vertical="top"/>
    </xf>
    <xf numFmtId="3" fontId="4" fillId="24" borderId="10" xfId="28" applyNumberFormat="1" applyFont="1" applyFill="1" applyBorder="1" applyAlignment="1"/>
    <xf numFmtId="3" fontId="4" fillId="24" borderId="10" xfId="28" applyNumberFormat="1" applyFont="1" applyFill="1" applyBorder="1" applyAlignment="1">
      <alignment wrapText="1"/>
    </xf>
    <xf numFmtId="3" fontId="3" fillId="24" borderId="10" xfId="28" applyNumberFormat="1" applyFont="1" applyFill="1" applyBorder="1" applyAlignment="1"/>
    <xf numFmtId="0" fontId="21" fillId="24" borderId="0" xfId="0" applyFont="1" applyFill="1" applyBorder="1" applyAlignment="1">
      <alignment horizontal="left" vertical="top"/>
    </xf>
    <xf numFmtId="9" fontId="0" fillId="24" borderId="0" xfId="43" applyFont="1" applyFill="1" applyAlignment="1">
      <alignment wrapText="1"/>
    </xf>
    <xf numFmtId="0" fontId="6" fillId="24" borderId="0" xfId="0" applyFont="1" applyFill="1"/>
    <xf numFmtId="0" fontId="7" fillId="24" borderId="11" xfId="0" applyFont="1" applyFill="1" applyBorder="1" applyAlignment="1">
      <alignment wrapText="1"/>
    </xf>
    <xf numFmtId="0" fontId="7" fillId="24" borderId="0" xfId="0" applyFont="1" applyFill="1" applyBorder="1" applyAlignment="1">
      <alignment horizontal="left"/>
    </xf>
    <xf numFmtId="3" fontId="7" fillId="24" borderId="0" xfId="28" applyNumberFormat="1" applyFont="1" applyFill="1" applyBorder="1"/>
    <xf numFmtId="3" fontId="6" fillId="24" borderId="0" xfId="28" applyNumberFormat="1" applyFont="1" applyFill="1" applyBorder="1"/>
    <xf numFmtId="0" fontId="60" fillId="24" borderId="0" xfId="0" applyFont="1" applyFill="1" applyBorder="1" applyAlignment="1">
      <alignment horizontal="right"/>
    </xf>
    <xf numFmtId="3" fontId="7" fillId="24" borderId="0" xfId="28" applyNumberFormat="1" applyFont="1" applyFill="1" applyBorder="1" applyAlignment="1">
      <alignment horizontal="right"/>
    </xf>
    <xf numFmtId="0" fontId="7" fillId="24" borderId="10" xfId="0" applyFont="1" applyFill="1" applyBorder="1" applyAlignment="1">
      <alignment horizontal="left"/>
    </xf>
    <xf numFmtId="3" fontId="7" fillId="24" borderId="10" xfId="28" applyNumberFormat="1" applyFont="1" applyFill="1" applyBorder="1" applyAlignment="1">
      <alignment horizontal="right"/>
    </xf>
    <xf numFmtId="1" fontId="7" fillId="24" borderId="10" xfId="43" applyNumberFormat="1" applyFont="1" applyFill="1" applyBorder="1"/>
    <xf numFmtId="3" fontId="6" fillId="24" borderId="10" xfId="28" applyNumberFormat="1" applyFont="1" applyFill="1" applyBorder="1"/>
    <xf numFmtId="9" fontId="7" fillId="24" borderId="0" xfId="43" applyFont="1" applyFill="1"/>
    <xf numFmtId="0" fontId="12" fillId="24" borderId="0" xfId="0" applyFont="1" applyFill="1"/>
    <xf numFmtId="0" fontId="6" fillId="24" borderId="11" xfId="0" applyFont="1" applyFill="1" applyBorder="1" applyAlignment="1">
      <alignment horizontal="right" wrapText="1"/>
    </xf>
    <xf numFmtId="0" fontId="7" fillId="24" borderId="11" xfId="0" applyNumberFormat="1" applyFont="1" applyFill="1" applyBorder="1" applyAlignment="1">
      <alignment horizontal="right" wrapText="1"/>
    </xf>
    <xf numFmtId="3" fontId="0" fillId="24" borderId="12" xfId="28" applyNumberFormat="1" applyFont="1" applyFill="1" applyBorder="1" applyAlignment="1">
      <alignment horizontal="right"/>
    </xf>
    <xf numFmtId="0" fontId="15" fillId="24" borderId="0" xfId="0" applyFont="1" applyFill="1" applyAlignment="1"/>
    <xf numFmtId="0" fontId="65" fillId="24" borderId="0" xfId="0" applyFont="1" applyFill="1" applyAlignment="1"/>
    <xf numFmtId="0" fontId="61" fillId="24" borderId="0" xfId="0" applyFont="1" applyFill="1" applyAlignment="1"/>
    <xf numFmtId="0" fontId="58" fillId="24" borderId="0" xfId="0" applyFont="1" applyFill="1" applyAlignment="1"/>
    <xf numFmtId="0" fontId="0" fillId="24" borderId="10" xfId="0" applyFill="1" applyBorder="1" applyAlignment="1">
      <alignment wrapText="1"/>
    </xf>
    <xf numFmtId="0" fontId="3" fillId="24" borderId="12" xfId="0" applyFont="1" applyFill="1" applyBorder="1" applyAlignment="1">
      <alignment horizontal="left" wrapText="1"/>
    </xf>
    <xf numFmtId="3" fontId="4" fillId="24" borderId="10" xfId="0" applyNumberFormat="1" applyFont="1" applyFill="1" applyBorder="1" applyAlignment="1">
      <alignment horizontal="right" wrapText="1"/>
    </xf>
    <xf numFmtId="0" fontId="3" fillId="24" borderId="10" xfId="0" applyFont="1" applyFill="1" applyBorder="1" applyAlignment="1">
      <alignment horizontal="left" wrapText="1"/>
    </xf>
    <xf numFmtId="3" fontId="12" fillId="24" borderId="0" xfId="0" applyNumberFormat="1" applyFont="1" applyFill="1" applyBorder="1" applyAlignment="1">
      <alignment horizontal="left" vertical="center" wrapText="1"/>
    </xf>
    <xf numFmtId="0" fontId="0" fillId="24" borderId="12" xfId="0" applyFill="1" applyBorder="1" applyAlignment="1">
      <alignment horizontal="left" vertical="center"/>
    </xf>
    <xf numFmtId="167" fontId="0" fillId="24" borderId="12" xfId="28" applyNumberFormat="1" applyFont="1" applyFill="1" applyBorder="1" applyAlignment="1">
      <alignment vertical="center"/>
    </xf>
    <xf numFmtId="0" fontId="0" fillId="24" borderId="0" xfId="0" applyFill="1" applyBorder="1" applyAlignment="1">
      <alignment horizontal="left" vertical="center"/>
    </xf>
    <xf numFmtId="3" fontId="0" fillId="24" borderId="0" xfId="28" applyNumberFormat="1" applyFont="1" applyFill="1" applyBorder="1" applyAlignment="1">
      <alignment vertical="center"/>
    </xf>
    <xf numFmtId="3" fontId="0" fillId="24" borderId="0" xfId="28" applyNumberFormat="1" applyFont="1" applyFill="1" applyBorder="1" applyAlignment="1">
      <alignment horizontal="right" vertical="center"/>
    </xf>
    <xf numFmtId="3" fontId="0" fillId="24" borderId="0" xfId="28" applyNumberFormat="1" applyFont="1" applyFill="1" applyBorder="1" applyAlignment="1"/>
    <xf numFmtId="0" fontId="0" fillId="24" borderId="10" xfId="0" applyFill="1" applyBorder="1" applyAlignment="1">
      <alignment horizontal="left" vertical="center"/>
    </xf>
    <xf numFmtId="3" fontId="0" fillId="24" borderId="10" xfId="0" applyNumberFormat="1" applyFill="1" applyBorder="1" applyAlignment="1">
      <alignment vertical="center"/>
    </xf>
    <xf numFmtId="3" fontId="0" fillId="24" borderId="10" xfId="0" applyNumberFormat="1" applyFill="1" applyBorder="1" applyAlignment="1">
      <alignment horizontal="right" vertical="center"/>
    </xf>
    <xf numFmtId="3" fontId="0" fillId="24" borderId="0" xfId="0" applyNumberFormat="1" applyFill="1" applyBorder="1" applyAlignment="1">
      <alignment vertical="center"/>
    </xf>
    <xf numFmtId="3" fontId="0" fillId="24" borderId="0" xfId="0" applyNumberFormat="1" applyFill="1" applyBorder="1" applyAlignment="1">
      <alignment horizontal="right" vertical="center"/>
    </xf>
    <xf numFmtId="0" fontId="14" fillId="24" borderId="0" xfId="0" applyFont="1" applyFill="1" applyAlignment="1">
      <alignment wrapText="1"/>
    </xf>
    <xf numFmtId="3" fontId="6" fillId="24" borderId="0" xfId="0" applyNumberFormat="1" applyFont="1" applyFill="1" applyAlignment="1">
      <alignment horizontal="left" vertical="center" wrapText="1"/>
    </xf>
    <xf numFmtId="3" fontId="7" fillId="24" borderId="0" xfId="0" applyNumberFormat="1" applyFont="1" applyFill="1" applyAlignment="1">
      <alignment horizontal="center" vertical="center" wrapText="1"/>
    </xf>
    <xf numFmtId="3" fontId="7" fillId="24" borderId="0" xfId="0" applyNumberFormat="1" applyFont="1" applyFill="1" applyBorder="1" applyAlignment="1">
      <alignment horizontal="center" vertical="center" wrapText="1"/>
    </xf>
    <xf numFmtId="0" fontId="7" fillId="24" borderId="0" xfId="0" applyFont="1" applyFill="1" applyAlignment="1">
      <alignment horizontal="left" vertical="center"/>
    </xf>
    <xf numFmtId="3" fontId="7" fillId="24" borderId="0" xfId="0" applyNumberFormat="1" applyFont="1" applyFill="1" applyBorder="1" applyAlignment="1">
      <alignment horizontal="right" vertical="center"/>
    </xf>
    <xf numFmtId="0" fontId="7" fillId="24" borderId="12" xfId="0" applyFont="1" applyFill="1" applyBorder="1" applyAlignment="1">
      <alignment horizontal="left"/>
    </xf>
    <xf numFmtId="3" fontId="6" fillId="24" borderId="12" xfId="28" applyNumberFormat="1" applyFont="1" applyFill="1" applyBorder="1"/>
    <xf numFmtId="3" fontId="7" fillId="24" borderId="12" xfId="28" applyNumberFormat="1" applyFont="1" applyFill="1" applyBorder="1"/>
    <xf numFmtId="3" fontId="64" fillId="24" borderId="12" xfId="28" applyNumberFormat="1" applyFont="1" applyFill="1" applyBorder="1" applyAlignment="1">
      <alignment horizontal="right"/>
    </xf>
    <xf numFmtId="3" fontId="6" fillId="24" borderId="10" xfId="43" applyNumberFormat="1" applyFont="1" applyFill="1" applyBorder="1"/>
    <xf numFmtId="3" fontId="7" fillId="24" borderId="0" xfId="0" applyNumberFormat="1" applyFont="1" applyFill="1" applyAlignment="1">
      <alignment horizontal="center"/>
    </xf>
    <xf numFmtId="3" fontId="12" fillId="24" borderId="0" xfId="0" applyNumberFormat="1" applyFont="1" applyFill="1" applyAlignment="1">
      <alignment vertical="center"/>
    </xf>
    <xf numFmtId="0" fontId="0" fillId="24" borderId="10" xfId="0" applyFill="1" applyBorder="1" applyAlignment="1">
      <alignment horizontal="right" vertical="center" wrapText="1"/>
    </xf>
    <xf numFmtId="0" fontId="1" fillId="24" borderId="0" xfId="28" applyNumberFormat="1" applyFont="1" applyFill="1" applyBorder="1" applyAlignment="1">
      <alignment horizontal="right"/>
    </xf>
    <xf numFmtId="168" fontId="1" fillId="24" borderId="0" xfId="29" applyNumberFormat="1" applyFont="1" applyFill="1" applyBorder="1" applyAlignment="1">
      <alignment horizontal="right"/>
    </xf>
    <xf numFmtId="0" fontId="1" fillId="24" borderId="0" xfId="28" applyNumberFormat="1" applyFill="1" applyBorder="1" applyAlignment="1">
      <alignment horizontal="right"/>
    </xf>
    <xf numFmtId="168" fontId="1" fillId="24" borderId="0" xfId="29" applyNumberFormat="1" applyFill="1" applyBorder="1" applyAlignment="1">
      <alignment horizontal="right"/>
    </xf>
    <xf numFmtId="166" fontId="23" fillId="24" borderId="0" xfId="0" applyNumberFormat="1" applyFont="1" applyFill="1" applyAlignment="1">
      <alignment horizontal="left"/>
    </xf>
    <xf numFmtId="168" fontId="4" fillId="24" borderId="0" xfId="29" applyNumberFormat="1" applyFont="1" applyFill="1" applyBorder="1" applyAlignment="1">
      <alignment horizontal="right"/>
    </xf>
    <xf numFmtId="168" fontId="4" fillId="24" borderId="10" xfId="29" applyNumberFormat="1" applyFont="1" applyFill="1" applyBorder="1" applyAlignment="1">
      <alignment horizontal="right"/>
    </xf>
    <xf numFmtId="0" fontId="1" fillId="24" borderId="10" xfId="28" applyNumberFormat="1" applyFill="1" applyBorder="1" applyAlignment="1">
      <alignment horizontal="right"/>
    </xf>
    <xf numFmtId="168" fontId="1" fillId="24" borderId="10" xfId="29" applyNumberFormat="1" applyFill="1" applyBorder="1" applyAlignment="1">
      <alignment horizontal="right"/>
    </xf>
    <xf numFmtId="168" fontId="1" fillId="24" borderId="0" xfId="29" applyNumberFormat="1" applyFont="1" applyFill="1" applyBorder="1" applyAlignment="1">
      <alignment horizontal="left"/>
    </xf>
    <xf numFmtId="8" fontId="1" fillId="24" borderId="0" xfId="0" applyNumberFormat="1" applyFont="1" applyFill="1" applyBorder="1" applyAlignment="1">
      <alignment horizontal="right"/>
    </xf>
    <xf numFmtId="8" fontId="1" fillId="24" borderId="0" xfId="0" applyNumberFormat="1" applyFont="1" applyFill="1" applyBorder="1"/>
    <xf numFmtId="0" fontId="3" fillId="24" borderId="12" xfId="0" applyFont="1" applyFill="1" applyBorder="1" applyAlignment="1">
      <alignment horizontal="left"/>
    </xf>
    <xf numFmtId="0" fontId="3" fillId="24" borderId="12" xfId="0" applyFont="1" applyFill="1" applyBorder="1" applyAlignment="1">
      <alignment horizontal="right"/>
    </xf>
    <xf numFmtId="167" fontId="3" fillId="24" borderId="12" xfId="28" applyNumberFormat="1" applyFont="1" applyFill="1" applyBorder="1" applyAlignment="1">
      <alignment horizontal="right"/>
    </xf>
    <xf numFmtId="167" fontId="0" fillId="24" borderId="0" xfId="28" applyNumberFormat="1" applyFont="1" applyFill="1" applyAlignment="1">
      <alignment horizontal="right"/>
    </xf>
    <xf numFmtId="167" fontId="32" fillId="24" borderId="0" xfId="28" applyNumberFormat="1" applyFont="1" applyFill="1" applyBorder="1"/>
    <xf numFmtId="167" fontId="60" fillId="24" borderId="0" xfId="0" applyNumberFormat="1" applyFont="1" applyFill="1" applyBorder="1" applyAlignment="1">
      <alignment horizontal="right"/>
    </xf>
    <xf numFmtId="167" fontId="3" fillId="24" borderId="0" xfId="28" applyNumberFormat="1" applyFont="1" applyFill="1" applyBorder="1" applyAlignment="1">
      <alignment horizontal="right"/>
    </xf>
    <xf numFmtId="167" fontId="4" fillId="24" borderId="0" xfId="28" applyNumberFormat="1" applyFont="1" applyFill="1" applyBorder="1" applyAlignment="1">
      <alignment horizontal="right"/>
    </xf>
    <xf numFmtId="167" fontId="0" fillId="24" borderId="0" xfId="28" applyNumberFormat="1" applyFont="1" applyFill="1" applyBorder="1"/>
    <xf numFmtId="167" fontId="1" fillId="24" borderId="0" xfId="28" applyNumberFormat="1" applyFont="1" applyFill="1" applyBorder="1"/>
    <xf numFmtId="167" fontId="1" fillId="24" borderId="10" xfId="28" applyNumberFormat="1" applyFont="1" applyFill="1" applyBorder="1"/>
    <xf numFmtId="167" fontId="32" fillId="24" borderId="10" xfId="28" applyNumberFormat="1" applyFont="1" applyFill="1" applyBorder="1"/>
    <xf numFmtId="3" fontId="16" fillId="24" borderId="0" xfId="0" applyNumberFormat="1" applyFont="1" applyFill="1" applyAlignment="1">
      <alignment horizontal="center"/>
    </xf>
    <xf numFmtId="0" fontId="36" fillId="24" borderId="0" xfId="0" applyFont="1" applyFill="1"/>
    <xf numFmtId="0" fontId="1" fillId="24" borderId="0" xfId="0" applyFont="1" applyFill="1" applyBorder="1" applyAlignment="1">
      <alignment horizontal="left"/>
    </xf>
    <xf numFmtId="3" fontId="1" fillId="24" borderId="0" xfId="0" applyNumberFormat="1" applyFont="1" applyFill="1" applyBorder="1"/>
    <xf numFmtId="167" fontId="0" fillId="24" borderId="0" xfId="0" applyNumberFormat="1" applyFill="1"/>
    <xf numFmtId="0" fontId="4" fillId="24" borderId="0" xfId="0" applyFont="1" applyFill="1" applyAlignment="1">
      <alignment horizontal="center"/>
    </xf>
    <xf numFmtId="0" fontId="3" fillId="24" borderId="11" xfId="0" applyFont="1" applyFill="1" applyBorder="1" applyAlignment="1">
      <alignment horizontal="left"/>
    </xf>
    <xf numFmtId="0" fontId="3" fillId="24" borderId="11" xfId="0" applyFont="1" applyFill="1" applyBorder="1" applyAlignment="1">
      <alignment horizontal="right"/>
    </xf>
    <xf numFmtId="0" fontId="3" fillId="24" borderId="0" xfId="0" applyFont="1" applyFill="1" applyBorder="1" applyAlignment="1">
      <alignment horizontal="left"/>
    </xf>
    <xf numFmtId="3" fontId="60" fillId="24" borderId="0" xfId="0" applyNumberFormat="1" applyFont="1" applyFill="1" applyBorder="1" applyAlignment="1">
      <alignment horizontal="right"/>
    </xf>
    <xf numFmtId="3" fontId="4" fillId="24" borderId="0" xfId="28" applyNumberFormat="1" applyFont="1" applyFill="1" applyAlignment="1">
      <alignment horizontal="right"/>
    </xf>
    <xf numFmtId="3" fontId="4" fillId="24" borderId="0" xfId="28" applyNumberFormat="1" applyFont="1" applyFill="1"/>
    <xf numFmtId="9" fontId="4" fillId="24" borderId="0" xfId="0" applyNumberFormat="1" applyFont="1" applyFill="1" applyBorder="1" applyAlignment="1">
      <alignment horizontal="left"/>
    </xf>
    <xf numFmtId="9" fontId="4" fillId="24" borderId="0" xfId="0" applyNumberFormat="1" applyFont="1" applyFill="1" applyBorder="1"/>
    <xf numFmtId="3" fontId="14" fillId="24" borderId="0" xfId="0" applyNumberFormat="1" applyFont="1" applyFill="1" applyBorder="1" applyAlignment="1">
      <alignment horizontal="right"/>
    </xf>
    <xf numFmtId="3" fontId="3" fillId="24" borderId="10" xfId="0" applyNumberFormat="1" applyFont="1" applyFill="1" applyBorder="1"/>
    <xf numFmtId="0" fontId="14" fillId="24" borderId="0" xfId="0" applyFont="1" applyFill="1"/>
    <xf numFmtId="0" fontId="15" fillId="24" borderId="0" xfId="0" applyFont="1" applyFill="1" applyBorder="1" applyAlignment="1">
      <alignment horizontal="left"/>
    </xf>
    <xf numFmtId="3" fontId="4" fillId="24" borderId="0" xfId="43" applyNumberFormat="1" applyFont="1" applyFill="1" applyBorder="1" applyAlignment="1">
      <alignment horizontal="right"/>
    </xf>
    <xf numFmtId="3" fontId="3" fillId="24" borderId="0" xfId="0" applyNumberFormat="1" applyFont="1" applyFill="1" applyBorder="1"/>
    <xf numFmtId="3" fontId="16" fillId="24" borderId="0" xfId="0" applyNumberFormat="1" applyFont="1" applyFill="1" applyBorder="1" applyAlignment="1">
      <alignment horizontal="center"/>
    </xf>
    <xf numFmtId="0" fontId="5" fillId="24" borderId="0" xfId="36" applyFill="1" applyBorder="1" applyAlignment="1" applyProtection="1">
      <alignment horizontal="right"/>
    </xf>
    <xf numFmtId="0" fontId="4" fillId="24" borderId="10" xfId="0" applyFont="1" applyFill="1" applyBorder="1" applyAlignment="1">
      <alignment horizontal="right" textRotation="180"/>
    </xf>
    <xf numFmtId="0" fontId="3" fillId="24" borderId="10" xfId="0" applyFont="1" applyFill="1" applyBorder="1" applyAlignment="1">
      <alignment horizontal="right"/>
    </xf>
    <xf numFmtId="3" fontId="0" fillId="24" borderId="0" xfId="0" applyNumberFormat="1" applyFont="1" applyFill="1" applyBorder="1" applyAlignment="1">
      <alignment horizontal="right"/>
    </xf>
    <xf numFmtId="3" fontId="0" fillId="24" borderId="10" xfId="0" applyNumberFormat="1" applyFont="1" applyFill="1" applyBorder="1" applyAlignment="1">
      <alignment horizontal="right"/>
    </xf>
    <xf numFmtId="1" fontId="19" fillId="24" borderId="0" xfId="0" applyNumberFormat="1" applyFont="1" applyFill="1" applyBorder="1" applyAlignment="1">
      <alignment horizontal="right"/>
    </xf>
    <xf numFmtId="3" fontId="3" fillId="25" borderId="0" xfId="0" applyNumberFormat="1" applyFont="1" applyFill="1" applyBorder="1" applyAlignment="1">
      <alignment horizontal="right"/>
    </xf>
    <xf numFmtId="3" fontId="3" fillId="25" borderId="10" xfId="0" applyNumberFormat="1" applyFont="1" applyFill="1" applyBorder="1" applyAlignment="1">
      <alignment horizontal="right"/>
    </xf>
    <xf numFmtId="3" fontId="3" fillId="25" borderId="0" xfId="28" applyNumberFormat="1" applyFont="1" applyFill="1" applyBorder="1" applyAlignment="1">
      <alignment horizontal="right"/>
    </xf>
    <xf numFmtId="3" fontId="3" fillId="24" borderId="14" xfId="28" applyNumberFormat="1" applyFont="1" applyFill="1" applyBorder="1" applyAlignment="1">
      <alignment horizontal="right"/>
    </xf>
    <xf numFmtId="3" fontId="3" fillId="25" borderId="15" xfId="28" applyNumberFormat="1" applyFont="1" applyFill="1" applyBorder="1" applyAlignment="1">
      <alignment horizontal="right"/>
    </xf>
    <xf numFmtId="3" fontId="3" fillId="24" borderId="13" xfId="28" applyNumberFormat="1" applyFont="1" applyFill="1" applyBorder="1" applyAlignment="1">
      <alignment horizontal="right"/>
    </xf>
    <xf numFmtId="3" fontId="3" fillId="25" borderId="16" xfId="28" applyNumberFormat="1" applyFont="1" applyFill="1" applyBorder="1" applyAlignment="1">
      <alignment horizontal="right"/>
    </xf>
    <xf numFmtId="3" fontId="3" fillId="24" borderId="17" xfId="28" applyNumberFormat="1" applyFont="1" applyFill="1" applyBorder="1" applyAlignment="1">
      <alignment horizontal="right"/>
    </xf>
    <xf numFmtId="3" fontId="3" fillId="25" borderId="18" xfId="28" applyNumberFormat="1" applyFont="1" applyFill="1" applyBorder="1" applyAlignment="1">
      <alignment horizontal="right"/>
    </xf>
    <xf numFmtId="3" fontId="3" fillId="25" borderId="15" xfId="0" applyNumberFormat="1" applyFont="1" applyFill="1" applyBorder="1" applyAlignment="1">
      <alignment horizontal="right"/>
    </xf>
    <xf numFmtId="3" fontId="3" fillId="25" borderId="16" xfId="0" applyNumberFormat="1" applyFont="1" applyFill="1" applyBorder="1" applyAlignment="1">
      <alignment horizontal="right"/>
    </xf>
    <xf numFmtId="3" fontId="3" fillId="25" borderId="18" xfId="0" applyNumberFormat="1" applyFont="1" applyFill="1" applyBorder="1" applyAlignment="1">
      <alignment horizontal="right"/>
    </xf>
    <xf numFmtId="3" fontId="3" fillId="24" borderId="14" xfId="0" applyNumberFormat="1" applyFont="1" applyFill="1" applyBorder="1" applyAlignment="1">
      <alignment horizontal="right"/>
    </xf>
    <xf numFmtId="3" fontId="4" fillId="24" borderId="12" xfId="0" applyNumberFormat="1" applyFont="1" applyFill="1" applyBorder="1" applyAlignment="1">
      <alignment horizontal="right"/>
    </xf>
    <xf numFmtId="3" fontId="3" fillId="24" borderId="13" xfId="0" applyNumberFormat="1" applyFont="1" applyFill="1" applyBorder="1" applyAlignment="1">
      <alignment horizontal="right"/>
    </xf>
    <xf numFmtId="3" fontId="3" fillId="24" borderId="17" xfId="0" applyNumberFormat="1" applyFont="1" applyFill="1" applyBorder="1" applyAlignment="1">
      <alignment horizontal="right"/>
    </xf>
    <xf numFmtId="3" fontId="1" fillId="25" borderId="29" xfId="28" applyNumberFormat="1" applyFont="1" applyFill="1" applyBorder="1" applyAlignment="1">
      <alignment horizontal="right" wrapText="1"/>
    </xf>
    <xf numFmtId="3" fontId="1" fillId="25" borderId="30" xfId="28" applyNumberFormat="1" applyFont="1" applyFill="1" applyBorder="1" applyAlignment="1">
      <alignment horizontal="right" wrapText="1"/>
    </xf>
    <xf numFmtId="3" fontId="4" fillId="25" borderId="30" xfId="28" applyNumberFormat="1" applyFont="1" applyFill="1" applyBorder="1" applyAlignment="1"/>
    <xf numFmtId="3" fontId="7" fillId="25" borderId="31" xfId="0" applyNumberFormat="1" applyFont="1" applyFill="1" applyBorder="1"/>
    <xf numFmtId="3" fontId="4" fillId="25" borderId="29" xfId="28" applyNumberFormat="1" applyFont="1" applyFill="1" applyBorder="1" applyAlignment="1">
      <alignment wrapText="1"/>
    </xf>
    <xf numFmtId="3" fontId="4" fillId="25" borderId="30" xfId="28" applyNumberFormat="1" applyFont="1" applyFill="1" applyBorder="1" applyAlignment="1">
      <alignment wrapText="1"/>
    </xf>
    <xf numFmtId="3" fontId="4" fillId="25" borderId="30" xfId="28" applyNumberFormat="1" applyFont="1" applyFill="1" applyBorder="1" applyAlignment="1">
      <alignment vertical="center"/>
    </xf>
    <xf numFmtId="0" fontId="3" fillId="24" borderId="11" xfId="0" applyFont="1" applyFill="1" applyBorder="1" applyAlignment="1">
      <alignment horizontal="right" wrapText="1"/>
    </xf>
    <xf numFmtId="3" fontId="4" fillId="24" borderId="11" xfId="0" applyNumberFormat="1" applyFont="1" applyFill="1" applyBorder="1" applyAlignment="1">
      <alignment horizontal="right" wrapText="1"/>
    </xf>
    <xf numFmtId="0" fontId="4" fillId="24" borderId="11" xfId="0" applyFont="1" applyFill="1" applyBorder="1" applyAlignment="1">
      <alignment horizontal="right" wrapText="1"/>
    </xf>
    <xf numFmtId="0" fontId="1" fillId="24" borderId="11" xfId="0" applyFont="1" applyFill="1" applyBorder="1" applyAlignment="1">
      <alignment horizontal="right" wrapText="1"/>
    </xf>
    <xf numFmtId="3" fontId="3" fillId="25" borderId="29" xfId="28" applyNumberFormat="1" applyFont="1" applyFill="1" applyBorder="1" applyAlignment="1">
      <alignment horizontal="right"/>
    </xf>
    <xf numFmtId="3" fontId="3" fillId="25" borderId="30" xfId="28" applyNumberFormat="1" applyFont="1" applyFill="1" applyBorder="1" applyAlignment="1">
      <alignment horizontal="right"/>
    </xf>
    <xf numFmtId="3" fontId="3" fillId="25" borderId="31" xfId="0" applyNumberFormat="1" applyFont="1" applyFill="1" applyBorder="1" applyAlignment="1">
      <alignment horizontal="right"/>
    </xf>
    <xf numFmtId="3" fontId="4" fillId="24" borderId="14" xfId="28" applyNumberFormat="1" applyFont="1" applyFill="1" applyBorder="1" applyAlignment="1">
      <alignment horizontal="right"/>
    </xf>
    <xf numFmtId="3" fontId="4" fillId="24" borderId="13" xfId="28" applyNumberFormat="1" applyFont="1" applyFill="1" applyBorder="1" applyAlignment="1">
      <alignment horizontal="right"/>
    </xf>
    <xf numFmtId="3" fontId="4" fillId="24" borderId="13" xfId="28" applyNumberFormat="1" applyFont="1" applyFill="1" applyBorder="1" applyAlignment="1">
      <alignment horizontal="right" vertical="center" wrapText="1"/>
    </xf>
    <xf numFmtId="3" fontId="1" fillId="24" borderId="17" xfId="0" applyNumberFormat="1" applyFont="1" applyFill="1" applyBorder="1" applyAlignment="1">
      <alignment horizontal="right" vertical="center" wrapText="1"/>
    </xf>
    <xf numFmtId="3" fontId="3" fillId="25" borderId="18" xfId="0" applyNumberFormat="1" applyFont="1" applyFill="1" applyBorder="1" applyAlignment="1">
      <alignment horizontal="right" vertical="center" wrapText="1"/>
    </xf>
    <xf numFmtId="3" fontId="3" fillId="25" borderId="31" xfId="28" applyNumberFormat="1" applyFont="1" applyFill="1" applyBorder="1" applyAlignment="1">
      <alignment horizontal="right"/>
    </xf>
    <xf numFmtId="3" fontId="3" fillId="25" borderId="14" xfId="28" applyNumberFormat="1" applyFont="1" applyFill="1" applyBorder="1" applyAlignment="1">
      <alignment horizontal="right"/>
    </xf>
    <xf numFmtId="3" fontId="3" fillId="25" borderId="13" xfId="28" applyNumberFormat="1" applyFont="1" applyFill="1" applyBorder="1" applyAlignment="1">
      <alignment horizontal="right"/>
    </xf>
    <xf numFmtId="3" fontId="3" fillId="25" borderId="17" xfId="28" applyNumberFormat="1" applyFont="1" applyFill="1" applyBorder="1" applyAlignment="1">
      <alignment horizontal="right"/>
    </xf>
    <xf numFmtId="0" fontId="3" fillId="25" borderId="29" xfId="0" applyFont="1" applyFill="1" applyBorder="1" applyAlignment="1">
      <alignment horizontal="right" wrapText="1"/>
    </xf>
    <xf numFmtId="0" fontId="3" fillId="25" borderId="31" xfId="0" applyFont="1" applyFill="1" applyBorder="1" applyAlignment="1">
      <alignment horizontal="right" wrapText="1"/>
    </xf>
    <xf numFmtId="0" fontId="0" fillId="24" borderId="16" xfId="0" applyFill="1" applyBorder="1" applyAlignment="1">
      <alignment horizontal="left"/>
    </xf>
    <xf numFmtId="0" fontId="0" fillId="24" borderId="18" xfId="0" applyFill="1" applyBorder="1" applyAlignment="1">
      <alignment horizontal="left"/>
    </xf>
    <xf numFmtId="0" fontId="3" fillId="24" borderId="11" xfId="0" applyFont="1" applyFill="1" applyBorder="1" applyAlignment="1">
      <alignment horizontal="right" vertical="center" wrapText="1"/>
    </xf>
    <xf numFmtId="49" fontId="1" fillId="24" borderId="0" xfId="0" applyNumberFormat="1" applyFont="1" applyFill="1" applyBorder="1" applyAlignment="1">
      <alignment horizontal="left" vertical="center" wrapText="1"/>
    </xf>
    <xf numFmtId="3" fontId="3" fillId="25" borderId="0" xfId="0" applyNumberFormat="1" applyFont="1" applyFill="1" applyBorder="1" applyAlignment="1">
      <alignment horizontal="right" vertical="center" wrapText="1"/>
    </xf>
    <xf numFmtId="3" fontId="3" fillId="25" borderId="0" xfId="0" applyNumberFormat="1" applyFont="1" applyFill="1" applyAlignment="1">
      <alignment vertical="center" wrapText="1"/>
    </xf>
    <xf numFmtId="3" fontId="3" fillId="25" borderId="10" xfId="0" applyNumberFormat="1" applyFont="1" applyFill="1" applyBorder="1" applyAlignment="1">
      <alignment vertical="center" wrapText="1"/>
    </xf>
    <xf numFmtId="3" fontId="3" fillId="25" borderId="0" xfId="0" applyNumberFormat="1" applyFont="1" applyFill="1" applyBorder="1" applyAlignment="1">
      <alignment vertical="center" wrapText="1"/>
    </xf>
    <xf numFmtId="0" fontId="1" fillId="25" borderId="0" xfId="0" applyFont="1" applyFill="1" applyBorder="1" applyAlignment="1">
      <alignment horizontal="right"/>
    </xf>
    <xf numFmtId="3" fontId="60" fillId="25" borderId="10" xfId="0" applyNumberFormat="1" applyFont="1" applyFill="1" applyBorder="1" applyAlignment="1">
      <alignment horizontal="center" vertical="center" wrapText="1"/>
    </xf>
    <xf numFmtId="167" fontId="3" fillId="25" borderId="0" xfId="28" applyNumberFormat="1" applyFont="1" applyFill="1" applyBorder="1" applyAlignment="1">
      <alignment horizontal="right" vertical="center" wrapText="1"/>
    </xf>
    <xf numFmtId="167" fontId="3" fillId="25" borderId="0" xfId="28" applyNumberFormat="1" applyFont="1" applyFill="1" applyBorder="1" applyAlignment="1">
      <alignment horizontal="center" vertical="center" wrapText="1"/>
    </xf>
    <xf numFmtId="167" fontId="3" fillId="25" borderId="10" xfId="28" applyNumberFormat="1" applyFont="1" applyFill="1" applyBorder="1" applyAlignment="1">
      <alignment horizontal="center" vertical="center" wrapText="1"/>
    </xf>
    <xf numFmtId="167" fontId="3" fillId="25" borderId="0" xfId="28" applyNumberFormat="1" applyFont="1" applyFill="1" applyBorder="1" applyAlignment="1">
      <alignment vertical="center" wrapText="1"/>
    </xf>
    <xf numFmtId="167" fontId="58" fillId="25" borderId="0" xfId="28" applyNumberFormat="1" applyFont="1" applyFill="1" applyBorder="1"/>
    <xf numFmtId="167" fontId="3" fillId="25" borderId="0" xfId="28" applyNumberFormat="1" applyFont="1" applyFill="1" applyBorder="1"/>
    <xf numFmtId="167" fontId="37" fillId="25" borderId="0" xfId="28" applyNumberFormat="1" applyFont="1" applyFill="1" applyBorder="1"/>
    <xf numFmtId="3" fontId="3" fillId="25" borderId="10" xfId="43" applyNumberFormat="1" applyFont="1" applyFill="1" applyBorder="1"/>
    <xf numFmtId="0" fontId="0" fillId="25" borderId="0" xfId="0" applyFill="1" applyBorder="1" applyAlignment="1">
      <alignment horizontal="center" wrapText="1"/>
    </xf>
    <xf numFmtId="0" fontId="3" fillId="25" borderId="0" xfId="0" applyFont="1" applyFill="1" applyAlignment="1">
      <alignment horizontal="right" wrapText="1"/>
    </xf>
    <xf numFmtId="0" fontId="3" fillId="25" borderId="0" xfId="0" applyFont="1" applyFill="1" applyBorder="1"/>
    <xf numFmtId="0" fontId="0" fillId="25" borderId="10" xfId="0" applyFill="1" applyBorder="1"/>
    <xf numFmtId="0" fontId="60" fillId="25" borderId="0" xfId="0" applyFont="1" applyFill="1" applyBorder="1"/>
    <xf numFmtId="0" fontId="3" fillId="25" borderId="0" xfId="0" applyFont="1" applyFill="1" applyBorder="1" applyAlignment="1">
      <alignment horizontal="right" wrapText="1"/>
    </xf>
    <xf numFmtId="3" fontId="6" fillId="24" borderId="14" xfId="28" applyNumberFormat="1" applyFont="1" applyFill="1" applyBorder="1"/>
    <xf numFmtId="3" fontId="6" fillId="24" borderId="13" xfId="28" applyNumberFormat="1" applyFont="1" applyFill="1" applyBorder="1"/>
    <xf numFmtId="3" fontId="6" fillId="24" borderId="17" xfId="0" applyNumberFormat="1" applyFont="1" applyFill="1" applyBorder="1"/>
    <xf numFmtId="3" fontId="7" fillId="24" borderId="15" xfId="28" applyNumberFormat="1" applyFont="1" applyFill="1" applyBorder="1"/>
    <xf numFmtId="3" fontId="7" fillId="24" borderId="16" xfId="28" applyNumberFormat="1" applyFont="1" applyFill="1" applyBorder="1"/>
    <xf numFmtId="3" fontId="7" fillId="24" borderId="18" xfId="0" applyNumberFormat="1" applyFont="1" applyFill="1" applyBorder="1"/>
    <xf numFmtId="0" fontId="0" fillId="25" borderId="0" xfId="0" applyFill="1" applyBorder="1"/>
    <xf numFmtId="3" fontId="0" fillId="24" borderId="10" xfId="0" applyNumberFormat="1" applyFill="1" applyBorder="1" applyAlignment="1">
      <alignment horizontal="right" wrapText="1"/>
    </xf>
    <xf numFmtId="0" fontId="0" fillId="25" borderId="0" xfId="0" applyFill="1" applyBorder="1" applyAlignment="1">
      <alignment horizontal="right"/>
    </xf>
    <xf numFmtId="3" fontId="0" fillId="25" borderId="0" xfId="28" applyNumberFormat="1" applyFont="1" applyFill="1" applyBorder="1" applyAlignment="1">
      <alignment horizontal="right"/>
    </xf>
    <xf numFmtId="3" fontId="4" fillId="25" borderId="0" xfId="28" applyNumberFormat="1" applyFont="1" applyFill="1" applyBorder="1" applyAlignment="1">
      <alignment horizontal="right"/>
    </xf>
    <xf numFmtId="3" fontId="4" fillId="25" borderId="0" xfId="28" applyNumberFormat="1" applyFont="1" applyFill="1" applyBorder="1" applyAlignment="1">
      <alignment horizontal="right" wrapText="1"/>
    </xf>
    <xf numFmtId="3" fontId="4" fillId="25" borderId="0" xfId="28" applyNumberFormat="1" applyFont="1" applyFill="1" applyBorder="1" applyAlignment="1">
      <alignment horizontal="right" vertical="top"/>
    </xf>
    <xf numFmtId="3" fontId="4" fillId="25" borderId="10" xfId="28" applyNumberFormat="1" applyFont="1" applyFill="1" applyBorder="1" applyAlignment="1"/>
    <xf numFmtId="3" fontId="4" fillId="25" borderId="0" xfId="0" applyNumberFormat="1" applyFont="1" applyFill="1" applyBorder="1" applyAlignment="1">
      <alignment horizontal="right" wrapText="1"/>
    </xf>
    <xf numFmtId="3" fontId="4" fillId="25" borderId="10" xfId="28" applyNumberFormat="1" applyFont="1" applyFill="1" applyBorder="1" applyAlignment="1">
      <alignment wrapText="1"/>
    </xf>
    <xf numFmtId="3" fontId="1" fillId="25" borderId="0" xfId="28" applyNumberFormat="1" applyFont="1" applyFill="1" applyBorder="1" applyAlignment="1">
      <alignment horizontal="right" wrapText="1"/>
    </xf>
    <xf numFmtId="3" fontId="3" fillId="25" borderId="0" xfId="28" applyNumberFormat="1" applyFont="1" applyFill="1" applyBorder="1" applyAlignment="1">
      <alignment horizontal="right" wrapText="1"/>
    </xf>
    <xf numFmtId="3" fontId="3" fillId="25" borderId="10" xfId="28" applyNumberFormat="1" applyFont="1" applyFill="1" applyBorder="1" applyAlignment="1"/>
    <xf numFmtId="3" fontId="3" fillId="25" borderId="0" xfId="0" applyNumberFormat="1" applyFont="1" applyFill="1" applyAlignment="1">
      <alignment horizontal="right" wrapText="1"/>
    </xf>
    <xf numFmtId="3" fontId="3" fillId="25" borderId="11" xfId="0" applyNumberFormat="1" applyFont="1" applyFill="1" applyBorder="1" applyAlignment="1">
      <alignment horizontal="right" wrapText="1"/>
    </xf>
    <xf numFmtId="3" fontId="3" fillId="24" borderId="16" xfId="0" applyNumberFormat="1" applyFont="1" applyFill="1" applyBorder="1" applyAlignment="1">
      <alignment horizontal="right"/>
    </xf>
    <xf numFmtId="3" fontId="3" fillId="24" borderId="18" xfId="0" applyNumberFormat="1" applyFont="1" applyFill="1" applyBorder="1" applyAlignment="1">
      <alignment horizontal="right"/>
    </xf>
    <xf numFmtId="3" fontId="3" fillId="24" borderId="16" xfId="0" applyNumberFormat="1" applyFont="1" applyFill="1" applyBorder="1" applyAlignment="1">
      <alignment horizontal="right" wrapText="1"/>
    </xf>
    <xf numFmtId="3" fontId="4" fillId="24" borderId="16" xfId="0" applyNumberFormat="1" applyFont="1" applyFill="1" applyBorder="1" applyAlignment="1">
      <alignment horizontal="right"/>
    </xf>
    <xf numFmtId="3" fontId="4" fillId="24" borderId="16" xfId="0" applyNumberFormat="1" applyFont="1" applyFill="1" applyBorder="1" applyAlignment="1">
      <alignment horizontal="right" wrapText="1"/>
    </xf>
    <xf numFmtId="3" fontId="3" fillId="25" borderId="0" xfId="0" applyNumberFormat="1" applyFont="1" applyFill="1" applyBorder="1" applyAlignment="1">
      <alignment horizontal="right" wrapText="1"/>
    </xf>
    <xf numFmtId="41" fontId="3" fillId="25" borderId="10" xfId="0" applyNumberFormat="1" applyFont="1" applyFill="1" applyBorder="1" applyAlignment="1">
      <alignment horizontal="right" wrapText="1"/>
    </xf>
    <xf numFmtId="41" fontId="3" fillId="25" borderId="0" xfId="0" applyNumberFormat="1" applyFont="1" applyFill="1" applyBorder="1" applyAlignment="1">
      <alignment horizontal="right" wrapText="1"/>
    </xf>
    <xf numFmtId="41" fontId="3" fillId="25" borderId="11" xfId="0" applyNumberFormat="1" applyFont="1" applyFill="1" applyBorder="1" applyAlignment="1">
      <alignment horizontal="right" wrapText="1"/>
    </xf>
    <xf numFmtId="3" fontId="3" fillId="24" borderId="15" xfId="0" applyNumberFormat="1" applyFont="1" applyFill="1" applyBorder="1" applyAlignment="1">
      <alignment horizontal="right" wrapText="1"/>
    </xf>
    <xf numFmtId="41" fontId="3" fillId="24" borderId="18" xfId="0" applyNumberFormat="1" applyFont="1" applyFill="1" applyBorder="1" applyAlignment="1">
      <alignment horizontal="right" wrapText="1"/>
    </xf>
    <xf numFmtId="41" fontId="3" fillId="24" borderId="16" xfId="0" applyNumberFormat="1" applyFont="1" applyFill="1" applyBorder="1" applyAlignment="1">
      <alignment horizontal="right" wrapText="1"/>
    </xf>
    <xf numFmtId="41" fontId="3" fillId="24" borderId="16" xfId="0" applyNumberFormat="1" applyFont="1" applyFill="1" applyBorder="1" applyAlignment="1">
      <alignment horizontal="right"/>
    </xf>
    <xf numFmtId="3" fontId="3" fillId="25" borderId="10" xfId="43" applyNumberFormat="1" applyFont="1" applyFill="1" applyBorder="1" applyAlignment="1">
      <alignment horizontal="right"/>
    </xf>
    <xf numFmtId="3" fontId="4" fillId="24" borderId="15" xfId="28" applyNumberFormat="1" applyFont="1" applyFill="1" applyBorder="1" applyAlignment="1">
      <alignment horizontal="right"/>
    </xf>
    <xf numFmtId="3" fontId="4" fillId="24" borderId="16" xfId="28" applyNumberFormat="1" applyFont="1" applyFill="1" applyBorder="1" applyAlignment="1">
      <alignment horizontal="right"/>
    </xf>
    <xf numFmtId="3" fontId="4" fillId="24" borderId="16" xfId="28" applyNumberFormat="1" applyFont="1" applyFill="1" applyBorder="1" applyAlignment="1">
      <alignment horizontal="right" wrapText="1"/>
    </xf>
    <xf numFmtId="3" fontId="1" fillId="24" borderId="18" xfId="0" applyNumberFormat="1" applyFont="1" applyFill="1" applyBorder="1" applyAlignment="1">
      <alignment horizontal="right"/>
    </xf>
    <xf numFmtId="3" fontId="0" fillId="24" borderId="15" xfId="0" applyNumberFormat="1" applyFill="1" applyBorder="1" applyAlignment="1">
      <alignment horizontal="right"/>
    </xf>
    <xf numFmtId="3" fontId="0" fillId="24" borderId="16" xfId="0" applyNumberFormat="1" applyFill="1" applyBorder="1" applyAlignment="1">
      <alignment horizontal="right"/>
    </xf>
    <xf numFmtId="3" fontId="0" fillId="24" borderId="18" xfId="0" applyNumberFormat="1" applyFill="1" applyBorder="1" applyAlignment="1">
      <alignment horizontal="right"/>
    </xf>
    <xf numFmtId="0" fontId="3" fillId="25" borderId="32" xfId="0" applyNumberFormat="1" applyFont="1" applyFill="1" applyBorder="1" applyAlignment="1">
      <alignment horizontal="center"/>
    </xf>
    <xf numFmtId="0" fontId="3" fillId="25" borderId="0" xfId="0" applyNumberFormat="1" applyFont="1" applyFill="1" applyBorder="1" applyAlignment="1">
      <alignment horizontal="right"/>
    </xf>
    <xf numFmtId="0" fontId="3" fillId="25" borderId="10" xfId="0" applyNumberFormat="1" applyFont="1" applyFill="1" applyBorder="1" applyAlignment="1">
      <alignment horizontal="right"/>
    </xf>
    <xf numFmtId="0" fontId="0" fillId="25" borderId="0" xfId="0" applyNumberFormat="1" applyFill="1" applyBorder="1" applyAlignment="1">
      <alignment horizontal="right"/>
    </xf>
    <xf numFmtId="0" fontId="4" fillId="25" borderId="0" xfId="0" applyNumberFormat="1" applyFont="1" applyFill="1" applyBorder="1" applyAlignment="1">
      <alignment horizontal="right"/>
    </xf>
    <xf numFmtId="0" fontId="3" fillId="24" borderId="33" xfId="0" applyNumberFormat="1" applyFont="1" applyFill="1" applyBorder="1"/>
    <xf numFmtId="0" fontId="3" fillId="24" borderId="33" xfId="0" applyNumberFormat="1" applyFont="1" applyFill="1" applyBorder="1" applyAlignment="1">
      <alignment horizontal="right"/>
    </xf>
    <xf numFmtId="0" fontId="3" fillId="24" borderId="34" xfId="0" applyNumberFormat="1" applyFont="1" applyFill="1" applyBorder="1" applyAlignment="1">
      <alignment horizontal="right"/>
    </xf>
    <xf numFmtId="0" fontId="3" fillId="24" borderId="35" xfId="0" applyNumberFormat="1" applyFont="1" applyFill="1" applyBorder="1" applyAlignment="1">
      <alignment horizontal="right"/>
    </xf>
    <xf numFmtId="0" fontId="3" fillId="25" borderId="33" xfId="0" applyNumberFormat="1" applyFont="1" applyFill="1" applyBorder="1" applyAlignment="1">
      <alignment horizontal="right"/>
    </xf>
    <xf numFmtId="0" fontId="0" fillId="25" borderId="0" xfId="0" applyNumberFormat="1" applyFill="1"/>
    <xf numFmtId="0" fontId="0" fillId="25" borderId="0" xfId="0" applyNumberFormat="1" applyFill="1" applyAlignment="1">
      <alignment horizontal="right"/>
    </xf>
    <xf numFmtId="0" fontId="0" fillId="25" borderId="10" xfId="0" applyNumberFormat="1" applyFill="1" applyBorder="1"/>
    <xf numFmtId="0" fontId="0" fillId="24" borderId="15" xfId="0" applyNumberFormat="1" applyFill="1" applyBorder="1"/>
    <xf numFmtId="0" fontId="0" fillId="24" borderId="18" xfId="0" applyNumberFormat="1" applyFill="1" applyBorder="1"/>
    <xf numFmtId="0" fontId="1" fillId="25" borderId="0" xfId="0" applyNumberFormat="1" applyFont="1" applyFill="1" applyBorder="1" applyAlignment="1">
      <alignment horizontal="right"/>
    </xf>
    <xf numFmtId="0" fontId="0" fillId="24" borderId="28" xfId="0" applyNumberFormat="1" applyFill="1" applyBorder="1"/>
    <xf numFmtId="0" fontId="1" fillId="24" borderId="36" xfId="0" applyNumberFormat="1" applyFont="1" applyFill="1" applyBorder="1" applyAlignment="1">
      <alignment horizontal="right"/>
    </xf>
    <xf numFmtId="0" fontId="1" fillId="24" borderId="28" xfId="0" applyNumberFormat="1" applyFont="1" applyFill="1" applyBorder="1" applyAlignment="1">
      <alignment horizontal="right"/>
    </xf>
    <xf numFmtId="0" fontId="1" fillId="25" borderId="28" xfId="0" applyNumberFormat="1" applyFont="1" applyFill="1" applyBorder="1" applyAlignment="1">
      <alignment horizontal="right"/>
    </xf>
    <xf numFmtId="0" fontId="4" fillId="24" borderId="36" xfId="0" applyNumberFormat="1" applyFont="1" applyFill="1" applyBorder="1" applyAlignment="1">
      <alignment horizontal="right"/>
    </xf>
    <xf numFmtId="0" fontId="4" fillId="24" borderId="28" xfId="0" applyNumberFormat="1" applyFont="1" applyFill="1" applyBorder="1" applyAlignment="1">
      <alignment horizontal="right"/>
    </xf>
    <xf numFmtId="0" fontId="4" fillId="25" borderId="28" xfId="0" applyNumberFormat="1" applyFont="1" applyFill="1" applyBorder="1" applyAlignment="1">
      <alignment horizontal="right"/>
    </xf>
    <xf numFmtId="0" fontId="3" fillId="25" borderId="0" xfId="0" applyNumberFormat="1" applyFont="1" applyFill="1" applyBorder="1" applyAlignment="1">
      <alignment horizontal="right" vertical="center" wrapText="1"/>
    </xf>
    <xf numFmtId="0" fontId="3" fillId="25" borderId="0" xfId="0" applyNumberFormat="1" applyFont="1" applyFill="1" applyAlignment="1">
      <alignment horizontal="right"/>
    </xf>
    <xf numFmtId="0" fontId="1" fillId="25" borderId="0" xfId="0" applyNumberFormat="1" applyFont="1" applyFill="1" applyAlignment="1">
      <alignment horizontal="right"/>
    </xf>
    <xf numFmtId="0" fontId="3" fillId="25" borderId="11" xfId="0" applyNumberFormat="1" applyFont="1" applyFill="1" applyBorder="1" applyAlignment="1">
      <alignment horizontal="right"/>
    </xf>
    <xf numFmtId="0" fontId="4" fillId="24" borderId="12" xfId="28" applyNumberFormat="1" applyFont="1" applyFill="1" applyBorder="1" applyAlignment="1">
      <alignment horizontal="right" wrapText="1"/>
    </xf>
    <xf numFmtId="0" fontId="4" fillId="24" borderId="15" xfId="28" applyNumberFormat="1" applyFont="1" applyFill="1" applyBorder="1" applyAlignment="1">
      <alignment horizontal="right" wrapText="1"/>
    </xf>
    <xf numFmtId="0" fontId="4" fillId="24" borderId="0" xfId="28" applyNumberFormat="1" applyFont="1" applyFill="1" applyBorder="1" applyAlignment="1">
      <alignment horizontal="right" wrapText="1"/>
    </xf>
    <xf numFmtId="0" fontId="4" fillId="24" borderId="16" xfId="28" applyNumberFormat="1" applyFont="1" applyFill="1" applyBorder="1" applyAlignment="1">
      <alignment horizontal="right" wrapText="1"/>
    </xf>
    <xf numFmtId="0" fontId="4" fillId="24" borderId="18" xfId="28" applyNumberFormat="1" applyFont="1" applyFill="1" applyBorder="1" applyAlignment="1">
      <alignment horizontal="right"/>
    </xf>
    <xf numFmtId="0" fontId="1" fillId="24" borderId="16" xfId="0" applyNumberFormat="1" applyFont="1" applyFill="1" applyBorder="1"/>
    <xf numFmtId="0" fontId="0" fillId="24" borderId="0" xfId="0" applyFill="1" applyAlignment="1">
      <alignment horizontal="center"/>
    </xf>
    <xf numFmtId="0" fontId="57" fillId="24" borderId="0" xfId="37" applyFill="1" applyAlignment="1" applyProtection="1">
      <alignment horizontal="right"/>
    </xf>
    <xf numFmtId="3" fontId="0" fillId="24" borderId="12" xfId="0" applyNumberFormat="1" applyFill="1" applyBorder="1" applyAlignment="1">
      <alignment horizontal="right" wrapText="1"/>
    </xf>
    <xf numFmtId="0" fontId="4" fillId="24" borderId="10" xfId="0" applyFont="1" applyFill="1" applyBorder="1" applyAlignment="1">
      <alignment wrapText="1"/>
    </xf>
    <xf numFmtId="167" fontId="1" fillId="24" borderId="10" xfId="28" applyNumberFormat="1" applyFont="1" applyFill="1" applyBorder="1" applyAlignment="1">
      <alignment horizontal="right" wrapText="1"/>
    </xf>
    <xf numFmtId="167" fontId="3" fillId="24" borderId="10" xfId="28" applyNumberFormat="1" applyFont="1" applyFill="1" applyBorder="1" applyAlignment="1">
      <alignment horizontal="left" wrapText="1"/>
    </xf>
    <xf numFmtId="3" fontId="1" fillId="24" borderId="10" xfId="28" applyNumberFormat="1" applyFont="1" applyFill="1" applyBorder="1" applyAlignment="1">
      <alignment horizontal="right"/>
    </xf>
    <xf numFmtId="3" fontId="0" fillId="24" borderId="0" xfId="0" applyNumberFormat="1" applyFill="1" applyBorder="1" applyAlignment="1">
      <alignment horizontal="right" wrapText="1"/>
    </xf>
    <xf numFmtId="9" fontId="1" fillId="24" borderId="0" xfId="43" applyFont="1" applyFill="1" applyBorder="1"/>
    <xf numFmtId="9" fontId="1" fillId="24" borderId="0" xfId="43" applyFont="1" applyFill="1"/>
    <xf numFmtId="0" fontId="15" fillId="24" borderId="0" xfId="0" applyFont="1" applyFill="1" applyAlignment="1">
      <alignment horizontal="left" wrapText="1"/>
    </xf>
    <xf numFmtId="3" fontId="1" fillId="24" borderId="0" xfId="0" applyNumberFormat="1" applyFont="1" applyFill="1"/>
    <xf numFmtId="0" fontId="3" fillId="25" borderId="37" xfId="0" applyNumberFormat="1" applyFont="1" applyFill="1" applyBorder="1" applyAlignment="1">
      <alignment horizontal="center"/>
    </xf>
    <xf numFmtId="0" fontId="3" fillId="25" borderId="29" xfId="28" applyNumberFormat="1" applyFont="1" applyFill="1" applyBorder="1" applyAlignment="1">
      <alignment horizontal="right"/>
    </xf>
    <xf numFmtId="0" fontId="3" fillId="25" borderId="30" xfId="28" applyNumberFormat="1" applyFont="1" applyFill="1" applyBorder="1" applyAlignment="1">
      <alignment horizontal="right"/>
    </xf>
    <xf numFmtId="0" fontId="3" fillId="25" borderId="31" xfId="28" applyNumberFormat="1" applyFont="1" applyFill="1" applyBorder="1" applyAlignment="1">
      <alignment horizontal="right"/>
    </xf>
    <xf numFmtId="0" fontId="3" fillId="25" borderId="29" xfId="0" applyNumberFormat="1" applyFont="1" applyFill="1" applyBorder="1" applyAlignment="1">
      <alignment horizontal="right" wrapText="1"/>
    </xf>
    <xf numFmtId="0" fontId="3" fillId="25" borderId="30" xfId="0" applyNumberFormat="1" applyFont="1" applyFill="1" applyBorder="1" applyAlignment="1">
      <alignment horizontal="right"/>
    </xf>
    <xf numFmtId="0" fontId="4" fillId="25" borderId="30" xfId="28" applyNumberFormat="1" applyFont="1" applyFill="1" applyBorder="1" applyAlignment="1">
      <alignment horizontal="right"/>
    </xf>
    <xf numFmtId="0" fontId="3" fillId="25" borderId="31" xfId="0" applyNumberFormat="1" applyFont="1" applyFill="1" applyBorder="1" applyAlignment="1">
      <alignment horizontal="right"/>
    </xf>
    <xf numFmtId="0" fontId="3" fillId="25" borderId="38" xfId="0" applyNumberFormat="1" applyFont="1" applyFill="1" applyBorder="1" applyAlignment="1">
      <alignment horizontal="right"/>
    </xf>
    <xf numFmtId="0" fontId="3" fillId="25" borderId="29" xfId="0" applyNumberFormat="1" applyFont="1" applyFill="1" applyBorder="1" applyAlignment="1">
      <alignment horizontal="right"/>
    </xf>
    <xf numFmtId="0" fontId="4" fillId="25" borderId="30" xfId="0" applyNumberFormat="1" applyFont="1" applyFill="1" applyBorder="1" applyAlignment="1">
      <alignment horizontal="right"/>
    </xf>
    <xf numFmtId="0" fontId="1" fillId="25" borderId="30" xfId="0" applyNumberFormat="1" applyFont="1" applyFill="1" applyBorder="1" applyAlignment="1">
      <alignment horizontal="right"/>
    </xf>
    <xf numFmtId="0" fontId="19" fillId="24" borderId="12" xfId="0" applyFont="1" applyFill="1" applyBorder="1"/>
    <xf numFmtId="0" fontId="19" fillId="24" borderId="10" xfId="0" applyFont="1" applyFill="1" applyBorder="1"/>
    <xf numFmtId="167" fontId="4" fillId="24" borderId="0" xfId="28" applyNumberFormat="1" applyFont="1" applyFill="1" applyBorder="1" applyAlignment="1">
      <alignment horizontal="left"/>
    </xf>
    <xf numFmtId="0" fontId="4" fillId="24" borderId="0" xfId="0" applyNumberFormat="1" applyFont="1" applyFill="1" applyBorder="1" applyAlignment="1">
      <alignment horizontal="right" vertical="center"/>
    </xf>
    <xf numFmtId="167" fontId="4" fillId="24" borderId="0" xfId="28" applyNumberFormat="1" applyFont="1" applyFill="1" applyBorder="1" applyAlignment="1">
      <alignment horizontal="left" wrapText="1"/>
    </xf>
    <xf numFmtId="167" fontId="4" fillId="24" borderId="10" xfId="28" applyNumberFormat="1" applyFont="1" applyFill="1" applyBorder="1" applyAlignment="1">
      <alignment horizontal="left" wrapText="1"/>
    </xf>
    <xf numFmtId="167" fontId="4" fillId="24" borderId="10" xfId="28" applyNumberFormat="1" applyFont="1" applyFill="1" applyBorder="1" applyAlignment="1">
      <alignment horizontal="left"/>
    </xf>
    <xf numFmtId="3" fontId="0" fillId="24" borderId="0" xfId="0" applyNumberFormat="1" applyFill="1" applyBorder="1" applyAlignment="1">
      <alignment horizontal="left" vertical="center" wrapText="1" indent="1"/>
    </xf>
    <xf numFmtId="3" fontId="19" fillId="24" borderId="0" xfId="0" applyNumberFormat="1" applyFont="1" applyFill="1" applyBorder="1" applyAlignment="1">
      <alignment horizontal="left" vertical="center" wrapText="1" indent="1"/>
    </xf>
    <xf numFmtId="3" fontId="3" fillId="24" borderId="0" xfId="0" applyNumberFormat="1" applyFont="1" applyFill="1" applyBorder="1" applyAlignment="1">
      <alignment horizontal="right" vertical="center" wrapText="1"/>
    </xf>
    <xf numFmtId="3" fontId="19" fillId="24" borderId="0" xfId="0" quotePrefix="1" applyNumberFormat="1" applyFont="1" applyFill="1" applyBorder="1" applyAlignment="1">
      <alignment horizontal="right" vertical="center" wrapText="1"/>
    </xf>
    <xf numFmtId="3" fontId="21" fillId="24" borderId="0" xfId="0" applyNumberFormat="1" applyFont="1" applyFill="1" applyAlignment="1">
      <alignment horizontal="left" vertical="center" wrapText="1"/>
    </xf>
    <xf numFmtId="3" fontId="0" fillId="24" borderId="0" xfId="0" quotePrefix="1" applyNumberFormat="1" applyFill="1" applyBorder="1" applyAlignment="1">
      <alignment horizontal="right" vertical="center" wrapText="1"/>
    </xf>
    <xf numFmtId="3" fontId="3" fillId="24" borderId="0" xfId="0" applyNumberFormat="1" applyFont="1" applyFill="1" applyAlignment="1">
      <alignment horizontal="center" vertical="center" wrapText="1"/>
    </xf>
    <xf numFmtId="3" fontId="16" fillId="24" borderId="0" xfId="0" applyNumberFormat="1" applyFont="1" applyFill="1" applyBorder="1" applyAlignment="1">
      <alignment horizontal="left" vertical="center"/>
    </xf>
    <xf numFmtId="3" fontId="0" fillId="24" borderId="0" xfId="0" quotePrefix="1" applyNumberFormat="1" applyFill="1" applyAlignment="1">
      <alignment horizontal="center" vertical="center" wrapText="1"/>
    </xf>
    <xf numFmtId="167" fontId="3" fillId="25" borderId="0" xfId="28" applyNumberFormat="1" applyFont="1" applyFill="1" applyBorder="1" applyAlignment="1">
      <alignment horizontal="left"/>
    </xf>
    <xf numFmtId="167" fontId="3" fillId="25" borderId="10" xfId="28" applyNumberFormat="1" applyFont="1" applyFill="1" applyBorder="1" applyAlignment="1">
      <alignment horizontal="left"/>
    </xf>
    <xf numFmtId="167" fontId="3" fillId="25" borderId="12" xfId="28" applyNumberFormat="1" applyFont="1" applyFill="1" applyBorder="1" applyAlignment="1">
      <alignment horizontal="left"/>
    </xf>
    <xf numFmtId="0" fontId="21" fillId="0" borderId="0" xfId="0" applyFont="1" applyAlignment="1">
      <alignment horizontal="left" wrapText="1"/>
    </xf>
    <xf numFmtId="0" fontId="0" fillId="0" borderId="0" xfId="0" applyFill="1" applyAlignment="1">
      <alignment horizontal="left" wrapText="1"/>
    </xf>
    <xf numFmtId="167" fontId="1" fillId="24" borderId="18" xfId="28" applyNumberFormat="1" applyFont="1" applyFill="1" applyBorder="1" applyAlignment="1">
      <alignment horizontal="right" wrapText="1"/>
    </xf>
    <xf numFmtId="3" fontId="1" fillId="24" borderId="16" xfId="28" applyNumberFormat="1" applyFont="1" applyFill="1" applyBorder="1" applyAlignment="1">
      <alignment horizontal="right"/>
    </xf>
    <xf numFmtId="3" fontId="1" fillId="24" borderId="16" xfId="28" applyNumberFormat="1" applyFont="1" applyFill="1" applyBorder="1" applyAlignment="1">
      <alignment horizontal="right" wrapText="1"/>
    </xf>
    <xf numFmtId="3" fontId="1" fillId="24" borderId="18" xfId="28" applyNumberFormat="1" applyFont="1" applyFill="1" applyBorder="1" applyAlignment="1">
      <alignment horizontal="right"/>
    </xf>
    <xf numFmtId="3" fontId="1" fillId="25" borderId="30" xfId="28" applyNumberFormat="1" applyFont="1" applyFill="1" applyBorder="1" applyAlignment="1">
      <alignment horizontal="right"/>
    </xf>
    <xf numFmtId="0" fontId="7" fillId="0" borderId="0" xfId="0" applyFont="1" applyAlignment="1">
      <alignment horizontal="left" wrapText="1"/>
    </xf>
    <xf numFmtId="0" fontId="1" fillId="0" borderId="0" xfId="0" applyFont="1" applyFill="1" applyAlignment="1">
      <alignment horizontal="left" wrapText="1"/>
    </xf>
    <xf numFmtId="3" fontId="1" fillId="0" borderId="0" xfId="0" applyNumberFormat="1" applyFont="1" applyAlignment="1">
      <alignment horizontal="left" wrapText="1"/>
    </xf>
    <xf numFmtId="3" fontId="1" fillId="0" borderId="0" xfId="0" applyNumberFormat="1" applyFont="1" applyAlignment="1">
      <alignment wrapText="1"/>
    </xf>
    <xf numFmtId="3" fontId="1" fillId="0" borderId="0" xfId="0" applyNumberFormat="1" applyFont="1" applyFill="1" applyAlignment="1">
      <alignment horizontal="left" wrapText="1"/>
    </xf>
    <xf numFmtId="3" fontId="1" fillId="0" borderId="0" xfId="0" applyNumberFormat="1" applyFont="1" applyFill="1" applyBorder="1" applyAlignment="1">
      <alignment horizontal="left" wrapText="1"/>
    </xf>
    <xf numFmtId="3" fontId="7" fillId="0" borderId="0" xfId="0" applyNumberFormat="1" applyFont="1" applyAlignment="1">
      <alignment horizontal="left" wrapText="1"/>
    </xf>
    <xf numFmtId="3" fontId="7" fillId="0" borderId="0" xfId="0" applyNumberFormat="1" applyFont="1" applyFill="1" applyAlignment="1">
      <alignment wrapText="1"/>
    </xf>
    <xf numFmtId="167" fontId="1" fillId="24" borderId="10" xfId="28" applyNumberFormat="1" applyFont="1" applyFill="1" applyBorder="1" applyAlignment="1">
      <alignment horizontal="right"/>
    </xf>
    <xf numFmtId="0" fontId="2" fillId="24" borderId="0" xfId="0" applyFont="1" applyFill="1" applyAlignment="1">
      <alignment horizontal="left"/>
    </xf>
    <xf numFmtId="3" fontId="3" fillId="25" borderId="12" xfId="28" applyNumberFormat="1" applyFont="1" applyFill="1" applyBorder="1" applyAlignment="1">
      <alignment horizontal="right"/>
    </xf>
    <xf numFmtId="3" fontId="3" fillId="25" borderId="0" xfId="28" applyNumberFormat="1" applyFont="1" applyFill="1" applyBorder="1" applyAlignment="1">
      <alignment horizontal="right"/>
    </xf>
    <xf numFmtId="3" fontId="3" fillId="25" borderId="10" xfId="28" applyNumberFormat="1" applyFont="1" applyFill="1" applyBorder="1" applyAlignment="1">
      <alignment horizontal="right"/>
    </xf>
    <xf numFmtId="3" fontId="6" fillId="24" borderId="0" xfId="0" applyNumberFormat="1" applyFont="1" applyFill="1" applyAlignment="1">
      <alignment horizontal="left" vertical="center" wrapText="1"/>
    </xf>
    <xf numFmtId="0" fontId="7" fillId="24" borderId="0" xfId="0" applyFont="1" applyFill="1" applyAlignment="1">
      <alignment horizontal="right"/>
    </xf>
    <xf numFmtId="0" fontId="7" fillId="24" borderId="0" xfId="0" applyFont="1" applyFill="1"/>
    <xf numFmtId="0" fontId="5" fillId="24" borderId="0" xfId="36" applyFill="1" applyAlignment="1" applyProtection="1">
      <alignment horizontal="right"/>
    </xf>
    <xf numFmtId="3" fontId="6" fillId="24" borderId="0" xfId="0" applyNumberFormat="1" applyFont="1" applyFill="1" applyAlignment="1">
      <alignment horizontal="left" vertical="center"/>
    </xf>
    <xf numFmtId="3" fontId="7" fillId="24" borderId="0" xfId="0" applyNumberFormat="1" applyFont="1" applyFill="1" applyAlignment="1">
      <alignment horizontal="left" vertical="center"/>
    </xf>
    <xf numFmtId="3" fontId="7" fillId="24" borderId="0" xfId="0" applyNumberFormat="1" applyFont="1" applyFill="1" applyAlignment="1">
      <alignment horizontal="left" vertical="center" wrapText="1"/>
    </xf>
    <xf numFmtId="0" fontId="6" fillId="24" borderId="0" xfId="0" applyFont="1" applyFill="1" applyBorder="1" applyAlignment="1">
      <alignment horizontal="right"/>
    </xf>
    <xf numFmtId="0" fontId="6" fillId="24" borderId="0" xfId="0" applyFont="1" applyFill="1" applyAlignment="1">
      <alignment horizontal="center" wrapText="1"/>
    </xf>
    <xf numFmtId="0" fontId="7" fillId="24" borderId="10" xfId="0" applyFont="1" applyFill="1" applyBorder="1" applyAlignment="1">
      <alignment horizontal="right" wrapText="1"/>
    </xf>
    <xf numFmtId="0" fontId="7" fillId="24" borderId="0" xfId="0" applyFont="1" applyFill="1" applyAlignment="1">
      <alignment wrapText="1"/>
    </xf>
    <xf numFmtId="0" fontId="7" fillId="24" borderId="0" xfId="0" applyFont="1" applyFill="1" applyBorder="1" applyAlignment="1">
      <alignment horizontal="left"/>
    </xf>
    <xf numFmtId="3" fontId="7" fillId="24" borderId="0" xfId="28" applyNumberFormat="1" applyFont="1" applyFill="1" applyBorder="1" applyAlignment="1">
      <alignment horizontal="right"/>
    </xf>
    <xf numFmtId="3" fontId="6" fillId="24" borderId="0" xfId="28" applyNumberFormat="1" applyFont="1" applyFill="1" applyBorder="1" applyAlignment="1">
      <alignment horizontal="right"/>
    </xf>
    <xf numFmtId="0" fontId="0" fillId="24" borderId="0" xfId="0" applyFill="1" applyAlignment="1">
      <alignment wrapText="1"/>
    </xf>
    <xf numFmtId="0" fontId="7" fillId="24" borderId="10" xfId="0" applyFont="1" applyFill="1" applyBorder="1" applyAlignment="1">
      <alignment horizontal="left"/>
    </xf>
    <xf numFmtId="3" fontId="7" fillId="24" borderId="10" xfId="28" applyNumberFormat="1" applyFont="1" applyFill="1" applyBorder="1" applyAlignment="1">
      <alignment horizontal="right"/>
    </xf>
    <xf numFmtId="3" fontId="6" fillId="24" borderId="10" xfId="28" applyNumberFormat="1" applyFont="1" applyFill="1" applyBorder="1" applyAlignment="1">
      <alignment horizontal="right"/>
    </xf>
    <xf numFmtId="0" fontId="0" fillId="24" borderId="0" xfId="0" applyFill="1" applyAlignment="1"/>
    <xf numFmtId="3" fontId="12" fillId="24" borderId="0" xfId="0" applyNumberFormat="1" applyFont="1" applyFill="1" applyAlignment="1">
      <alignment horizontal="left" vertical="center"/>
    </xf>
    <xf numFmtId="0" fontId="11" fillId="24" borderId="0" xfId="0" applyFont="1" applyFill="1" applyAlignment="1">
      <alignment horizontal="left" vertical="center" wrapText="1"/>
    </xf>
    <xf numFmtId="3" fontId="12" fillId="24" borderId="0" xfId="0" applyNumberFormat="1" applyFont="1" applyFill="1" applyAlignment="1">
      <alignment horizontal="right" vertical="center" wrapText="1"/>
    </xf>
    <xf numFmtId="3" fontId="12" fillId="24" borderId="0" xfId="0" applyNumberFormat="1" applyFont="1" applyFill="1" applyAlignment="1">
      <alignment horizontal="left" vertical="center" wrapText="1"/>
    </xf>
    <xf numFmtId="3" fontId="7" fillId="24" borderId="0" xfId="0" applyNumberFormat="1" applyFont="1" applyFill="1"/>
    <xf numFmtId="0" fontId="2" fillId="24" borderId="0" xfId="0" applyFont="1" applyFill="1"/>
    <xf numFmtId="0" fontId="12" fillId="24" borderId="0" xfId="0" applyFont="1" applyFill="1"/>
    <xf numFmtId="0" fontId="12" fillId="24" borderId="0" xfId="0" applyFont="1" applyFill="1" applyAlignment="1"/>
    <xf numFmtId="0" fontId="7" fillId="24" borderId="0" xfId="0" applyFont="1" applyFill="1" applyAlignment="1"/>
    <xf numFmtId="0" fontId="12" fillId="24" borderId="0" xfId="0" applyFont="1" applyFill="1" applyAlignment="1">
      <alignment horizontal="left"/>
    </xf>
    <xf numFmtId="0" fontId="16" fillId="24" borderId="0" xfId="0" applyFont="1" applyFill="1" applyAlignment="1">
      <alignment horizontal="left"/>
    </xf>
    <xf numFmtId="0" fontId="16" fillId="24" borderId="0" xfId="0" quotePrefix="1" applyFont="1" applyFill="1" applyAlignment="1">
      <alignment horizontal="left"/>
    </xf>
    <xf numFmtId="9" fontId="19" fillId="24" borderId="0" xfId="43" applyFont="1" applyFill="1" applyBorder="1" applyAlignment="1">
      <alignment horizontal="right"/>
    </xf>
    <xf numFmtId="3" fontId="2" fillId="24" borderId="0" xfId="0" applyNumberFormat="1" applyFont="1" applyFill="1" applyAlignment="1">
      <alignment horizontal="left" vertical="center" wrapText="1"/>
    </xf>
    <xf numFmtId="0" fontId="0" fillId="24" borderId="0" xfId="0" applyFill="1"/>
    <xf numFmtId="0" fontId="6" fillId="24" borderId="0" xfId="0" applyFont="1" applyFill="1" applyAlignment="1">
      <alignment horizontal="left" vertical="center" wrapText="1"/>
    </xf>
    <xf numFmtId="0" fontId="6" fillId="24" borderId="0" xfId="0" applyFont="1" applyFill="1" applyAlignment="1">
      <alignment horizontal="left" vertical="center"/>
    </xf>
    <xf numFmtId="0" fontId="59" fillId="24" borderId="0" xfId="0" applyFont="1" applyFill="1" applyAlignment="1">
      <alignment horizontal="left" vertical="center"/>
    </xf>
    <xf numFmtId="0" fontId="7" fillId="24" borderId="0" xfId="0" applyFont="1" applyFill="1" applyBorder="1"/>
    <xf numFmtId="0" fontId="7" fillId="24" borderId="0" xfId="0" applyFont="1" applyFill="1" applyAlignment="1">
      <alignment horizontal="left" vertical="center"/>
    </xf>
    <xf numFmtId="0" fontId="6" fillId="24" borderId="39" xfId="0" applyFont="1" applyFill="1" applyBorder="1" applyAlignment="1">
      <alignment horizontal="left" vertical="center" wrapText="1"/>
    </xf>
    <xf numFmtId="0" fontId="6" fillId="24" borderId="11" xfId="0" applyFont="1" applyFill="1" applyBorder="1"/>
    <xf numFmtId="0" fontId="6" fillId="24" borderId="11" xfId="0" quotePrefix="1" applyNumberFormat="1" applyFont="1" applyFill="1" applyBorder="1" applyAlignment="1">
      <alignment horizontal="right"/>
    </xf>
    <xf numFmtId="0" fontId="7" fillId="24" borderId="0" xfId="0" applyFont="1" applyFill="1" applyAlignment="1">
      <alignment horizontal="left" vertical="center" wrapText="1"/>
    </xf>
    <xf numFmtId="0" fontId="8" fillId="24" borderId="0" xfId="0" applyFont="1" applyFill="1" applyAlignment="1">
      <alignment horizontal="left" vertical="center" wrapText="1"/>
    </xf>
    <xf numFmtId="0" fontId="7" fillId="24" borderId="0" xfId="0" applyFont="1" applyFill="1" applyBorder="1" applyAlignment="1">
      <alignment horizontal="center"/>
    </xf>
    <xf numFmtId="3" fontId="7" fillId="24" borderId="0" xfId="0" applyNumberFormat="1" applyFont="1" applyFill="1" applyAlignment="1">
      <alignment horizontal="right" vertical="center" wrapText="1"/>
    </xf>
    <xf numFmtId="3" fontId="7" fillId="24" borderId="0" xfId="0" applyNumberFormat="1" applyFont="1" applyFill="1" applyAlignment="1">
      <alignment horizontal="right" vertical="center"/>
    </xf>
    <xf numFmtId="3" fontId="7" fillId="24" borderId="0" xfId="0" applyNumberFormat="1" applyFont="1" applyFill="1" applyAlignment="1">
      <alignment horizontal="right"/>
    </xf>
    <xf numFmtId="3" fontId="7" fillId="24" borderId="0" xfId="0" applyNumberFormat="1" applyFont="1" applyFill="1" applyBorder="1" applyAlignment="1">
      <alignment horizontal="right"/>
    </xf>
    <xf numFmtId="3" fontId="8" fillId="24" borderId="0" xfId="0" applyNumberFormat="1" applyFont="1" applyFill="1" applyAlignment="1">
      <alignment horizontal="right" vertical="center" wrapText="1"/>
    </xf>
    <xf numFmtId="3" fontId="6" fillId="24" borderId="0" xfId="0" applyNumberFormat="1" applyFont="1" applyFill="1" applyBorder="1" applyAlignment="1">
      <alignment horizontal="right"/>
    </xf>
    <xf numFmtId="3" fontId="6" fillId="24" borderId="0" xfId="0" applyNumberFormat="1" applyFont="1" applyFill="1"/>
    <xf numFmtId="3" fontId="6" fillId="24" borderId="0" xfId="0" applyNumberFormat="1" applyFont="1" applyFill="1" applyBorder="1"/>
    <xf numFmtId="0" fontId="6" fillId="24" borderId="10" xfId="0" applyFont="1" applyFill="1" applyBorder="1" applyAlignment="1">
      <alignment horizontal="left" vertical="center" wrapText="1"/>
    </xf>
    <xf numFmtId="3" fontId="60" fillId="24" borderId="10" xfId="0" applyNumberFormat="1" applyFont="1" applyFill="1" applyBorder="1" applyAlignment="1">
      <alignment horizontal="left" vertical="center" wrapText="1"/>
    </xf>
    <xf numFmtId="0" fontId="11" fillId="24" borderId="0" xfId="0" applyFont="1" applyFill="1"/>
    <xf numFmtId="0" fontId="12" fillId="24" borderId="0" xfId="0" applyFont="1" applyFill="1" applyAlignment="1">
      <alignment wrapText="1"/>
    </xf>
    <xf numFmtId="0" fontId="0" fillId="24" borderId="0" xfId="0" applyFill="1" applyBorder="1"/>
    <xf numFmtId="9" fontId="1" fillId="24" borderId="0" xfId="0" applyNumberFormat="1" applyFont="1" applyFill="1"/>
    <xf numFmtId="9" fontId="21" fillId="24" borderId="0" xfId="0" applyNumberFormat="1" applyFont="1" applyFill="1" applyBorder="1"/>
    <xf numFmtId="9" fontId="0" fillId="24" borderId="0" xfId="0" applyNumberFormat="1" applyFill="1" applyBorder="1"/>
    <xf numFmtId="170" fontId="1" fillId="24" borderId="10" xfId="28" applyNumberFormat="1" applyFont="1" applyFill="1" applyBorder="1" applyAlignment="1">
      <alignment horizontal="right"/>
    </xf>
    <xf numFmtId="3" fontId="1" fillId="25" borderId="31" xfId="28" applyNumberFormat="1" applyFont="1" applyFill="1" applyBorder="1" applyAlignment="1">
      <alignment horizontal="right"/>
    </xf>
    <xf numFmtId="3" fontId="67" fillId="24" borderId="0" xfId="0" applyNumberFormat="1" applyFont="1" applyFill="1" applyBorder="1" applyAlignment="1">
      <alignment horizontal="right"/>
    </xf>
    <xf numFmtId="3" fontId="1" fillId="24" borderId="0" xfId="0" applyNumberFormat="1" applyFont="1" applyFill="1" applyBorder="1" applyAlignment="1">
      <alignment horizontal="right"/>
    </xf>
    <xf numFmtId="3" fontId="6" fillId="24" borderId="0" xfId="0" applyNumberFormat="1" applyFont="1" applyFill="1" applyAlignment="1">
      <alignment wrapText="1"/>
    </xf>
    <xf numFmtId="3" fontId="7" fillId="24" borderId="0" xfId="0" applyNumberFormat="1" applyFont="1" applyFill="1" applyAlignment="1">
      <alignment horizontal="center" wrapText="1"/>
    </xf>
    <xf numFmtId="3" fontId="6" fillId="24" borderId="0" xfId="0" applyNumberFormat="1" applyFont="1" applyFill="1" applyAlignment="1"/>
    <xf numFmtId="3" fontId="7" fillId="24" borderId="0" xfId="0" applyNumberFormat="1" applyFont="1" applyFill="1" applyAlignment="1">
      <alignment horizontal="left"/>
    </xf>
    <xf numFmtId="3" fontId="7" fillId="24" borderId="0" xfId="0" applyNumberFormat="1" applyFont="1" applyFill="1" applyAlignment="1"/>
    <xf numFmtId="3" fontId="6" fillId="24" borderId="0" xfId="0" applyNumberFormat="1" applyFont="1" applyFill="1" applyBorder="1" applyAlignment="1">
      <alignment horizontal="center"/>
    </xf>
    <xf numFmtId="3" fontId="6" fillId="24" borderId="0" xfId="0" applyNumberFormat="1" applyFont="1" applyFill="1" applyBorder="1" applyAlignment="1">
      <alignment horizontal="center" vertical="center"/>
    </xf>
    <xf numFmtId="3" fontId="6" fillId="24" borderId="11" xfId="0" applyNumberFormat="1" applyFont="1" applyFill="1" applyBorder="1" applyAlignment="1">
      <alignment wrapText="1"/>
    </xf>
    <xf numFmtId="3" fontId="7" fillId="24" borderId="11" xfId="0" applyNumberFormat="1" applyFont="1" applyFill="1" applyBorder="1" applyAlignment="1">
      <alignment horizontal="right" wrapText="1"/>
    </xf>
    <xf numFmtId="0" fontId="7" fillId="24" borderId="11" xfId="0" applyFont="1" applyFill="1" applyBorder="1" applyAlignment="1">
      <alignment horizontal="right" wrapText="1"/>
    </xf>
    <xf numFmtId="0" fontId="7" fillId="24" borderId="0" xfId="0" applyNumberFormat="1" applyFont="1" applyFill="1" applyBorder="1" applyAlignment="1">
      <alignment horizontal="left" wrapText="1"/>
    </xf>
    <xf numFmtId="3" fontId="7" fillId="24" borderId="0" xfId="28" applyNumberFormat="1" applyFont="1" applyFill="1" applyBorder="1" applyAlignment="1">
      <alignment horizontal="right" wrapText="1"/>
    </xf>
    <xf numFmtId="0" fontId="7" fillId="24" borderId="0" xfId="0" quotePrefix="1" applyNumberFormat="1" applyFont="1" applyFill="1" applyBorder="1" applyAlignment="1">
      <alignment horizontal="left" wrapText="1"/>
    </xf>
    <xf numFmtId="0" fontId="7" fillId="24" borderId="10" xfId="0" applyNumberFormat="1" applyFont="1" applyFill="1" applyBorder="1" applyAlignment="1">
      <alignment horizontal="left" wrapText="1"/>
    </xf>
    <xf numFmtId="3" fontId="7" fillId="24" borderId="10" xfId="28" applyNumberFormat="1" applyFont="1" applyFill="1" applyBorder="1" applyAlignment="1">
      <alignment horizontal="right" wrapText="1"/>
    </xf>
    <xf numFmtId="3" fontId="11" fillId="24" borderId="0" xfId="0" applyNumberFormat="1" applyFont="1" applyFill="1" applyAlignment="1">
      <alignment wrapText="1"/>
    </xf>
    <xf numFmtId="3" fontId="12" fillId="24" borderId="0" xfId="0" applyNumberFormat="1" applyFont="1" applyFill="1" applyAlignment="1">
      <alignment horizontal="center" wrapText="1"/>
    </xf>
    <xf numFmtId="3" fontId="12" fillId="24" borderId="0" xfId="0" applyNumberFormat="1" applyFont="1" applyFill="1" applyAlignment="1"/>
    <xf numFmtId="3" fontId="12" fillId="24" borderId="0" xfId="0" applyNumberFormat="1" applyFont="1" applyFill="1" applyAlignment="1">
      <alignment wrapText="1"/>
    </xf>
    <xf numFmtId="0" fontId="2" fillId="24" borderId="0" xfId="0" applyFont="1" applyFill="1" applyAlignment="1">
      <alignment horizontal="left"/>
    </xf>
    <xf numFmtId="0" fontId="2" fillId="24" borderId="0" xfId="0" quotePrefix="1" applyFont="1" applyFill="1" applyAlignment="1">
      <alignment horizontal="left"/>
    </xf>
    <xf numFmtId="3" fontId="6" fillId="24" borderId="0" xfId="0" applyNumberFormat="1" applyFont="1" applyFill="1" applyBorder="1" applyAlignment="1">
      <alignment wrapText="1"/>
    </xf>
    <xf numFmtId="3" fontId="7" fillId="24" borderId="0" xfId="0" applyNumberFormat="1" applyFont="1" applyFill="1" applyBorder="1" applyAlignment="1">
      <alignment horizontal="center" wrapText="1"/>
    </xf>
    <xf numFmtId="3" fontId="7" fillId="24" borderId="0" xfId="0" applyNumberFormat="1" applyFont="1" applyFill="1" applyBorder="1" applyAlignment="1">
      <alignment horizontal="left"/>
    </xf>
    <xf numFmtId="3" fontId="6" fillId="24" borderId="0" xfId="0" applyNumberFormat="1" applyFont="1" applyFill="1" applyBorder="1" applyAlignment="1">
      <alignment vertical="center"/>
    </xf>
    <xf numFmtId="0" fontId="6" fillId="24" borderId="0" xfId="0" applyNumberFormat="1" applyFont="1" applyFill="1" applyBorder="1" applyAlignment="1" applyProtection="1">
      <alignment horizontal="right" vertical="center"/>
    </xf>
    <xf numFmtId="3" fontId="7" fillId="24" borderId="0" xfId="0" applyNumberFormat="1" applyFont="1" applyFill="1" applyBorder="1" applyAlignment="1">
      <alignment wrapText="1"/>
    </xf>
    <xf numFmtId="3" fontId="7" fillId="24" borderId="0" xfId="0" applyNumberFormat="1" applyFont="1" applyFill="1" applyBorder="1" applyAlignment="1" applyProtection="1">
      <alignment horizontal="center" wrapText="1"/>
    </xf>
    <xf numFmtId="3" fontId="7" fillId="24" borderId="0" xfId="0" applyNumberFormat="1" applyFont="1" applyFill="1" applyBorder="1" applyAlignment="1">
      <alignment horizontal="right" wrapText="1"/>
    </xf>
    <xf numFmtId="3" fontId="6" fillId="24" borderId="0" xfId="0" applyNumberFormat="1" applyFont="1" applyFill="1" applyBorder="1" applyAlignment="1">
      <alignment horizontal="right" wrapText="1"/>
    </xf>
    <xf numFmtId="3" fontId="11" fillId="24" borderId="0" xfId="0" applyNumberFormat="1" applyFont="1" applyFill="1" applyBorder="1" applyAlignment="1">
      <alignment wrapText="1"/>
    </xf>
    <xf numFmtId="3" fontId="12" fillId="24" borderId="0" xfId="0" applyNumberFormat="1" applyFont="1" applyFill="1" applyBorder="1" applyAlignment="1">
      <alignment horizontal="center" wrapText="1"/>
    </xf>
    <xf numFmtId="3" fontId="12" fillId="24" borderId="0" xfId="0" applyNumberFormat="1" applyFont="1" applyFill="1" applyBorder="1" applyAlignment="1"/>
    <xf numFmtId="0" fontId="12" fillId="24" borderId="0" xfId="0" applyFont="1" applyFill="1" applyBorder="1"/>
    <xf numFmtId="3" fontId="12" fillId="24" borderId="0" xfId="0" applyNumberFormat="1" applyFont="1" applyFill="1" applyBorder="1" applyAlignment="1">
      <alignment wrapText="1"/>
    </xf>
    <xf numFmtId="9" fontId="7" fillId="24" borderId="0" xfId="43" applyFont="1" applyFill="1" applyBorder="1"/>
    <xf numFmtId="0" fontId="1" fillId="24" borderId="0" xfId="0" quotePrefix="1" applyFont="1" applyFill="1" applyBorder="1" applyAlignment="1">
      <alignment horizontal="left" wrapText="1"/>
    </xf>
    <xf numFmtId="0" fontId="6" fillId="24" borderId="0" xfId="0" applyFont="1" applyFill="1"/>
    <xf numFmtId="3" fontId="7" fillId="24" borderId="0" xfId="0" applyNumberFormat="1" applyFont="1" applyFill="1" applyAlignment="1">
      <alignment wrapText="1"/>
    </xf>
    <xf numFmtId="3" fontId="12" fillId="24" borderId="0" xfId="0" applyNumberFormat="1" applyFont="1" applyFill="1" applyAlignment="1">
      <alignment horizontal="left"/>
    </xf>
    <xf numFmtId="3" fontId="7" fillId="24" borderId="11" xfId="0" applyNumberFormat="1" applyFont="1" applyFill="1" applyBorder="1" applyAlignment="1">
      <alignment wrapText="1"/>
    </xf>
    <xf numFmtId="3" fontId="6" fillId="24" borderId="11" xfId="0" applyNumberFormat="1" applyFont="1" applyFill="1" applyBorder="1" applyAlignment="1">
      <alignment horizontal="right" wrapText="1"/>
    </xf>
    <xf numFmtId="0" fontId="7" fillId="24" borderId="0" xfId="0" applyNumberFormat="1" applyFont="1" applyFill="1" applyBorder="1" applyAlignment="1">
      <alignment horizontal="left"/>
    </xf>
    <xf numFmtId="3" fontId="68" fillId="24" borderId="0" xfId="28" applyNumberFormat="1" applyFont="1" applyFill="1" applyBorder="1" applyAlignment="1">
      <alignment horizontal="right"/>
    </xf>
    <xf numFmtId="0" fontId="58" fillId="24" borderId="0" xfId="0" applyFont="1" applyFill="1"/>
    <xf numFmtId="0" fontId="7" fillId="24" borderId="10" xfId="0" applyNumberFormat="1" applyFont="1" applyFill="1" applyBorder="1" applyAlignment="1">
      <alignment horizontal="left"/>
    </xf>
    <xf numFmtId="0" fontId="12" fillId="24" borderId="0" xfId="0" applyFont="1" applyFill="1" applyBorder="1" applyAlignment="1">
      <alignment horizontal="left" vertical="center"/>
    </xf>
    <xf numFmtId="0" fontId="7" fillId="24" borderId="0" xfId="0" applyFont="1" applyFill="1" applyBorder="1" applyAlignment="1">
      <alignment horizontal="left" vertical="center"/>
    </xf>
    <xf numFmtId="3" fontId="7" fillId="24" borderId="0" xfId="0" applyNumberFormat="1" applyFont="1" applyFill="1" applyBorder="1" applyAlignment="1"/>
    <xf numFmtId="1" fontId="7" fillId="24" borderId="0" xfId="0" applyNumberFormat="1" applyFont="1" applyFill="1"/>
    <xf numFmtId="3" fontId="3" fillId="24" borderId="0" xfId="0" applyNumberFormat="1" applyFont="1" applyFill="1" applyAlignment="1">
      <alignment wrapText="1"/>
    </xf>
    <xf numFmtId="3" fontId="0" fillId="24" borderId="0" xfId="0" applyNumberFormat="1" applyFill="1" applyAlignment="1">
      <alignment horizontal="center" wrapText="1"/>
    </xf>
    <xf numFmtId="3" fontId="4" fillId="24" borderId="0" xfId="0" applyNumberFormat="1" applyFont="1" applyFill="1" applyAlignment="1"/>
    <xf numFmtId="3" fontId="1" fillId="24" borderId="0" xfId="0" applyNumberFormat="1" applyFont="1" applyFill="1" applyBorder="1" applyAlignment="1" applyProtection="1">
      <alignment horizontal="right" vertical="center" wrapText="1"/>
    </xf>
    <xf numFmtId="0" fontId="0" fillId="24" borderId="12" xfId="0" applyNumberFormat="1" applyFill="1" applyBorder="1" applyAlignment="1"/>
    <xf numFmtId="3" fontId="4" fillId="24" borderId="12" xfId="28" applyNumberFormat="1" applyFont="1" applyFill="1" applyBorder="1" applyAlignment="1" applyProtection="1">
      <alignment horizontal="right" wrapText="1"/>
    </xf>
    <xf numFmtId="3" fontId="1" fillId="24" borderId="12" xfId="28" applyNumberFormat="1" applyFont="1" applyFill="1" applyBorder="1" applyAlignment="1" applyProtection="1">
      <alignment horizontal="right" wrapText="1"/>
    </xf>
    <xf numFmtId="3" fontId="1" fillId="24" borderId="12" xfId="28" applyNumberFormat="1" applyFont="1" applyFill="1" applyBorder="1" applyAlignment="1">
      <alignment horizontal="right" vertical="top" wrapText="1"/>
    </xf>
    <xf numFmtId="3" fontId="3" fillId="24" borderId="12" xfId="28" applyNumberFormat="1" applyFont="1" applyFill="1" applyBorder="1" applyAlignment="1">
      <alignment horizontal="right"/>
    </xf>
    <xf numFmtId="0" fontId="0" fillId="24" borderId="0" xfId="0" applyNumberFormat="1" applyFill="1" applyBorder="1" applyAlignment="1"/>
    <xf numFmtId="3" fontId="4" fillId="24" borderId="0" xfId="28" applyNumberFormat="1" applyFont="1" applyFill="1" applyBorder="1" applyAlignment="1" applyProtection="1">
      <alignment horizontal="right" wrapText="1"/>
    </xf>
    <xf numFmtId="3" fontId="3" fillId="24" borderId="0" xfId="28" applyNumberFormat="1" applyFont="1" applyFill="1" applyBorder="1" applyAlignment="1">
      <alignment horizontal="right"/>
    </xf>
    <xf numFmtId="3" fontId="1" fillId="24" borderId="0" xfId="28" applyNumberFormat="1" applyFont="1" applyFill="1" applyBorder="1" applyAlignment="1" applyProtection="1">
      <alignment horizontal="right" wrapText="1"/>
    </xf>
    <xf numFmtId="3" fontId="1" fillId="24" borderId="0" xfId="28" applyNumberFormat="1" applyFont="1" applyFill="1" applyBorder="1" applyAlignment="1">
      <alignment horizontal="right" vertical="top" wrapText="1"/>
    </xf>
    <xf numFmtId="3" fontId="4" fillId="24" borderId="0" xfId="28" applyNumberFormat="1" applyFont="1" applyFill="1" applyBorder="1" applyAlignment="1">
      <alignment horizontal="right"/>
    </xf>
    <xf numFmtId="3" fontId="1" fillId="24" borderId="0" xfId="28" applyNumberFormat="1" applyFont="1" applyFill="1" applyBorder="1" applyAlignment="1">
      <alignment horizontal="right"/>
    </xf>
    <xf numFmtId="0" fontId="0" fillId="24" borderId="10" xfId="0" applyNumberFormat="1" applyFill="1" applyBorder="1" applyAlignment="1"/>
    <xf numFmtId="3" fontId="4" fillId="24" borderId="10" xfId="28" applyNumberFormat="1" applyFont="1" applyFill="1" applyBorder="1" applyAlignment="1">
      <alignment horizontal="right"/>
    </xf>
    <xf numFmtId="3" fontId="3" fillId="24" borderId="10" xfId="28" applyNumberFormat="1" applyFont="1" applyFill="1" applyBorder="1" applyAlignment="1">
      <alignment horizontal="right"/>
    </xf>
    <xf numFmtId="3" fontId="3" fillId="24" borderId="0" xfId="0" applyNumberFormat="1" applyFont="1" applyFill="1" applyBorder="1" applyAlignment="1">
      <alignment wrapText="1"/>
    </xf>
    <xf numFmtId="3" fontId="3" fillId="24" borderId="0" xfId="0" applyNumberFormat="1" applyFont="1" applyFill="1" applyBorder="1" applyAlignment="1">
      <alignment horizontal="right" wrapText="1"/>
    </xf>
    <xf numFmtId="3" fontId="1" fillId="24" borderId="10" xfId="0" applyNumberFormat="1" applyFont="1" applyFill="1" applyBorder="1" applyAlignment="1" applyProtection="1">
      <alignment horizontal="right" vertical="center" wrapText="1"/>
    </xf>
    <xf numFmtId="3" fontId="1" fillId="24" borderId="0" xfId="0" applyNumberFormat="1" applyFont="1" applyFill="1" applyBorder="1" applyAlignment="1">
      <alignment wrapText="1"/>
    </xf>
    <xf numFmtId="3" fontId="4" fillId="24" borderId="0" xfId="0" applyNumberFormat="1" applyFont="1" applyFill="1" applyBorder="1" applyAlignment="1" applyProtection="1">
      <alignment horizontal="center" wrapText="1"/>
    </xf>
    <xf numFmtId="3" fontId="1" fillId="24" borderId="0" xfId="0" applyNumberFormat="1" applyFont="1" applyFill="1" applyBorder="1" applyAlignment="1" applyProtection="1">
      <alignment horizontal="center" wrapText="1"/>
    </xf>
    <xf numFmtId="3" fontId="1" fillId="24" borderId="0" xfId="0" applyNumberFormat="1" applyFont="1" applyFill="1" applyBorder="1" applyAlignment="1">
      <alignment horizontal="center" vertical="top" wrapText="1"/>
    </xf>
    <xf numFmtId="3" fontId="1" fillId="24" borderId="0" xfId="0" applyNumberFormat="1" applyFont="1" applyFill="1" applyBorder="1" applyAlignment="1">
      <alignment horizontal="center" wrapText="1"/>
    </xf>
    <xf numFmtId="3" fontId="0" fillId="24" borderId="0" xfId="0" applyNumberFormat="1" applyFill="1" applyBorder="1" applyAlignment="1">
      <alignment wrapText="1"/>
    </xf>
    <xf numFmtId="3" fontId="4" fillId="24" borderId="0" xfId="0" applyNumberFormat="1" applyFont="1" applyFill="1" applyBorder="1" applyAlignment="1">
      <alignment horizontal="right"/>
    </xf>
    <xf numFmtId="3" fontId="0" fillId="24" borderId="0" xfId="0" applyNumberFormat="1" applyFill="1" applyBorder="1"/>
    <xf numFmtId="3" fontId="4" fillId="24" borderId="0" xfId="0" applyNumberFormat="1" applyFont="1" applyFill="1" applyBorder="1" applyAlignment="1">
      <alignment horizontal="right" wrapText="1"/>
    </xf>
    <xf numFmtId="3" fontId="4" fillId="24" borderId="0" xfId="0" applyNumberFormat="1" applyFont="1" applyFill="1" applyBorder="1" applyAlignment="1">
      <alignment wrapText="1"/>
    </xf>
    <xf numFmtId="3" fontId="58" fillId="24" borderId="0" xfId="0" applyNumberFormat="1" applyFont="1" applyFill="1" applyBorder="1" applyAlignment="1">
      <alignment horizontal="right" wrapText="1"/>
    </xf>
    <xf numFmtId="3" fontId="15" fillId="24" borderId="0" xfId="0" applyNumberFormat="1" applyFont="1" applyFill="1" applyAlignment="1">
      <alignment wrapText="1"/>
    </xf>
    <xf numFmtId="3" fontId="4" fillId="24" borderId="0" xfId="0" applyNumberFormat="1" applyFont="1" applyFill="1" applyAlignment="1">
      <alignment horizontal="right"/>
    </xf>
    <xf numFmtId="3" fontId="4" fillId="24" borderId="0" xfId="0" applyNumberFormat="1" applyFont="1" applyFill="1" applyAlignment="1">
      <alignment horizontal="right" wrapText="1"/>
    </xf>
    <xf numFmtId="3" fontId="31" fillId="24" borderId="0" xfId="0" applyNumberFormat="1" applyFont="1" applyFill="1" applyAlignment="1">
      <alignment horizontal="center" wrapText="1"/>
    </xf>
    <xf numFmtId="3" fontId="3" fillId="24" borderId="0" xfId="0" applyNumberFormat="1" applyFont="1" applyFill="1" applyBorder="1" applyAlignment="1">
      <alignment horizontal="center" wrapText="1"/>
    </xf>
    <xf numFmtId="0" fontId="1" fillId="24" borderId="0" xfId="0" applyFont="1" applyFill="1"/>
    <xf numFmtId="0" fontId="31" fillId="24" borderId="0" xfId="0" applyFont="1" applyFill="1"/>
    <xf numFmtId="3" fontId="0" fillId="24" borderId="0" xfId="0" applyNumberFormat="1" applyFill="1"/>
    <xf numFmtId="3" fontId="3" fillId="24" borderId="11" xfId="0" applyNumberFormat="1" applyFont="1" applyFill="1" applyBorder="1" applyAlignment="1">
      <alignment wrapText="1"/>
    </xf>
    <xf numFmtId="3" fontId="3" fillId="24" borderId="11" xfId="0" applyNumberFormat="1" applyFont="1" applyFill="1" applyBorder="1" applyAlignment="1">
      <alignment horizontal="right" wrapText="1"/>
    </xf>
    <xf numFmtId="3" fontId="60" fillId="24" borderId="0" xfId="0" applyNumberFormat="1" applyFont="1" applyFill="1" applyBorder="1" applyAlignment="1">
      <alignment horizontal="right" wrapText="1"/>
    </xf>
    <xf numFmtId="0" fontId="24" fillId="24" borderId="0" xfId="0" applyFont="1" applyFill="1" applyAlignment="1">
      <alignment horizontal="left" wrapText="1"/>
    </xf>
    <xf numFmtId="0" fontId="12" fillId="24" borderId="0" xfId="0" applyFont="1" applyFill="1" applyAlignment="1">
      <alignment horizontal="left" vertical="center" wrapText="1"/>
    </xf>
    <xf numFmtId="0" fontId="2" fillId="24" borderId="0" xfId="0" applyFont="1" applyFill="1" applyAlignment="1">
      <alignment horizontal="left" wrapText="1"/>
    </xf>
    <xf numFmtId="0" fontId="16" fillId="24" borderId="0" xfId="0" applyFont="1" applyFill="1" applyAlignment="1">
      <alignment wrapText="1"/>
    </xf>
    <xf numFmtId="3" fontId="3" fillId="24" borderId="0" xfId="0" applyNumberFormat="1" applyFont="1" applyFill="1" applyBorder="1" applyAlignment="1">
      <alignment horizontal="right" vertical="center" wrapText="1"/>
    </xf>
    <xf numFmtId="0" fontId="0" fillId="24" borderId="0" xfId="0" applyFill="1" applyBorder="1" applyAlignment="1">
      <alignment horizontal="left"/>
    </xf>
    <xf numFmtId="0" fontId="31" fillId="24" borderId="0" xfId="0" applyFont="1" applyFill="1" applyAlignment="1">
      <alignment horizontal="left"/>
    </xf>
    <xf numFmtId="43" fontId="7" fillId="24" borderId="0" xfId="28" applyFont="1" applyFill="1" applyBorder="1"/>
    <xf numFmtId="9" fontId="32" fillId="24" borderId="0" xfId="43" applyFont="1" applyFill="1" applyBorder="1"/>
    <xf numFmtId="0" fontId="1" fillId="24" borderId="11" xfId="0" applyNumberFormat="1" applyFont="1" applyFill="1" applyBorder="1" applyAlignment="1">
      <alignment wrapText="1"/>
    </xf>
    <xf numFmtId="0" fontId="1" fillId="24" borderId="0" xfId="0" quotePrefix="1" applyFont="1" applyFill="1" applyBorder="1" applyAlignment="1">
      <alignment horizontal="left"/>
    </xf>
    <xf numFmtId="0" fontId="1" fillId="24" borderId="0" xfId="0" applyFont="1" applyFill="1" applyAlignment="1">
      <alignment horizontal="left"/>
    </xf>
    <xf numFmtId="0" fontId="4" fillId="24" borderId="0" xfId="0" applyFont="1" applyFill="1" applyBorder="1" applyAlignment="1">
      <alignment horizontal="left"/>
    </xf>
    <xf numFmtId="3" fontId="3" fillId="24" borderId="0" xfId="43" applyNumberFormat="1" applyFont="1" applyFill="1" applyBorder="1" applyAlignment="1">
      <alignment horizontal="right"/>
    </xf>
    <xf numFmtId="3" fontId="3" fillId="24" borderId="0" xfId="0" applyNumberFormat="1" applyFont="1" applyFill="1" applyBorder="1" applyAlignment="1">
      <alignment horizontal="right"/>
    </xf>
    <xf numFmtId="3" fontId="0" fillId="24" borderId="0" xfId="0" applyNumberFormat="1" applyFill="1" applyBorder="1" applyAlignment="1">
      <alignment horizontal="right"/>
    </xf>
    <xf numFmtId="0" fontId="4" fillId="24" borderId="0" xfId="0" applyNumberFormat="1" applyFont="1" applyFill="1" applyBorder="1" applyAlignment="1">
      <alignment horizontal="left" wrapText="1"/>
    </xf>
    <xf numFmtId="3" fontId="1" fillId="24" borderId="0" xfId="0" applyNumberFormat="1" applyFont="1" applyFill="1" applyBorder="1" applyAlignment="1">
      <alignment horizontal="right" wrapText="1"/>
    </xf>
    <xf numFmtId="3" fontId="4" fillId="24" borderId="0" xfId="28" applyNumberFormat="1" applyFont="1" applyFill="1" applyBorder="1" applyAlignment="1"/>
    <xf numFmtId="3" fontId="4" fillId="24" borderId="0" xfId="28" applyNumberFormat="1" applyFont="1" applyFill="1" applyBorder="1" applyAlignment="1">
      <alignment wrapText="1"/>
    </xf>
    <xf numFmtId="3" fontId="3" fillId="24" borderId="0" xfId="28" applyNumberFormat="1" applyFont="1" applyFill="1" applyBorder="1" applyAlignment="1"/>
    <xf numFmtId="3" fontId="0" fillId="24" borderId="0" xfId="0" applyNumberFormat="1" applyFill="1" applyAlignment="1">
      <alignment wrapText="1"/>
    </xf>
    <xf numFmtId="9" fontId="0" fillId="24" borderId="0" xfId="43" applyFont="1" applyFill="1" applyAlignment="1">
      <alignment wrapText="1"/>
    </xf>
    <xf numFmtId="3" fontId="11" fillId="24" borderId="0" xfId="0" applyNumberFormat="1" applyFont="1" applyFill="1" applyAlignment="1">
      <alignment horizontal="left" vertical="center"/>
    </xf>
    <xf numFmtId="0" fontId="6" fillId="24" borderId="0" xfId="0" applyFont="1" applyFill="1" applyBorder="1" applyAlignment="1">
      <alignment horizontal="left" vertical="center" wrapText="1"/>
    </xf>
    <xf numFmtId="3" fontId="60" fillId="24" borderId="0" xfId="0" applyNumberFormat="1" applyFont="1" applyFill="1" applyBorder="1" applyAlignment="1">
      <alignment horizontal="left" vertical="center" wrapText="1"/>
    </xf>
    <xf numFmtId="0" fontId="0" fillId="24" borderId="0" xfId="0" applyNumberFormat="1" applyFill="1" applyBorder="1" applyAlignment="1">
      <alignment horizontal="left"/>
    </xf>
    <xf numFmtId="3" fontId="0" fillId="24" borderId="0" xfId="28" applyNumberFormat="1" applyFont="1" applyFill="1" applyBorder="1"/>
    <xf numFmtId="3" fontId="3" fillId="24" borderId="0" xfId="28" applyNumberFormat="1" applyFont="1" applyFill="1" applyBorder="1"/>
    <xf numFmtId="3" fontId="3" fillId="24" borderId="0" xfId="43" applyNumberFormat="1" applyFont="1" applyFill="1" applyBorder="1"/>
    <xf numFmtId="3" fontId="6" fillId="24" borderId="0" xfId="43" applyNumberFormat="1" applyFont="1" applyFill="1" applyBorder="1"/>
    <xf numFmtId="3" fontId="0" fillId="24" borderId="0" xfId="43" applyNumberFormat="1" applyFont="1" applyFill="1" applyBorder="1"/>
    <xf numFmtId="3" fontId="64" fillId="24" borderId="0" xfId="43" applyNumberFormat="1" applyFont="1" applyFill="1" applyBorder="1" applyAlignment="1">
      <alignment horizontal="right"/>
    </xf>
    <xf numFmtId="3" fontId="60" fillId="24" borderId="0" xfId="0" applyNumberFormat="1" applyFont="1" applyFill="1" applyBorder="1" applyAlignment="1">
      <alignment horizontal="center" vertical="center" wrapText="1"/>
    </xf>
    <xf numFmtId="3" fontId="3" fillId="24" borderId="12" xfId="0" applyNumberFormat="1" applyFont="1" applyFill="1" applyBorder="1" applyAlignment="1" applyProtection="1">
      <alignment horizontal="left" vertical="center" wrapText="1"/>
    </xf>
    <xf numFmtId="3" fontId="60" fillId="24" borderId="12" xfId="0" applyNumberFormat="1" applyFont="1" applyFill="1" applyBorder="1" applyAlignment="1">
      <alignment horizontal="center" vertical="center" wrapText="1"/>
    </xf>
    <xf numFmtId="0" fontId="0" fillId="24" borderId="12" xfId="0" applyFill="1" applyBorder="1"/>
    <xf numFmtId="3" fontId="3" fillId="24" borderId="12" xfId="0" applyNumberFormat="1" applyFont="1" applyFill="1" applyBorder="1" applyAlignment="1">
      <alignment horizontal="center" vertical="center" wrapText="1"/>
    </xf>
    <xf numFmtId="167" fontId="3" fillId="24" borderId="10" xfId="28" applyNumberFormat="1" applyFont="1" applyFill="1" applyBorder="1"/>
    <xf numFmtId="167" fontId="3" fillId="25" borderId="10" xfId="28" applyNumberFormat="1" applyFont="1" applyFill="1" applyBorder="1"/>
    <xf numFmtId="9" fontId="3" fillId="24" borderId="10" xfId="43" applyFont="1" applyFill="1" applyBorder="1"/>
    <xf numFmtId="9" fontId="3" fillId="24" borderId="10" xfId="43" applyFont="1" applyFill="1" applyBorder="1" applyAlignment="1">
      <alignment vertical="center" wrapText="1"/>
    </xf>
    <xf numFmtId="167" fontId="3" fillId="25" borderId="10" xfId="28" applyNumberFormat="1" applyFont="1" applyFill="1" applyBorder="1" applyAlignment="1">
      <alignment vertical="center" wrapText="1"/>
    </xf>
    <xf numFmtId="3" fontId="3" fillId="24" borderId="0" xfId="0" applyNumberFormat="1" applyFont="1" applyFill="1" applyBorder="1" applyAlignment="1">
      <alignment horizontal="left" vertical="center" wrapText="1"/>
    </xf>
    <xf numFmtId="3" fontId="15" fillId="24" borderId="0" xfId="0" applyNumberFormat="1" applyFont="1" applyFill="1" applyAlignment="1">
      <alignment horizontal="left" vertical="center"/>
    </xf>
    <xf numFmtId="3" fontId="0" fillId="24" borderId="0" xfId="28" applyNumberFormat="1" applyFont="1" applyFill="1" applyBorder="1" applyAlignment="1">
      <alignment horizontal="right"/>
    </xf>
    <xf numFmtId="0" fontId="1" fillId="24" borderId="0" xfId="0" applyFont="1" applyFill="1" applyBorder="1" applyAlignment="1">
      <alignment horizontal="right"/>
    </xf>
    <xf numFmtId="0" fontId="1" fillId="24" borderId="0" xfId="0" applyNumberFormat="1" applyFont="1" applyFill="1" applyBorder="1" applyAlignment="1">
      <alignment horizontal="left" vertical="center" wrapText="1"/>
    </xf>
    <xf numFmtId="3" fontId="1" fillId="24" borderId="0" xfId="43" applyNumberFormat="1" applyFont="1" applyFill="1" applyBorder="1" applyAlignment="1">
      <alignment horizontal="right" vertical="center" wrapText="1"/>
    </xf>
    <xf numFmtId="3" fontId="1" fillId="24" borderId="0" xfId="0" applyNumberFormat="1" applyFont="1" applyFill="1" applyBorder="1" applyAlignment="1">
      <alignment horizontal="right" vertical="center" wrapText="1"/>
    </xf>
    <xf numFmtId="0" fontId="4" fillId="24" borderId="0" xfId="0" applyFont="1" applyFill="1" applyBorder="1"/>
    <xf numFmtId="3" fontId="7" fillId="24" borderId="0" xfId="0" applyNumberFormat="1" applyFont="1" applyFill="1" applyBorder="1"/>
    <xf numFmtId="0" fontId="1" fillId="24" borderId="0" xfId="43" applyNumberFormat="1" applyFont="1" applyFill="1" applyBorder="1"/>
    <xf numFmtId="0" fontId="1" fillId="24" borderId="10" xfId="0" quotePrefix="1" applyFont="1" applyFill="1" applyBorder="1" applyAlignment="1">
      <alignment horizontal="left" vertical="center" wrapText="1"/>
    </xf>
    <xf numFmtId="0" fontId="4" fillId="24" borderId="0" xfId="0" applyNumberFormat="1" applyFont="1" applyFill="1" applyBorder="1" applyAlignment="1">
      <alignment horizontal="right" vertical="center" wrapText="1"/>
    </xf>
    <xf numFmtId="167" fontId="4" fillId="24" borderId="0" xfId="28" applyNumberFormat="1" applyFont="1" applyFill="1" applyBorder="1" applyAlignment="1">
      <alignment horizontal="left" wrapText="1"/>
    </xf>
    <xf numFmtId="167" fontId="3" fillId="24" borderId="0" xfId="28" applyNumberFormat="1" applyFont="1" applyFill="1" applyBorder="1" applyAlignment="1">
      <alignment horizontal="left"/>
    </xf>
    <xf numFmtId="167" fontId="4" fillId="24" borderId="0" xfId="28" applyNumberFormat="1" applyFont="1" applyFill="1" applyBorder="1" applyAlignment="1">
      <alignment horizontal="left"/>
    </xf>
    <xf numFmtId="0" fontId="1" fillId="24" borderId="0" xfId="0" quotePrefix="1" applyNumberFormat="1" applyFont="1" applyFill="1" applyBorder="1" applyAlignment="1">
      <alignment horizontal="right"/>
    </xf>
    <xf numFmtId="1" fontId="1" fillId="24" borderId="0" xfId="28" applyNumberFormat="1" applyFont="1" applyFill="1" applyBorder="1" applyAlignment="1">
      <alignment horizontal="right"/>
    </xf>
    <xf numFmtId="0" fontId="1" fillId="24" borderId="22" xfId="0" applyFont="1" applyFill="1" applyBorder="1" applyAlignment="1">
      <alignment horizontal="right"/>
    </xf>
    <xf numFmtId="3" fontId="0" fillId="24" borderId="0" xfId="0" applyNumberFormat="1" applyFont="1" applyFill="1" applyBorder="1" applyAlignment="1">
      <alignment horizontal="right"/>
    </xf>
    <xf numFmtId="9" fontId="58" fillId="24" borderId="0" xfId="43" applyFont="1" applyFill="1"/>
    <xf numFmtId="0" fontId="1" fillId="24" borderId="10" xfId="0" applyFont="1" applyFill="1" applyBorder="1" applyAlignment="1">
      <alignment horizontal="right" textRotation="180"/>
    </xf>
    <xf numFmtId="1" fontId="7" fillId="24" borderId="0" xfId="43" applyNumberFormat="1" applyFont="1" applyFill="1" applyBorder="1"/>
    <xf numFmtId="9" fontId="7" fillId="24" borderId="0" xfId="43" applyFont="1" applyFill="1"/>
    <xf numFmtId="0" fontId="1" fillId="24" borderId="0" xfId="0" quotePrefix="1" applyNumberFormat="1" applyFont="1" applyFill="1" applyBorder="1" applyAlignment="1">
      <alignment horizontal="right"/>
    </xf>
    <xf numFmtId="0" fontId="3" fillId="24" borderId="12" xfId="0" applyFont="1" applyFill="1" applyBorder="1" applyAlignment="1">
      <alignment horizontal="right" wrapText="1"/>
    </xf>
    <xf numFmtId="0" fontId="3" fillId="24" borderId="10" xfId="0" applyFont="1" applyFill="1" applyBorder="1" applyAlignment="1">
      <alignment wrapText="1"/>
    </xf>
    <xf numFmtId="0" fontId="3" fillId="24" borderId="12" xfId="0" applyFont="1" applyFill="1" applyBorder="1" applyAlignment="1">
      <alignment horizontal="left" wrapText="1"/>
    </xf>
    <xf numFmtId="0" fontId="3" fillId="24" borderId="10" xfId="0" applyFont="1" applyFill="1" applyBorder="1" applyAlignment="1">
      <alignment horizontal="left" wrapText="1"/>
    </xf>
    <xf numFmtId="0" fontId="3" fillId="24" borderId="10" xfId="0" applyFont="1" applyFill="1" applyBorder="1" applyAlignment="1">
      <alignment horizontal="right" wrapText="1"/>
    </xf>
    <xf numFmtId="0" fontId="3" fillId="24" borderId="11" xfId="0" applyFont="1" applyFill="1" applyBorder="1" applyAlignment="1">
      <alignment horizontal="center" wrapText="1"/>
    </xf>
    <xf numFmtId="0" fontId="0" fillId="24" borderId="11" xfId="0" applyFill="1" applyBorder="1" applyAlignment="1">
      <alignment horizontal="center" wrapText="1"/>
    </xf>
    <xf numFmtId="3" fontId="3" fillId="24" borderId="11" xfId="0" applyNumberFormat="1" applyFont="1" applyFill="1" applyBorder="1" applyAlignment="1">
      <alignment horizontal="center" wrapText="1"/>
    </xf>
    <xf numFmtId="0" fontId="4" fillId="24" borderId="11" xfId="0" applyFont="1" applyFill="1" applyBorder="1" applyAlignment="1">
      <alignment wrapText="1"/>
    </xf>
    <xf numFmtId="0" fontId="3" fillId="24" borderId="0" xfId="0" applyNumberFormat="1" applyFont="1" applyFill="1" applyBorder="1" applyAlignment="1">
      <alignment horizontal="right" wrapText="1"/>
    </xf>
    <xf numFmtId="0" fontId="4" fillId="24" borderId="10" xfId="0" applyNumberFormat="1" applyFont="1" applyFill="1" applyBorder="1" applyAlignment="1">
      <alignment horizontal="right" wrapText="1"/>
    </xf>
    <xf numFmtId="0" fontId="3" fillId="24" borderId="10" xfId="0" applyNumberFormat="1" applyFont="1" applyFill="1" applyBorder="1" applyAlignment="1">
      <alignment horizontal="center"/>
    </xf>
    <xf numFmtId="0" fontId="4" fillId="24" borderId="10" xfId="0" applyNumberFormat="1" applyFont="1" applyFill="1" applyBorder="1" applyAlignment="1"/>
    <xf numFmtId="0" fontId="3" fillId="24" borderId="0" xfId="0" applyNumberFormat="1" applyFont="1" applyFill="1" applyAlignment="1">
      <alignment horizontal="left"/>
    </xf>
    <xf numFmtId="0" fontId="3" fillId="24" borderId="10" xfId="0" applyNumberFormat="1" applyFont="1" applyFill="1" applyBorder="1" applyAlignment="1">
      <alignment horizontal="left" wrapText="1"/>
    </xf>
    <xf numFmtId="0" fontId="0" fillId="24" borderId="11" xfId="0" applyNumberFormat="1" applyFill="1" applyBorder="1" applyAlignment="1"/>
    <xf numFmtId="0" fontId="3" fillId="24" borderId="0" xfId="0" applyNumberFormat="1" applyFont="1" applyFill="1" applyBorder="1" applyAlignment="1">
      <alignment horizontal="left" wrapText="1"/>
    </xf>
    <xf numFmtId="0" fontId="0" fillId="24" borderId="10" xfId="0" applyNumberFormat="1" applyFill="1" applyBorder="1" applyAlignment="1"/>
    <xf numFmtId="0" fontId="3" fillId="24" borderId="0" xfId="0" applyNumberFormat="1" applyFont="1" applyFill="1" applyBorder="1" applyAlignment="1">
      <alignment horizontal="center"/>
    </xf>
    <xf numFmtId="0" fontId="4" fillId="24" borderId="0" xfId="0" applyNumberFormat="1" applyFont="1" applyFill="1" applyBorder="1" applyAlignment="1"/>
    <xf numFmtId="0" fontId="3" fillId="24" borderId="10" xfId="0" applyNumberFormat="1" applyFont="1" applyFill="1" applyBorder="1" applyAlignment="1">
      <alignment horizontal="right" wrapText="1"/>
    </xf>
    <xf numFmtId="0" fontId="4" fillId="24" borderId="11" xfId="0" applyNumberFormat="1" applyFont="1" applyFill="1" applyBorder="1" applyAlignment="1">
      <alignment wrapText="1"/>
    </xf>
    <xf numFmtId="0" fontId="0" fillId="24" borderId="0" xfId="0" applyNumberFormat="1" applyFill="1" applyBorder="1" applyAlignment="1"/>
    <xf numFmtId="0" fontId="4" fillId="24" borderId="0" xfId="0" applyNumberFormat="1" applyFont="1" applyFill="1" applyBorder="1" applyAlignment="1">
      <alignment horizontal="right" wrapText="1"/>
    </xf>
    <xf numFmtId="0" fontId="4" fillId="24" borderId="0" xfId="0" applyNumberFormat="1" applyFont="1" applyFill="1" applyBorder="1" applyAlignment="1">
      <alignment horizontal="left" vertical="center" wrapText="1"/>
    </xf>
    <xf numFmtId="0" fontId="1" fillId="24" borderId="0" xfId="0" applyNumberFormat="1" applyFont="1" applyFill="1" applyAlignment="1">
      <alignment horizontal="left" vertical="center" wrapText="1"/>
    </xf>
    <xf numFmtId="0" fontId="4" fillId="24" borderId="0" xfId="0" applyNumberFormat="1" applyFont="1" applyFill="1" applyAlignment="1">
      <alignment horizontal="left" vertical="center" wrapText="1"/>
    </xf>
    <xf numFmtId="0" fontId="2" fillId="24" borderId="0" xfId="0" applyNumberFormat="1" applyFont="1" applyFill="1" applyAlignment="1">
      <alignment vertical="top" wrapText="1"/>
    </xf>
    <xf numFmtId="0" fontId="16" fillId="24" borderId="0" xfId="0" applyNumberFormat="1" applyFont="1" applyFill="1" applyAlignment="1">
      <alignment vertical="top" wrapText="1"/>
    </xf>
    <xf numFmtId="0" fontId="2" fillId="24" borderId="0" xfId="0" applyNumberFormat="1" applyFont="1" applyFill="1" applyAlignment="1">
      <alignment horizontal="left" wrapText="1"/>
    </xf>
    <xf numFmtId="0" fontId="0" fillId="0" borderId="0" xfId="0" applyAlignment="1">
      <alignment wrapText="1"/>
    </xf>
    <xf numFmtId="0" fontId="3" fillId="24" borderId="0" xfId="0" applyNumberFormat="1" applyFont="1" applyFill="1" applyBorder="1" applyAlignment="1">
      <alignment vertical="center" wrapText="1"/>
    </xf>
    <xf numFmtId="0" fontId="0" fillId="24" borderId="10" xfId="0" applyNumberFormat="1" applyFill="1" applyBorder="1" applyAlignment="1">
      <alignment vertical="center"/>
    </xf>
    <xf numFmtId="0" fontId="3" fillId="24" borderId="0" xfId="0" applyNumberFormat="1" applyFont="1" applyFill="1" applyBorder="1" applyAlignment="1">
      <alignment horizontal="right" vertical="center" wrapText="1"/>
    </xf>
    <xf numFmtId="0" fontId="0" fillId="24" borderId="10" xfId="0" applyNumberFormat="1" applyFill="1" applyBorder="1" applyAlignment="1">
      <alignment horizontal="right" vertical="center"/>
    </xf>
    <xf numFmtId="0" fontId="3" fillId="24" borderId="11" xfId="0" applyNumberFormat="1" applyFont="1" applyFill="1" applyBorder="1" applyAlignment="1">
      <alignment horizontal="center" vertical="center"/>
    </xf>
    <xf numFmtId="0" fontId="3" fillId="24" borderId="12" xfId="0" applyNumberFormat="1" applyFont="1" applyFill="1" applyBorder="1" applyAlignment="1">
      <alignment horizontal="right" vertical="center" wrapText="1"/>
    </xf>
    <xf numFmtId="0" fontId="3" fillId="24" borderId="10" xfId="0" applyNumberFormat="1" applyFont="1" applyFill="1" applyBorder="1" applyAlignment="1">
      <alignment horizontal="center" vertical="center"/>
    </xf>
    <xf numFmtId="0" fontId="0" fillId="24" borderId="10" xfId="0" applyNumberFormat="1" applyFill="1" applyBorder="1" applyAlignment="1">
      <alignment horizontal="right"/>
    </xf>
    <xf numFmtId="0" fontId="3" fillId="24" borderId="0" xfId="0" applyNumberFormat="1" applyFont="1" applyFill="1" applyBorder="1" applyAlignment="1">
      <alignment wrapText="1"/>
    </xf>
    <xf numFmtId="0" fontId="3" fillId="24" borderId="24" xfId="0" applyNumberFormat="1" applyFont="1" applyFill="1" applyBorder="1" applyAlignment="1">
      <alignment wrapText="1"/>
    </xf>
    <xf numFmtId="0" fontId="0" fillId="24" borderId="21" xfId="0" applyNumberFormat="1" applyFill="1" applyBorder="1" applyAlignment="1"/>
    <xf numFmtId="0" fontId="3" fillId="24" borderId="12" xfId="0" applyNumberFormat="1" applyFont="1" applyFill="1" applyBorder="1" applyAlignment="1">
      <alignment vertical="center" wrapText="1"/>
    </xf>
    <xf numFmtId="0" fontId="3" fillId="24" borderId="11" xfId="0" applyNumberFormat="1" applyFont="1" applyFill="1" applyBorder="1" applyAlignment="1">
      <alignment horizontal="center" wrapText="1"/>
    </xf>
    <xf numFmtId="0" fontId="0" fillId="24" borderId="11" xfId="0" applyNumberFormat="1" applyFill="1" applyBorder="1" applyAlignment="1">
      <alignment horizontal="center" wrapText="1"/>
    </xf>
    <xf numFmtId="0" fontId="3" fillId="24" borderId="10" xfId="0" applyNumberFormat="1" applyFont="1" applyFill="1" applyBorder="1" applyAlignment="1">
      <alignment horizontal="center" wrapText="1"/>
    </xf>
    <xf numFmtId="0" fontId="0" fillId="24" borderId="10" xfId="0" applyNumberFormat="1" applyFill="1" applyBorder="1" applyAlignment="1">
      <alignment horizontal="center" wrapText="1"/>
    </xf>
    <xf numFmtId="0" fontId="4" fillId="24" borderId="0" xfId="0" applyNumberFormat="1" applyFont="1" applyFill="1" applyAlignment="1">
      <alignment wrapText="1"/>
    </xf>
    <xf numFmtId="0" fontId="0" fillId="24" borderId="10" xfId="0" applyNumberFormat="1" applyFill="1" applyBorder="1" applyAlignment="1">
      <alignment vertical="center" wrapText="1"/>
    </xf>
    <xf numFmtId="0" fontId="3" fillId="24" borderId="12" xfId="0" applyNumberFormat="1" applyFont="1" applyFill="1" applyBorder="1" applyAlignment="1">
      <alignment horizontal="center" wrapText="1"/>
    </xf>
    <xf numFmtId="0" fontId="0" fillId="24" borderId="12" xfId="0" applyNumberFormat="1" applyFill="1" applyBorder="1" applyAlignment="1">
      <alignment horizontal="center" wrapText="1"/>
    </xf>
    <xf numFmtId="0" fontId="4" fillId="24" borderId="0" xfId="0" applyFont="1" applyFill="1" applyAlignment="1">
      <alignment wrapText="1"/>
    </xf>
    <xf numFmtId="0" fontId="0" fillId="24" borderId="0" xfId="0" applyFill="1" applyAlignment="1"/>
    <xf numFmtId="2" fontId="2" fillId="24" borderId="0" xfId="0" applyNumberFormat="1" applyFont="1" applyFill="1" applyAlignment="1">
      <alignment horizontal="left" vertical="top" wrapText="1"/>
    </xf>
    <xf numFmtId="0" fontId="0" fillId="24" borderId="0" xfId="0" applyFill="1" applyAlignment="1">
      <alignment horizontal="left" vertical="top" wrapText="1"/>
    </xf>
    <xf numFmtId="0" fontId="0" fillId="0" borderId="0" xfId="0" applyAlignment="1">
      <alignment horizontal="left" vertical="top" wrapText="1"/>
    </xf>
    <xf numFmtId="0" fontId="3" fillId="24" borderId="12" xfId="0" applyFont="1" applyFill="1" applyBorder="1" applyAlignment="1">
      <alignment horizontal="center" wrapText="1"/>
    </xf>
    <xf numFmtId="0" fontId="3" fillId="24" borderId="10" xfId="0" applyFont="1" applyFill="1" applyBorder="1" applyAlignment="1">
      <alignment horizontal="center" wrapText="1"/>
    </xf>
    <xf numFmtId="3" fontId="3" fillId="24" borderId="12" xfId="0" applyNumberFormat="1" applyFont="1" applyFill="1" applyBorder="1" applyAlignment="1">
      <alignment horizontal="right" wrapText="1" shrinkToFit="1"/>
    </xf>
    <xf numFmtId="0" fontId="3" fillId="24" borderId="10" xfId="0" applyFont="1" applyFill="1" applyBorder="1" applyAlignment="1">
      <alignment horizontal="right" wrapText="1" shrinkToFit="1"/>
    </xf>
    <xf numFmtId="0" fontId="29" fillId="24" borderId="0" xfId="0" applyFont="1" applyFill="1" applyBorder="1" applyAlignment="1">
      <alignment horizontal="center" wrapText="1"/>
    </xf>
    <xf numFmtId="3" fontId="29" fillId="24" borderId="0" xfId="0" applyNumberFormat="1" applyFont="1" applyFill="1" applyBorder="1" applyAlignment="1">
      <alignment horizontal="center" wrapText="1"/>
    </xf>
    <xf numFmtId="0" fontId="3" fillId="24" borderId="12" xfId="0" applyFont="1" applyFill="1" applyBorder="1" applyAlignment="1">
      <alignment horizontal="center" vertical="center" wrapText="1"/>
    </xf>
    <xf numFmtId="0" fontId="3" fillId="24" borderId="10" xfId="0" applyFont="1" applyFill="1" applyBorder="1" applyAlignment="1">
      <alignment horizontal="center" vertical="center" wrapText="1"/>
    </xf>
    <xf numFmtId="0" fontId="0" fillId="24" borderId="12" xfId="0" applyFill="1" applyBorder="1" applyAlignment="1">
      <alignment wrapText="1"/>
    </xf>
    <xf numFmtId="0" fontId="0" fillId="24" borderId="0" xfId="0" applyFill="1" applyBorder="1" applyAlignment="1">
      <alignment wrapText="1"/>
    </xf>
    <xf numFmtId="0" fontId="0" fillId="24" borderId="10" xfId="0" applyFill="1" applyBorder="1" applyAlignment="1">
      <alignment wrapText="1"/>
    </xf>
    <xf numFmtId="0" fontId="0" fillId="24" borderId="12" xfId="0" applyFill="1" applyBorder="1" applyAlignment="1">
      <alignment horizontal="center" vertical="center" wrapText="1"/>
    </xf>
    <xf numFmtId="0" fontId="0" fillId="24" borderId="10" xfId="0" applyFill="1" applyBorder="1" applyAlignment="1">
      <alignment horizontal="center" vertical="center" wrapText="1"/>
    </xf>
    <xf numFmtId="0" fontId="2" fillId="24" borderId="0" xfId="0" applyFont="1" applyFill="1" applyAlignment="1">
      <alignment horizontal="left" wrapText="1"/>
    </xf>
    <xf numFmtId="0" fontId="16" fillId="24" borderId="0" xfId="0" applyFont="1" applyFill="1" applyAlignment="1">
      <alignment horizontal="left" wrapText="1"/>
    </xf>
    <xf numFmtId="0" fontId="24" fillId="24" borderId="0" xfId="0" applyFont="1" applyFill="1" applyAlignment="1">
      <alignment horizontal="left" wrapText="1"/>
    </xf>
    <xf numFmtId="0" fontId="3" fillId="24" borderId="11" xfId="0" applyFont="1" applyFill="1" applyBorder="1" applyAlignment="1">
      <alignment horizontal="right" wrapText="1"/>
    </xf>
    <xf numFmtId="0" fontId="19" fillId="24" borderId="12" xfId="0" applyFont="1" applyFill="1" applyBorder="1" applyAlignment="1">
      <alignment wrapText="1"/>
    </xf>
    <xf numFmtId="0" fontId="19" fillId="24" borderId="10" xfId="0" applyFont="1" applyFill="1" applyBorder="1" applyAlignment="1">
      <alignment wrapText="1"/>
    </xf>
    <xf numFmtId="0" fontId="3" fillId="24" borderId="12" xfId="0" applyNumberFormat="1" applyFont="1" applyFill="1" applyBorder="1" applyAlignment="1">
      <alignment horizontal="right" wrapText="1"/>
    </xf>
    <xf numFmtId="3" fontId="3" fillId="24" borderId="12" xfId="0" applyNumberFormat="1" applyFont="1" applyFill="1" applyBorder="1" applyAlignment="1">
      <alignment horizontal="right" wrapText="1"/>
    </xf>
    <xf numFmtId="3" fontId="3" fillId="24" borderId="0" xfId="0" applyNumberFormat="1" applyFont="1" applyFill="1" applyBorder="1" applyAlignment="1">
      <alignment horizontal="right" wrapText="1"/>
    </xf>
    <xf numFmtId="3" fontId="3" fillId="24" borderId="10" xfId="0" applyNumberFormat="1" applyFont="1" applyFill="1" applyBorder="1" applyAlignment="1">
      <alignment horizontal="right" wrapText="1"/>
    </xf>
    <xf numFmtId="3" fontId="4" fillId="24" borderId="0" xfId="0" applyNumberFormat="1" applyFont="1" applyFill="1" applyBorder="1" applyAlignment="1">
      <alignment horizontal="right" wrapText="1"/>
    </xf>
    <xf numFmtId="3" fontId="4" fillId="24" borderId="10" xfId="0" applyNumberFormat="1" applyFont="1" applyFill="1" applyBorder="1" applyAlignment="1">
      <alignment horizontal="right" wrapText="1"/>
    </xf>
    <xf numFmtId="0" fontId="4" fillId="24" borderId="0" xfId="0" applyFont="1" applyFill="1" applyAlignment="1">
      <alignment horizontal="left" wrapText="1"/>
    </xf>
    <xf numFmtId="0" fontId="3" fillId="24" borderId="0" xfId="0" applyFont="1" applyFill="1" applyBorder="1" applyAlignment="1">
      <alignment horizontal="left" wrapText="1"/>
    </xf>
    <xf numFmtId="3" fontId="4" fillId="24" borderId="12" xfId="0" applyNumberFormat="1" applyFont="1" applyFill="1" applyBorder="1" applyAlignment="1">
      <alignment horizontal="right" wrapText="1"/>
    </xf>
    <xf numFmtId="0" fontId="3" fillId="24" borderId="12" xfId="0" applyFont="1" applyFill="1" applyBorder="1" applyAlignment="1">
      <alignment wrapText="1" shrinkToFit="1"/>
    </xf>
    <xf numFmtId="0" fontId="0" fillId="24" borderId="10" xfId="0" applyFill="1" applyBorder="1" applyAlignment="1">
      <alignment wrapText="1" shrinkToFit="1"/>
    </xf>
    <xf numFmtId="0" fontId="12" fillId="24" borderId="0" xfId="0" applyFont="1" applyFill="1" applyAlignment="1">
      <alignment horizontal="left" wrapText="1"/>
    </xf>
    <xf numFmtId="0" fontId="6" fillId="24" borderId="11" xfId="0" applyFont="1" applyFill="1" applyBorder="1" applyAlignment="1">
      <alignment horizontal="center" wrapText="1"/>
    </xf>
    <xf numFmtId="0" fontId="6" fillId="24" borderId="12" xfId="0" applyFont="1" applyFill="1" applyBorder="1" applyAlignment="1">
      <alignment horizontal="center" wrapText="1"/>
    </xf>
    <xf numFmtId="0" fontId="6" fillId="24" borderId="10" xfId="0" applyFont="1" applyFill="1" applyBorder="1" applyAlignment="1">
      <alignment horizontal="center" wrapText="1"/>
    </xf>
    <xf numFmtId="0" fontId="6" fillId="24" borderId="12" xfId="0" applyFont="1" applyFill="1" applyBorder="1" applyAlignment="1">
      <alignment horizontal="center" vertical="center" wrapText="1"/>
    </xf>
    <xf numFmtId="0" fontId="6" fillId="24" borderId="10" xfId="0" applyFont="1" applyFill="1" applyBorder="1" applyAlignment="1">
      <alignment horizontal="center" vertical="center" wrapText="1"/>
    </xf>
    <xf numFmtId="3" fontId="6" fillId="24" borderId="12" xfId="0" applyNumberFormat="1" applyFont="1" applyFill="1" applyBorder="1" applyAlignment="1">
      <alignment horizontal="left" wrapText="1"/>
    </xf>
    <xf numFmtId="0" fontId="3" fillId="24" borderId="11" xfId="0" applyFont="1" applyFill="1" applyBorder="1" applyAlignment="1">
      <alignment horizontal="center" vertical="center" wrapText="1"/>
    </xf>
    <xf numFmtId="0" fontId="3" fillId="24" borderId="12" xfId="0" applyFont="1" applyFill="1" applyBorder="1" applyAlignment="1">
      <alignment vertical="center" wrapText="1"/>
    </xf>
    <xf numFmtId="0" fontId="3" fillId="24" borderId="10" xfId="0" applyFont="1" applyFill="1" applyBorder="1" applyAlignment="1">
      <alignment vertical="center" wrapText="1"/>
    </xf>
    <xf numFmtId="0" fontId="3" fillId="24" borderId="12" xfId="0" applyFont="1" applyFill="1" applyBorder="1" applyAlignment="1">
      <alignment horizontal="right" vertical="center" wrapText="1"/>
    </xf>
    <xf numFmtId="0" fontId="3" fillId="24" borderId="10" xfId="0" applyFont="1" applyFill="1" applyBorder="1" applyAlignment="1">
      <alignment horizontal="right" vertical="center" wrapText="1"/>
    </xf>
    <xf numFmtId="0" fontId="12" fillId="24" borderId="0" xfId="0" applyFont="1" applyFill="1" applyAlignment="1">
      <alignment horizontal="left" vertical="center" wrapText="1"/>
    </xf>
    <xf numFmtId="0" fontId="12" fillId="24" borderId="0" xfId="0" applyFont="1" applyFill="1" applyAlignment="1">
      <alignment wrapText="1"/>
    </xf>
    <xf numFmtId="0" fontId="7" fillId="24" borderId="0" xfId="0" applyFont="1" applyFill="1" applyAlignment="1">
      <alignment wrapText="1"/>
    </xf>
    <xf numFmtId="0" fontId="0" fillId="24" borderId="0" xfId="0" applyFill="1" applyAlignment="1">
      <alignment wrapText="1"/>
    </xf>
    <xf numFmtId="3" fontId="2" fillId="24" borderId="0" xfId="0" applyNumberFormat="1" applyFont="1" applyFill="1" applyAlignment="1">
      <alignment horizontal="left" vertical="center" wrapText="1"/>
    </xf>
    <xf numFmtId="3" fontId="3" fillId="24" borderId="12" xfId="0" applyNumberFormat="1" applyFont="1" applyFill="1" applyBorder="1" applyAlignment="1">
      <alignment horizontal="center" vertical="center" wrapText="1"/>
    </xf>
    <xf numFmtId="0" fontId="0" fillId="24" borderId="12" xfId="0" applyFill="1" applyBorder="1" applyAlignment="1">
      <alignment horizontal="center" wrapText="1"/>
    </xf>
    <xf numFmtId="0" fontId="0" fillId="24" borderId="10" xfId="0" applyFill="1" applyBorder="1" applyAlignment="1">
      <alignment horizontal="center" wrapText="1"/>
    </xf>
    <xf numFmtId="3" fontId="4" fillId="24" borderId="10" xfId="0" applyNumberFormat="1" applyFont="1" applyFill="1" applyBorder="1" applyAlignment="1">
      <alignment horizontal="center" vertical="center" wrapText="1"/>
    </xf>
    <xf numFmtId="3" fontId="1" fillId="24" borderId="10" xfId="0" applyNumberFormat="1" applyFont="1" applyFill="1" applyBorder="1" applyAlignment="1">
      <alignment horizontal="center" vertical="center" wrapText="1"/>
    </xf>
    <xf numFmtId="3" fontId="2" fillId="24" borderId="0" xfId="0" applyNumberFormat="1" applyFont="1" applyFill="1" applyBorder="1" applyAlignment="1">
      <alignment horizontal="left" vertical="center" wrapText="1"/>
    </xf>
    <xf numFmtId="3" fontId="3" fillId="24" borderId="0" xfId="0" applyNumberFormat="1" applyFont="1" applyFill="1" applyAlignment="1">
      <alignment vertical="center" wrapText="1"/>
    </xf>
    <xf numFmtId="0" fontId="0" fillId="24" borderId="0" xfId="0" applyFill="1" applyAlignment="1">
      <alignment vertical="center" wrapText="1"/>
    </xf>
    <xf numFmtId="0" fontId="3" fillId="24" borderId="0" xfId="0" applyFont="1" applyFill="1" applyBorder="1" applyAlignment="1">
      <alignment horizontal="right" wrapText="1"/>
    </xf>
    <xf numFmtId="0" fontId="0" fillId="24" borderId="10" xfId="0" applyFill="1" applyBorder="1" applyAlignment="1">
      <alignment horizontal="right" wrapText="1"/>
    </xf>
    <xf numFmtId="3" fontId="2" fillId="24" borderId="0" xfId="0" applyNumberFormat="1" applyFont="1" applyFill="1" applyAlignment="1">
      <alignment vertical="center" wrapText="1"/>
    </xf>
    <xf numFmtId="0" fontId="3" fillId="24" borderId="12" xfId="0" applyFont="1" applyFill="1" applyBorder="1" applyAlignment="1">
      <alignment wrapText="1"/>
    </xf>
    <xf numFmtId="3" fontId="20" fillId="24" borderId="0" xfId="0" applyNumberFormat="1" applyFont="1" applyFill="1" applyBorder="1" applyAlignment="1">
      <alignment horizontal="right" wrapText="1"/>
    </xf>
    <xf numFmtId="0" fontId="35" fillId="24" borderId="10" xfId="0" applyFont="1" applyFill="1" applyBorder="1" applyAlignment="1">
      <alignment horizontal="right" wrapText="1"/>
    </xf>
    <xf numFmtId="3" fontId="6" fillId="24" borderId="0" xfId="0" applyNumberFormat="1" applyFont="1" applyFill="1" applyBorder="1" applyAlignment="1">
      <alignment horizontal="right" vertical="center" wrapText="1"/>
    </xf>
    <xf numFmtId="0" fontId="6" fillId="24" borderId="12" xfId="0" applyFont="1" applyFill="1" applyBorder="1" applyAlignment="1">
      <alignment wrapText="1"/>
    </xf>
    <xf numFmtId="0" fontId="3" fillId="24" borderId="0" xfId="0" applyFont="1" applyFill="1" applyBorder="1" applyAlignment="1">
      <alignment wrapText="1"/>
    </xf>
    <xf numFmtId="3" fontId="6" fillId="24" borderId="12" xfId="0" applyNumberFormat="1" applyFont="1" applyFill="1" applyBorder="1" applyAlignment="1">
      <alignment horizontal="right" wrapText="1"/>
    </xf>
    <xf numFmtId="3" fontId="6" fillId="24" borderId="12" xfId="0" applyNumberFormat="1" applyFont="1" applyFill="1" applyBorder="1" applyAlignment="1">
      <alignment horizontal="center" vertical="center" wrapText="1"/>
    </xf>
    <xf numFmtId="3" fontId="66" fillId="24" borderId="12" xfId="0" applyNumberFormat="1" applyFont="1" applyFill="1" applyBorder="1" applyAlignment="1">
      <alignment horizontal="center" vertical="center" wrapText="1"/>
    </xf>
    <xf numFmtId="0" fontId="13" fillId="24" borderId="12" xfId="0" applyFont="1" applyFill="1" applyBorder="1" applyAlignment="1">
      <alignment wrapText="1"/>
    </xf>
    <xf numFmtId="0" fontId="3" fillId="24" borderId="13" xfId="0" applyFont="1" applyFill="1" applyBorder="1" applyAlignment="1">
      <alignment horizontal="right" wrapText="1"/>
    </xf>
    <xf numFmtId="0" fontId="3" fillId="24" borderId="17" xfId="0" applyFont="1" applyFill="1" applyBorder="1" applyAlignment="1">
      <alignment horizontal="right" wrapText="1"/>
    </xf>
    <xf numFmtId="3" fontId="7" fillId="24" borderId="16" xfId="0" applyNumberFormat="1" applyFont="1" applyFill="1" applyBorder="1" applyAlignment="1">
      <alignment horizontal="right" wrapText="1"/>
    </xf>
    <xf numFmtId="0" fontId="0" fillId="24" borderId="18" xfId="0" applyFill="1" applyBorder="1" applyAlignment="1">
      <alignment horizontal="right" wrapText="1"/>
    </xf>
    <xf numFmtId="0" fontId="13" fillId="24" borderId="12" xfId="0" applyFont="1" applyFill="1" applyBorder="1" applyAlignment="1">
      <alignment horizontal="center" wrapText="1"/>
    </xf>
    <xf numFmtId="0" fontId="7" fillId="24" borderId="0" xfId="0" applyFont="1" applyFill="1" applyBorder="1" applyAlignment="1">
      <alignment horizontal="right" wrapText="1"/>
    </xf>
    <xf numFmtId="0" fontId="7" fillId="24" borderId="10" xfId="0" applyFont="1" applyFill="1" applyBorder="1" applyAlignment="1">
      <alignment horizontal="right" wrapText="1"/>
    </xf>
    <xf numFmtId="0" fontId="3" fillId="24" borderId="12" xfId="0" applyFont="1" applyFill="1" applyBorder="1" applyAlignment="1">
      <alignment horizontal="left" vertical="center" wrapText="1"/>
    </xf>
    <xf numFmtId="0" fontId="0" fillId="24" borderId="0" xfId="0" applyFill="1" applyAlignment="1">
      <alignment horizontal="left" vertical="center" wrapText="1"/>
    </xf>
    <xf numFmtId="0" fontId="0" fillId="24" borderId="10" xfId="0" applyFill="1" applyBorder="1" applyAlignment="1">
      <alignment horizontal="left" vertical="center" wrapText="1"/>
    </xf>
    <xf numFmtId="0" fontId="0" fillId="24" borderId="10" xfId="0" applyFill="1" applyBorder="1" applyAlignment="1"/>
    <xf numFmtId="0" fontId="0" fillId="24" borderId="0" xfId="0" applyFill="1" applyBorder="1" applyAlignment="1">
      <alignment horizontal="left" vertical="center" wrapText="1"/>
    </xf>
    <xf numFmtId="0" fontId="25" fillId="24" borderId="0" xfId="0" applyFont="1" applyFill="1" applyBorder="1" applyAlignment="1">
      <alignment horizontal="right" wrapText="1"/>
    </xf>
    <xf numFmtId="0" fontId="23" fillId="24" borderId="0" xfId="0" applyFont="1" applyFill="1" applyBorder="1" applyAlignment="1"/>
    <xf numFmtId="0" fontId="25" fillId="24" borderId="0" xfId="0" applyFont="1" applyFill="1" applyBorder="1" applyAlignment="1">
      <alignment horizontal="center" wrapText="1"/>
    </xf>
    <xf numFmtId="0" fontId="23" fillId="24" borderId="0" xfId="0" applyFont="1" applyFill="1" applyBorder="1" applyAlignment="1">
      <alignment horizontal="right" wrapText="1"/>
    </xf>
    <xf numFmtId="0" fontId="2" fillId="24" borderId="0" xfId="0" applyFont="1" applyFill="1" applyAlignment="1">
      <alignment wrapText="1"/>
    </xf>
    <xf numFmtId="3" fontId="3" fillId="24" borderId="12" xfId="0" applyNumberFormat="1" applyFont="1" applyFill="1" applyBorder="1" applyAlignment="1">
      <alignment horizontal="left" vertical="center" wrapText="1"/>
    </xf>
    <xf numFmtId="0" fontId="0" fillId="24" borderId="28" xfId="0" applyFill="1" applyBorder="1" applyAlignment="1">
      <alignment wrapText="1"/>
    </xf>
    <xf numFmtId="3" fontId="3" fillId="24" borderId="11" xfId="0" applyNumberFormat="1" applyFont="1" applyFill="1" applyBorder="1" applyAlignment="1">
      <alignment horizontal="center" vertical="center" wrapText="1"/>
    </xf>
    <xf numFmtId="3" fontId="3" fillId="24" borderId="11" xfId="0" applyNumberFormat="1" applyFont="1" applyFill="1" applyBorder="1" applyAlignment="1">
      <alignment horizontal="center" vertical="center"/>
    </xf>
    <xf numFmtId="0" fontId="0" fillId="24" borderId="10" xfId="0" applyFill="1" applyBorder="1" applyAlignment="1">
      <alignment vertical="center" wrapText="1"/>
    </xf>
    <xf numFmtId="3" fontId="3" fillId="24" borderId="12" xfId="0" applyNumberFormat="1" applyFont="1" applyFill="1" applyBorder="1" applyAlignment="1">
      <alignment horizontal="right" vertical="center" wrapText="1"/>
    </xf>
    <xf numFmtId="0" fontId="0" fillId="24" borderId="10" xfId="0" applyFill="1" applyBorder="1" applyAlignment="1">
      <alignment vertical="center"/>
    </xf>
    <xf numFmtId="3" fontId="3" fillId="24" borderId="10" xfId="0" applyNumberFormat="1" applyFont="1" applyFill="1" applyBorder="1" applyAlignment="1">
      <alignment horizontal="right" vertical="center" wrapText="1"/>
    </xf>
    <xf numFmtId="3" fontId="27" fillId="24" borderId="0" xfId="0" applyNumberFormat="1" applyFont="1" applyFill="1" applyBorder="1" applyAlignment="1">
      <alignment horizontal="left" vertical="center" wrapText="1"/>
    </xf>
    <xf numFmtId="3" fontId="3" fillId="24" borderId="0" xfId="0" applyNumberFormat="1" applyFont="1" applyFill="1" applyBorder="1" applyAlignment="1">
      <alignment horizontal="left" vertical="center" wrapText="1"/>
    </xf>
    <xf numFmtId="3" fontId="1" fillId="24" borderId="0" xfId="0" applyNumberFormat="1" applyFont="1" applyFill="1" applyBorder="1" applyAlignment="1">
      <alignment horizontal="left" vertical="center" wrapText="1"/>
    </xf>
    <xf numFmtId="3" fontId="4" fillId="24" borderId="0" xfId="0" applyNumberFormat="1" applyFont="1" applyFill="1" applyBorder="1" applyAlignment="1">
      <alignment horizontal="left" vertical="center" wrapText="1"/>
    </xf>
    <xf numFmtId="3" fontId="12" fillId="24" borderId="0" xfId="0" applyNumberFormat="1" applyFont="1" applyFill="1" applyBorder="1" applyAlignment="1">
      <alignment horizontal="left" vertical="center" wrapText="1"/>
    </xf>
    <xf numFmtId="0" fontId="16" fillId="24" borderId="0" xfId="0" applyFont="1" applyFill="1" applyAlignment="1">
      <alignment wrapText="1"/>
    </xf>
    <xf numFmtId="3" fontId="4" fillId="24" borderId="0" xfId="0" applyNumberFormat="1" applyFont="1" applyFill="1" applyBorder="1" applyAlignment="1">
      <alignment horizontal="left" vertical="center"/>
    </xf>
    <xf numFmtId="0" fontId="3" fillId="24" borderId="40" xfId="0" applyFont="1" applyFill="1" applyBorder="1" applyAlignment="1">
      <alignment horizontal="center" wrapText="1"/>
    </xf>
    <xf numFmtId="0" fontId="0" fillId="24" borderId="40" xfId="0" applyFill="1" applyBorder="1" applyAlignment="1">
      <alignment horizontal="center" wrapText="1"/>
    </xf>
    <xf numFmtId="0" fontId="0" fillId="24" borderId="41" xfId="0" applyFill="1" applyBorder="1" applyAlignment="1">
      <alignment horizontal="center" wrapText="1"/>
    </xf>
    <xf numFmtId="0" fontId="3" fillId="24" borderId="42" xfId="0" applyFont="1" applyFill="1" applyBorder="1" applyAlignment="1">
      <alignment horizontal="center" vertical="center" wrapText="1"/>
    </xf>
    <xf numFmtId="0" fontId="0" fillId="24" borderId="43" xfId="0" applyFill="1" applyBorder="1" applyAlignment="1">
      <alignment wrapText="1"/>
    </xf>
    <xf numFmtId="3" fontId="2" fillId="24" borderId="0" xfId="0" applyNumberFormat="1" applyFont="1" applyFill="1" applyBorder="1" applyAlignment="1">
      <alignment vertical="center" wrapText="1"/>
    </xf>
    <xf numFmtId="1" fontId="3" fillId="24" borderId="12" xfId="0" applyNumberFormat="1" applyFont="1" applyFill="1" applyBorder="1" applyAlignment="1">
      <alignment horizontal="right" vertical="center" wrapText="1"/>
    </xf>
    <xf numFmtId="1" fontId="3" fillId="24" borderId="10" xfId="0" applyNumberFormat="1" applyFont="1" applyFill="1" applyBorder="1" applyAlignment="1">
      <alignment horizontal="right" vertical="center" wrapText="1"/>
    </xf>
    <xf numFmtId="3" fontId="16" fillId="24" borderId="0" xfId="0" applyNumberFormat="1" applyFont="1" applyFill="1" applyAlignment="1">
      <alignment horizontal="left" vertical="center" wrapText="1"/>
    </xf>
    <xf numFmtId="0" fontId="0" fillId="24" borderId="12" xfId="0" applyFill="1" applyBorder="1" applyAlignment="1">
      <alignment horizontal="center"/>
    </xf>
    <xf numFmtId="3" fontId="3" fillId="24" borderId="10" xfId="0" applyNumberFormat="1" applyFont="1" applyFill="1" applyBorder="1" applyAlignment="1">
      <alignment horizontal="center" vertical="center" wrapText="1"/>
    </xf>
    <xf numFmtId="0" fontId="3" fillId="24" borderId="11" xfId="0" applyNumberFormat="1" applyFont="1" applyFill="1" applyBorder="1" applyAlignment="1">
      <alignment horizontal="center" vertical="center" wrapText="1"/>
    </xf>
    <xf numFmtId="0" fontId="0" fillId="24" borderId="11" xfId="0" applyNumberFormat="1" applyFill="1" applyBorder="1" applyAlignment="1">
      <alignment vertical="center" wrapText="1"/>
    </xf>
    <xf numFmtId="3" fontId="3" fillId="24" borderId="0" xfId="0" applyNumberFormat="1" applyFont="1" applyFill="1" applyAlignment="1">
      <alignment horizontal="left" vertical="center" wrapText="1"/>
    </xf>
    <xf numFmtId="0" fontId="3" fillId="24" borderId="45" xfId="0" applyFont="1" applyFill="1" applyBorder="1" applyAlignment="1">
      <alignment horizontal="center" vertical="center" wrapText="1"/>
    </xf>
    <xf numFmtId="0" fontId="3" fillId="24" borderId="0" xfId="0" applyFont="1" applyFill="1" applyBorder="1" applyAlignment="1">
      <alignment horizontal="center" vertical="center" wrapText="1"/>
    </xf>
    <xf numFmtId="0" fontId="3" fillId="24" borderId="25" xfId="0" applyFont="1" applyFill="1" applyBorder="1" applyAlignment="1">
      <alignment horizontal="center" vertical="center" wrapText="1"/>
    </xf>
    <xf numFmtId="0" fontId="4" fillId="24" borderId="12" xfId="0" applyFont="1" applyFill="1" applyBorder="1" applyAlignment="1">
      <alignment wrapText="1"/>
    </xf>
    <xf numFmtId="0" fontId="4" fillId="24" borderId="0" xfId="0" applyFont="1" applyFill="1" applyBorder="1" applyAlignment="1">
      <alignment wrapText="1"/>
    </xf>
    <xf numFmtId="0" fontId="3" fillId="24" borderId="46" xfId="0" applyFont="1" applyFill="1" applyBorder="1" applyAlignment="1">
      <alignment horizontal="right" vertical="center" wrapText="1"/>
    </xf>
    <xf numFmtId="0" fontId="0" fillId="24" borderId="23" xfId="0" applyFill="1" applyBorder="1" applyAlignment="1">
      <alignment vertical="center"/>
    </xf>
    <xf numFmtId="0" fontId="0" fillId="24" borderId="20" xfId="0" applyFill="1" applyBorder="1" applyAlignment="1">
      <alignment vertical="center"/>
    </xf>
    <xf numFmtId="0" fontId="3" fillId="24" borderId="47" xfId="0" applyFont="1" applyFill="1" applyBorder="1" applyAlignment="1">
      <alignment horizontal="right" vertical="center" wrapText="1"/>
    </xf>
    <xf numFmtId="0" fontId="0" fillId="24" borderId="24" xfId="0" applyFill="1" applyBorder="1" applyAlignment="1">
      <alignment vertical="center"/>
    </xf>
    <xf numFmtId="0" fontId="0" fillId="24" borderId="21" xfId="0" applyFill="1" applyBorder="1" applyAlignment="1">
      <alignment vertical="center"/>
    </xf>
    <xf numFmtId="0" fontId="3" fillId="24" borderId="47" xfId="0" applyFont="1" applyFill="1" applyBorder="1" applyAlignment="1">
      <alignment horizontal="center" vertical="center" wrapText="1"/>
    </xf>
    <xf numFmtId="0" fontId="3" fillId="24" borderId="24" xfId="0" applyFont="1" applyFill="1" applyBorder="1" applyAlignment="1">
      <alignment horizontal="center" vertical="center" wrapText="1"/>
    </xf>
    <xf numFmtId="0" fontId="3" fillId="24" borderId="39" xfId="0" applyFont="1" applyFill="1" applyBorder="1" applyAlignment="1">
      <alignment horizontal="center" wrapText="1"/>
    </xf>
    <xf numFmtId="0" fontId="3" fillId="24" borderId="44" xfId="0" applyFont="1" applyFill="1" applyBorder="1" applyAlignment="1">
      <alignment horizontal="center" wrapText="1"/>
    </xf>
    <xf numFmtId="0" fontId="1" fillId="24" borderId="12" xfId="0" applyFont="1" applyFill="1" applyBorder="1" applyAlignment="1">
      <alignment wrapText="1"/>
    </xf>
    <xf numFmtId="0" fontId="1" fillId="24" borderId="0" xfId="0" applyFont="1" applyFill="1" applyBorder="1" applyAlignment="1">
      <alignment wrapText="1"/>
    </xf>
    <xf numFmtId="0" fontId="1" fillId="24" borderId="10" xfId="0" applyFont="1" applyFill="1" applyBorder="1" applyAlignment="1">
      <alignment wrapText="1"/>
    </xf>
    <xf numFmtId="0" fontId="0" fillId="24" borderId="0" xfId="0" applyFill="1" applyAlignment="1">
      <alignment horizontal="left" wrapText="1"/>
    </xf>
    <xf numFmtId="0" fontId="0" fillId="24" borderId="11" xfId="0" applyFill="1" applyBorder="1" applyAlignment="1">
      <alignment wrapText="1"/>
    </xf>
    <xf numFmtId="0" fontId="2" fillId="24" borderId="0" xfId="0" applyFont="1" applyFill="1" applyAlignment="1">
      <alignment horizontal="left" vertical="center" wrapText="1"/>
    </xf>
    <xf numFmtId="0" fontId="0" fillId="0" borderId="0" xfId="0" applyAlignment="1">
      <alignment vertical="center" wrapText="1"/>
    </xf>
    <xf numFmtId="0" fontId="3" fillId="24" borderId="12" xfId="0" applyFont="1" applyFill="1" applyBorder="1" applyAlignment="1">
      <alignment vertical="center"/>
    </xf>
    <xf numFmtId="0" fontId="2" fillId="24" borderId="0" xfId="0" applyFont="1" applyFill="1" applyAlignment="1">
      <alignment horizontal="left"/>
    </xf>
    <xf numFmtId="3" fontId="12" fillId="24" borderId="0" xfId="0" applyNumberFormat="1" applyFont="1" applyFill="1" applyAlignment="1">
      <alignment wrapText="1"/>
    </xf>
    <xf numFmtId="3" fontId="3" fillId="24" borderId="0" xfId="0" applyNumberFormat="1" applyFont="1" applyFill="1" applyBorder="1" applyAlignment="1">
      <alignment horizontal="right" vertical="center" wrapText="1"/>
    </xf>
    <xf numFmtId="3" fontId="4" fillId="24" borderId="0" xfId="0" applyNumberFormat="1" applyFont="1" applyFill="1" applyBorder="1" applyAlignment="1" applyProtection="1">
      <alignment horizontal="right" vertical="center" wrapText="1"/>
    </xf>
    <xf numFmtId="3" fontId="1" fillId="24" borderId="0" xfId="0" applyNumberFormat="1" applyFont="1" applyFill="1" applyBorder="1" applyAlignment="1" applyProtection="1">
      <alignment horizontal="right" vertical="center" wrapText="1"/>
    </xf>
    <xf numFmtId="3" fontId="4" fillId="24" borderId="10" xfId="0" applyNumberFormat="1" applyFont="1" applyFill="1" applyBorder="1" applyAlignment="1" applyProtection="1">
      <alignment horizontal="right" vertical="center" wrapText="1"/>
    </xf>
    <xf numFmtId="3" fontId="1" fillId="24" borderId="10" xfId="0" applyNumberFormat="1" applyFont="1" applyFill="1" applyBorder="1" applyAlignment="1" applyProtection="1">
      <alignment horizontal="right" vertical="center" wrapText="1"/>
    </xf>
    <xf numFmtId="3" fontId="1" fillId="24" borderId="11" xfId="0" applyNumberFormat="1" applyFont="1" applyFill="1" applyBorder="1" applyAlignment="1" applyProtection="1">
      <alignment horizontal="center" vertical="center" wrapText="1"/>
    </xf>
    <xf numFmtId="3" fontId="60" fillId="24" borderId="0" xfId="0" applyNumberFormat="1" applyFont="1" applyFill="1" applyAlignment="1">
      <alignment horizontal="left" wrapText="1"/>
    </xf>
    <xf numFmtId="0" fontId="0" fillId="24" borderId="0" xfId="0" applyFill="1" applyBorder="1" applyAlignment="1">
      <alignment horizontal="left"/>
    </xf>
    <xf numFmtId="0" fontId="0" fillId="24" borderId="10" xfId="0" applyFill="1" applyBorder="1" applyAlignment="1">
      <alignment horizontal="left"/>
    </xf>
    <xf numFmtId="3" fontId="1" fillId="24" borderId="12" xfId="0" applyNumberFormat="1" applyFont="1" applyFill="1" applyBorder="1" applyAlignment="1" applyProtection="1">
      <alignment horizontal="right" vertical="center" wrapText="1"/>
    </xf>
    <xf numFmtId="0" fontId="31" fillId="24" borderId="0" xfId="0" applyFont="1" applyFill="1" applyAlignment="1">
      <alignment horizontal="left"/>
    </xf>
    <xf numFmtId="3" fontId="2" fillId="24" borderId="0" xfId="0" applyNumberFormat="1" applyFont="1" applyFill="1" applyAlignment="1">
      <alignment horizontal="left" wrapText="1"/>
    </xf>
    <xf numFmtId="0" fontId="1" fillId="24" borderId="0" xfId="0" applyFont="1" applyFill="1" applyAlignment="1">
      <alignment wrapText="1"/>
    </xf>
    <xf numFmtId="3" fontId="2" fillId="24" borderId="0" xfId="0" applyNumberFormat="1" applyFont="1" applyFill="1" applyAlignment="1">
      <alignment wrapText="1"/>
    </xf>
    <xf numFmtId="3" fontId="12" fillId="24" borderId="0" xfId="0" applyNumberFormat="1" applyFont="1" applyFill="1" applyAlignment="1">
      <alignment horizontal="left"/>
    </xf>
    <xf numFmtId="3" fontId="55" fillId="24" borderId="0" xfId="0" applyNumberFormat="1" applyFont="1" applyFill="1" applyAlignment="1">
      <alignment horizontal="left"/>
    </xf>
    <xf numFmtId="0" fontId="12" fillId="24" borderId="0" xfId="0" applyFont="1" applyFill="1" applyAlignment="1"/>
    <xf numFmtId="3" fontId="12" fillId="24" borderId="0" xfId="0" applyNumberFormat="1" applyFont="1" applyFill="1" applyAlignment="1">
      <alignment horizontal="left" wrapText="1"/>
    </xf>
    <xf numFmtId="0" fontId="15" fillId="24" borderId="0" xfId="0" applyFont="1" applyFill="1" applyAlignment="1"/>
    <xf numFmtId="0" fontId="3" fillId="24" borderId="0" xfId="0" applyFont="1" applyFill="1" applyAlignment="1"/>
    <xf numFmtId="0" fontId="4" fillId="24" borderId="0" xfId="0" applyFont="1" applyFill="1" applyAlignment="1">
      <alignment vertical="center" wrapText="1"/>
    </xf>
    <xf numFmtId="0" fontId="16" fillId="24" borderId="0" xfId="0" applyFont="1" applyFill="1" applyAlignment="1"/>
  </cellXfs>
  <cellStyles count="47">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urrency" xfId="29" builtinId="4"/>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Hyperlink" xfId="36" builtinId="8"/>
    <cellStyle name="Hyperlink_Additional-court-tables-2014" xfId="37"/>
    <cellStyle name="Input" xfId="38" builtinId="20" customBuiltin="1"/>
    <cellStyle name="Linked Cell" xfId="39" builtinId="24" customBuiltin="1"/>
    <cellStyle name="Neutral" xfId="40" builtinId="28" customBuiltin="1"/>
    <cellStyle name="Normal" xfId="0" builtinId="0"/>
    <cellStyle name="Note" xfId="41" builtinId="10" customBuiltin="1"/>
    <cellStyle name="Output" xfId="42" builtinId="21" customBuiltin="1"/>
    <cellStyle name="Percent" xfId="43" builtinId="5"/>
    <cellStyle name="Title" xfId="44" builtinId="15" customBuiltin="1"/>
    <cellStyle name="Total" xfId="45" builtinId="25" customBuiltin="1"/>
    <cellStyle name="Warning Text" xfId="46" builtinId="11" customBuiltin="1"/>
  </cellStyles>
  <dxfs count="27">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61</xdr:row>
      <xdr:rowOff>19050</xdr:rowOff>
    </xdr:from>
    <xdr:to>
      <xdr:col>7</xdr:col>
      <xdr:colOff>85725</xdr:colOff>
      <xdr:row>61</xdr:row>
      <xdr:rowOff>238125</xdr:rowOff>
    </xdr:to>
    <xdr:sp macro="" textlink="">
      <xdr:nvSpPr>
        <xdr:cNvPr id="2049" name="Text Box 1"/>
        <xdr:cNvSpPr txBox="1">
          <a:spLocks noChangeArrowheads="1"/>
        </xdr:cNvSpPr>
      </xdr:nvSpPr>
      <xdr:spPr bwMode="auto">
        <a:xfrm>
          <a:off x="7334250" y="11229975"/>
          <a:ext cx="85725" cy="219075"/>
        </a:xfrm>
        <a:prstGeom prst="rect">
          <a:avLst/>
        </a:prstGeom>
        <a:noFill/>
        <a:ln w="9525">
          <a:noFill/>
          <a:miter lim="800000"/>
          <a:headEnd/>
          <a:tailEnd/>
        </a:ln>
      </xdr:spPr>
    </xdr:sp>
    <xdr:clientData/>
  </xdr:twoCellAnchor>
  <xdr:twoCellAnchor editAs="oneCell">
    <xdr:from>
      <xdr:col>7</xdr:col>
      <xdr:colOff>0</xdr:colOff>
      <xdr:row>61</xdr:row>
      <xdr:rowOff>19050</xdr:rowOff>
    </xdr:from>
    <xdr:to>
      <xdr:col>7</xdr:col>
      <xdr:colOff>85725</xdr:colOff>
      <xdr:row>61</xdr:row>
      <xdr:rowOff>238125</xdr:rowOff>
    </xdr:to>
    <xdr:sp macro="" textlink="">
      <xdr:nvSpPr>
        <xdr:cNvPr id="2050" name="Text Box 2"/>
        <xdr:cNvSpPr txBox="1">
          <a:spLocks noChangeArrowheads="1"/>
        </xdr:cNvSpPr>
      </xdr:nvSpPr>
      <xdr:spPr bwMode="auto">
        <a:xfrm>
          <a:off x="7334250" y="11229975"/>
          <a:ext cx="85725" cy="219075"/>
        </a:xfrm>
        <a:prstGeom prst="rect">
          <a:avLst/>
        </a:prstGeom>
        <a:noFill/>
        <a:ln w="9525">
          <a:noFill/>
          <a:miter lim="800000"/>
          <a:headEnd/>
          <a:tailEnd/>
        </a:ln>
      </xdr:spPr>
    </xdr:sp>
    <xdr:clientData/>
  </xdr:twoCellAnchor>
  <xdr:twoCellAnchor editAs="oneCell">
    <xdr:from>
      <xdr:col>8</xdr:col>
      <xdr:colOff>0</xdr:colOff>
      <xdr:row>36</xdr:row>
      <xdr:rowOff>19050</xdr:rowOff>
    </xdr:from>
    <xdr:to>
      <xdr:col>8</xdr:col>
      <xdr:colOff>85725</xdr:colOff>
      <xdr:row>36</xdr:row>
      <xdr:rowOff>238125</xdr:rowOff>
    </xdr:to>
    <xdr:sp macro="" textlink="">
      <xdr:nvSpPr>
        <xdr:cNvPr id="2051" name="Text Box 1"/>
        <xdr:cNvSpPr txBox="1">
          <a:spLocks noChangeArrowheads="1"/>
        </xdr:cNvSpPr>
      </xdr:nvSpPr>
      <xdr:spPr bwMode="auto">
        <a:xfrm>
          <a:off x="8029575" y="6610350"/>
          <a:ext cx="85725" cy="219075"/>
        </a:xfrm>
        <a:prstGeom prst="rect">
          <a:avLst/>
        </a:prstGeom>
        <a:noFill/>
        <a:ln w="9525">
          <a:noFill/>
          <a:miter lim="800000"/>
          <a:headEnd/>
          <a:tailEnd/>
        </a:ln>
      </xdr:spPr>
    </xdr:sp>
    <xdr:clientData/>
  </xdr:twoCellAnchor>
  <xdr:twoCellAnchor editAs="oneCell">
    <xdr:from>
      <xdr:col>8</xdr:col>
      <xdr:colOff>0</xdr:colOff>
      <xdr:row>36</xdr:row>
      <xdr:rowOff>19050</xdr:rowOff>
    </xdr:from>
    <xdr:to>
      <xdr:col>8</xdr:col>
      <xdr:colOff>85725</xdr:colOff>
      <xdr:row>36</xdr:row>
      <xdr:rowOff>238125</xdr:rowOff>
    </xdr:to>
    <xdr:sp macro="" textlink="">
      <xdr:nvSpPr>
        <xdr:cNvPr id="2052" name="Text Box 2"/>
        <xdr:cNvSpPr txBox="1">
          <a:spLocks noChangeArrowheads="1"/>
        </xdr:cNvSpPr>
      </xdr:nvSpPr>
      <xdr:spPr bwMode="auto">
        <a:xfrm>
          <a:off x="8029575" y="6610350"/>
          <a:ext cx="85725" cy="219075"/>
        </a:xfrm>
        <a:prstGeom prst="rect">
          <a:avLst/>
        </a:prstGeom>
        <a:noFill/>
        <a:ln w="9525">
          <a:noFill/>
          <a:miter lim="800000"/>
          <a:headEnd/>
          <a:tailEnd/>
        </a:ln>
      </xdr:spPr>
    </xdr:sp>
    <xdr:clientData/>
  </xdr:twoCellAnchor>
  <xdr:twoCellAnchor editAs="oneCell">
    <xdr:from>
      <xdr:col>8</xdr:col>
      <xdr:colOff>0</xdr:colOff>
      <xdr:row>36</xdr:row>
      <xdr:rowOff>19050</xdr:rowOff>
    </xdr:from>
    <xdr:to>
      <xdr:col>8</xdr:col>
      <xdr:colOff>85725</xdr:colOff>
      <xdr:row>36</xdr:row>
      <xdr:rowOff>238125</xdr:rowOff>
    </xdr:to>
    <xdr:sp macro="" textlink="">
      <xdr:nvSpPr>
        <xdr:cNvPr id="2053" name="Text Box 3"/>
        <xdr:cNvSpPr txBox="1">
          <a:spLocks noChangeArrowheads="1"/>
        </xdr:cNvSpPr>
      </xdr:nvSpPr>
      <xdr:spPr bwMode="auto">
        <a:xfrm>
          <a:off x="8029575" y="6610350"/>
          <a:ext cx="85725" cy="219075"/>
        </a:xfrm>
        <a:prstGeom prst="rect">
          <a:avLst/>
        </a:prstGeom>
        <a:noFill/>
        <a:ln w="9525">
          <a:noFill/>
          <a:miter lim="800000"/>
          <a:headEnd/>
          <a:tailEnd/>
        </a:ln>
      </xdr:spPr>
    </xdr:sp>
    <xdr:clientData/>
  </xdr:twoCellAnchor>
  <xdr:twoCellAnchor editAs="oneCell">
    <xdr:from>
      <xdr:col>8</xdr:col>
      <xdr:colOff>0</xdr:colOff>
      <xdr:row>36</xdr:row>
      <xdr:rowOff>19050</xdr:rowOff>
    </xdr:from>
    <xdr:to>
      <xdr:col>8</xdr:col>
      <xdr:colOff>85725</xdr:colOff>
      <xdr:row>36</xdr:row>
      <xdr:rowOff>238125</xdr:rowOff>
    </xdr:to>
    <xdr:sp macro="" textlink="">
      <xdr:nvSpPr>
        <xdr:cNvPr id="2054" name="Text Box 4"/>
        <xdr:cNvSpPr txBox="1">
          <a:spLocks noChangeArrowheads="1"/>
        </xdr:cNvSpPr>
      </xdr:nvSpPr>
      <xdr:spPr bwMode="auto">
        <a:xfrm>
          <a:off x="8029575" y="6610350"/>
          <a:ext cx="85725" cy="219075"/>
        </a:xfrm>
        <a:prstGeom prst="rect">
          <a:avLst/>
        </a:prstGeom>
        <a:noFill/>
        <a:ln w="9525">
          <a:noFill/>
          <a:miter lim="800000"/>
          <a:headEnd/>
          <a:tailEnd/>
        </a:ln>
      </xdr:spPr>
    </xdr:sp>
    <xdr:clientData/>
  </xdr:twoCellAnchor>
  <xdr:twoCellAnchor editAs="oneCell">
    <xdr:from>
      <xdr:col>8</xdr:col>
      <xdr:colOff>0</xdr:colOff>
      <xdr:row>23</xdr:row>
      <xdr:rowOff>19050</xdr:rowOff>
    </xdr:from>
    <xdr:to>
      <xdr:col>8</xdr:col>
      <xdr:colOff>85725</xdr:colOff>
      <xdr:row>24</xdr:row>
      <xdr:rowOff>76200</xdr:rowOff>
    </xdr:to>
    <xdr:sp macro="" textlink="">
      <xdr:nvSpPr>
        <xdr:cNvPr id="2055" name="Text Box 5"/>
        <xdr:cNvSpPr txBox="1">
          <a:spLocks noChangeArrowheads="1"/>
        </xdr:cNvSpPr>
      </xdr:nvSpPr>
      <xdr:spPr bwMode="auto">
        <a:xfrm>
          <a:off x="8029575" y="4267200"/>
          <a:ext cx="85725" cy="219075"/>
        </a:xfrm>
        <a:prstGeom prst="rect">
          <a:avLst/>
        </a:prstGeom>
        <a:noFill/>
        <a:ln w="9525">
          <a:noFill/>
          <a:miter lim="800000"/>
          <a:headEnd/>
          <a:tailEnd/>
        </a:ln>
      </xdr:spPr>
    </xdr:sp>
    <xdr:clientData/>
  </xdr:twoCellAnchor>
  <xdr:twoCellAnchor editAs="oneCell">
    <xdr:from>
      <xdr:col>8</xdr:col>
      <xdr:colOff>0</xdr:colOff>
      <xdr:row>23</xdr:row>
      <xdr:rowOff>19050</xdr:rowOff>
    </xdr:from>
    <xdr:to>
      <xdr:col>8</xdr:col>
      <xdr:colOff>85725</xdr:colOff>
      <xdr:row>24</xdr:row>
      <xdr:rowOff>76200</xdr:rowOff>
    </xdr:to>
    <xdr:sp macro="" textlink="">
      <xdr:nvSpPr>
        <xdr:cNvPr id="2056" name="Text Box 6"/>
        <xdr:cNvSpPr txBox="1">
          <a:spLocks noChangeArrowheads="1"/>
        </xdr:cNvSpPr>
      </xdr:nvSpPr>
      <xdr:spPr bwMode="auto">
        <a:xfrm>
          <a:off x="8029575" y="4267200"/>
          <a:ext cx="85725" cy="219075"/>
        </a:xfrm>
        <a:prstGeom prst="rect">
          <a:avLst/>
        </a:prstGeom>
        <a:noFill/>
        <a:ln w="9525">
          <a:noFill/>
          <a:miter lim="800000"/>
          <a:headEnd/>
          <a:tailEnd/>
        </a:ln>
      </xdr:spPr>
    </xdr:sp>
    <xdr:clientData/>
  </xdr:twoCellAnchor>
  <xdr:twoCellAnchor editAs="oneCell">
    <xdr:from>
      <xdr:col>8</xdr:col>
      <xdr:colOff>0</xdr:colOff>
      <xdr:row>37</xdr:row>
      <xdr:rowOff>19050</xdr:rowOff>
    </xdr:from>
    <xdr:to>
      <xdr:col>8</xdr:col>
      <xdr:colOff>85725</xdr:colOff>
      <xdr:row>38</xdr:row>
      <xdr:rowOff>76200</xdr:rowOff>
    </xdr:to>
    <xdr:sp macro="" textlink="">
      <xdr:nvSpPr>
        <xdr:cNvPr id="2057" name="Text Box 7"/>
        <xdr:cNvSpPr txBox="1">
          <a:spLocks noChangeArrowheads="1"/>
        </xdr:cNvSpPr>
      </xdr:nvSpPr>
      <xdr:spPr bwMode="auto">
        <a:xfrm>
          <a:off x="8029575" y="6934200"/>
          <a:ext cx="85725" cy="219075"/>
        </a:xfrm>
        <a:prstGeom prst="rect">
          <a:avLst/>
        </a:prstGeom>
        <a:noFill/>
        <a:ln w="9525">
          <a:noFill/>
          <a:miter lim="800000"/>
          <a:headEnd/>
          <a:tailEnd/>
        </a:ln>
      </xdr:spPr>
    </xdr:sp>
    <xdr:clientData/>
  </xdr:twoCellAnchor>
  <xdr:twoCellAnchor editAs="oneCell">
    <xdr:from>
      <xdr:col>8</xdr:col>
      <xdr:colOff>0</xdr:colOff>
      <xdr:row>37</xdr:row>
      <xdr:rowOff>19050</xdr:rowOff>
    </xdr:from>
    <xdr:to>
      <xdr:col>8</xdr:col>
      <xdr:colOff>85725</xdr:colOff>
      <xdr:row>38</xdr:row>
      <xdr:rowOff>76200</xdr:rowOff>
    </xdr:to>
    <xdr:sp macro="" textlink="">
      <xdr:nvSpPr>
        <xdr:cNvPr id="2058" name="Text Box 8"/>
        <xdr:cNvSpPr txBox="1">
          <a:spLocks noChangeArrowheads="1"/>
        </xdr:cNvSpPr>
      </xdr:nvSpPr>
      <xdr:spPr bwMode="auto">
        <a:xfrm>
          <a:off x="8029575" y="6934200"/>
          <a:ext cx="85725" cy="219075"/>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1"/>
  <dimension ref="A1:G74"/>
  <sheetViews>
    <sheetView showGridLines="0" tabSelected="1" zoomScale="85" zoomScaleNormal="85" workbookViewId="0"/>
  </sheetViews>
  <sheetFormatPr defaultRowHeight="12.75"/>
  <cols>
    <col min="1" max="1" width="9.140625" style="4"/>
    <col min="2" max="2" width="101.5703125" style="6" customWidth="1"/>
    <col min="3" max="3" width="15.85546875" style="14" customWidth="1"/>
    <col min="4" max="4" width="55.85546875" style="26" customWidth="1"/>
    <col min="5" max="7" width="9.140625" style="8"/>
    <col min="8" max="16384" width="9.140625" style="6"/>
  </cols>
  <sheetData>
    <row r="1" spans="1:7">
      <c r="A1" s="9" t="s">
        <v>811</v>
      </c>
      <c r="D1" s="17"/>
    </row>
    <row r="2" spans="1:7">
      <c r="A2" s="9" t="s">
        <v>551</v>
      </c>
      <c r="C2" s="899"/>
      <c r="D2" s="17"/>
    </row>
    <row r="3" spans="1:7">
      <c r="A3" s="9" t="s">
        <v>552</v>
      </c>
      <c r="D3" s="17"/>
    </row>
    <row r="4" spans="1:7">
      <c r="A4" s="9"/>
      <c r="D4" s="17"/>
    </row>
    <row r="5" spans="1:7" s="2" customFormat="1">
      <c r="A5" s="13" t="s">
        <v>314</v>
      </c>
      <c r="B5" s="13" t="s">
        <v>313</v>
      </c>
      <c r="C5" s="13" t="s">
        <v>426</v>
      </c>
      <c r="D5" s="25" t="s">
        <v>427</v>
      </c>
      <c r="E5" s="49"/>
      <c r="F5" s="49"/>
      <c r="G5" s="49"/>
    </row>
    <row r="6" spans="1:7">
      <c r="A6" s="9"/>
      <c r="B6" s="11"/>
    </row>
    <row r="7" spans="1:7">
      <c r="A7" s="9" t="s">
        <v>821</v>
      </c>
      <c r="B7" s="5"/>
    </row>
    <row r="8" spans="1:7">
      <c r="A8" s="12" t="s">
        <v>384</v>
      </c>
      <c r="B8" s="11"/>
    </row>
    <row r="9" spans="1:7">
      <c r="A9" s="20" t="s">
        <v>822</v>
      </c>
      <c r="B9" s="906" t="s">
        <v>742</v>
      </c>
      <c r="C9" s="14" t="s">
        <v>812</v>
      </c>
      <c r="D9" s="26" t="s">
        <v>156</v>
      </c>
    </row>
    <row r="10" spans="1:7">
      <c r="A10" s="9" t="s">
        <v>378</v>
      </c>
      <c r="B10" s="15"/>
    </row>
    <row r="11" spans="1:7" s="8" customFormat="1">
      <c r="A11" s="30" t="s">
        <v>823</v>
      </c>
      <c r="B11" s="907" t="s">
        <v>743</v>
      </c>
      <c r="C11" s="900" t="s">
        <v>809</v>
      </c>
      <c r="D11" s="31" t="s">
        <v>378</v>
      </c>
    </row>
    <row r="12" spans="1:7" s="8" customFormat="1">
      <c r="A12" s="30" t="s">
        <v>824</v>
      </c>
      <c r="B12" s="907" t="s">
        <v>744</v>
      </c>
      <c r="C12" s="900" t="s">
        <v>809</v>
      </c>
      <c r="D12" s="31" t="s">
        <v>378</v>
      </c>
    </row>
    <row r="13" spans="1:7">
      <c r="A13" s="21" t="s">
        <v>379</v>
      </c>
      <c r="B13" s="11"/>
    </row>
    <row r="14" spans="1:7" s="8" customFormat="1">
      <c r="A14" s="30" t="s">
        <v>825</v>
      </c>
      <c r="B14" s="32" t="s">
        <v>752</v>
      </c>
      <c r="C14" s="900" t="s">
        <v>813</v>
      </c>
      <c r="D14" s="31" t="s">
        <v>465</v>
      </c>
    </row>
    <row r="15" spans="1:7" s="8" customFormat="1">
      <c r="A15" s="30" t="s">
        <v>826</v>
      </c>
      <c r="B15" s="32" t="s">
        <v>753</v>
      </c>
      <c r="C15" s="900" t="s">
        <v>813</v>
      </c>
      <c r="D15" s="31" t="s">
        <v>465</v>
      </c>
    </row>
    <row r="16" spans="1:7">
      <c r="A16" s="21" t="s">
        <v>380</v>
      </c>
      <c r="B16" s="10"/>
    </row>
    <row r="17" spans="1:4" ht="16.5" customHeight="1">
      <c r="A17" s="19" t="s">
        <v>827</v>
      </c>
      <c r="B17" s="10" t="s">
        <v>754</v>
      </c>
      <c r="C17" s="14" t="s">
        <v>809</v>
      </c>
      <c r="D17" s="26" t="s">
        <v>380</v>
      </c>
    </row>
    <row r="18" spans="1:4">
      <c r="A18" s="9" t="s">
        <v>456</v>
      </c>
      <c r="B18" s="3"/>
    </row>
    <row r="19" spans="1:4">
      <c r="A19" s="19" t="s">
        <v>828</v>
      </c>
      <c r="B19" s="17" t="s">
        <v>124</v>
      </c>
      <c r="C19" s="14" t="s">
        <v>814</v>
      </c>
      <c r="D19" s="26" t="s">
        <v>381</v>
      </c>
    </row>
    <row r="20" spans="1:4">
      <c r="A20" s="19" t="s">
        <v>829</v>
      </c>
      <c r="B20" s="17" t="s">
        <v>860</v>
      </c>
      <c r="C20" s="14" t="s">
        <v>814</v>
      </c>
      <c r="D20" s="26" t="s">
        <v>381</v>
      </c>
    </row>
    <row r="21" spans="1:4">
      <c r="A21" s="33" t="s">
        <v>830</v>
      </c>
      <c r="B21" s="907" t="s">
        <v>125</v>
      </c>
      <c r="C21" s="14" t="s">
        <v>809</v>
      </c>
      <c r="D21" s="31" t="s">
        <v>500</v>
      </c>
    </row>
    <row r="22" spans="1:4">
      <c r="A22" s="33" t="s">
        <v>831</v>
      </c>
      <c r="B22" s="907" t="s">
        <v>126</v>
      </c>
      <c r="C22" s="14" t="s">
        <v>809</v>
      </c>
      <c r="D22" s="31" t="s">
        <v>500</v>
      </c>
    </row>
    <row r="23" spans="1:4">
      <c r="A23" s="33" t="s">
        <v>832</v>
      </c>
      <c r="B23" s="907" t="s">
        <v>127</v>
      </c>
      <c r="C23" s="14" t="s">
        <v>815</v>
      </c>
      <c r="D23" s="31" t="s">
        <v>500</v>
      </c>
    </row>
    <row r="24" spans="1:4">
      <c r="A24" s="24" t="s">
        <v>382</v>
      </c>
      <c r="B24" s="16"/>
      <c r="C24" s="900"/>
      <c r="D24" s="31"/>
    </row>
    <row r="25" spans="1:4">
      <c r="A25" s="20" t="s">
        <v>833</v>
      </c>
      <c r="B25" s="908" t="s">
        <v>128</v>
      </c>
      <c r="C25" s="14" t="s">
        <v>809</v>
      </c>
      <c r="D25" s="26" t="s">
        <v>232</v>
      </c>
    </row>
    <row r="26" spans="1:4">
      <c r="A26" s="20" t="s">
        <v>834</v>
      </c>
      <c r="B26" s="908" t="s">
        <v>129</v>
      </c>
      <c r="C26" s="14" t="s">
        <v>809</v>
      </c>
      <c r="D26" s="41" t="s">
        <v>238</v>
      </c>
    </row>
    <row r="27" spans="1:4">
      <c r="A27" s="20" t="s">
        <v>835</v>
      </c>
      <c r="B27" s="17" t="s">
        <v>541</v>
      </c>
      <c r="C27" s="14" t="s">
        <v>816</v>
      </c>
      <c r="D27" s="26" t="s">
        <v>157</v>
      </c>
    </row>
    <row r="28" spans="1:4">
      <c r="A28" s="20" t="s">
        <v>836</v>
      </c>
      <c r="B28" s="909" t="s">
        <v>130</v>
      </c>
      <c r="C28" s="14" t="s">
        <v>809</v>
      </c>
      <c r="D28" s="26" t="s">
        <v>459</v>
      </c>
    </row>
    <row r="29" spans="1:4">
      <c r="A29" s="20" t="s">
        <v>837</v>
      </c>
      <c r="B29" s="908" t="s">
        <v>131</v>
      </c>
      <c r="C29" s="14" t="s">
        <v>809</v>
      </c>
      <c r="D29" s="26" t="s">
        <v>282</v>
      </c>
    </row>
    <row r="30" spans="1:4">
      <c r="A30" s="20" t="s">
        <v>838</v>
      </c>
      <c r="B30" s="908" t="s">
        <v>132</v>
      </c>
      <c r="C30" s="14" t="s">
        <v>809</v>
      </c>
      <c r="D30" s="26" t="s">
        <v>282</v>
      </c>
    </row>
    <row r="31" spans="1:4" ht="14.25" customHeight="1">
      <c r="A31" s="30" t="s">
        <v>839</v>
      </c>
      <c r="B31" s="907" t="s">
        <v>133</v>
      </c>
      <c r="C31" s="900" t="s">
        <v>809</v>
      </c>
      <c r="D31" s="39" t="s">
        <v>238</v>
      </c>
    </row>
    <row r="32" spans="1:4">
      <c r="A32" s="42" t="s">
        <v>553</v>
      </c>
      <c r="B32" s="37"/>
      <c r="C32" s="900"/>
      <c r="D32" s="31"/>
    </row>
    <row r="33" spans="1:4">
      <c r="A33" s="30" t="s">
        <v>840</v>
      </c>
      <c r="B33" s="910" t="s">
        <v>134</v>
      </c>
      <c r="C33" s="900" t="s">
        <v>809</v>
      </c>
      <c r="D33" s="31" t="s">
        <v>315</v>
      </c>
    </row>
    <row r="34" spans="1:4">
      <c r="A34" s="30" t="s">
        <v>841</v>
      </c>
      <c r="B34" s="911" t="s">
        <v>135</v>
      </c>
      <c r="C34" s="900" t="s">
        <v>809</v>
      </c>
      <c r="D34" s="31" t="s">
        <v>459</v>
      </c>
    </row>
    <row r="35" spans="1:4">
      <c r="A35" s="30" t="s">
        <v>842</v>
      </c>
      <c r="B35" s="911" t="s">
        <v>136</v>
      </c>
      <c r="C35" s="900" t="s">
        <v>809</v>
      </c>
      <c r="D35" s="31" t="s">
        <v>459</v>
      </c>
    </row>
    <row r="36" spans="1:4">
      <c r="A36" s="30" t="s">
        <v>843</v>
      </c>
      <c r="B36" s="911" t="s">
        <v>137</v>
      </c>
      <c r="C36" s="900" t="s">
        <v>817</v>
      </c>
      <c r="D36" s="31" t="s">
        <v>342</v>
      </c>
    </row>
    <row r="37" spans="1:4">
      <c r="A37" s="30" t="s">
        <v>844</v>
      </c>
      <c r="B37" s="911" t="s">
        <v>138</v>
      </c>
      <c r="C37" s="900" t="s">
        <v>818</v>
      </c>
      <c r="D37" s="31" t="s">
        <v>342</v>
      </c>
    </row>
    <row r="38" spans="1:4">
      <c r="A38" s="30" t="s">
        <v>845</v>
      </c>
      <c r="B38" s="50" t="s">
        <v>139</v>
      </c>
      <c r="C38" s="900" t="s">
        <v>819</v>
      </c>
      <c r="D38" s="31" t="s">
        <v>342</v>
      </c>
    </row>
    <row r="39" spans="1:4">
      <c r="A39" s="42" t="s">
        <v>316</v>
      </c>
      <c r="B39" s="44"/>
    </row>
    <row r="40" spans="1:4">
      <c r="A40" s="20" t="s">
        <v>846</v>
      </c>
      <c r="B40" s="45" t="s">
        <v>140</v>
      </c>
      <c r="C40" s="14" t="s">
        <v>809</v>
      </c>
      <c r="D40" s="26" t="s">
        <v>354</v>
      </c>
    </row>
    <row r="41" spans="1:4">
      <c r="A41" s="20" t="s">
        <v>847</v>
      </c>
      <c r="B41" s="908" t="s">
        <v>141</v>
      </c>
      <c r="C41" s="14" t="s">
        <v>809</v>
      </c>
      <c r="D41" s="26" t="s">
        <v>354</v>
      </c>
    </row>
    <row r="42" spans="1:4">
      <c r="A42" s="20" t="s">
        <v>848</v>
      </c>
      <c r="B42" s="10" t="s">
        <v>142</v>
      </c>
      <c r="C42" s="14" t="s">
        <v>809</v>
      </c>
      <c r="D42" s="26" t="s">
        <v>354</v>
      </c>
    </row>
    <row r="43" spans="1:4">
      <c r="A43" s="46" t="s">
        <v>318</v>
      </c>
      <c r="B43" s="3"/>
    </row>
    <row r="44" spans="1:4">
      <c r="A44" s="20" t="s">
        <v>849</v>
      </c>
      <c r="B44" s="911" t="s">
        <v>143</v>
      </c>
      <c r="C44" s="14" t="s">
        <v>813</v>
      </c>
      <c r="D44" s="47" t="s">
        <v>367</v>
      </c>
    </row>
    <row r="45" spans="1:4">
      <c r="A45" s="48" t="s">
        <v>319</v>
      </c>
      <c r="B45" s="43"/>
    </row>
    <row r="46" spans="1:4">
      <c r="A46" s="20" t="s">
        <v>850</v>
      </c>
      <c r="B46" s="908" t="s">
        <v>144</v>
      </c>
      <c r="C46" s="14" t="s">
        <v>809</v>
      </c>
      <c r="D46" s="41" t="s">
        <v>319</v>
      </c>
    </row>
    <row r="47" spans="1:4">
      <c r="A47" s="48" t="s">
        <v>317</v>
      </c>
      <c r="B47" s="40"/>
      <c r="D47" s="41"/>
    </row>
    <row r="48" spans="1:4">
      <c r="A48" s="30" t="s">
        <v>851</v>
      </c>
      <c r="B48" s="32" t="s">
        <v>145</v>
      </c>
      <c r="C48" s="900">
        <v>2014</v>
      </c>
      <c r="D48" s="31" t="s">
        <v>383</v>
      </c>
    </row>
    <row r="49" spans="1:4" ht="14.25" customHeight="1">
      <c r="A49" s="30" t="s">
        <v>852</v>
      </c>
      <c r="B49" s="907" t="s">
        <v>146</v>
      </c>
      <c r="C49" s="900">
        <v>2014</v>
      </c>
      <c r="D49" s="31" t="s">
        <v>383</v>
      </c>
    </row>
    <row r="50" spans="1:4">
      <c r="A50" s="20"/>
      <c r="B50" s="40"/>
      <c r="D50" s="41"/>
    </row>
    <row r="51" spans="1:4">
      <c r="A51" s="9" t="s">
        <v>853</v>
      </c>
      <c r="B51" s="2"/>
    </row>
    <row r="52" spans="1:4">
      <c r="A52" s="9" t="s">
        <v>590</v>
      </c>
      <c r="B52" s="5"/>
    </row>
    <row r="53" spans="1:4">
      <c r="A53" s="19" t="s">
        <v>854</v>
      </c>
      <c r="B53" s="10" t="s">
        <v>147</v>
      </c>
      <c r="C53" s="14" t="s">
        <v>818</v>
      </c>
      <c r="D53" s="29" t="s">
        <v>635</v>
      </c>
    </row>
    <row r="54" spans="1:4">
      <c r="A54" s="9" t="s">
        <v>591</v>
      </c>
      <c r="B54" s="2"/>
    </row>
    <row r="55" spans="1:4">
      <c r="A55" s="19" t="s">
        <v>855</v>
      </c>
      <c r="B55" s="10" t="s">
        <v>148</v>
      </c>
      <c r="C55" s="14" t="s">
        <v>820</v>
      </c>
      <c r="D55" s="26" t="s">
        <v>591</v>
      </c>
    </row>
    <row r="56" spans="1:4">
      <c r="B56" s="2"/>
    </row>
    <row r="57" spans="1:4">
      <c r="A57" s="9" t="s">
        <v>856</v>
      </c>
      <c r="B57" s="2"/>
    </row>
    <row r="58" spans="1:4">
      <c r="A58" s="22" t="s">
        <v>592</v>
      </c>
      <c r="B58" s="5"/>
    </row>
    <row r="59" spans="1:4">
      <c r="A59" s="19" t="s">
        <v>226</v>
      </c>
      <c r="B59" s="912" t="s">
        <v>149</v>
      </c>
      <c r="C59" s="14" t="s">
        <v>809</v>
      </c>
      <c r="D59" s="18" t="s">
        <v>607</v>
      </c>
    </row>
    <row r="60" spans="1:4">
      <c r="A60" s="33" t="s">
        <v>234</v>
      </c>
      <c r="B60" s="913" t="s">
        <v>150</v>
      </c>
      <c r="C60" s="14" t="s">
        <v>809</v>
      </c>
      <c r="D60" s="35" t="s">
        <v>607</v>
      </c>
    </row>
    <row r="61" spans="1:4">
      <c r="A61" s="33" t="s">
        <v>240</v>
      </c>
      <c r="B61" s="913" t="s">
        <v>151</v>
      </c>
      <c r="C61" s="14" t="s">
        <v>809</v>
      </c>
      <c r="D61" s="35" t="s">
        <v>607</v>
      </c>
    </row>
    <row r="62" spans="1:4">
      <c r="A62" s="36" t="s">
        <v>597</v>
      </c>
      <c r="B62" s="38"/>
      <c r="C62" s="900"/>
      <c r="D62" s="31"/>
    </row>
    <row r="63" spans="1:4">
      <c r="A63" s="19" t="s">
        <v>274</v>
      </c>
      <c r="B63" s="17" t="s">
        <v>152</v>
      </c>
      <c r="C63" s="14" t="s">
        <v>569</v>
      </c>
      <c r="D63" s="26" t="s">
        <v>188</v>
      </c>
    </row>
    <row r="64" spans="1:4">
      <c r="A64" s="19" t="s">
        <v>280</v>
      </c>
      <c r="B64" s="17" t="s">
        <v>153</v>
      </c>
      <c r="C64" s="14" t="s">
        <v>810</v>
      </c>
      <c r="D64" s="26" t="s">
        <v>188</v>
      </c>
    </row>
    <row r="65" spans="1:4">
      <c r="B65" s="2"/>
    </row>
    <row r="66" spans="1:4">
      <c r="A66" s="9" t="s">
        <v>857</v>
      </c>
      <c r="B66" s="5"/>
    </row>
    <row r="67" spans="1:4">
      <c r="A67" s="23" t="s">
        <v>661</v>
      </c>
      <c r="B67" s="5"/>
    </row>
    <row r="68" spans="1:4">
      <c r="A68" s="19" t="s">
        <v>858</v>
      </c>
      <c r="B68" s="10" t="s">
        <v>154</v>
      </c>
      <c r="C68" s="14" t="s">
        <v>809</v>
      </c>
      <c r="D68" s="26" t="s">
        <v>158</v>
      </c>
    </row>
    <row r="69" spans="1:4">
      <c r="A69" s="9" t="s">
        <v>662</v>
      </c>
      <c r="B69" s="2"/>
    </row>
    <row r="70" spans="1:4">
      <c r="A70" s="33" t="s">
        <v>321</v>
      </c>
      <c r="B70" s="32" t="s">
        <v>155</v>
      </c>
      <c r="C70" s="900" t="s">
        <v>809</v>
      </c>
      <c r="D70" s="34" t="s">
        <v>191</v>
      </c>
    </row>
    <row r="71" spans="1:4">
      <c r="A71" s="24"/>
      <c r="B71" s="1"/>
    </row>
    <row r="72" spans="1:4">
      <c r="A72" s="19"/>
      <c r="B72" s="8"/>
      <c r="D72" s="27"/>
    </row>
    <row r="73" spans="1:4">
      <c r="A73" s="19"/>
      <c r="B73" s="1"/>
      <c r="D73" s="27"/>
    </row>
    <row r="74" spans="1:4">
      <c r="A74" s="28"/>
      <c r="B74" s="2"/>
      <c r="D74" s="27"/>
    </row>
  </sheetData>
  <phoneticPr fontId="2" type="noConversion"/>
  <hyperlinks>
    <hyperlink ref="A70" location="'6.2'!A1" display="Table 6.2"/>
    <hyperlink ref="A68" location="'6.1'!A1" display="Table  6.1"/>
    <hyperlink ref="A9" location="'3.1'!Print_Area" display="Table 3.1"/>
    <hyperlink ref="A11" location="'3.2'!A1" display="Table 3.2"/>
    <hyperlink ref="A12" location="'3.3'!A1" display="Table 3.3"/>
    <hyperlink ref="A14" location="'3.4'!A1" display="Table 3.4"/>
    <hyperlink ref="A15" location="'3.5'!A1" display="Table 3.5"/>
    <hyperlink ref="A17" location="'3.6'!A1" display="Table 3.6"/>
    <hyperlink ref="A19" location="'3.7'!A1" display="Table 3.7"/>
    <hyperlink ref="A20" location="'3.8'!A1" display="Table 3.8"/>
    <hyperlink ref="A21" location="'3.9'!A1" display="Table 3.9"/>
    <hyperlink ref="A22" location="'3.10'!A1" display="Table 3.10"/>
    <hyperlink ref="A23" location="'3.11'!A1" display="Table 3.11"/>
    <hyperlink ref="A25" location="'3.12'!A1" display="Table 3.12"/>
    <hyperlink ref="A26" location="'3.13'!A1" display="Table 3.13"/>
    <hyperlink ref="A27" location="'3.14'!A1" display="Table 3.14"/>
    <hyperlink ref="A28" location="'3.15'!A1" display="Table 3.15"/>
    <hyperlink ref="A29" location="'3.16'!A1" display="Table 3.16"/>
    <hyperlink ref="A30" location="'3.17'!A1" display="Table 3.17"/>
    <hyperlink ref="A31" location="'3.18'!A1" display="Table 3.18"/>
    <hyperlink ref="A33" location="'3.19'!A1" display="Table 3.19"/>
    <hyperlink ref="A34" location="'3.20'!A1" display="Table 3.20"/>
    <hyperlink ref="A35" location="'3.21'!A1" display="Table 3.21"/>
    <hyperlink ref="A36" location="'3.22'!A1" display="Table 3.22"/>
    <hyperlink ref="A37" location="'3.23'!A1" display="Table 3.23"/>
    <hyperlink ref="A38" location="'3.24'!A1" display="Table 3.24"/>
    <hyperlink ref="A40" location="'3.25'!A1" display="Table 3.25"/>
    <hyperlink ref="A41" location="'3.26'!A1" display="Table 3.26"/>
    <hyperlink ref="A42" location="'3.27'!A1" display="Table 3.27"/>
    <hyperlink ref="A44" location="'3.28'!A1" display="Table 3.28"/>
    <hyperlink ref="A46" location="'3.29'!A1" display="Table 3.29"/>
    <hyperlink ref="A53" location="'4.1'!A1" display="Table 4.1"/>
    <hyperlink ref="A55" location="'4.2'!A1" display="Table 4.2"/>
    <hyperlink ref="A59" location="'5.1'!A1" display="Table 5.1"/>
    <hyperlink ref="A60" location="'5.2'!A1" display="Table 5.2"/>
    <hyperlink ref="A61" location="'5.3'!A1" display="Table 5.3"/>
    <hyperlink ref="A63" location="'5.4'!A1" display="Table 5.4"/>
    <hyperlink ref="A64" location="'5.5'!A1" display="Table 5.5"/>
    <hyperlink ref="A48:A49" location="'4.30'!A1" display="Table 4.30"/>
    <hyperlink ref="A48" location="'3.30'!A1" display="Table 3.30"/>
    <hyperlink ref="A49" location="'3.31'!A1" display="Table 3.31"/>
  </hyperlinks>
  <pageMargins left="0.75" right="0.75" top="1" bottom="1" header="0.5" footer="0.5"/>
  <pageSetup paperSize="9" scale="67" orientation="landscape" r:id="rId1"/>
  <headerFooter alignWithMargins="0">
    <oddHeader>&amp;CCourt Statistics Quarterly 
Additional Tables - 2014</oddHeader>
    <oddFooter>Page &amp;P of &amp;N</oddFooter>
  </headerFooter>
  <colBreaks count="1" manualBreakCount="1">
    <brk id="4" max="1048575" man="1"/>
  </colBreaks>
</worksheet>
</file>

<file path=xl/worksheets/sheet10.xml><?xml version="1.0" encoding="utf-8"?>
<worksheet xmlns="http://schemas.openxmlformats.org/spreadsheetml/2006/main" xmlns:r="http://schemas.openxmlformats.org/officeDocument/2006/relationships">
  <sheetPr codeName="Sheet10"/>
  <dimension ref="A1:X331"/>
  <sheetViews>
    <sheetView zoomScaleNormal="100" zoomScaleSheetLayoutView="100" workbookViewId="0"/>
  </sheetViews>
  <sheetFormatPr defaultRowHeight="12.75"/>
  <cols>
    <col min="1" max="1" width="31.7109375" style="166" customWidth="1"/>
    <col min="2" max="8" width="12.7109375" style="164" customWidth="1"/>
    <col min="9" max="16384" width="9.140625" style="166"/>
  </cols>
  <sheetData>
    <row r="1" spans="1:16">
      <c r="A1" s="189" t="s">
        <v>830</v>
      </c>
      <c r="B1" s="237"/>
      <c r="C1" s="237"/>
      <c r="D1" s="237"/>
      <c r="E1" s="238"/>
      <c r="F1" s="237"/>
      <c r="G1" s="237"/>
      <c r="H1" s="165" t="s">
        <v>643</v>
      </c>
    </row>
    <row r="2" spans="1:16">
      <c r="A2" s="189" t="s">
        <v>500</v>
      </c>
      <c r="B2" s="237"/>
      <c r="C2" s="237"/>
      <c r="D2" s="237"/>
      <c r="E2" s="237"/>
      <c r="F2" s="237"/>
      <c r="G2" s="237"/>
      <c r="H2" s="237"/>
    </row>
    <row r="3" spans="1:16" ht="12.75" customHeight="1">
      <c r="A3" s="1226" t="s">
        <v>766</v>
      </c>
      <c r="B3" s="1226"/>
      <c r="C3" s="1226"/>
      <c r="D3" s="1226"/>
      <c r="E3" s="1226"/>
      <c r="F3" s="1226"/>
      <c r="G3" s="1226"/>
      <c r="H3" s="1226"/>
    </row>
    <row r="4" spans="1:16">
      <c r="A4" s="189"/>
      <c r="B4" s="239"/>
      <c r="C4" s="239"/>
      <c r="D4" s="239"/>
      <c r="E4" s="239"/>
      <c r="F4" s="239"/>
      <c r="G4" s="239"/>
      <c r="H4" s="239"/>
    </row>
    <row r="5" spans="1:16">
      <c r="A5" s="1147" t="s">
        <v>194</v>
      </c>
      <c r="B5" s="1220" t="s">
        <v>543</v>
      </c>
      <c r="C5" s="1188" t="s">
        <v>385</v>
      </c>
      <c r="D5" s="1188"/>
      <c r="E5" s="1188"/>
      <c r="F5" s="1188"/>
      <c r="G5" s="1188"/>
      <c r="H5" s="1188"/>
    </row>
    <row r="6" spans="1:16" ht="12.75" customHeight="1">
      <c r="A6" s="1210"/>
      <c r="B6" s="1154"/>
      <c r="C6" s="1168" t="s">
        <v>544</v>
      </c>
      <c r="D6" s="1168" t="s">
        <v>545</v>
      </c>
      <c r="E6" s="1168" t="s">
        <v>546</v>
      </c>
      <c r="F6" s="1168" t="s">
        <v>547</v>
      </c>
      <c r="G6" s="1168" t="s">
        <v>548</v>
      </c>
      <c r="H6" s="1154" t="s">
        <v>501</v>
      </c>
    </row>
    <row r="7" spans="1:16" ht="12.75" customHeight="1">
      <c r="A7" s="1211"/>
      <c r="B7" s="1165"/>
      <c r="C7" s="1155"/>
      <c r="D7" s="1155"/>
      <c r="E7" s="1155"/>
      <c r="F7" s="1155"/>
      <c r="G7" s="1155"/>
      <c r="H7" s="1165"/>
    </row>
    <row r="8" spans="1:16">
      <c r="A8" s="240">
        <v>2003</v>
      </c>
      <c r="B8" s="811">
        <v>1127</v>
      </c>
      <c r="C8" s="241">
        <v>334</v>
      </c>
      <c r="D8" s="241">
        <v>401</v>
      </c>
      <c r="E8" s="241">
        <v>209</v>
      </c>
      <c r="F8" s="241">
        <v>3</v>
      </c>
      <c r="G8" s="241">
        <v>128</v>
      </c>
      <c r="H8" s="807">
        <v>1075</v>
      </c>
      <c r="I8" s="51"/>
    </row>
    <row r="9" spans="1:16">
      <c r="A9" s="240">
        <v>2004</v>
      </c>
      <c r="B9" s="802">
        <v>966</v>
      </c>
      <c r="C9" s="198">
        <v>295</v>
      </c>
      <c r="D9" s="198">
        <v>413</v>
      </c>
      <c r="E9" s="198">
        <v>229</v>
      </c>
      <c r="F9" s="198">
        <v>2</v>
      </c>
      <c r="G9" s="198">
        <v>120</v>
      </c>
      <c r="H9" s="716">
        <v>1059</v>
      </c>
      <c r="I9" s="51"/>
    </row>
    <row r="10" spans="1:16">
      <c r="A10" s="240">
        <v>2005</v>
      </c>
      <c r="B10" s="804">
        <v>1103</v>
      </c>
      <c r="C10" s="241">
        <v>442</v>
      </c>
      <c r="D10" s="241">
        <v>547</v>
      </c>
      <c r="E10" s="241">
        <v>164</v>
      </c>
      <c r="F10" s="241">
        <v>3</v>
      </c>
      <c r="G10" s="241">
        <v>21</v>
      </c>
      <c r="H10" s="807">
        <v>1177</v>
      </c>
      <c r="I10" s="51"/>
    </row>
    <row r="11" spans="1:16">
      <c r="A11" s="240">
        <v>2006</v>
      </c>
      <c r="B11" s="804">
        <v>1055</v>
      </c>
      <c r="C11" s="241">
        <v>495</v>
      </c>
      <c r="D11" s="241">
        <v>542</v>
      </c>
      <c r="E11" s="241">
        <v>161</v>
      </c>
      <c r="F11" s="241">
        <v>5</v>
      </c>
      <c r="G11" s="241">
        <v>11</v>
      </c>
      <c r="H11" s="807">
        <v>1214</v>
      </c>
      <c r="I11" s="51"/>
    </row>
    <row r="12" spans="1:16">
      <c r="A12" s="240">
        <v>2007</v>
      </c>
      <c r="B12" s="804">
        <v>1145</v>
      </c>
      <c r="C12" s="241">
        <v>467</v>
      </c>
      <c r="D12" s="241">
        <v>419</v>
      </c>
      <c r="E12" s="241">
        <v>159</v>
      </c>
      <c r="F12" s="242">
        <v>7</v>
      </c>
      <c r="G12" s="241">
        <v>62</v>
      </c>
      <c r="H12" s="807">
        <v>1114</v>
      </c>
      <c r="I12" s="51"/>
      <c r="P12" s="243"/>
    </row>
    <row r="13" spans="1:16">
      <c r="A13" s="240">
        <v>2008</v>
      </c>
      <c r="B13" s="804">
        <v>1225</v>
      </c>
      <c r="C13" s="241">
        <v>536</v>
      </c>
      <c r="D13" s="241">
        <v>443</v>
      </c>
      <c r="E13" s="241">
        <v>183</v>
      </c>
      <c r="F13" s="241">
        <v>5</v>
      </c>
      <c r="G13" s="241">
        <v>48</v>
      </c>
      <c r="H13" s="807">
        <v>1215</v>
      </c>
      <c r="I13" s="51"/>
    </row>
    <row r="14" spans="1:16">
      <c r="A14" s="240">
        <v>2009</v>
      </c>
      <c r="B14" s="804">
        <v>1225</v>
      </c>
      <c r="C14" s="241">
        <v>504</v>
      </c>
      <c r="D14" s="241">
        <v>419</v>
      </c>
      <c r="E14" s="241">
        <v>159</v>
      </c>
      <c r="F14" s="241">
        <v>4</v>
      </c>
      <c r="G14" s="241">
        <v>53</v>
      </c>
      <c r="H14" s="807">
        <v>1139</v>
      </c>
      <c r="I14" s="51"/>
    </row>
    <row r="15" spans="1:16">
      <c r="A15" s="240">
        <v>2010</v>
      </c>
      <c r="B15" s="804">
        <v>1180</v>
      </c>
      <c r="C15" s="241">
        <v>529</v>
      </c>
      <c r="D15" s="241">
        <v>434</v>
      </c>
      <c r="E15" s="241">
        <v>163</v>
      </c>
      <c r="F15" s="241">
        <v>10</v>
      </c>
      <c r="G15" s="241">
        <v>76</v>
      </c>
      <c r="H15" s="807">
        <v>1212</v>
      </c>
      <c r="I15" s="51"/>
      <c r="J15" s="517"/>
    </row>
    <row r="16" spans="1:16">
      <c r="A16" s="240">
        <v>2011</v>
      </c>
      <c r="B16" s="804">
        <v>1269</v>
      </c>
      <c r="C16" s="241">
        <v>520</v>
      </c>
      <c r="D16" s="241">
        <v>475</v>
      </c>
      <c r="E16" s="241">
        <v>201</v>
      </c>
      <c r="F16" s="241">
        <v>8</v>
      </c>
      <c r="G16" s="241">
        <v>59</v>
      </c>
      <c r="H16" s="807">
        <v>1263</v>
      </c>
      <c r="I16" s="51"/>
      <c r="J16" s="517"/>
    </row>
    <row r="17" spans="1:11">
      <c r="A17" s="240">
        <v>2012</v>
      </c>
      <c r="B17" s="804">
        <v>1181</v>
      </c>
      <c r="C17" s="241">
        <v>424</v>
      </c>
      <c r="D17" s="241">
        <v>470</v>
      </c>
      <c r="E17" s="241">
        <v>175</v>
      </c>
      <c r="F17" s="241">
        <v>10</v>
      </c>
      <c r="G17" s="241">
        <v>88</v>
      </c>
      <c r="H17" s="807">
        <v>1167</v>
      </c>
      <c r="I17" s="51"/>
      <c r="J17" s="517"/>
    </row>
    <row r="18" spans="1:11">
      <c r="A18" s="240">
        <v>2013</v>
      </c>
      <c r="B18" s="804">
        <v>1142</v>
      </c>
      <c r="C18" s="241">
        <v>375</v>
      </c>
      <c r="D18" s="241">
        <v>488</v>
      </c>
      <c r="E18" s="241">
        <v>195</v>
      </c>
      <c r="F18" s="241">
        <v>14</v>
      </c>
      <c r="G18" s="241">
        <v>80</v>
      </c>
      <c r="H18" s="807">
        <v>1152</v>
      </c>
      <c r="I18" s="51"/>
      <c r="J18" s="517"/>
    </row>
    <row r="19" spans="1:11">
      <c r="A19" s="244">
        <v>2014</v>
      </c>
      <c r="B19" s="812">
        <v>1269</v>
      </c>
      <c r="C19" s="245">
        <v>316</v>
      </c>
      <c r="D19" s="245">
        <v>458</v>
      </c>
      <c r="E19" s="245">
        <v>198</v>
      </c>
      <c r="F19" s="245">
        <v>11</v>
      </c>
      <c r="G19" s="245">
        <v>54</v>
      </c>
      <c r="H19" s="808">
        <v>1037</v>
      </c>
      <c r="I19" s="51"/>
    </row>
    <row r="20" spans="1:11">
      <c r="A20" s="240"/>
      <c r="B20" s="246"/>
      <c r="C20" s="247"/>
      <c r="D20" s="247"/>
      <c r="E20" s="247"/>
      <c r="F20" s="247"/>
      <c r="G20" s="247"/>
      <c r="H20" s="246"/>
      <c r="I20" s="164"/>
      <c r="K20" s="164"/>
    </row>
    <row r="21" spans="1:11">
      <c r="A21" s="1147" t="s">
        <v>767</v>
      </c>
      <c r="B21" s="1220" t="s">
        <v>543</v>
      </c>
      <c r="C21" s="1188" t="s">
        <v>385</v>
      </c>
      <c r="D21" s="1188"/>
      <c r="E21" s="1188"/>
      <c r="F21" s="1188"/>
      <c r="G21" s="1188"/>
      <c r="H21" s="1188"/>
    </row>
    <row r="22" spans="1:11">
      <c r="A22" s="1210"/>
      <c r="B22" s="1154"/>
      <c r="C22" s="1168" t="s">
        <v>544</v>
      </c>
      <c r="D22" s="1168" t="s">
        <v>545</v>
      </c>
      <c r="E22" s="1168" t="s">
        <v>546</v>
      </c>
      <c r="F22" s="1168" t="s">
        <v>547</v>
      </c>
      <c r="G22" s="1168" t="s">
        <v>548</v>
      </c>
      <c r="H22" s="1154" t="s">
        <v>501</v>
      </c>
    </row>
    <row r="23" spans="1:11">
      <c r="A23" s="1211"/>
      <c r="B23" s="1165"/>
      <c r="C23" s="1155"/>
      <c r="D23" s="1155"/>
      <c r="E23" s="1155"/>
      <c r="F23" s="1155"/>
      <c r="G23" s="1155"/>
      <c r="H23" s="1165"/>
    </row>
    <row r="24" spans="1:11">
      <c r="A24" s="248"/>
      <c r="B24" s="249"/>
      <c r="C24" s="249"/>
      <c r="D24" s="249"/>
      <c r="E24" s="249"/>
      <c r="F24" s="249"/>
      <c r="G24" s="249"/>
      <c r="H24" s="249"/>
      <c r="I24" s="51"/>
    </row>
    <row r="25" spans="1:11">
      <c r="A25" s="240" t="s">
        <v>502</v>
      </c>
      <c r="B25" s="813">
        <v>187</v>
      </c>
      <c r="C25" s="247">
        <v>38</v>
      </c>
      <c r="D25" s="247">
        <v>52</v>
      </c>
      <c r="E25" s="247">
        <v>29</v>
      </c>
      <c r="F25" s="250">
        <v>1</v>
      </c>
      <c r="G25" s="247">
        <v>1</v>
      </c>
      <c r="H25" s="809">
        <v>121</v>
      </c>
      <c r="I25" s="51"/>
    </row>
    <row r="26" spans="1:11">
      <c r="A26" s="240" t="s">
        <v>489</v>
      </c>
      <c r="B26" s="813">
        <v>8</v>
      </c>
      <c r="C26" s="247">
        <v>0</v>
      </c>
      <c r="D26" s="247">
        <v>3</v>
      </c>
      <c r="E26" s="250">
        <v>0</v>
      </c>
      <c r="F26" s="250">
        <v>0</v>
      </c>
      <c r="G26" s="250">
        <v>1</v>
      </c>
      <c r="H26" s="809">
        <v>4</v>
      </c>
      <c r="I26" s="51"/>
    </row>
    <row r="27" spans="1:11">
      <c r="A27" s="240" t="s">
        <v>503</v>
      </c>
      <c r="B27" s="813">
        <v>23</v>
      </c>
      <c r="C27" s="247">
        <v>4</v>
      </c>
      <c r="D27" s="247">
        <v>10</v>
      </c>
      <c r="E27" s="247">
        <v>8</v>
      </c>
      <c r="F27" s="250">
        <v>0</v>
      </c>
      <c r="G27" s="250">
        <v>0</v>
      </c>
      <c r="H27" s="809">
        <v>22</v>
      </c>
      <c r="I27" s="51"/>
    </row>
    <row r="28" spans="1:11">
      <c r="A28" s="240" t="s">
        <v>504</v>
      </c>
      <c r="B28" s="813">
        <v>60</v>
      </c>
      <c r="C28" s="247">
        <v>27</v>
      </c>
      <c r="D28" s="247">
        <v>14</v>
      </c>
      <c r="E28" s="250">
        <v>3</v>
      </c>
      <c r="F28" s="250">
        <v>2</v>
      </c>
      <c r="G28" s="250">
        <v>3</v>
      </c>
      <c r="H28" s="809">
        <v>49</v>
      </c>
      <c r="I28" s="51"/>
    </row>
    <row r="29" spans="1:11">
      <c r="A29" s="240" t="s">
        <v>505</v>
      </c>
      <c r="B29" s="813">
        <v>114</v>
      </c>
      <c r="C29" s="247">
        <v>30</v>
      </c>
      <c r="D29" s="247">
        <v>48</v>
      </c>
      <c r="E29" s="247">
        <v>18</v>
      </c>
      <c r="F29" s="250">
        <v>2</v>
      </c>
      <c r="G29" s="247">
        <v>5</v>
      </c>
      <c r="H29" s="809">
        <v>103</v>
      </c>
      <c r="I29" s="51"/>
    </row>
    <row r="30" spans="1:11">
      <c r="A30" s="240" t="s">
        <v>506</v>
      </c>
      <c r="B30" s="813">
        <v>224</v>
      </c>
      <c r="C30" s="247">
        <v>40</v>
      </c>
      <c r="D30" s="247">
        <v>88</v>
      </c>
      <c r="E30" s="247">
        <v>19</v>
      </c>
      <c r="F30" s="250">
        <v>2</v>
      </c>
      <c r="G30" s="247">
        <v>34</v>
      </c>
      <c r="H30" s="809">
        <v>183</v>
      </c>
      <c r="I30" s="51"/>
    </row>
    <row r="31" spans="1:11">
      <c r="A31" s="240" t="s">
        <v>507</v>
      </c>
      <c r="B31" s="813">
        <v>69</v>
      </c>
      <c r="C31" s="247">
        <v>11</v>
      </c>
      <c r="D31" s="247">
        <v>38</v>
      </c>
      <c r="E31" s="247">
        <v>16</v>
      </c>
      <c r="F31" s="250">
        <v>0</v>
      </c>
      <c r="G31" s="250">
        <v>4</v>
      </c>
      <c r="H31" s="809">
        <v>69</v>
      </c>
      <c r="I31" s="51"/>
    </row>
    <row r="32" spans="1:11">
      <c r="A32" s="240" t="s">
        <v>508</v>
      </c>
      <c r="B32" s="813">
        <v>2</v>
      </c>
      <c r="C32" s="250">
        <v>1</v>
      </c>
      <c r="D32" s="250">
        <v>1</v>
      </c>
      <c r="E32" s="250">
        <v>0</v>
      </c>
      <c r="F32" s="250">
        <v>0</v>
      </c>
      <c r="G32" s="250">
        <v>1</v>
      </c>
      <c r="H32" s="809">
        <v>3</v>
      </c>
      <c r="I32" s="51"/>
    </row>
    <row r="33" spans="1:9">
      <c r="A33" s="240" t="s">
        <v>509</v>
      </c>
      <c r="B33" s="813">
        <v>179</v>
      </c>
      <c r="C33" s="247">
        <v>52</v>
      </c>
      <c r="D33" s="247">
        <v>73</v>
      </c>
      <c r="E33" s="247">
        <v>40</v>
      </c>
      <c r="F33" s="250">
        <v>2</v>
      </c>
      <c r="G33" s="247">
        <v>3</v>
      </c>
      <c r="H33" s="809">
        <v>170</v>
      </c>
      <c r="I33" s="51"/>
    </row>
    <row r="34" spans="1:9">
      <c r="A34" s="240" t="s">
        <v>510</v>
      </c>
      <c r="B34" s="813">
        <v>119</v>
      </c>
      <c r="C34" s="247">
        <v>45</v>
      </c>
      <c r="D34" s="251">
        <v>42</v>
      </c>
      <c r="E34" s="250">
        <v>15</v>
      </c>
      <c r="F34" s="250">
        <v>0</v>
      </c>
      <c r="G34" s="250">
        <v>1</v>
      </c>
      <c r="H34" s="809">
        <v>103</v>
      </c>
      <c r="I34" s="51"/>
    </row>
    <row r="35" spans="1:9">
      <c r="A35" s="240" t="s">
        <v>511</v>
      </c>
      <c r="B35" s="814">
        <v>0</v>
      </c>
      <c r="C35" s="250">
        <v>0</v>
      </c>
      <c r="D35" s="250">
        <v>0</v>
      </c>
      <c r="E35" s="250">
        <v>0</v>
      </c>
      <c r="F35" s="250">
        <v>0</v>
      </c>
      <c r="G35" s="250">
        <v>0</v>
      </c>
      <c r="H35" s="809">
        <v>0</v>
      </c>
      <c r="I35" s="51"/>
    </row>
    <row r="36" spans="1:9">
      <c r="A36" s="240" t="s">
        <v>512</v>
      </c>
      <c r="B36" s="813">
        <v>10</v>
      </c>
      <c r="C36" s="250">
        <v>0</v>
      </c>
      <c r="D36" s="247">
        <v>2</v>
      </c>
      <c r="E36" s="250">
        <v>1</v>
      </c>
      <c r="F36" s="250">
        <v>0</v>
      </c>
      <c r="G36" s="250">
        <v>0</v>
      </c>
      <c r="H36" s="809">
        <v>3</v>
      </c>
      <c r="I36" s="51"/>
    </row>
    <row r="37" spans="1:9">
      <c r="A37" s="240" t="s">
        <v>513</v>
      </c>
      <c r="B37" s="813">
        <v>33</v>
      </c>
      <c r="C37" s="247">
        <v>7</v>
      </c>
      <c r="D37" s="247">
        <v>22</v>
      </c>
      <c r="E37" s="247">
        <v>1</v>
      </c>
      <c r="F37" s="250">
        <v>0</v>
      </c>
      <c r="G37" s="250">
        <v>0</v>
      </c>
      <c r="H37" s="809">
        <v>30</v>
      </c>
      <c r="I37" s="51"/>
    </row>
    <row r="38" spans="1:9">
      <c r="A38" s="240" t="s">
        <v>593</v>
      </c>
      <c r="B38" s="813">
        <v>177</v>
      </c>
      <c r="C38" s="247">
        <v>44</v>
      </c>
      <c r="D38" s="247">
        <v>39</v>
      </c>
      <c r="E38" s="247">
        <v>45</v>
      </c>
      <c r="F38" s="250">
        <v>2</v>
      </c>
      <c r="G38" s="250">
        <v>1</v>
      </c>
      <c r="H38" s="809">
        <v>131</v>
      </c>
      <c r="I38" s="51"/>
    </row>
    <row r="39" spans="1:9">
      <c r="A39" s="240" t="s">
        <v>515</v>
      </c>
      <c r="B39" s="813">
        <v>17</v>
      </c>
      <c r="C39" s="247">
        <v>2</v>
      </c>
      <c r="D39" s="247">
        <v>4</v>
      </c>
      <c r="E39" s="247">
        <v>3</v>
      </c>
      <c r="F39" s="250">
        <v>0</v>
      </c>
      <c r="G39" s="250">
        <v>0</v>
      </c>
      <c r="H39" s="809">
        <v>9</v>
      </c>
      <c r="I39" s="51"/>
    </row>
    <row r="40" spans="1:9">
      <c r="A40" s="240" t="s">
        <v>516</v>
      </c>
      <c r="B40" s="813">
        <v>17</v>
      </c>
      <c r="C40" s="247">
        <v>9</v>
      </c>
      <c r="D40" s="247">
        <v>6</v>
      </c>
      <c r="E40" s="250">
        <v>0</v>
      </c>
      <c r="F40" s="250">
        <v>0</v>
      </c>
      <c r="G40" s="250">
        <v>0</v>
      </c>
      <c r="H40" s="809">
        <v>15</v>
      </c>
      <c r="I40" s="51"/>
    </row>
    <row r="41" spans="1:9">
      <c r="A41" s="240" t="s">
        <v>517</v>
      </c>
      <c r="B41" s="813">
        <v>30</v>
      </c>
      <c r="C41" s="247">
        <v>6</v>
      </c>
      <c r="D41" s="250">
        <v>16</v>
      </c>
      <c r="E41" s="250">
        <v>0</v>
      </c>
      <c r="F41" s="250">
        <v>0</v>
      </c>
      <c r="G41" s="250">
        <v>0</v>
      </c>
      <c r="H41" s="809">
        <v>22</v>
      </c>
      <c r="I41" s="51"/>
    </row>
    <row r="42" spans="1:9">
      <c r="A42" s="240"/>
      <c r="B42" s="247"/>
      <c r="C42" s="247"/>
      <c r="D42" s="247"/>
      <c r="E42" s="247"/>
      <c r="F42" s="247"/>
      <c r="G42" s="247"/>
      <c r="H42" s="247"/>
      <c r="I42" s="51"/>
    </row>
    <row r="43" spans="1:9">
      <c r="A43" s="252" t="s">
        <v>231</v>
      </c>
      <c r="B43" s="253">
        <v>1269</v>
      </c>
      <c r="C43" s="253">
        <v>316</v>
      </c>
      <c r="D43" s="253">
        <v>458</v>
      </c>
      <c r="E43" s="253">
        <v>198</v>
      </c>
      <c r="F43" s="253">
        <v>11</v>
      </c>
      <c r="G43" s="253">
        <v>54</v>
      </c>
      <c r="H43" s="810">
        <v>1037</v>
      </c>
      <c r="I43" s="51"/>
    </row>
    <row r="44" spans="1:9">
      <c r="A44" s="179"/>
      <c r="B44" s="254" t="str">
        <f t="shared" ref="B44:H44" si="0">IF(AND(B43="-",SUM(B25:B41)=0),"",IF(B43=SUM(B25:B41),"","TOTALS DON’T MATCH SUM OF THE PART"))</f>
        <v/>
      </c>
      <c r="C44" s="254" t="str">
        <f t="shared" si="0"/>
        <v/>
      </c>
      <c r="D44" s="254" t="str">
        <f t="shared" si="0"/>
        <v/>
      </c>
      <c r="E44" s="254" t="str">
        <f t="shared" si="0"/>
        <v/>
      </c>
      <c r="F44" s="254" t="str">
        <f t="shared" si="0"/>
        <v/>
      </c>
      <c r="G44" s="254" t="str">
        <f t="shared" si="0"/>
        <v/>
      </c>
      <c r="H44" s="254" t="str">
        <f t="shared" si="0"/>
        <v/>
      </c>
    </row>
    <row r="45" spans="1:9">
      <c r="A45" s="179"/>
      <c r="B45" s="126" t="str">
        <f t="shared" ref="B45:H45" si="1">IF(B43=B19,"","ERROR WITH TOP TABLE")</f>
        <v/>
      </c>
      <c r="C45" s="126" t="str">
        <f t="shared" si="1"/>
        <v/>
      </c>
      <c r="D45" s="126" t="str">
        <f t="shared" si="1"/>
        <v/>
      </c>
      <c r="E45" s="126" t="str">
        <f t="shared" si="1"/>
        <v/>
      </c>
      <c r="F45" s="126" t="str">
        <f t="shared" si="1"/>
        <v/>
      </c>
      <c r="G45" s="126" t="str">
        <f t="shared" si="1"/>
        <v/>
      </c>
      <c r="H45" s="126" t="str">
        <f t="shared" si="1"/>
        <v/>
      </c>
    </row>
    <row r="46" spans="1:9" ht="12.75" customHeight="1">
      <c r="A46" s="1147" t="s">
        <v>671</v>
      </c>
      <c r="B46" s="1220" t="s">
        <v>543</v>
      </c>
      <c r="C46" s="1188" t="s">
        <v>385</v>
      </c>
      <c r="D46" s="1188"/>
      <c r="E46" s="1188"/>
      <c r="F46" s="1188"/>
      <c r="G46" s="1188"/>
      <c r="H46" s="1188"/>
    </row>
    <row r="47" spans="1:9" ht="12.75" customHeight="1">
      <c r="A47" s="1210"/>
      <c r="B47" s="1154"/>
      <c r="C47" s="1168" t="s">
        <v>544</v>
      </c>
      <c r="D47" s="1168" t="s">
        <v>545</v>
      </c>
      <c r="E47" s="1168" t="s">
        <v>546</v>
      </c>
      <c r="F47" s="1168" t="s">
        <v>547</v>
      </c>
      <c r="G47" s="1168" t="s">
        <v>548</v>
      </c>
      <c r="H47" s="1154" t="s">
        <v>501</v>
      </c>
    </row>
    <row r="48" spans="1:9">
      <c r="A48" s="1211"/>
      <c r="B48" s="1165"/>
      <c r="C48" s="1155"/>
      <c r="D48" s="1155"/>
      <c r="E48" s="1155"/>
      <c r="F48" s="1155"/>
      <c r="G48" s="1155"/>
      <c r="H48" s="1165"/>
    </row>
    <row r="49" spans="1:24">
      <c r="A49" s="248"/>
      <c r="B49" s="249"/>
      <c r="C49" s="249"/>
      <c r="D49" s="249"/>
      <c r="E49" s="249"/>
      <c r="F49" s="249"/>
      <c r="G49" s="249"/>
      <c r="H49" s="249"/>
      <c r="L49" s="243"/>
      <c r="R49" s="243"/>
    </row>
    <row r="50" spans="1:24">
      <c r="A50" s="240" t="s">
        <v>502</v>
      </c>
      <c r="B50" s="804">
        <v>135</v>
      </c>
      <c r="C50" s="241">
        <v>43</v>
      </c>
      <c r="D50" s="241">
        <v>65</v>
      </c>
      <c r="E50" s="241">
        <v>32</v>
      </c>
      <c r="F50" s="242">
        <v>1</v>
      </c>
      <c r="G50" s="241">
        <v>5</v>
      </c>
      <c r="H50" s="807">
        <v>146</v>
      </c>
      <c r="I50" s="51"/>
      <c r="J50" s="255"/>
      <c r="K50" s="255"/>
      <c r="L50" s="255"/>
      <c r="M50" s="255"/>
      <c r="N50" s="256"/>
      <c r="O50" s="255"/>
      <c r="P50" s="255"/>
      <c r="R50" s="257"/>
      <c r="S50" s="257"/>
      <c r="T50" s="257"/>
      <c r="U50" s="257"/>
      <c r="V50" s="257"/>
      <c r="W50" s="257"/>
      <c r="X50" s="257"/>
    </row>
    <row r="51" spans="1:24">
      <c r="A51" s="240" t="s">
        <v>489</v>
      </c>
      <c r="B51" s="804">
        <v>1</v>
      </c>
      <c r="C51" s="241">
        <v>1</v>
      </c>
      <c r="D51" s="241" t="s">
        <v>247</v>
      </c>
      <c r="E51" s="242" t="s">
        <v>247</v>
      </c>
      <c r="F51" s="242" t="s">
        <v>247</v>
      </c>
      <c r="G51" s="242" t="s">
        <v>247</v>
      </c>
      <c r="H51" s="807">
        <v>1</v>
      </c>
      <c r="I51" s="51"/>
      <c r="J51" s="255"/>
      <c r="K51" s="255"/>
      <c r="L51" s="255"/>
      <c r="M51" s="256"/>
      <c r="N51" s="256"/>
      <c r="O51" s="256"/>
      <c r="P51" s="255"/>
      <c r="R51" s="257"/>
      <c r="S51" s="257"/>
      <c r="T51" s="257"/>
      <c r="U51" s="257"/>
      <c r="V51" s="257"/>
      <c r="W51" s="257"/>
      <c r="X51" s="257"/>
    </row>
    <row r="52" spans="1:24">
      <c r="A52" s="240" t="s">
        <v>503</v>
      </c>
      <c r="B52" s="804">
        <v>14</v>
      </c>
      <c r="C52" s="241">
        <v>2</v>
      </c>
      <c r="D52" s="241">
        <v>6</v>
      </c>
      <c r="E52" s="241">
        <v>1</v>
      </c>
      <c r="F52" s="242" t="s">
        <v>247</v>
      </c>
      <c r="G52" s="242" t="s">
        <v>247</v>
      </c>
      <c r="H52" s="807">
        <v>9</v>
      </c>
      <c r="I52" s="51"/>
      <c r="J52" s="255"/>
      <c r="K52" s="255"/>
      <c r="L52" s="255"/>
      <c r="M52" s="255"/>
      <c r="N52" s="256"/>
      <c r="O52" s="256"/>
      <c r="P52" s="255"/>
      <c r="R52" s="257"/>
      <c r="S52" s="257"/>
      <c r="T52" s="257"/>
      <c r="U52" s="257"/>
      <c r="V52" s="257"/>
      <c r="W52" s="257"/>
      <c r="X52" s="257"/>
    </row>
    <row r="53" spans="1:24">
      <c r="A53" s="240" t="s">
        <v>504</v>
      </c>
      <c r="B53" s="804">
        <v>56</v>
      </c>
      <c r="C53" s="241">
        <v>14</v>
      </c>
      <c r="D53" s="241">
        <v>28</v>
      </c>
      <c r="E53" s="242">
        <v>2</v>
      </c>
      <c r="F53" s="242" t="s">
        <v>247</v>
      </c>
      <c r="G53" s="242">
        <v>6</v>
      </c>
      <c r="H53" s="807">
        <v>50</v>
      </c>
      <c r="I53" s="51"/>
      <c r="J53" s="255"/>
      <c r="K53" s="255"/>
      <c r="L53" s="255"/>
      <c r="M53" s="256"/>
      <c r="N53" s="256"/>
      <c r="O53" s="256"/>
      <c r="P53" s="255"/>
      <c r="R53" s="257"/>
      <c r="S53" s="257"/>
      <c r="T53" s="257"/>
      <c r="U53" s="257"/>
      <c r="V53" s="257"/>
      <c r="W53" s="257"/>
      <c r="X53" s="257"/>
    </row>
    <row r="54" spans="1:24">
      <c r="A54" s="240" t="s">
        <v>505</v>
      </c>
      <c r="B54" s="804">
        <v>105</v>
      </c>
      <c r="C54" s="241">
        <v>31</v>
      </c>
      <c r="D54" s="241">
        <v>50</v>
      </c>
      <c r="E54" s="241">
        <v>19</v>
      </c>
      <c r="F54" s="242" t="s">
        <v>247</v>
      </c>
      <c r="G54" s="241">
        <v>4</v>
      </c>
      <c r="H54" s="807">
        <v>104</v>
      </c>
      <c r="I54" s="51"/>
      <c r="J54" s="255"/>
      <c r="K54" s="255"/>
      <c r="L54" s="255"/>
      <c r="M54" s="255"/>
      <c r="N54" s="256"/>
      <c r="O54" s="255"/>
      <c r="P54" s="255"/>
      <c r="R54" s="257"/>
      <c r="S54" s="257"/>
      <c r="T54" s="257"/>
      <c r="U54" s="257"/>
      <c r="V54" s="257"/>
      <c r="W54" s="257"/>
      <c r="X54" s="257"/>
    </row>
    <row r="55" spans="1:24">
      <c r="A55" s="240" t="s">
        <v>506</v>
      </c>
      <c r="B55" s="804">
        <v>184</v>
      </c>
      <c r="C55" s="241">
        <v>35</v>
      </c>
      <c r="D55" s="241">
        <v>86</v>
      </c>
      <c r="E55" s="241">
        <v>28</v>
      </c>
      <c r="F55" s="242">
        <v>2</v>
      </c>
      <c r="G55" s="241">
        <v>26</v>
      </c>
      <c r="H55" s="807">
        <v>177</v>
      </c>
      <c r="I55" s="51"/>
      <c r="J55" s="255"/>
      <c r="K55" s="255"/>
      <c r="L55" s="255"/>
      <c r="M55" s="255"/>
      <c r="N55" s="256"/>
      <c r="O55" s="255"/>
      <c r="P55" s="255"/>
      <c r="R55" s="257"/>
      <c r="S55" s="257"/>
      <c r="T55" s="257"/>
      <c r="U55" s="257"/>
      <c r="V55" s="257"/>
      <c r="W55" s="257"/>
      <c r="X55" s="257"/>
    </row>
    <row r="56" spans="1:24">
      <c r="A56" s="240" t="s">
        <v>507</v>
      </c>
      <c r="B56" s="804">
        <v>74</v>
      </c>
      <c r="C56" s="241">
        <v>21</v>
      </c>
      <c r="D56" s="241">
        <v>35</v>
      </c>
      <c r="E56" s="241">
        <v>16</v>
      </c>
      <c r="F56" s="242">
        <v>3</v>
      </c>
      <c r="G56" s="242">
        <v>1</v>
      </c>
      <c r="H56" s="807">
        <v>76</v>
      </c>
      <c r="I56" s="51"/>
      <c r="J56" s="255"/>
      <c r="K56" s="255"/>
      <c r="L56" s="255"/>
      <c r="M56" s="255"/>
      <c r="N56" s="256"/>
      <c r="O56" s="256"/>
      <c r="P56" s="255"/>
      <c r="R56" s="257"/>
      <c r="S56" s="257"/>
      <c r="T56" s="257"/>
      <c r="U56" s="257"/>
      <c r="V56" s="257"/>
      <c r="W56" s="257"/>
      <c r="X56" s="257"/>
    </row>
    <row r="57" spans="1:24">
      <c r="A57" s="240" t="s">
        <v>508</v>
      </c>
      <c r="B57" s="804">
        <v>2</v>
      </c>
      <c r="C57" s="242">
        <v>2</v>
      </c>
      <c r="D57" s="242" t="s">
        <v>247</v>
      </c>
      <c r="E57" s="242" t="s">
        <v>247</v>
      </c>
      <c r="F57" s="242" t="s">
        <v>247</v>
      </c>
      <c r="G57" s="242" t="s">
        <v>247</v>
      </c>
      <c r="H57" s="807">
        <v>2</v>
      </c>
      <c r="I57" s="51"/>
      <c r="J57" s="255"/>
      <c r="K57" s="256"/>
      <c r="L57" s="256"/>
      <c r="M57" s="256"/>
      <c r="N57" s="256"/>
      <c r="O57" s="256"/>
      <c r="P57" s="255"/>
      <c r="R57" s="257"/>
      <c r="S57" s="257"/>
      <c r="T57" s="257"/>
      <c r="U57" s="257"/>
      <c r="V57" s="257"/>
      <c r="W57" s="257"/>
      <c r="X57" s="257"/>
    </row>
    <row r="58" spans="1:24">
      <c r="A58" s="240" t="s">
        <v>509</v>
      </c>
      <c r="B58" s="804">
        <v>189</v>
      </c>
      <c r="C58" s="241">
        <v>65</v>
      </c>
      <c r="D58" s="241">
        <v>72</v>
      </c>
      <c r="E58" s="241">
        <v>44</v>
      </c>
      <c r="F58" s="242">
        <v>2</v>
      </c>
      <c r="G58" s="241">
        <v>10</v>
      </c>
      <c r="H58" s="807">
        <v>193</v>
      </c>
      <c r="I58" s="51"/>
      <c r="J58" s="255"/>
      <c r="K58" s="255"/>
      <c r="L58" s="255"/>
      <c r="M58" s="255"/>
      <c r="N58" s="256"/>
      <c r="O58" s="255"/>
      <c r="P58" s="255"/>
      <c r="R58" s="257"/>
      <c r="S58" s="257"/>
      <c r="T58" s="257"/>
      <c r="U58" s="257"/>
      <c r="V58" s="257"/>
      <c r="W58" s="257"/>
      <c r="X58" s="257"/>
    </row>
    <row r="59" spans="1:24">
      <c r="A59" s="240" t="s">
        <v>510</v>
      </c>
      <c r="B59" s="804">
        <v>97</v>
      </c>
      <c r="C59" s="241">
        <v>41</v>
      </c>
      <c r="D59" s="258">
        <v>34</v>
      </c>
      <c r="E59" s="242">
        <v>9</v>
      </c>
      <c r="F59" s="242" t="s">
        <v>247</v>
      </c>
      <c r="G59" s="242">
        <v>3</v>
      </c>
      <c r="H59" s="807">
        <v>87</v>
      </c>
      <c r="I59" s="51"/>
      <c r="J59" s="255"/>
      <c r="K59" s="255"/>
      <c r="L59" s="259"/>
      <c r="M59" s="256"/>
      <c r="N59" s="256"/>
      <c r="O59" s="256"/>
      <c r="P59" s="255"/>
      <c r="R59" s="257"/>
      <c r="S59" s="257"/>
      <c r="T59" s="257"/>
      <c r="U59" s="257"/>
      <c r="V59" s="257"/>
      <c r="W59" s="257"/>
      <c r="X59" s="257"/>
    </row>
    <row r="60" spans="1:24">
      <c r="A60" s="240" t="s">
        <v>511</v>
      </c>
      <c r="B60" s="802" t="s">
        <v>247</v>
      </c>
      <c r="C60" s="242" t="s">
        <v>247</v>
      </c>
      <c r="D60" s="242" t="s">
        <v>247</v>
      </c>
      <c r="E60" s="242" t="s">
        <v>247</v>
      </c>
      <c r="F60" s="242" t="s">
        <v>247</v>
      </c>
      <c r="G60" s="242" t="s">
        <v>247</v>
      </c>
      <c r="H60" s="807" t="s">
        <v>247</v>
      </c>
      <c r="I60" s="51"/>
      <c r="J60" s="256"/>
      <c r="K60" s="256"/>
      <c r="L60" s="256"/>
      <c r="M60" s="256"/>
      <c r="N60" s="256"/>
      <c r="O60" s="256"/>
      <c r="P60" s="255"/>
      <c r="R60" s="257"/>
      <c r="S60" s="257"/>
      <c r="T60" s="257"/>
      <c r="U60" s="257"/>
      <c r="V60" s="257"/>
      <c r="W60" s="257"/>
      <c r="X60" s="257"/>
    </row>
    <row r="61" spans="1:24">
      <c r="A61" s="240" t="s">
        <v>512</v>
      </c>
      <c r="B61" s="804">
        <v>7</v>
      </c>
      <c r="C61" s="242">
        <v>2</v>
      </c>
      <c r="D61" s="241">
        <v>5</v>
      </c>
      <c r="E61" s="242">
        <v>2</v>
      </c>
      <c r="F61" s="242" t="s">
        <v>247</v>
      </c>
      <c r="G61" s="242" t="s">
        <v>247</v>
      </c>
      <c r="H61" s="807">
        <v>9</v>
      </c>
      <c r="I61" s="51"/>
      <c r="J61" s="255"/>
      <c r="K61" s="256"/>
      <c r="L61" s="255"/>
      <c r="M61" s="256"/>
      <c r="N61" s="256"/>
      <c r="O61" s="256"/>
      <c r="P61" s="255"/>
      <c r="R61" s="257"/>
      <c r="S61" s="257"/>
      <c r="T61" s="257"/>
      <c r="U61" s="257"/>
      <c r="V61" s="257"/>
      <c r="W61" s="257"/>
      <c r="X61" s="257"/>
    </row>
    <row r="62" spans="1:24">
      <c r="A62" s="240" t="s">
        <v>513</v>
      </c>
      <c r="B62" s="804">
        <v>47</v>
      </c>
      <c r="C62" s="241">
        <v>10</v>
      </c>
      <c r="D62" s="241">
        <v>18</v>
      </c>
      <c r="E62" s="241">
        <v>7</v>
      </c>
      <c r="F62" s="242" t="s">
        <v>247</v>
      </c>
      <c r="G62" s="242" t="s">
        <v>247</v>
      </c>
      <c r="H62" s="807">
        <v>35</v>
      </c>
      <c r="I62" s="51"/>
      <c r="J62" s="255"/>
      <c r="K62" s="255"/>
      <c r="L62" s="255"/>
      <c r="M62" s="255"/>
      <c r="N62" s="256"/>
      <c r="O62" s="256"/>
      <c r="P62" s="255"/>
      <c r="R62" s="257"/>
      <c r="S62" s="257"/>
      <c r="T62" s="257"/>
      <c r="U62" s="257"/>
      <c r="V62" s="257"/>
      <c r="W62" s="257"/>
      <c r="X62" s="257"/>
    </row>
    <row r="63" spans="1:24" ht="12.75" customHeight="1">
      <c r="A63" s="240" t="s">
        <v>593</v>
      </c>
      <c r="B63" s="804">
        <v>170</v>
      </c>
      <c r="C63" s="241">
        <v>93</v>
      </c>
      <c r="D63" s="241">
        <v>44</v>
      </c>
      <c r="E63" s="241">
        <v>25</v>
      </c>
      <c r="F63" s="242">
        <v>6</v>
      </c>
      <c r="G63" s="242">
        <v>24</v>
      </c>
      <c r="H63" s="807">
        <v>192</v>
      </c>
      <c r="I63" s="51"/>
      <c r="J63" s="255"/>
      <c r="K63" s="255"/>
      <c r="L63" s="255"/>
      <c r="M63" s="255"/>
      <c r="N63" s="256"/>
      <c r="O63" s="256"/>
      <c r="P63" s="255"/>
      <c r="R63" s="257"/>
      <c r="S63" s="257"/>
      <c r="T63" s="257"/>
      <c r="U63" s="257"/>
      <c r="V63" s="257"/>
      <c r="W63" s="257"/>
      <c r="X63" s="257"/>
    </row>
    <row r="64" spans="1:24">
      <c r="A64" s="240" t="s">
        <v>515</v>
      </c>
      <c r="B64" s="804">
        <v>14</v>
      </c>
      <c r="C64" s="241">
        <v>5</v>
      </c>
      <c r="D64" s="241">
        <v>22</v>
      </c>
      <c r="E64" s="241">
        <v>7</v>
      </c>
      <c r="F64" s="242" t="s">
        <v>247</v>
      </c>
      <c r="G64" s="242" t="s">
        <v>247</v>
      </c>
      <c r="H64" s="807">
        <v>34</v>
      </c>
      <c r="I64" s="51"/>
      <c r="J64" s="255"/>
      <c r="K64" s="255"/>
      <c r="L64" s="255"/>
      <c r="M64" s="255"/>
      <c r="N64" s="256"/>
      <c r="O64" s="256"/>
      <c r="P64" s="255"/>
      <c r="R64" s="257"/>
      <c r="S64" s="257"/>
      <c r="T64" s="257"/>
      <c r="U64" s="257"/>
      <c r="V64" s="257"/>
      <c r="W64" s="257"/>
      <c r="X64" s="257"/>
    </row>
    <row r="65" spans="1:24">
      <c r="A65" s="240" t="s">
        <v>516</v>
      </c>
      <c r="B65" s="804">
        <v>18</v>
      </c>
      <c r="C65" s="241">
        <v>3</v>
      </c>
      <c r="D65" s="241">
        <v>9</v>
      </c>
      <c r="E65" s="242" t="s">
        <v>247</v>
      </c>
      <c r="F65" s="242" t="s">
        <v>247</v>
      </c>
      <c r="G65" s="242">
        <v>1</v>
      </c>
      <c r="H65" s="807">
        <v>13</v>
      </c>
      <c r="I65" s="51"/>
      <c r="J65" s="255"/>
      <c r="K65" s="255"/>
      <c r="L65" s="255"/>
      <c r="M65" s="256"/>
      <c r="N65" s="256"/>
      <c r="O65" s="256"/>
      <c r="P65" s="255"/>
      <c r="R65" s="257"/>
      <c r="S65" s="257"/>
      <c r="T65" s="257"/>
      <c r="U65" s="257"/>
      <c r="V65" s="257"/>
      <c r="W65" s="257"/>
      <c r="X65" s="257"/>
    </row>
    <row r="66" spans="1:24">
      <c r="A66" s="240" t="s">
        <v>517</v>
      </c>
      <c r="B66" s="804">
        <v>29</v>
      </c>
      <c r="C66" s="241">
        <v>7</v>
      </c>
      <c r="D66" s="242">
        <v>14</v>
      </c>
      <c r="E66" s="242">
        <v>3</v>
      </c>
      <c r="F66" s="242" t="s">
        <v>247</v>
      </c>
      <c r="G66" s="242" t="s">
        <v>247</v>
      </c>
      <c r="H66" s="807">
        <v>24</v>
      </c>
      <c r="I66" s="51"/>
      <c r="J66" s="255"/>
      <c r="K66" s="255"/>
      <c r="L66" s="256"/>
      <c r="M66" s="256"/>
      <c r="N66" s="256"/>
      <c r="O66" s="256"/>
      <c r="P66" s="255"/>
      <c r="R66" s="257"/>
      <c r="S66" s="257"/>
      <c r="T66" s="257"/>
      <c r="U66" s="257"/>
      <c r="V66" s="257"/>
      <c r="W66" s="257"/>
      <c r="X66" s="257"/>
    </row>
    <row r="67" spans="1:24">
      <c r="A67" s="240"/>
      <c r="B67" s="241"/>
      <c r="C67" s="241"/>
      <c r="D67" s="241"/>
      <c r="E67" s="241"/>
      <c r="F67" s="241"/>
      <c r="G67" s="241"/>
      <c r="H67" s="241"/>
      <c r="I67" s="51"/>
      <c r="J67" s="255"/>
      <c r="K67" s="255"/>
      <c r="L67" s="255"/>
      <c r="M67" s="255"/>
      <c r="N67" s="255"/>
      <c r="O67" s="255"/>
      <c r="P67" s="255"/>
      <c r="R67" s="257"/>
    </row>
    <row r="68" spans="1:24">
      <c r="A68" s="252" t="s">
        <v>231</v>
      </c>
      <c r="B68" s="260">
        <v>1142</v>
      </c>
      <c r="C68" s="260">
        <v>375</v>
      </c>
      <c r="D68" s="260">
        <v>488</v>
      </c>
      <c r="E68" s="260">
        <v>195</v>
      </c>
      <c r="F68" s="260">
        <v>14</v>
      </c>
      <c r="G68" s="260">
        <v>80</v>
      </c>
      <c r="H68" s="801">
        <v>1152</v>
      </c>
      <c r="I68" s="51"/>
      <c r="J68" s="261"/>
      <c r="K68" s="261"/>
      <c r="L68" s="261"/>
      <c r="M68" s="261"/>
      <c r="N68" s="261"/>
      <c r="O68" s="261"/>
      <c r="P68" s="261"/>
      <c r="Q68" s="262"/>
      <c r="R68" s="257"/>
      <c r="S68" s="257"/>
      <c r="T68" s="257"/>
      <c r="U68" s="257"/>
      <c r="V68" s="257"/>
      <c r="W68" s="257"/>
      <c r="X68" s="257"/>
    </row>
    <row r="69" spans="1:24">
      <c r="A69" s="179"/>
      <c r="B69" s="254" t="str">
        <f t="shared" ref="B69:H69" si="2">IF(AND(B68="-",SUM(B50:B66)=0),"",IF(B68=SUM(B50:B66),"","TOTALS DON’T MATCH SUM OF THE PART"))</f>
        <v/>
      </c>
      <c r="C69" s="254" t="str">
        <f t="shared" si="2"/>
        <v/>
      </c>
      <c r="D69" s="254" t="str">
        <f t="shared" si="2"/>
        <v/>
      </c>
      <c r="E69" s="254" t="str">
        <f t="shared" si="2"/>
        <v/>
      </c>
      <c r="F69" s="254" t="str">
        <f t="shared" si="2"/>
        <v/>
      </c>
      <c r="G69" s="254" t="str">
        <f t="shared" si="2"/>
        <v/>
      </c>
      <c r="H69" s="254" t="str">
        <f t="shared" si="2"/>
        <v/>
      </c>
      <c r="I69" s="51"/>
    </row>
    <row r="70" spans="1:24">
      <c r="A70" s="179"/>
      <c r="B70" s="126" t="str">
        <f t="shared" ref="B70:H70" si="3">IF(B68=B18,"","ERROR WITH TOP TABLE")</f>
        <v/>
      </c>
      <c r="C70" s="126" t="str">
        <f t="shared" si="3"/>
        <v/>
      </c>
      <c r="D70" s="126" t="str">
        <f t="shared" si="3"/>
        <v/>
      </c>
      <c r="E70" s="126" t="str">
        <f t="shared" si="3"/>
        <v/>
      </c>
      <c r="F70" s="126" t="str">
        <f t="shared" si="3"/>
        <v/>
      </c>
      <c r="G70" s="126" t="str">
        <f t="shared" si="3"/>
        <v/>
      </c>
      <c r="H70" s="126" t="str">
        <f t="shared" si="3"/>
        <v/>
      </c>
    </row>
    <row r="71" spans="1:24" ht="12.75" customHeight="1">
      <c r="A71" s="1147" t="s">
        <v>672</v>
      </c>
      <c r="B71" s="1221" t="s">
        <v>543</v>
      </c>
      <c r="C71" s="1152" t="s">
        <v>385</v>
      </c>
      <c r="D71" s="1152"/>
      <c r="E71" s="1152"/>
      <c r="F71" s="1152"/>
      <c r="G71" s="1152"/>
      <c r="H71" s="1152"/>
    </row>
    <row r="72" spans="1:24" ht="12.75" customHeight="1">
      <c r="A72" s="1210"/>
      <c r="B72" s="1222"/>
      <c r="C72" s="1224" t="s">
        <v>544</v>
      </c>
      <c r="D72" s="1224" t="s">
        <v>545</v>
      </c>
      <c r="E72" s="1224" t="s">
        <v>546</v>
      </c>
      <c r="F72" s="1224" t="s">
        <v>547</v>
      </c>
      <c r="G72" s="1224" t="s">
        <v>548</v>
      </c>
      <c r="H72" s="1222" t="s">
        <v>501</v>
      </c>
    </row>
    <row r="73" spans="1:24">
      <c r="A73" s="1211"/>
      <c r="B73" s="1223"/>
      <c r="C73" s="1225"/>
      <c r="D73" s="1225"/>
      <c r="E73" s="1225"/>
      <c r="F73" s="1225"/>
      <c r="G73" s="1225"/>
      <c r="H73" s="1223"/>
    </row>
    <row r="74" spans="1:24">
      <c r="A74" s="240"/>
      <c r="B74" s="263"/>
      <c r="C74" s="263"/>
      <c r="D74" s="263"/>
      <c r="E74" s="263"/>
      <c r="F74" s="263"/>
      <c r="G74" s="263"/>
      <c r="H74" s="263"/>
    </row>
    <row r="75" spans="1:24">
      <c r="A75" s="240" t="s">
        <v>502</v>
      </c>
      <c r="B75" s="804">
        <v>139</v>
      </c>
      <c r="C75" s="241">
        <v>34</v>
      </c>
      <c r="D75" s="241">
        <v>80</v>
      </c>
      <c r="E75" s="241">
        <v>19</v>
      </c>
      <c r="F75" s="242">
        <v>1</v>
      </c>
      <c r="G75" s="241">
        <v>6</v>
      </c>
      <c r="H75" s="807">
        <v>140</v>
      </c>
      <c r="I75" s="51"/>
    </row>
    <row r="76" spans="1:24">
      <c r="A76" s="240" t="s">
        <v>489</v>
      </c>
      <c r="B76" s="804">
        <v>1</v>
      </c>
      <c r="C76" s="241">
        <v>3</v>
      </c>
      <c r="D76" s="241">
        <v>2</v>
      </c>
      <c r="E76" s="242">
        <v>4</v>
      </c>
      <c r="F76" s="242" t="s">
        <v>247</v>
      </c>
      <c r="G76" s="242" t="s">
        <v>247</v>
      </c>
      <c r="H76" s="807">
        <v>9</v>
      </c>
      <c r="I76" s="51"/>
    </row>
    <row r="77" spans="1:24">
      <c r="A77" s="240" t="s">
        <v>503</v>
      </c>
      <c r="B77" s="804">
        <v>24</v>
      </c>
      <c r="C77" s="241">
        <v>7</v>
      </c>
      <c r="D77" s="241">
        <v>3</v>
      </c>
      <c r="E77" s="241">
        <v>6</v>
      </c>
      <c r="F77" s="242">
        <v>1</v>
      </c>
      <c r="G77" s="242">
        <v>2</v>
      </c>
      <c r="H77" s="807">
        <v>19</v>
      </c>
      <c r="I77" s="51"/>
    </row>
    <row r="78" spans="1:24">
      <c r="A78" s="240" t="s">
        <v>504</v>
      </c>
      <c r="B78" s="804">
        <v>43</v>
      </c>
      <c r="C78" s="241">
        <v>18</v>
      </c>
      <c r="D78" s="241">
        <v>21</v>
      </c>
      <c r="E78" s="242">
        <v>3</v>
      </c>
      <c r="F78" s="242">
        <v>1</v>
      </c>
      <c r="G78" s="242">
        <v>4</v>
      </c>
      <c r="H78" s="807">
        <v>47</v>
      </c>
      <c r="I78" s="51"/>
    </row>
    <row r="79" spans="1:24">
      <c r="A79" s="240" t="s">
        <v>505</v>
      </c>
      <c r="B79" s="804">
        <v>112</v>
      </c>
      <c r="C79" s="241">
        <v>36</v>
      </c>
      <c r="D79" s="241">
        <v>47</v>
      </c>
      <c r="E79" s="241">
        <v>12</v>
      </c>
      <c r="F79" s="242">
        <v>1</v>
      </c>
      <c r="G79" s="241">
        <v>7</v>
      </c>
      <c r="H79" s="807">
        <v>103</v>
      </c>
      <c r="I79" s="51"/>
    </row>
    <row r="80" spans="1:24">
      <c r="A80" s="240" t="s">
        <v>506</v>
      </c>
      <c r="B80" s="804">
        <v>168</v>
      </c>
      <c r="C80" s="241">
        <v>42</v>
      </c>
      <c r="D80" s="241">
        <v>62</v>
      </c>
      <c r="E80" s="241">
        <v>24</v>
      </c>
      <c r="F80" s="242">
        <v>1</v>
      </c>
      <c r="G80" s="241">
        <v>27</v>
      </c>
      <c r="H80" s="807">
        <v>156</v>
      </c>
      <c r="I80" s="51"/>
    </row>
    <row r="81" spans="1:9">
      <c r="A81" s="240" t="s">
        <v>507</v>
      </c>
      <c r="B81" s="804">
        <v>85</v>
      </c>
      <c r="C81" s="241">
        <v>15</v>
      </c>
      <c r="D81" s="241">
        <v>43</v>
      </c>
      <c r="E81" s="241">
        <v>19</v>
      </c>
      <c r="F81" s="242" t="s">
        <v>247</v>
      </c>
      <c r="G81" s="242" t="s">
        <v>247</v>
      </c>
      <c r="H81" s="807">
        <v>77</v>
      </c>
      <c r="I81" s="51"/>
    </row>
    <row r="82" spans="1:9">
      <c r="A82" s="240" t="s">
        <v>508</v>
      </c>
      <c r="B82" s="804">
        <v>2</v>
      </c>
      <c r="C82" s="242" t="s">
        <v>247</v>
      </c>
      <c r="D82" s="242" t="s">
        <v>247</v>
      </c>
      <c r="E82" s="242" t="s">
        <v>247</v>
      </c>
      <c r="F82" s="242" t="s">
        <v>247</v>
      </c>
      <c r="G82" s="242" t="s">
        <v>247</v>
      </c>
      <c r="H82" s="807" t="s">
        <v>247</v>
      </c>
      <c r="I82" s="51"/>
    </row>
    <row r="83" spans="1:9">
      <c r="A83" s="240" t="s">
        <v>509</v>
      </c>
      <c r="B83" s="804">
        <v>199</v>
      </c>
      <c r="C83" s="241">
        <v>72</v>
      </c>
      <c r="D83" s="241">
        <v>89</v>
      </c>
      <c r="E83" s="241">
        <v>42</v>
      </c>
      <c r="F83" s="242">
        <v>2</v>
      </c>
      <c r="G83" s="241">
        <v>4</v>
      </c>
      <c r="H83" s="807">
        <v>209</v>
      </c>
      <c r="I83" s="51"/>
    </row>
    <row r="84" spans="1:9">
      <c r="A84" s="240" t="s">
        <v>510</v>
      </c>
      <c r="B84" s="804">
        <v>93</v>
      </c>
      <c r="C84" s="241">
        <v>51</v>
      </c>
      <c r="D84" s="258">
        <v>29</v>
      </c>
      <c r="E84" s="242">
        <v>6</v>
      </c>
      <c r="F84" s="242" t="s">
        <v>247</v>
      </c>
      <c r="G84" s="242">
        <v>4</v>
      </c>
      <c r="H84" s="807">
        <v>90</v>
      </c>
      <c r="I84" s="51"/>
    </row>
    <row r="85" spans="1:9">
      <c r="A85" s="240" t="s">
        <v>511</v>
      </c>
      <c r="B85" s="802" t="s">
        <v>247</v>
      </c>
      <c r="C85" s="242" t="s">
        <v>247</v>
      </c>
      <c r="D85" s="242" t="s">
        <v>247</v>
      </c>
      <c r="E85" s="242" t="s">
        <v>247</v>
      </c>
      <c r="F85" s="242" t="s">
        <v>247</v>
      </c>
      <c r="G85" s="242" t="s">
        <v>247</v>
      </c>
      <c r="H85" s="807" t="s">
        <v>247</v>
      </c>
      <c r="I85" s="51"/>
    </row>
    <row r="86" spans="1:9">
      <c r="A86" s="240" t="s">
        <v>512</v>
      </c>
      <c r="B86" s="804">
        <v>12</v>
      </c>
      <c r="C86" s="242" t="s">
        <v>247</v>
      </c>
      <c r="D86" s="241">
        <v>4</v>
      </c>
      <c r="E86" s="242">
        <v>1</v>
      </c>
      <c r="F86" s="242" t="s">
        <v>247</v>
      </c>
      <c r="G86" s="242">
        <v>1</v>
      </c>
      <c r="H86" s="807">
        <v>6</v>
      </c>
      <c r="I86" s="51"/>
    </row>
    <row r="87" spans="1:9">
      <c r="A87" s="240" t="s">
        <v>513</v>
      </c>
      <c r="B87" s="804">
        <v>40</v>
      </c>
      <c r="C87" s="241">
        <v>9</v>
      </c>
      <c r="D87" s="241">
        <v>25</v>
      </c>
      <c r="E87" s="241">
        <v>14</v>
      </c>
      <c r="F87" s="242" t="s">
        <v>247</v>
      </c>
      <c r="G87" s="242">
        <v>1</v>
      </c>
      <c r="H87" s="807">
        <v>49</v>
      </c>
      <c r="I87" s="51"/>
    </row>
    <row r="88" spans="1:9">
      <c r="A88" s="240" t="s">
        <v>593</v>
      </c>
      <c r="B88" s="804">
        <v>196</v>
      </c>
      <c r="C88" s="241">
        <v>110</v>
      </c>
      <c r="D88" s="241">
        <v>38</v>
      </c>
      <c r="E88" s="241">
        <v>18</v>
      </c>
      <c r="F88" s="242">
        <v>3</v>
      </c>
      <c r="G88" s="242">
        <v>32</v>
      </c>
      <c r="H88" s="807">
        <v>201</v>
      </c>
      <c r="I88" s="51"/>
    </row>
    <row r="89" spans="1:9">
      <c r="A89" s="240" t="s">
        <v>515</v>
      </c>
      <c r="B89" s="804">
        <v>33</v>
      </c>
      <c r="C89" s="241">
        <v>6</v>
      </c>
      <c r="D89" s="241">
        <v>11</v>
      </c>
      <c r="E89" s="241">
        <v>5</v>
      </c>
      <c r="F89" s="242" t="s">
        <v>247</v>
      </c>
      <c r="G89" s="242" t="s">
        <v>247</v>
      </c>
      <c r="H89" s="807">
        <v>22</v>
      </c>
      <c r="I89" s="51"/>
    </row>
    <row r="90" spans="1:9">
      <c r="A90" s="240" t="s">
        <v>516</v>
      </c>
      <c r="B90" s="804">
        <v>6</v>
      </c>
      <c r="C90" s="241">
        <v>8</v>
      </c>
      <c r="D90" s="241">
        <v>4</v>
      </c>
      <c r="E90" s="242">
        <v>1</v>
      </c>
      <c r="F90" s="242" t="s">
        <v>247</v>
      </c>
      <c r="G90" s="242" t="s">
        <v>247</v>
      </c>
      <c r="H90" s="807">
        <v>13</v>
      </c>
      <c r="I90" s="51"/>
    </row>
    <row r="91" spans="1:9">
      <c r="A91" s="240" t="s">
        <v>517</v>
      </c>
      <c r="B91" s="804">
        <v>28</v>
      </c>
      <c r="C91" s="241">
        <v>13</v>
      </c>
      <c r="D91" s="242">
        <v>12</v>
      </c>
      <c r="E91" s="242">
        <v>1</v>
      </c>
      <c r="F91" s="242" t="s">
        <v>247</v>
      </c>
      <c r="G91" s="242" t="s">
        <v>247</v>
      </c>
      <c r="H91" s="807">
        <v>26</v>
      </c>
      <c r="I91" s="51"/>
    </row>
    <row r="92" spans="1:9">
      <c r="A92" s="240"/>
      <c r="B92" s="241"/>
      <c r="C92" s="241"/>
      <c r="D92" s="241"/>
      <c r="E92" s="241"/>
      <c r="F92" s="241"/>
      <c r="G92" s="241"/>
      <c r="H92" s="241"/>
      <c r="I92" s="51"/>
    </row>
    <row r="93" spans="1:9">
      <c r="A93" s="252" t="s">
        <v>231</v>
      </c>
      <c r="B93" s="260">
        <v>1181</v>
      </c>
      <c r="C93" s="260">
        <v>424</v>
      </c>
      <c r="D93" s="260">
        <v>470</v>
      </c>
      <c r="E93" s="260">
        <v>175</v>
      </c>
      <c r="F93" s="260">
        <v>10</v>
      </c>
      <c r="G93" s="260">
        <v>88</v>
      </c>
      <c r="H93" s="801">
        <v>1167</v>
      </c>
      <c r="I93" s="51"/>
    </row>
    <row r="94" spans="1:9">
      <c r="A94" s="179"/>
      <c r="B94" s="254" t="str">
        <f t="shared" ref="B94:H94" si="4">IF(AND(B93="-",SUM(B75:B91)=0),"",IF(B93=SUM(B75:B91),"","TOTALS DON’T MATCH SUM OF THE PART"))</f>
        <v/>
      </c>
      <c r="C94" s="254" t="str">
        <f t="shared" si="4"/>
        <v/>
      </c>
      <c r="D94" s="254" t="str">
        <f t="shared" si="4"/>
        <v/>
      </c>
      <c r="E94" s="254" t="str">
        <f t="shared" si="4"/>
        <v/>
      </c>
      <c r="F94" s="254" t="str">
        <f t="shared" si="4"/>
        <v/>
      </c>
      <c r="G94" s="254" t="str">
        <f t="shared" si="4"/>
        <v/>
      </c>
      <c r="H94" s="254" t="str">
        <f t="shared" si="4"/>
        <v/>
      </c>
      <c r="I94" s="51"/>
    </row>
    <row r="95" spans="1:9">
      <c r="A95" s="179"/>
      <c r="B95" s="126" t="str">
        <f t="shared" ref="B95:H95" si="5">IF(B93=B17,"","ERROR WITH TOP TABLE")</f>
        <v/>
      </c>
      <c r="C95" s="126" t="str">
        <f t="shared" si="5"/>
        <v/>
      </c>
      <c r="D95" s="126" t="str">
        <f t="shared" si="5"/>
        <v/>
      </c>
      <c r="E95" s="126" t="str">
        <f t="shared" si="5"/>
        <v/>
      </c>
      <c r="F95" s="126" t="str">
        <f t="shared" si="5"/>
        <v/>
      </c>
      <c r="G95" s="126" t="str">
        <f t="shared" si="5"/>
        <v/>
      </c>
      <c r="H95" s="126" t="str">
        <f t="shared" si="5"/>
        <v/>
      </c>
    </row>
    <row r="96" spans="1:9" ht="12.75" customHeight="1">
      <c r="A96" s="1147" t="s">
        <v>689</v>
      </c>
      <c r="B96" s="1221" t="s">
        <v>543</v>
      </c>
      <c r="C96" s="1152" t="s">
        <v>385</v>
      </c>
      <c r="D96" s="1152"/>
      <c r="E96" s="1152"/>
      <c r="F96" s="1152"/>
      <c r="G96" s="1152"/>
      <c r="H96" s="1152"/>
    </row>
    <row r="97" spans="1:9" ht="12.75" customHeight="1">
      <c r="A97" s="1210"/>
      <c r="B97" s="1222"/>
      <c r="C97" s="1224" t="s">
        <v>544</v>
      </c>
      <c r="D97" s="1224" t="s">
        <v>545</v>
      </c>
      <c r="E97" s="1224" t="s">
        <v>546</v>
      </c>
      <c r="F97" s="1224" t="s">
        <v>547</v>
      </c>
      <c r="G97" s="1224" t="s">
        <v>548</v>
      </c>
      <c r="H97" s="1222" t="s">
        <v>501</v>
      </c>
    </row>
    <row r="98" spans="1:9">
      <c r="A98" s="1211"/>
      <c r="B98" s="1223"/>
      <c r="C98" s="1225"/>
      <c r="D98" s="1225"/>
      <c r="E98" s="1225"/>
      <c r="F98" s="1225"/>
      <c r="G98" s="1225"/>
      <c r="H98" s="1223"/>
    </row>
    <row r="99" spans="1:9">
      <c r="A99" s="240"/>
      <c r="B99" s="263"/>
      <c r="C99" s="263"/>
      <c r="D99" s="263"/>
      <c r="E99" s="263"/>
      <c r="F99" s="263"/>
      <c r="G99" s="263"/>
      <c r="H99" s="263"/>
    </row>
    <row r="100" spans="1:9">
      <c r="A100" s="240" t="s">
        <v>502</v>
      </c>
      <c r="B100" s="804">
        <v>115</v>
      </c>
      <c r="C100" s="241">
        <v>29</v>
      </c>
      <c r="D100" s="241">
        <v>65</v>
      </c>
      <c r="E100" s="241">
        <v>31</v>
      </c>
      <c r="F100" s="242" t="s">
        <v>247</v>
      </c>
      <c r="G100" s="241">
        <v>4</v>
      </c>
      <c r="H100" s="807">
        <v>129</v>
      </c>
      <c r="I100" s="51"/>
    </row>
    <row r="101" spans="1:9">
      <c r="A101" s="240" t="s">
        <v>489</v>
      </c>
      <c r="B101" s="804">
        <v>3</v>
      </c>
      <c r="C101" s="241">
        <v>7</v>
      </c>
      <c r="D101" s="241">
        <v>5</v>
      </c>
      <c r="E101" s="242" t="s">
        <v>247</v>
      </c>
      <c r="F101" s="242" t="s">
        <v>247</v>
      </c>
      <c r="G101" s="242" t="s">
        <v>247</v>
      </c>
      <c r="H101" s="807">
        <v>12</v>
      </c>
      <c r="I101" s="51"/>
    </row>
    <row r="102" spans="1:9">
      <c r="A102" s="240" t="s">
        <v>503</v>
      </c>
      <c r="B102" s="804">
        <v>23</v>
      </c>
      <c r="C102" s="241">
        <v>3</v>
      </c>
      <c r="D102" s="241">
        <v>16</v>
      </c>
      <c r="E102" s="241">
        <v>4</v>
      </c>
      <c r="F102" s="242" t="s">
        <v>247</v>
      </c>
      <c r="G102" s="242" t="s">
        <v>247</v>
      </c>
      <c r="H102" s="807">
        <v>23</v>
      </c>
      <c r="I102" s="51"/>
    </row>
    <row r="103" spans="1:9">
      <c r="A103" s="240" t="s">
        <v>504</v>
      </c>
      <c r="B103" s="804">
        <v>62</v>
      </c>
      <c r="C103" s="241">
        <v>29</v>
      </c>
      <c r="D103" s="241">
        <v>29</v>
      </c>
      <c r="E103" s="242">
        <v>4</v>
      </c>
      <c r="F103" s="242" t="s">
        <v>247</v>
      </c>
      <c r="G103" s="242">
        <v>2</v>
      </c>
      <c r="H103" s="807">
        <v>64</v>
      </c>
      <c r="I103" s="51"/>
    </row>
    <row r="104" spans="1:9">
      <c r="A104" s="240" t="s">
        <v>505</v>
      </c>
      <c r="B104" s="804">
        <v>114</v>
      </c>
      <c r="C104" s="241">
        <v>35</v>
      </c>
      <c r="D104" s="241">
        <v>51</v>
      </c>
      <c r="E104" s="241">
        <v>21</v>
      </c>
      <c r="F104" s="242">
        <v>1</v>
      </c>
      <c r="G104" s="241">
        <v>3</v>
      </c>
      <c r="H104" s="807">
        <v>111</v>
      </c>
      <c r="I104" s="51"/>
    </row>
    <row r="105" spans="1:9">
      <c r="A105" s="240" t="s">
        <v>506</v>
      </c>
      <c r="B105" s="804">
        <v>177</v>
      </c>
      <c r="C105" s="241">
        <v>60</v>
      </c>
      <c r="D105" s="241">
        <v>86</v>
      </c>
      <c r="E105" s="241">
        <v>29</v>
      </c>
      <c r="F105" s="242">
        <v>1</v>
      </c>
      <c r="G105" s="241">
        <v>23</v>
      </c>
      <c r="H105" s="807">
        <v>199</v>
      </c>
      <c r="I105" s="51"/>
    </row>
    <row r="106" spans="1:9">
      <c r="A106" s="240" t="s">
        <v>507</v>
      </c>
      <c r="B106" s="804">
        <v>75</v>
      </c>
      <c r="C106" s="241">
        <v>19</v>
      </c>
      <c r="D106" s="241">
        <v>27</v>
      </c>
      <c r="E106" s="241">
        <v>21</v>
      </c>
      <c r="F106" s="242" t="s">
        <v>247</v>
      </c>
      <c r="G106" s="242" t="s">
        <v>247</v>
      </c>
      <c r="H106" s="807">
        <v>67</v>
      </c>
      <c r="I106" s="51"/>
    </row>
    <row r="107" spans="1:9">
      <c r="A107" s="240" t="s">
        <v>508</v>
      </c>
      <c r="B107" s="804">
        <v>1</v>
      </c>
      <c r="C107" s="242">
        <v>1</v>
      </c>
      <c r="D107" s="242">
        <v>1</v>
      </c>
      <c r="E107" s="242" t="s">
        <v>247</v>
      </c>
      <c r="F107" s="242" t="s">
        <v>247</v>
      </c>
      <c r="G107" s="242" t="s">
        <v>247</v>
      </c>
      <c r="H107" s="807">
        <v>2</v>
      </c>
      <c r="I107" s="51"/>
    </row>
    <row r="108" spans="1:9">
      <c r="A108" s="240" t="s">
        <v>509</v>
      </c>
      <c r="B108" s="804">
        <v>238</v>
      </c>
      <c r="C108" s="241">
        <v>75</v>
      </c>
      <c r="D108" s="241">
        <v>78</v>
      </c>
      <c r="E108" s="241">
        <v>48</v>
      </c>
      <c r="F108" s="242">
        <v>2</v>
      </c>
      <c r="G108" s="241">
        <v>4</v>
      </c>
      <c r="H108" s="807">
        <v>207</v>
      </c>
      <c r="I108" s="51"/>
    </row>
    <row r="109" spans="1:9">
      <c r="A109" s="240" t="s">
        <v>510</v>
      </c>
      <c r="B109" s="804">
        <v>67</v>
      </c>
      <c r="C109" s="241">
        <v>27</v>
      </c>
      <c r="D109" s="258">
        <v>28</v>
      </c>
      <c r="E109" s="242">
        <v>3</v>
      </c>
      <c r="F109" s="242" t="s">
        <v>247</v>
      </c>
      <c r="G109" s="242">
        <v>1</v>
      </c>
      <c r="H109" s="807">
        <v>59</v>
      </c>
      <c r="I109" s="51"/>
    </row>
    <row r="110" spans="1:9">
      <c r="A110" s="240" t="s">
        <v>511</v>
      </c>
      <c r="B110" s="802" t="s">
        <v>247</v>
      </c>
      <c r="C110" s="242" t="s">
        <v>247</v>
      </c>
      <c r="D110" s="242" t="s">
        <v>247</v>
      </c>
      <c r="E110" s="242" t="s">
        <v>247</v>
      </c>
      <c r="F110" s="242" t="s">
        <v>247</v>
      </c>
      <c r="G110" s="242" t="s">
        <v>247</v>
      </c>
      <c r="H110" s="807" t="s">
        <v>247</v>
      </c>
      <c r="I110" s="51"/>
    </row>
    <row r="111" spans="1:9">
      <c r="A111" s="240" t="s">
        <v>512</v>
      </c>
      <c r="B111" s="804">
        <v>5</v>
      </c>
      <c r="C111" s="242">
        <v>1</v>
      </c>
      <c r="D111" s="241">
        <v>2</v>
      </c>
      <c r="E111" s="242">
        <v>2</v>
      </c>
      <c r="F111" s="242" t="s">
        <v>247</v>
      </c>
      <c r="G111" s="242" t="s">
        <v>247</v>
      </c>
      <c r="H111" s="807">
        <v>5</v>
      </c>
      <c r="I111" s="51"/>
    </row>
    <row r="112" spans="1:9">
      <c r="A112" s="240" t="s">
        <v>513</v>
      </c>
      <c r="B112" s="804">
        <v>47</v>
      </c>
      <c r="C112" s="241">
        <v>11</v>
      </c>
      <c r="D112" s="241">
        <v>23</v>
      </c>
      <c r="E112" s="241">
        <v>7</v>
      </c>
      <c r="F112" s="242" t="s">
        <v>247</v>
      </c>
      <c r="G112" s="242" t="s">
        <v>247</v>
      </c>
      <c r="H112" s="807">
        <v>41</v>
      </c>
      <c r="I112" s="51"/>
    </row>
    <row r="113" spans="1:9">
      <c r="A113" s="240" t="s">
        <v>514</v>
      </c>
      <c r="B113" s="804">
        <v>282</v>
      </c>
      <c r="C113" s="241">
        <v>210</v>
      </c>
      <c r="D113" s="241">
        <v>36</v>
      </c>
      <c r="E113" s="241">
        <v>25</v>
      </c>
      <c r="F113" s="242">
        <v>4</v>
      </c>
      <c r="G113" s="242">
        <v>20</v>
      </c>
      <c r="H113" s="807">
        <v>295</v>
      </c>
      <c r="I113" s="51"/>
    </row>
    <row r="114" spans="1:9">
      <c r="A114" s="240" t="s">
        <v>515</v>
      </c>
      <c r="B114" s="804">
        <v>18</v>
      </c>
      <c r="C114" s="241">
        <v>4</v>
      </c>
      <c r="D114" s="241">
        <v>7</v>
      </c>
      <c r="E114" s="241">
        <v>1</v>
      </c>
      <c r="F114" s="242" t="s">
        <v>247</v>
      </c>
      <c r="G114" s="242">
        <v>2</v>
      </c>
      <c r="H114" s="807">
        <v>14</v>
      </c>
      <c r="I114" s="51"/>
    </row>
    <row r="115" spans="1:9">
      <c r="A115" s="240" t="s">
        <v>516</v>
      </c>
      <c r="B115" s="804">
        <v>19</v>
      </c>
      <c r="C115" s="241">
        <v>4</v>
      </c>
      <c r="D115" s="241">
        <v>6</v>
      </c>
      <c r="E115" s="242">
        <v>3</v>
      </c>
      <c r="F115" s="242" t="s">
        <v>247</v>
      </c>
      <c r="G115" s="242" t="s">
        <v>247</v>
      </c>
      <c r="H115" s="807">
        <v>13</v>
      </c>
      <c r="I115" s="51"/>
    </row>
    <row r="116" spans="1:9">
      <c r="A116" s="240" t="s">
        <v>517</v>
      </c>
      <c r="B116" s="804">
        <v>23</v>
      </c>
      <c r="C116" s="241">
        <v>5</v>
      </c>
      <c r="D116" s="242">
        <v>15</v>
      </c>
      <c r="E116" s="242">
        <v>2</v>
      </c>
      <c r="F116" s="242" t="s">
        <v>247</v>
      </c>
      <c r="G116" s="242" t="s">
        <v>247</v>
      </c>
      <c r="H116" s="807">
        <v>22</v>
      </c>
      <c r="I116" s="51"/>
    </row>
    <row r="117" spans="1:9">
      <c r="A117" s="240"/>
      <c r="B117" s="241"/>
      <c r="C117" s="241"/>
      <c r="D117" s="241"/>
      <c r="E117" s="241"/>
      <c r="F117" s="241"/>
      <c r="G117" s="241"/>
      <c r="H117" s="241"/>
      <c r="I117" s="51"/>
    </row>
    <row r="118" spans="1:9">
      <c r="A118" s="252" t="s">
        <v>231</v>
      </c>
      <c r="B118" s="260">
        <v>1269</v>
      </c>
      <c r="C118" s="260">
        <v>520</v>
      </c>
      <c r="D118" s="260">
        <v>475</v>
      </c>
      <c r="E118" s="260">
        <v>201</v>
      </c>
      <c r="F118" s="260">
        <v>8</v>
      </c>
      <c r="G118" s="260">
        <v>59</v>
      </c>
      <c r="H118" s="801">
        <v>1263</v>
      </c>
      <c r="I118" s="51"/>
    </row>
    <row r="119" spans="1:9">
      <c r="A119" s="264"/>
      <c r="B119" s="254" t="str">
        <f t="shared" ref="B119:H119" si="6">IF(AND(B118="-",SUM(B100:B116)=0),"",IF(B118=SUM(B100:B116),"","TOTALS DON’T MATCH SUM OF THE PART"))</f>
        <v/>
      </c>
      <c r="C119" s="254" t="str">
        <f t="shared" si="6"/>
        <v/>
      </c>
      <c r="D119" s="254" t="str">
        <f t="shared" si="6"/>
        <v/>
      </c>
      <c r="E119" s="254" t="str">
        <f t="shared" si="6"/>
        <v/>
      </c>
      <c r="F119" s="254" t="str">
        <f t="shared" si="6"/>
        <v/>
      </c>
      <c r="G119" s="254" t="str">
        <f t="shared" si="6"/>
        <v/>
      </c>
      <c r="H119" s="254" t="str">
        <f t="shared" si="6"/>
        <v/>
      </c>
    </row>
    <row r="120" spans="1:9">
      <c r="A120" s="179"/>
      <c r="B120" s="126" t="str">
        <f t="shared" ref="B120:H120" si="7">IF(B118=B16,"","ERROR WITH TOP `TABLE")</f>
        <v/>
      </c>
      <c r="C120" s="126" t="str">
        <f t="shared" si="7"/>
        <v/>
      </c>
      <c r="D120" s="126" t="str">
        <f t="shared" si="7"/>
        <v/>
      </c>
      <c r="E120" s="126" t="str">
        <f t="shared" si="7"/>
        <v/>
      </c>
      <c r="F120" s="126" t="str">
        <f t="shared" si="7"/>
        <v/>
      </c>
      <c r="G120" s="126" t="str">
        <f t="shared" si="7"/>
        <v/>
      </c>
      <c r="H120" s="126" t="str">
        <f t="shared" si="7"/>
        <v/>
      </c>
    </row>
    <row r="121" spans="1:9" ht="12.75" customHeight="1">
      <c r="A121" s="1147" t="s">
        <v>708</v>
      </c>
      <c r="B121" s="1221" t="s">
        <v>543</v>
      </c>
      <c r="C121" s="1152" t="s">
        <v>385</v>
      </c>
      <c r="D121" s="1152"/>
      <c r="E121" s="1152"/>
      <c r="F121" s="1152"/>
      <c r="G121" s="1152"/>
      <c r="H121" s="1152"/>
    </row>
    <row r="122" spans="1:9" ht="12.75" customHeight="1">
      <c r="A122" s="1210"/>
      <c r="B122" s="1222"/>
      <c r="C122" s="1224" t="s">
        <v>544</v>
      </c>
      <c r="D122" s="1224" t="s">
        <v>545</v>
      </c>
      <c r="E122" s="1224" t="s">
        <v>546</v>
      </c>
      <c r="F122" s="1224" t="s">
        <v>547</v>
      </c>
      <c r="G122" s="1224" t="s">
        <v>548</v>
      </c>
      <c r="H122" s="1222" t="s">
        <v>501</v>
      </c>
    </row>
    <row r="123" spans="1:9">
      <c r="A123" s="1211"/>
      <c r="B123" s="1223"/>
      <c r="C123" s="1225"/>
      <c r="D123" s="1225"/>
      <c r="E123" s="1225"/>
      <c r="F123" s="1225"/>
      <c r="G123" s="1225"/>
      <c r="H123" s="1223"/>
    </row>
    <row r="124" spans="1:9">
      <c r="A124" s="240"/>
      <c r="B124" s="263"/>
      <c r="C124" s="263"/>
      <c r="D124" s="263"/>
      <c r="E124" s="263"/>
      <c r="F124" s="263"/>
      <c r="G124" s="263"/>
      <c r="H124" s="263"/>
    </row>
    <row r="125" spans="1:9">
      <c r="A125" s="240" t="s">
        <v>502</v>
      </c>
      <c r="B125" s="804">
        <v>144</v>
      </c>
      <c r="C125" s="241">
        <v>28</v>
      </c>
      <c r="D125" s="241">
        <v>56</v>
      </c>
      <c r="E125" s="241">
        <v>19</v>
      </c>
      <c r="F125" s="242">
        <v>2</v>
      </c>
      <c r="G125" s="241">
        <v>1</v>
      </c>
      <c r="H125" s="807">
        <v>106</v>
      </c>
      <c r="I125" s="51"/>
    </row>
    <row r="126" spans="1:9">
      <c r="A126" s="240" t="s">
        <v>489</v>
      </c>
      <c r="B126" s="804">
        <v>14</v>
      </c>
      <c r="C126" s="241">
        <v>8</v>
      </c>
      <c r="D126" s="241">
        <v>12</v>
      </c>
      <c r="E126" s="242">
        <v>1</v>
      </c>
      <c r="F126" s="242" t="s">
        <v>247</v>
      </c>
      <c r="G126" s="242" t="s">
        <v>247</v>
      </c>
      <c r="H126" s="807">
        <v>21</v>
      </c>
      <c r="I126" s="51"/>
    </row>
    <row r="127" spans="1:9">
      <c r="A127" s="240" t="s">
        <v>503</v>
      </c>
      <c r="B127" s="804">
        <v>5</v>
      </c>
      <c r="C127" s="241">
        <v>9</v>
      </c>
      <c r="D127" s="241">
        <v>3</v>
      </c>
      <c r="E127" s="241">
        <v>1</v>
      </c>
      <c r="F127" s="242" t="s">
        <v>247</v>
      </c>
      <c r="G127" s="242">
        <v>5</v>
      </c>
      <c r="H127" s="807">
        <v>18</v>
      </c>
      <c r="I127" s="51"/>
    </row>
    <row r="128" spans="1:9">
      <c r="A128" s="240" t="s">
        <v>504</v>
      </c>
      <c r="B128" s="804">
        <v>53</v>
      </c>
      <c r="C128" s="241">
        <v>26</v>
      </c>
      <c r="D128" s="241">
        <v>14</v>
      </c>
      <c r="E128" s="242">
        <v>2</v>
      </c>
      <c r="F128" s="242" t="s">
        <v>247</v>
      </c>
      <c r="G128" s="242">
        <v>1</v>
      </c>
      <c r="H128" s="807">
        <v>43</v>
      </c>
      <c r="I128" s="51"/>
    </row>
    <row r="129" spans="1:9">
      <c r="A129" s="240" t="s">
        <v>505</v>
      </c>
      <c r="B129" s="804">
        <v>102</v>
      </c>
      <c r="C129" s="241">
        <v>44</v>
      </c>
      <c r="D129" s="241">
        <v>50</v>
      </c>
      <c r="E129" s="241">
        <v>14</v>
      </c>
      <c r="F129" s="242">
        <v>2</v>
      </c>
      <c r="G129" s="241">
        <v>4</v>
      </c>
      <c r="H129" s="807">
        <v>114</v>
      </c>
      <c r="I129" s="51"/>
    </row>
    <row r="130" spans="1:9">
      <c r="A130" s="240" t="s">
        <v>506</v>
      </c>
      <c r="B130" s="804">
        <v>161</v>
      </c>
      <c r="C130" s="241">
        <v>44</v>
      </c>
      <c r="D130" s="241">
        <v>86</v>
      </c>
      <c r="E130" s="241">
        <v>23</v>
      </c>
      <c r="F130" s="242">
        <v>1</v>
      </c>
      <c r="G130" s="241">
        <v>17</v>
      </c>
      <c r="H130" s="807">
        <v>171</v>
      </c>
      <c r="I130" s="51"/>
    </row>
    <row r="131" spans="1:9">
      <c r="A131" s="240" t="s">
        <v>507</v>
      </c>
      <c r="B131" s="804">
        <v>62</v>
      </c>
      <c r="C131" s="241">
        <v>22</v>
      </c>
      <c r="D131" s="241">
        <v>31</v>
      </c>
      <c r="E131" s="241">
        <v>12</v>
      </c>
      <c r="F131" s="242">
        <v>1</v>
      </c>
      <c r="G131" s="242">
        <v>1</v>
      </c>
      <c r="H131" s="807">
        <v>67</v>
      </c>
      <c r="I131" s="51"/>
    </row>
    <row r="132" spans="1:9">
      <c r="A132" s="240" t="s">
        <v>508</v>
      </c>
      <c r="B132" s="804">
        <v>2</v>
      </c>
      <c r="C132" s="242">
        <v>1</v>
      </c>
      <c r="D132" s="242" t="s">
        <v>247</v>
      </c>
      <c r="E132" s="242" t="s">
        <v>247</v>
      </c>
      <c r="F132" s="242" t="s">
        <v>247</v>
      </c>
      <c r="G132" s="242" t="s">
        <v>247</v>
      </c>
      <c r="H132" s="807">
        <v>1</v>
      </c>
      <c r="I132" s="51"/>
    </row>
    <row r="133" spans="1:9">
      <c r="A133" s="240" t="s">
        <v>509</v>
      </c>
      <c r="B133" s="804">
        <v>206</v>
      </c>
      <c r="C133" s="241">
        <v>88</v>
      </c>
      <c r="D133" s="241">
        <v>73</v>
      </c>
      <c r="E133" s="241">
        <v>48</v>
      </c>
      <c r="F133" s="242">
        <v>3</v>
      </c>
      <c r="G133" s="241">
        <v>7</v>
      </c>
      <c r="H133" s="807">
        <v>219</v>
      </c>
      <c r="I133" s="51"/>
    </row>
    <row r="134" spans="1:9">
      <c r="A134" s="240" t="s">
        <v>510</v>
      </c>
      <c r="B134" s="804">
        <v>52</v>
      </c>
      <c r="C134" s="241">
        <v>31</v>
      </c>
      <c r="D134" s="258">
        <v>17</v>
      </c>
      <c r="E134" s="242">
        <v>1</v>
      </c>
      <c r="F134" s="242" t="s">
        <v>247</v>
      </c>
      <c r="G134" s="242" t="s">
        <v>247</v>
      </c>
      <c r="H134" s="807">
        <v>49</v>
      </c>
      <c r="I134" s="51"/>
    </row>
    <row r="135" spans="1:9">
      <c r="A135" s="240" t="s">
        <v>511</v>
      </c>
      <c r="B135" s="804" t="s">
        <v>247</v>
      </c>
      <c r="C135" s="242" t="s">
        <v>247</v>
      </c>
      <c r="D135" s="242" t="s">
        <v>247</v>
      </c>
      <c r="E135" s="242" t="s">
        <v>247</v>
      </c>
      <c r="F135" s="242" t="s">
        <v>247</v>
      </c>
      <c r="G135" s="242" t="s">
        <v>247</v>
      </c>
      <c r="H135" s="807" t="s">
        <v>247</v>
      </c>
      <c r="I135" s="51"/>
    </row>
    <row r="136" spans="1:9">
      <c r="A136" s="240" t="s">
        <v>512</v>
      </c>
      <c r="B136" s="804">
        <v>1</v>
      </c>
      <c r="C136" s="242">
        <v>1</v>
      </c>
      <c r="D136" s="241">
        <v>2</v>
      </c>
      <c r="E136" s="242" t="s">
        <v>247</v>
      </c>
      <c r="F136" s="242" t="s">
        <v>247</v>
      </c>
      <c r="G136" s="242" t="s">
        <v>247</v>
      </c>
      <c r="H136" s="807">
        <v>3</v>
      </c>
      <c r="I136" s="51"/>
    </row>
    <row r="137" spans="1:9">
      <c r="A137" s="240" t="s">
        <v>513</v>
      </c>
      <c r="B137" s="804">
        <v>34</v>
      </c>
      <c r="C137" s="241">
        <v>17</v>
      </c>
      <c r="D137" s="241">
        <v>18</v>
      </c>
      <c r="E137" s="241">
        <v>14</v>
      </c>
      <c r="F137" s="242" t="s">
        <v>247</v>
      </c>
      <c r="G137" s="242" t="s">
        <v>247</v>
      </c>
      <c r="H137" s="807">
        <v>49</v>
      </c>
      <c r="I137" s="51"/>
    </row>
    <row r="138" spans="1:9">
      <c r="A138" s="240" t="s">
        <v>593</v>
      </c>
      <c r="B138" s="804">
        <v>302</v>
      </c>
      <c r="C138" s="241">
        <v>193</v>
      </c>
      <c r="D138" s="241">
        <v>46</v>
      </c>
      <c r="E138" s="241">
        <v>25</v>
      </c>
      <c r="F138" s="242">
        <v>1</v>
      </c>
      <c r="G138" s="242">
        <v>35</v>
      </c>
      <c r="H138" s="807">
        <v>300</v>
      </c>
      <c r="I138" s="51"/>
    </row>
    <row r="139" spans="1:9">
      <c r="A139" s="240" t="s">
        <v>515</v>
      </c>
      <c r="B139" s="804">
        <v>14</v>
      </c>
      <c r="C139" s="241">
        <v>7</v>
      </c>
      <c r="D139" s="241">
        <v>13</v>
      </c>
      <c r="E139" s="241">
        <v>2</v>
      </c>
      <c r="F139" s="242" t="s">
        <v>247</v>
      </c>
      <c r="G139" s="242" t="s">
        <v>247</v>
      </c>
      <c r="H139" s="807">
        <v>22</v>
      </c>
      <c r="I139" s="51"/>
    </row>
    <row r="140" spans="1:9">
      <c r="A140" s="240" t="s">
        <v>516</v>
      </c>
      <c r="B140" s="804">
        <v>2</v>
      </c>
      <c r="C140" s="241">
        <v>1</v>
      </c>
      <c r="D140" s="241">
        <v>2</v>
      </c>
      <c r="E140" s="242">
        <v>1</v>
      </c>
      <c r="F140" s="242" t="s">
        <v>247</v>
      </c>
      <c r="G140" s="242" t="s">
        <v>247</v>
      </c>
      <c r="H140" s="807">
        <v>4</v>
      </c>
      <c r="I140" s="51"/>
    </row>
    <row r="141" spans="1:9">
      <c r="A141" s="240" t="s">
        <v>517</v>
      </c>
      <c r="B141" s="804">
        <v>26</v>
      </c>
      <c r="C141" s="241">
        <v>9</v>
      </c>
      <c r="D141" s="242">
        <v>11</v>
      </c>
      <c r="E141" s="242" t="s">
        <v>247</v>
      </c>
      <c r="F141" s="242" t="s">
        <v>247</v>
      </c>
      <c r="G141" s="242">
        <v>5</v>
      </c>
      <c r="H141" s="807">
        <v>25</v>
      </c>
      <c r="I141" s="51"/>
    </row>
    <row r="142" spans="1:9">
      <c r="A142" s="240"/>
      <c r="B142" s="241"/>
      <c r="C142" s="241"/>
      <c r="D142" s="241"/>
      <c r="E142" s="241"/>
      <c r="F142" s="241"/>
      <c r="G142" s="241"/>
      <c r="H142" s="241"/>
      <c r="I142" s="51"/>
    </row>
    <row r="143" spans="1:9">
      <c r="A143" s="252" t="s">
        <v>231</v>
      </c>
      <c r="B143" s="260">
        <v>1180</v>
      </c>
      <c r="C143" s="260">
        <v>529</v>
      </c>
      <c r="D143" s="260">
        <v>434</v>
      </c>
      <c r="E143" s="260">
        <v>163</v>
      </c>
      <c r="F143" s="260">
        <v>10</v>
      </c>
      <c r="G143" s="260">
        <v>76</v>
      </c>
      <c r="H143" s="801">
        <v>1212</v>
      </c>
      <c r="I143" s="51"/>
    </row>
    <row r="144" spans="1:9">
      <c r="A144" s="264"/>
      <c r="B144" s="254" t="str">
        <f t="shared" ref="B144:H144" si="8">IF(AND(B143="-",SUM(B125:B141)=0),"",IF(B143=SUM(B125:B141),"","TOTALS DON’T MATCH SUM OF THE PART"))</f>
        <v/>
      </c>
      <c r="C144" s="254" t="str">
        <f t="shared" si="8"/>
        <v/>
      </c>
      <c r="D144" s="254" t="str">
        <f t="shared" si="8"/>
        <v/>
      </c>
      <c r="E144" s="254" t="str">
        <f t="shared" si="8"/>
        <v/>
      </c>
      <c r="F144" s="254" t="str">
        <f t="shared" si="8"/>
        <v/>
      </c>
      <c r="G144" s="254" t="str">
        <f t="shared" si="8"/>
        <v/>
      </c>
      <c r="H144" s="254" t="str">
        <f t="shared" si="8"/>
        <v/>
      </c>
    </row>
    <row r="145" spans="1:9">
      <c r="A145" s="218"/>
      <c r="B145" s="126" t="str">
        <f t="shared" ref="B145:H145" si="9">IF(B143=B15,"","ERROR WITH TOP `TABLE")</f>
        <v/>
      </c>
      <c r="C145" s="126" t="str">
        <f t="shared" si="9"/>
        <v/>
      </c>
      <c r="D145" s="126" t="str">
        <f t="shared" si="9"/>
        <v/>
      </c>
      <c r="E145" s="126" t="str">
        <f t="shared" si="9"/>
        <v/>
      </c>
      <c r="F145" s="126" t="str">
        <f t="shared" si="9"/>
        <v/>
      </c>
      <c r="G145" s="126" t="str">
        <f t="shared" si="9"/>
        <v/>
      </c>
      <c r="H145" s="126" t="str">
        <f t="shared" si="9"/>
        <v/>
      </c>
    </row>
    <row r="146" spans="1:9" ht="12.75" customHeight="1">
      <c r="A146" s="1147" t="s">
        <v>582</v>
      </c>
      <c r="B146" s="1221" t="s">
        <v>543</v>
      </c>
      <c r="C146" s="1152" t="s">
        <v>385</v>
      </c>
      <c r="D146" s="1152"/>
      <c r="E146" s="1152"/>
      <c r="F146" s="1152"/>
      <c r="G146" s="1152"/>
      <c r="H146" s="1152"/>
    </row>
    <row r="147" spans="1:9" ht="12.75" customHeight="1">
      <c r="A147" s="1210"/>
      <c r="B147" s="1222"/>
      <c r="C147" s="1224" t="s">
        <v>544</v>
      </c>
      <c r="D147" s="1224" t="s">
        <v>545</v>
      </c>
      <c r="E147" s="1224" t="s">
        <v>546</v>
      </c>
      <c r="F147" s="1224" t="s">
        <v>547</v>
      </c>
      <c r="G147" s="1224" t="s">
        <v>548</v>
      </c>
      <c r="H147" s="1222" t="s">
        <v>501</v>
      </c>
    </row>
    <row r="148" spans="1:9">
      <c r="A148" s="1211"/>
      <c r="B148" s="1223"/>
      <c r="C148" s="1225"/>
      <c r="D148" s="1225"/>
      <c r="E148" s="1225"/>
      <c r="F148" s="1225"/>
      <c r="G148" s="1225"/>
      <c r="H148" s="1223"/>
    </row>
    <row r="149" spans="1:9">
      <c r="A149" s="265"/>
      <c r="B149" s="266"/>
      <c r="C149" s="266"/>
      <c r="D149" s="266"/>
      <c r="E149" s="266"/>
      <c r="F149" s="266"/>
      <c r="G149" s="266"/>
      <c r="H149" s="266"/>
    </row>
    <row r="150" spans="1:9">
      <c r="A150" s="265" t="s">
        <v>502</v>
      </c>
      <c r="B150" s="804">
        <v>98</v>
      </c>
      <c r="C150" s="255">
        <v>35</v>
      </c>
      <c r="D150" s="255">
        <v>50</v>
      </c>
      <c r="E150" s="255">
        <v>25</v>
      </c>
      <c r="F150" s="267">
        <v>1</v>
      </c>
      <c r="G150" s="255">
        <v>5</v>
      </c>
      <c r="H150" s="800">
        <v>116</v>
      </c>
      <c r="I150" s="51"/>
    </row>
    <row r="151" spans="1:9">
      <c r="A151" s="265" t="s">
        <v>489</v>
      </c>
      <c r="B151" s="804">
        <v>28</v>
      </c>
      <c r="C151" s="255">
        <v>5</v>
      </c>
      <c r="D151" s="255">
        <v>5</v>
      </c>
      <c r="E151" s="267" t="s">
        <v>247</v>
      </c>
      <c r="F151" s="267" t="s">
        <v>247</v>
      </c>
      <c r="G151" s="267" t="s">
        <v>247</v>
      </c>
      <c r="H151" s="800">
        <v>10</v>
      </c>
      <c r="I151" s="51"/>
    </row>
    <row r="152" spans="1:9">
      <c r="A152" s="265" t="s">
        <v>503</v>
      </c>
      <c r="B152" s="804">
        <v>20</v>
      </c>
      <c r="C152" s="255">
        <v>4</v>
      </c>
      <c r="D152" s="255">
        <v>8</v>
      </c>
      <c r="E152" s="255">
        <v>5</v>
      </c>
      <c r="F152" s="267" t="s">
        <v>247</v>
      </c>
      <c r="G152" s="267">
        <v>1</v>
      </c>
      <c r="H152" s="800">
        <v>18</v>
      </c>
      <c r="I152" s="51"/>
    </row>
    <row r="153" spans="1:9">
      <c r="A153" s="265" t="s">
        <v>504</v>
      </c>
      <c r="B153" s="804">
        <v>27</v>
      </c>
      <c r="C153" s="255">
        <v>12</v>
      </c>
      <c r="D153" s="255">
        <v>11</v>
      </c>
      <c r="E153" s="267">
        <v>5</v>
      </c>
      <c r="F153" s="267" t="s">
        <v>247</v>
      </c>
      <c r="G153" s="267" t="s">
        <v>247</v>
      </c>
      <c r="H153" s="800">
        <v>28</v>
      </c>
      <c r="I153" s="51"/>
    </row>
    <row r="154" spans="1:9">
      <c r="A154" s="265" t="s">
        <v>505</v>
      </c>
      <c r="B154" s="804">
        <v>117</v>
      </c>
      <c r="C154" s="255">
        <v>27</v>
      </c>
      <c r="D154" s="255">
        <v>41</v>
      </c>
      <c r="E154" s="255">
        <v>19</v>
      </c>
      <c r="F154" s="267" t="s">
        <v>247</v>
      </c>
      <c r="G154" s="255">
        <v>2</v>
      </c>
      <c r="H154" s="800">
        <v>89</v>
      </c>
      <c r="I154" s="51"/>
    </row>
    <row r="155" spans="1:9">
      <c r="A155" s="265" t="s">
        <v>506</v>
      </c>
      <c r="B155" s="804">
        <v>192</v>
      </c>
      <c r="C155" s="255">
        <v>66</v>
      </c>
      <c r="D155" s="255">
        <v>73</v>
      </c>
      <c r="E155" s="255">
        <v>17</v>
      </c>
      <c r="F155" s="267" t="s">
        <v>247</v>
      </c>
      <c r="G155" s="255">
        <v>14</v>
      </c>
      <c r="H155" s="800">
        <v>170</v>
      </c>
      <c r="I155" s="51"/>
    </row>
    <row r="156" spans="1:9">
      <c r="A156" s="265" t="s">
        <v>507</v>
      </c>
      <c r="B156" s="804">
        <v>82</v>
      </c>
      <c r="C156" s="255">
        <v>19</v>
      </c>
      <c r="D156" s="255">
        <v>58</v>
      </c>
      <c r="E156" s="255">
        <v>16</v>
      </c>
      <c r="F156" s="267">
        <v>1</v>
      </c>
      <c r="G156" s="267">
        <v>8</v>
      </c>
      <c r="H156" s="800">
        <v>102</v>
      </c>
      <c r="I156" s="51"/>
    </row>
    <row r="157" spans="1:9">
      <c r="A157" s="265" t="s">
        <v>508</v>
      </c>
      <c r="B157" s="804" t="s">
        <v>247</v>
      </c>
      <c r="C157" s="267" t="s">
        <v>247</v>
      </c>
      <c r="D157" s="267" t="s">
        <v>247</v>
      </c>
      <c r="E157" s="267">
        <v>1</v>
      </c>
      <c r="F157" s="267" t="s">
        <v>247</v>
      </c>
      <c r="G157" s="267" t="s">
        <v>247</v>
      </c>
      <c r="H157" s="800">
        <v>1</v>
      </c>
      <c r="I157" s="51"/>
    </row>
    <row r="158" spans="1:9">
      <c r="A158" s="265" t="s">
        <v>509</v>
      </c>
      <c r="B158" s="804">
        <v>208</v>
      </c>
      <c r="C158" s="255">
        <v>65</v>
      </c>
      <c r="D158" s="255">
        <v>58</v>
      </c>
      <c r="E158" s="255">
        <v>30</v>
      </c>
      <c r="F158" s="267">
        <v>1</v>
      </c>
      <c r="G158" s="255">
        <v>6</v>
      </c>
      <c r="H158" s="800">
        <v>160</v>
      </c>
      <c r="I158" s="51"/>
    </row>
    <row r="159" spans="1:9">
      <c r="A159" s="265" t="s">
        <v>510</v>
      </c>
      <c r="B159" s="804">
        <v>51</v>
      </c>
      <c r="C159" s="255">
        <v>27</v>
      </c>
      <c r="D159" s="259">
        <v>17</v>
      </c>
      <c r="E159" s="267">
        <v>3</v>
      </c>
      <c r="F159" s="267" t="s">
        <v>247</v>
      </c>
      <c r="G159" s="267" t="s">
        <v>247</v>
      </c>
      <c r="H159" s="800">
        <v>47</v>
      </c>
      <c r="I159" s="51"/>
    </row>
    <row r="160" spans="1:9">
      <c r="A160" s="265" t="s">
        <v>511</v>
      </c>
      <c r="B160" s="804" t="s">
        <v>247</v>
      </c>
      <c r="C160" s="267" t="s">
        <v>247</v>
      </c>
      <c r="D160" s="267" t="s">
        <v>247</v>
      </c>
      <c r="E160" s="267" t="s">
        <v>247</v>
      </c>
      <c r="F160" s="267" t="s">
        <v>247</v>
      </c>
      <c r="G160" s="267" t="s">
        <v>247</v>
      </c>
      <c r="H160" s="800" t="s">
        <v>247</v>
      </c>
      <c r="I160" s="51"/>
    </row>
    <row r="161" spans="1:10">
      <c r="A161" s="265" t="s">
        <v>512</v>
      </c>
      <c r="B161" s="804">
        <v>4</v>
      </c>
      <c r="C161" s="267" t="s">
        <v>247</v>
      </c>
      <c r="D161" s="255">
        <v>1</v>
      </c>
      <c r="E161" s="267">
        <v>1</v>
      </c>
      <c r="F161" s="267" t="s">
        <v>247</v>
      </c>
      <c r="G161" s="267" t="s">
        <v>247</v>
      </c>
      <c r="H161" s="800">
        <v>2</v>
      </c>
      <c r="I161" s="51"/>
    </row>
    <row r="162" spans="1:10">
      <c r="A162" s="265" t="s">
        <v>513</v>
      </c>
      <c r="B162" s="804">
        <v>56</v>
      </c>
      <c r="C162" s="255">
        <v>18</v>
      </c>
      <c r="D162" s="255">
        <v>26</v>
      </c>
      <c r="E162" s="255">
        <v>2</v>
      </c>
      <c r="F162" s="267" t="s">
        <v>247</v>
      </c>
      <c r="G162" s="267" t="s">
        <v>247</v>
      </c>
      <c r="H162" s="800">
        <v>46</v>
      </c>
      <c r="I162" s="51"/>
    </row>
    <row r="163" spans="1:10">
      <c r="A163" s="240" t="s">
        <v>593</v>
      </c>
      <c r="B163" s="804">
        <v>298</v>
      </c>
      <c r="C163" s="255">
        <v>209</v>
      </c>
      <c r="D163" s="255">
        <v>53</v>
      </c>
      <c r="E163" s="255">
        <v>33</v>
      </c>
      <c r="F163" s="267">
        <v>1</v>
      </c>
      <c r="G163" s="267">
        <v>16</v>
      </c>
      <c r="H163" s="800">
        <v>312</v>
      </c>
      <c r="I163" s="51"/>
    </row>
    <row r="164" spans="1:10">
      <c r="A164" s="265" t="s">
        <v>515</v>
      </c>
      <c r="B164" s="804">
        <v>27</v>
      </c>
      <c r="C164" s="255">
        <v>7</v>
      </c>
      <c r="D164" s="255">
        <v>10</v>
      </c>
      <c r="E164" s="255">
        <v>1</v>
      </c>
      <c r="F164" s="267" t="s">
        <v>247</v>
      </c>
      <c r="G164" s="267">
        <v>1</v>
      </c>
      <c r="H164" s="800">
        <v>19</v>
      </c>
      <c r="I164" s="51"/>
    </row>
    <row r="165" spans="1:10">
      <c r="A165" s="265" t="s">
        <v>516</v>
      </c>
      <c r="B165" s="804">
        <v>5</v>
      </c>
      <c r="C165" s="255">
        <v>2</v>
      </c>
      <c r="D165" s="255">
        <v>4</v>
      </c>
      <c r="E165" s="267" t="s">
        <v>247</v>
      </c>
      <c r="F165" s="267" t="s">
        <v>247</v>
      </c>
      <c r="G165" s="267" t="s">
        <v>247</v>
      </c>
      <c r="H165" s="800">
        <v>6</v>
      </c>
      <c r="I165" s="51"/>
    </row>
    <row r="166" spans="1:10">
      <c r="A166" s="265" t="s">
        <v>517</v>
      </c>
      <c r="B166" s="804">
        <v>12</v>
      </c>
      <c r="C166" s="255">
        <v>8</v>
      </c>
      <c r="D166" s="267">
        <v>4</v>
      </c>
      <c r="E166" s="267">
        <v>1</v>
      </c>
      <c r="F166" s="267" t="s">
        <v>247</v>
      </c>
      <c r="G166" s="267" t="s">
        <v>247</v>
      </c>
      <c r="H166" s="800">
        <v>13</v>
      </c>
      <c r="I166" s="51"/>
    </row>
    <row r="167" spans="1:10">
      <c r="A167" s="265"/>
      <c r="B167" s="255"/>
      <c r="C167" s="255"/>
      <c r="D167" s="255"/>
      <c r="E167" s="255"/>
      <c r="F167" s="255"/>
      <c r="G167" s="255"/>
      <c r="H167" s="255"/>
      <c r="I167" s="51"/>
    </row>
    <row r="168" spans="1:10">
      <c r="A168" s="252" t="s">
        <v>231</v>
      </c>
      <c r="B168" s="260">
        <v>1225</v>
      </c>
      <c r="C168" s="260">
        <v>504</v>
      </c>
      <c r="D168" s="260">
        <v>419</v>
      </c>
      <c r="E168" s="260">
        <v>159</v>
      </c>
      <c r="F168" s="260">
        <v>4</v>
      </c>
      <c r="G168" s="260">
        <v>53</v>
      </c>
      <c r="H168" s="801">
        <v>1139</v>
      </c>
      <c r="I168" s="51"/>
    </row>
    <row r="169" spans="1:10">
      <c r="A169" s="264"/>
      <c r="B169" s="103" t="str">
        <f t="shared" ref="B169:H169" si="10">IF(AND(B168="-",SUM(B150:B166)=0),"",IF(B168=SUM(B150:B166),"","TOTALS DON’T MATCH SUM OF THE PART"))</f>
        <v/>
      </c>
      <c r="C169" s="103" t="str">
        <f t="shared" si="10"/>
        <v/>
      </c>
      <c r="D169" s="103" t="str">
        <f t="shared" si="10"/>
        <v/>
      </c>
      <c r="E169" s="103" t="str">
        <f t="shared" si="10"/>
        <v/>
      </c>
      <c r="F169" s="103" t="str">
        <f t="shared" si="10"/>
        <v/>
      </c>
      <c r="G169" s="103" t="str">
        <f t="shared" si="10"/>
        <v/>
      </c>
      <c r="H169" s="103" t="str">
        <f t="shared" si="10"/>
        <v/>
      </c>
    </row>
    <row r="170" spans="1:10">
      <c r="A170" s="218"/>
      <c r="B170" s="126" t="str">
        <f t="shared" ref="B170:H170" si="11">IF(B168=B14,"","ERROR WITH TOP `TABLE")</f>
        <v/>
      </c>
      <c r="C170" s="126" t="str">
        <f t="shared" si="11"/>
        <v/>
      </c>
      <c r="D170" s="126" t="str">
        <f t="shared" si="11"/>
        <v/>
      </c>
      <c r="E170" s="126" t="str">
        <f t="shared" si="11"/>
        <v/>
      </c>
      <c r="F170" s="126" t="str">
        <f t="shared" si="11"/>
        <v/>
      </c>
      <c r="G170" s="126" t="str">
        <f t="shared" si="11"/>
        <v/>
      </c>
      <c r="H170" s="126" t="str">
        <f t="shared" si="11"/>
        <v/>
      </c>
    </row>
    <row r="171" spans="1:10" ht="12.75" customHeight="1">
      <c r="A171" s="1147" t="s">
        <v>583</v>
      </c>
      <c r="B171" s="1221" t="s">
        <v>543</v>
      </c>
      <c r="C171" s="1152" t="s">
        <v>385</v>
      </c>
      <c r="D171" s="1152"/>
      <c r="E171" s="1152"/>
      <c r="F171" s="1152"/>
      <c r="G171" s="1152"/>
      <c r="H171" s="1152"/>
    </row>
    <row r="172" spans="1:10" ht="12.75" customHeight="1">
      <c r="A172" s="1210"/>
      <c r="B172" s="1222"/>
      <c r="C172" s="1224" t="s">
        <v>544</v>
      </c>
      <c r="D172" s="1224" t="s">
        <v>545</v>
      </c>
      <c r="E172" s="1224" t="s">
        <v>546</v>
      </c>
      <c r="F172" s="1224" t="s">
        <v>547</v>
      </c>
      <c r="G172" s="1224" t="s">
        <v>548</v>
      </c>
      <c r="H172" s="1222" t="s">
        <v>501</v>
      </c>
    </row>
    <row r="173" spans="1:10">
      <c r="A173" s="1211"/>
      <c r="B173" s="1223"/>
      <c r="C173" s="1225"/>
      <c r="D173" s="1225"/>
      <c r="E173" s="1225"/>
      <c r="F173" s="1225"/>
      <c r="G173" s="1225"/>
      <c r="H173" s="1223"/>
    </row>
    <row r="174" spans="1:10">
      <c r="A174" s="265"/>
      <c r="B174" s="266"/>
      <c r="C174" s="266"/>
      <c r="D174" s="266"/>
      <c r="E174" s="266"/>
      <c r="F174" s="266"/>
      <c r="G174" s="266"/>
      <c r="H174" s="266"/>
    </row>
    <row r="175" spans="1:10">
      <c r="A175" s="265" t="s">
        <v>502</v>
      </c>
      <c r="B175" s="804">
        <v>114</v>
      </c>
      <c r="C175" s="255">
        <v>26</v>
      </c>
      <c r="D175" s="255">
        <v>62</v>
      </c>
      <c r="E175" s="255">
        <v>28</v>
      </c>
      <c r="F175" s="267">
        <v>3</v>
      </c>
      <c r="G175" s="255">
        <v>3</v>
      </c>
      <c r="H175" s="800">
        <v>122</v>
      </c>
      <c r="I175" s="51"/>
      <c r="J175" s="243"/>
    </row>
    <row r="176" spans="1:10">
      <c r="A176" s="265" t="s">
        <v>489</v>
      </c>
      <c r="B176" s="804">
        <v>14</v>
      </c>
      <c r="C176" s="255">
        <v>2</v>
      </c>
      <c r="D176" s="255">
        <v>10</v>
      </c>
      <c r="E176" s="267">
        <v>1</v>
      </c>
      <c r="F176" s="267" t="s">
        <v>247</v>
      </c>
      <c r="G176" s="267" t="s">
        <v>247</v>
      </c>
      <c r="H176" s="800">
        <v>13</v>
      </c>
      <c r="I176" s="51"/>
      <c r="J176" s="243"/>
    </row>
    <row r="177" spans="1:10">
      <c r="A177" s="265" t="s">
        <v>503</v>
      </c>
      <c r="B177" s="804">
        <v>22</v>
      </c>
      <c r="C177" s="255">
        <v>4</v>
      </c>
      <c r="D177" s="255">
        <v>13</v>
      </c>
      <c r="E177" s="255">
        <v>2</v>
      </c>
      <c r="F177" s="267" t="s">
        <v>247</v>
      </c>
      <c r="G177" s="267" t="s">
        <v>247</v>
      </c>
      <c r="H177" s="800">
        <v>19</v>
      </c>
      <c r="I177" s="51"/>
      <c r="J177" s="243"/>
    </row>
    <row r="178" spans="1:10">
      <c r="A178" s="265" t="s">
        <v>504</v>
      </c>
      <c r="B178" s="804">
        <v>25</v>
      </c>
      <c r="C178" s="255">
        <v>16</v>
      </c>
      <c r="D178" s="255">
        <v>4</v>
      </c>
      <c r="E178" s="267">
        <v>1</v>
      </c>
      <c r="F178" s="267" t="s">
        <v>247</v>
      </c>
      <c r="G178" s="267">
        <v>1</v>
      </c>
      <c r="H178" s="800">
        <v>22</v>
      </c>
      <c r="I178" s="51"/>
      <c r="J178" s="243"/>
    </row>
    <row r="179" spans="1:10">
      <c r="A179" s="265" t="s">
        <v>505</v>
      </c>
      <c r="B179" s="804">
        <v>83</v>
      </c>
      <c r="C179" s="255">
        <v>29</v>
      </c>
      <c r="D179" s="255">
        <v>45</v>
      </c>
      <c r="E179" s="255">
        <v>21</v>
      </c>
      <c r="F179" s="267" t="s">
        <v>247</v>
      </c>
      <c r="G179" s="255">
        <v>3</v>
      </c>
      <c r="H179" s="800">
        <v>98</v>
      </c>
      <c r="I179" s="51"/>
      <c r="J179" s="243"/>
    </row>
    <row r="180" spans="1:10">
      <c r="A180" s="265" t="s">
        <v>506</v>
      </c>
      <c r="B180" s="804">
        <v>161</v>
      </c>
      <c r="C180" s="255">
        <v>36</v>
      </c>
      <c r="D180" s="255">
        <v>68</v>
      </c>
      <c r="E180" s="255">
        <v>15</v>
      </c>
      <c r="F180" s="267" t="s">
        <v>247</v>
      </c>
      <c r="G180" s="255">
        <v>7</v>
      </c>
      <c r="H180" s="800">
        <v>126</v>
      </c>
      <c r="I180" s="51"/>
      <c r="J180" s="243"/>
    </row>
    <row r="181" spans="1:10">
      <c r="A181" s="265" t="s">
        <v>507</v>
      </c>
      <c r="B181" s="804">
        <v>94</v>
      </c>
      <c r="C181" s="255">
        <v>17</v>
      </c>
      <c r="D181" s="255">
        <v>24</v>
      </c>
      <c r="E181" s="255">
        <v>18</v>
      </c>
      <c r="F181" s="267" t="s">
        <v>247</v>
      </c>
      <c r="G181" s="267">
        <v>6</v>
      </c>
      <c r="H181" s="800">
        <v>65</v>
      </c>
      <c r="I181" s="51"/>
      <c r="J181" s="243"/>
    </row>
    <row r="182" spans="1:10">
      <c r="A182" s="265" t="s">
        <v>508</v>
      </c>
      <c r="B182" s="804">
        <v>2</v>
      </c>
      <c r="C182" s="267">
        <v>2</v>
      </c>
      <c r="D182" s="267">
        <v>2</v>
      </c>
      <c r="E182" s="267">
        <v>1</v>
      </c>
      <c r="F182" s="267" t="s">
        <v>247</v>
      </c>
      <c r="G182" s="267" t="s">
        <v>247</v>
      </c>
      <c r="H182" s="800">
        <v>5</v>
      </c>
      <c r="I182" s="51"/>
      <c r="J182" s="243"/>
    </row>
    <row r="183" spans="1:10">
      <c r="A183" s="265" t="s">
        <v>509</v>
      </c>
      <c r="B183" s="804">
        <v>196</v>
      </c>
      <c r="C183" s="255">
        <v>80</v>
      </c>
      <c r="D183" s="255">
        <v>97</v>
      </c>
      <c r="E183" s="255">
        <v>33</v>
      </c>
      <c r="F183" s="267" t="s">
        <v>247</v>
      </c>
      <c r="G183" s="255">
        <v>6</v>
      </c>
      <c r="H183" s="800">
        <v>216</v>
      </c>
      <c r="I183" s="51"/>
      <c r="J183" s="243"/>
    </row>
    <row r="184" spans="1:10">
      <c r="A184" s="265" t="s">
        <v>510</v>
      </c>
      <c r="B184" s="804">
        <v>38</v>
      </c>
      <c r="C184" s="255">
        <v>24</v>
      </c>
      <c r="D184" s="259">
        <v>11</v>
      </c>
      <c r="E184" s="267">
        <v>1</v>
      </c>
      <c r="F184" s="267" t="s">
        <v>247</v>
      </c>
      <c r="G184" s="267">
        <v>1</v>
      </c>
      <c r="H184" s="800">
        <v>37</v>
      </c>
      <c r="I184" s="51"/>
      <c r="J184" s="243"/>
    </row>
    <row r="185" spans="1:10">
      <c r="A185" s="265" t="s">
        <v>511</v>
      </c>
      <c r="B185" s="804" t="s">
        <v>247</v>
      </c>
      <c r="C185" s="267" t="s">
        <v>247</v>
      </c>
      <c r="D185" s="267" t="s">
        <v>247</v>
      </c>
      <c r="E185" s="267" t="s">
        <v>247</v>
      </c>
      <c r="F185" s="267" t="s">
        <v>247</v>
      </c>
      <c r="G185" s="267" t="s">
        <v>247</v>
      </c>
      <c r="H185" s="800" t="s">
        <v>247</v>
      </c>
      <c r="I185" s="51"/>
      <c r="J185" s="243"/>
    </row>
    <row r="186" spans="1:10">
      <c r="A186" s="265" t="s">
        <v>512</v>
      </c>
      <c r="B186" s="804">
        <v>3</v>
      </c>
      <c r="C186" s="267" t="s">
        <v>247</v>
      </c>
      <c r="D186" s="255">
        <v>4</v>
      </c>
      <c r="E186" s="267" t="s">
        <v>247</v>
      </c>
      <c r="F186" s="267" t="s">
        <v>247</v>
      </c>
      <c r="G186" s="267" t="s">
        <v>247</v>
      </c>
      <c r="H186" s="800">
        <v>4</v>
      </c>
      <c r="I186" s="51"/>
      <c r="J186" s="243"/>
    </row>
    <row r="187" spans="1:10">
      <c r="A187" s="265" t="s">
        <v>513</v>
      </c>
      <c r="B187" s="804">
        <v>40</v>
      </c>
      <c r="C187" s="255">
        <v>13</v>
      </c>
      <c r="D187" s="255">
        <v>17</v>
      </c>
      <c r="E187" s="255">
        <v>11</v>
      </c>
      <c r="F187" s="267" t="s">
        <v>247</v>
      </c>
      <c r="G187" s="267">
        <v>2</v>
      </c>
      <c r="H187" s="800">
        <v>43</v>
      </c>
      <c r="I187" s="51"/>
      <c r="J187" s="243"/>
    </row>
    <row r="188" spans="1:10">
      <c r="A188" s="240" t="s">
        <v>593</v>
      </c>
      <c r="B188" s="804">
        <v>395</v>
      </c>
      <c r="C188" s="255">
        <v>276</v>
      </c>
      <c r="D188" s="255">
        <v>67</v>
      </c>
      <c r="E188" s="255">
        <v>40</v>
      </c>
      <c r="F188" s="267" t="s">
        <v>247</v>
      </c>
      <c r="G188" s="267">
        <v>18</v>
      </c>
      <c r="H188" s="800">
        <v>401</v>
      </c>
      <c r="I188" s="51"/>
      <c r="J188" s="243"/>
    </row>
    <row r="189" spans="1:10">
      <c r="A189" s="265" t="s">
        <v>515</v>
      </c>
      <c r="B189" s="804">
        <v>20</v>
      </c>
      <c r="C189" s="255">
        <v>7</v>
      </c>
      <c r="D189" s="255">
        <v>8</v>
      </c>
      <c r="E189" s="255">
        <v>8</v>
      </c>
      <c r="F189" s="267">
        <v>2</v>
      </c>
      <c r="G189" s="267">
        <v>1</v>
      </c>
      <c r="H189" s="800">
        <v>26</v>
      </c>
      <c r="I189" s="51"/>
      <c r="J189" s="243"/>
    </row>
    <row r="190" spans="1:10">
      <c r="A190" s="265" t="s">
        <v>516</v>
      </c>
      <c r="B190" s="804">
        <v>7</v>
      </c>
      <c r="C190" s="255">
        <v>2</v>
      </c>
      <c r="D190" s="255">
        <v>5</v>
      </c>
      <c r="E190" s="267">
        <v>2</v>
      </c>
      <c r="F190" s="267" t="s">
        <v>247</v>
      </c>
      <c r="G190" s="267" t="s">
        <v>247</v>
      </c>
      <c r="H190" s="800">
        <v>9</v>
      </c>
      <c r="I190" s="51"/>
      <c r="J190" s="243"/>
    </row>
    <row r="191" spans="1:10">
      <c r="A191" s="265" t="s">
        <v>517</v>
      </c>
      <c r="B191" s="804">
        <v>11</v>
      </c>
      <c r="C191" s="255">
        <v>2</v>
      </c>
      <c r="D191" s="267">
        <v>6</v>
      </c>
      <c r="E191" s="267">
        <v>1</v>
      </c>
      <c r="F191" s="267" t="s">
        <v>247</v>
      </c>
      <c r="G191" s="267" t="s">
        <v>247</v>
      </c>
      <c r="H191" s="800">
        <v>9</v>
      </c>
      <c r="I191" s="51"/>
      <c r="J191" s="243"/>
    </row>
    <row r="192" spans="1:10">
      <c r="A192" s="265"/>
      <c r="B192" s="255"/>
      <c r="C192" s="255"/>
      <c r="D192" s="255"/>
      <c r="E192" s="255"/>
      <c r="F192" s="255"/>
      <c r="G192" s="255"/>
      <c r="H192" s="255"/>
      <c r="I192" s="51"/>
      <c r="J192" s="243"/>
    </row>
    <row r="193" spans="1:10">
      <c r="A193" s="252" t="s">
        <v>231</v>
      </c>
      <c r="B193" s="260">
        <v>1225</v>
      </c>
      <c r="C193" s="260">
        <v>536</v>
      </c>
      <c r="D193" s="260">
        <v>443</v>
      </c>
      <c r="E193" s="260">
        <v>183</v>
      </c>
      <c r="F193" s="260">
        <v>5</v>
      </c>
      <c r="G193" s="260">
        <v>48</v>
      </c>
      <c r="H193" s="801">
        <v>1215</v>
      </c>
      <c r="I193" s="51"/>
      <c r="J193" s="243"/>
    </row>
    <row r="194" spans="1:10">
      <c r="A194" s="264"/>
      <c r="B194" s="268"/>
      <c r="C194" s="268"/>
      <c r="D194" s="268"/>
      <c r="E194" s="268"/>
      <c r="F194" s="268"/>
      <c r="G194" s="268"/>
      <c r="H194" s="268"/>
    </row>
    <row r="195" spans="1:10">
      <c r="A195" s="271" t="s">
        <v>706</v>
      </c>
      <c r="B195" s="269"/>
      <c r="C195" s="269"/>
      <c r="D195" s="270"/>
      <c r="E195" s="270"/>
      <c r="F195" s="270"/>
      <c r="G195" s="270"/>
      <c r="H195" s="269"/>
    </row>
    <row r="196" spans="1:10">
      <c r="A196" s="93" t="s">
        <v>707</v>
      </c>
      <c r="B196" s="269"/>
      <c r="C196" s="269"/>
      <c r="D196" s="269"/>
      <c r="E196" s="269"/>
      <c r="F196" s="269"/>
      <c r="G196" s="269"/>
      <c r="H196" s="269"/>
    </row>
    <row r="197" spans="1:10">
      <c r="A197" s="186" t="s">
        <v>168</v>
      </c>
      <c r="B197" s="272"/>
      <c r="C197" s="272"/>
      <c r="D197" s="272"/>
      <c r="E197" s="272"/>
      <c r="F197" s="272"/>
      <c r="G197" s="272"/>
      <c r="H197" s="272"/>
    </row>
    <row r="198" spans="1:10">
      <c r="A198" s="92" t="s">
        <v>169</v>
      </c>
      <c r="B198" s="178"/>
      <c r="C198" s="178"/>
      <c r="D198" s="178"/>
      <c r="E198" s="178"/>
      <c r="F198" s="178"/>
      <c r="G198" s="178"/>
      <c r="H198" s="178"/>
    </row>
    <row r="199" spans="1:10">
      <c r="A199" s="92" t="s">
        <v>170</v>
      </c>
      <c r="B199" s="178"/>
      <c r="C199" s="178"/>
      <c r="D199" s="178"/>
      <c r="E199" s="178"/>
      <c r="F199" s="178"/>
      <c r="G199" s="178"/>
      <c r="H199" s="178"/>
    </row>
    <row r="200" spans="1:10">
      <c r="A200" s="92" t="s">
        <v>171</v>
      </c>
      <c r="B200" s="178"/>
      <c r="C200" s="178"/>
      <c r="D200" s="178"/>
      <c r="E200" s="178"/>
      <c r="F200" s="178"/>
      <c r="G200" s="178"/>
      <c r="H200" s="178"/>
    </row>
    <row r="201" spans="1:10">
      <c r="A201" s="92" t="s">
        <v>172</v>
      </c>
      <c r="B201" s="178"/>
      <c r="C201" s="178"/>
      <c r="D201" s="178"/>
      <c r="E201" s="178"/>
      <c r="F201" s="178"/>
      <c r="G201" s="178"/>
      <c r="H201" s="178"/>
    </row>
    <row r="202" spans="1:10">
      <c r="A202" s="92"/>
      <c r="B202" s="178"/>
      <c r="C202" s="178"/>
      <c r="D202" s="178"/>
      <c r="E202" s="178"/>
      <c r="F202" s="178"/>
      <c r="G202" s="178"/>
      <c r="H202" s="178"/>
    </row>
    <row r="203" spans="1:10">
      <c r="A203" s="93" t="s">
        <v>176</v>
      </c>
      <c r="B203" s="178"/>
      <c r="C203" s="178"/>
      <c r="D203" s="178"/>
      <c r="E203" s="178"/>
      <c r="F203" s="178"/>
      <c r="G203" s="178"/>
      <c r="H203" s="178"/>
    </row>
    <row r="204" spans="1:10">
      <c r="A204" s="94" t="s">
        <v>180</v>
      </c>
      <c r="B204" s="178"/>
      <c r="C204" s="178"/>
      <c r="D204" s="178"/>
      <c r="E204" s="178"/>
      <c r="F204" s="178"/>
      <c r="G204" s="178"/>
      <c r="H204" s="178"/>
    </row>
    <row r="205" spans="1:10">
      <c r="A205" s="179"/>
      <c r="B205" s="178"/>
      <c r="C205" s="178"/>
      <c r="D205" s="178"/>
      <c r="E205" s="178"/>
      <c r="F205" s="178"/>
      <c r="G205" s="178"/>
      <c r="H205" s="178"/>
    </row>
    <row r="206" spans="1:10">
      <c r="A206" s="179"/>
      <c r="B206" s="178"/>
      <c r="C206" s="178"/>
      <c r="D206" s="178"/>
      <c r="E206" s="178"/>
      <c r="F206" s="178"/>
      <c r="G206" s="178"/>
      <c r="H206" s="178"/>
    </row>
    <row r="207" spans="1:10">
      <c r="A207" s="179"/>
      <c r="B207" s="178"/>
      <c r="C207" s="178"/>
      <c r="D207" s="178"/>
      <c r="E207" s="178"/>
      <c r="F207" s="178"/>
      <c r="G207" s="178"/>
      <c r="H207" s="178"/>
    </row>
    <row r="208" spans="1:10">
      <c r="A208" s="179"/>
      <c r="B208" s="178"/>
      <c r="C208" s="178"/>
      <c r="D208" s="178"/>
      <c r="E208" s="178"/>
      <c r="F208" s="178"/>
      <c r="G208" s="178"/>
      <c r="H208" s="178"/>
    </row>
    <row r="209" spans="1:8">
      <c r="A209" s="179"/>
      <c r="B209" s="178"/>
      <c r="C209" s="178"/>
      <c r="D209" s="178"/>
      <c r="E209" s="178"/>
      <c r="F209" s="178"/>
      <c r="G209" s="178"/>
      <c r="H209" s="178"/>
    </row>
    <row r="210" spans="1:8">
      <c r="A210" s="179"/>
      <c r="B210" s="178"/>
      <c r="C210" s="178"/>
      <c r="D210" s="178"/>
      <c r="E210" s="178"/>
      <c r="F210" s="178"/>
      <c r="G210" s="178"/>
      <c r="H210" s="178"/>
    </row>
    <row r="211" spans="1:8">
      <c r="A211" s="179"/>
      <c r="B211" s="178"/>
      <c r="C211" s="178"/>
      <c r="D211" s="178"/>
      <c r="E211" s="178"/>
      <c r="F211" s="178"/>
      <c r="G211" s="178"/>
      <c r="H211" s="178"/>
    </row>
    <row r="212" spans="1:8">
      <c r="A212" s="179"/>
      <c r="B212" s="178"/>
      <c r="C212" s="178"/>
      <c r="D212" s="178"/>
      <c r="E212" s="178"/>
      <c r="F212" s="178"/>
      <c r="G212" s="178"/>
      <c r="H212" s="178"/>
    </row>
    <row r="213" spans="1:8">
      <c r="A213" s="179"/>
      <c r="B213" s="178"/>
      <c r="C213" s="178"/>
      <c r="D213" s="178"/>
      <c r="E213" s="178"/>
      <c r="F213" s="178"/>
      <c r="G213" s="178"/>
      <c r="H213" s="178"/>
    </row>
    <row r="214" spans="1:8">
      <c r="A214" s="179"/>
      <c r="B214" s="178"/>
      <c r="C214" s="178"/>
      <c r="D214" s="178"/>
      <c r="E214" s="178"/>
      <c r="F214" s="178"/>
      <c r="G214" s="178"/>
      <c r="H214" s="178"/>
    </row>
    <row r="215" spans="1:8">
      <c r="A215" s="179"/>
      <c r="B215" s="178"/>
      <c r="C215" s="178"/>
      <c r="D215" s="178"/>
      <c r="E215" s="178"/>
      <c r="F215" s="178"/>
      <c r="G215" s="178"/>
      <c r="H215" s="178"/>
    </row>
    <row r="216" spans="1:8">
      <c r="A216" s="179"/>
      <c r="B216" s="178"/>
      <c r="C216" s="178"/>
      <c r="D216" s="178"/>
      <c r="E216" s="178"/>
      <c r="F216" s="178"/>
      <c r="G216" s="178"/>
      <c r="H216" s="178"/>
    </row>
    <row r="217" spans="1:8">
      <c r="A217" s="179"/>
      <c r="B217" s="178"/>
      <c r="C217" s="178"/>
      <c r="D217" s="178"/>
      <c r="E217" s="178"/>
      <c r="F217" s="178"/>
      <c r="G217" s="178"/>
      <c r="H217" s="178"/>
    </row>
    <row r="218" spans="1:8">
      <c r="A218" s="179"/>
      <c r="B218" s="178"/>
      <c r="C218" s="178"/>
      <c r="D218" s="178"/>
      <c r="E218" s="178"/>
      <c r="F218" s="178"/>
      <c r="G218" s="178"/>
      <c r="H218" s="178"/>
    </row>
    <row r="219" spans="1:8">
      <c r="A219" s="179"/>
      <c r="B219" s="178"/>
      <c r="C219" s="178"/>
      <c r="D219" s="178"/>
      <c r="E219" s="178"/>
      <c r="F219" s="178"/>
      <c r="G219" s="178"/>
      <c r="H219" s="178"/>
    </row>
    <row r="220" spans="1:8">
      <c r="A220" s="179"/>
      <c r="B220" s="178"/>
      <c r="C220" s="178"/>
      <c r="D220" s="178"/>
      <c r="E220" s="178"/>
      <c r="F220" s="178"/>
      <c r="G220" s="178"/>
      <c r="H220" s="178"/>
    </row>
    <row r="221" spans="1:8">
      <c r="A221" s="179"/>
      <c r="B221" s="178"/>
      <c r="C221" s="178"/>
      <c r="D221" s="178"/>
      <c r="E221" s="178"/>
      <c r="F221" s="178"/>
      <c r="G221" s="178"/>
      <c r="H221" s="178"/>
    </row>
    <row r="222" spans="1:8">
      <c r="A222" s="179"/>
      <c r="B222" s="178"/>
      <c r="C222" s="178"/>
      <c r="D222" s="178"/>
      <c r="E222" s="178"/>
      <c r="F222" s="178"/>
      <c r="G222" s="178"/>
      <c r="H222" s="178"/>
    </row>
    <row r="223" spans="1:8">
      <c r="A223" s="179"/>
      <c r="B223" s="178"/>
      <c r="C223" s="178"/>
      <c r="D223" s="178"/>
      <c r="E223" s="178"/>
      <c r="F223" s="178"/>
      <c r="G223" s="178"/>
      <c r="H223" s="178"/>
    </row>
    <row r="224" spans="1:8">
      <c r="A224" s="179"/>
      <c r="B224" s="178"/>
      <c r="C224" s="178"/>
      <c r="D224" s="178"/>
      <c r="E224" s="178"/>
      <c r="F224" s="178"/>
      <c r="G224" s="178"/>
      <c r="H224" s="178"/>
    </row>
    <row r="225" spans="1:8">
      <c r="A225" s="179"/>
      <c r="B225" s="178"/>
      <c r="C225" s="178"/>
      <c r="D225" s="178"/>
      <c r="E225" s="178"/>
      <c r="F225" s="178"/>
      <c r="G225" s="178"/>
      <c r="H225" s="178"/>
    </row>
    <row r="226" spans="1:8">
      <c r="A226" s="179"/>
      <c r="B226" s="178"/>
      <c r="C226" s="178"/>
      <c r="D226" s="178"/>
      <c r="E226" s="178"/>
      <c r="F226" s="178"/>
      <c r="G226" s="178"/>
      <c r="H226" s="178"/>
    </row>
    <row r="227" spans="1:8">
      <c r="A227" s="179"/>
      <c r="B227" s="178"/>
      <c r="C227" s="178"/>
      <c r="D227" s="178"/>
      <c r="E227" s="178"/>
      <c r="F227" s="178"/>
      <c r="G227" s="178"/>
      <c r="H227" s="178"/>
    </row>
    <row r="228" spans="1:8">
      <c r="A228" s="179"/>
      <c r="B228" s="178"/>
      <c r="C228" s="178"/>
      <c r="D228" s="178"/>
      <c r="E228" s="178"/>
      <c r="F228" s="178"/>
      <c r="G228" s="178"/>
      <c r="H228" s="178"/>
    </row>
    <row r="229" spans="1:8">
      <c r="A229" s="179"/>
      <c r="B229" s="178"/>
      <c r="C229" s="178"/>
      <c r="D229" s="178"/>
      <c r="E229" s="178"/>
      <c r="F229" s="178"/>
      <c r="G229" s="178"/>
      <c r="H229" s="178"/>
    </row>
    <row r="230" spans="1:8">
      <c r="A230" s="179"/>
      <c r="B230" s="178"/>
      <c r="C230" s="178"/>
      <c r="D230" s="178"/>
      <c r="E230" s="178"/>
      <c r="F230" s="178"/>
      <c r="G230" s="178"/>
      <c r="H230" s="178"/>
    </row>
    <row r="231" spans="1:8">
      <c r="A231" s="179"/>
      <c r="B231" s="178"/>
      <c r="C231" s="178"/>
      <c r="D231" s="178"/>
      <c r="E231" s="178"/>
      <c r="F231" s="178"/>
      <c r="G231" s="178"/>
      <c r="H231" s="178"/>
    </row>
    <row r="232" spans="1:8">
      <c r="A232" s="179"/>
      <c r="B232" s="178"/>
      <c r="C232" s="178"/>
      <c r="D232" s="178"/>
      <c r="E232" s="178"/>
      <c r="F232" s="178"/>
      <c r="G232" s="178"/>
      <c r="H232" s="178"/>
    </row>
    <row r="233" spans="1:8">
      <c r="A233" s="179"/>
      <c r="B233" s="178"/>
      <c r="C233" s="178"/>
      <c r="D233" s="178"/>
      <c r="E233" s="178"/>
      <c r="F233" s="178"/>
      <c r="G233" s="178"/>
      <c r="H233" s="178"/>
    </row>
    <row r="234" spans="1:8">
      <c r="A234" s="179"/>
      <c r="B234" s="178"/>
      <c r="C234" s="178"/>
      <c r="D234" s="178"/>
      <c r="E234" s="178"/>
      <c r="F234" s="178"/>
      <c r="G234" s="178"/>
      <c r="H234" s="178"/>
    </row>
    <row r="235" spans="1:8">
      <c r="A235" s="179"/>
      <c r="B235" s="178"/>
      <c r="C235" s="178"/>
      <c r="D235" s="178"/>
      <c r="E235" s="178"/>
      <c r="F235" s="178"/>
      <c r="G235" s="178"/>
      <c r="H235" s="178"/>
    </row>
    <row r="236" spans="1:8">
      <c r="A236" s="179"/>
      <c r="B236" s="178"/>
      <c r="C236" s="178"/>
      <c r="D236" s="178"/>
      <c r="E236" s="178"/>
      <c r="F236" s="178"/>
      <c r="G236" s="178"/>
      <c r="H236" s="178"/>
    </row>
    <row r="237" spans="1:8">
      <c r="A237" s="179"/>
      <c r="B237" s="178"/>
      <c r="C237" s="178"/>
      <c r="D237" s="178"/>
      <c r="E237" s="178"/>
      <c r="F237" s="178"/>
      <c r="G237" s="178"/>
      <c r="H237" s="178"/>
    </row>
    <row r="238" spans="1:8">
      <c r="A238" s="179"/>
      <c r="B238" s="178"/>
      <c r="C238" s="178"/>
      <c r="D238" s="178"/>
      <c r="E238" s="178"/>
      <c r="F238" s="178"/>
      <c r="G238" s="178"/>
      <c r="H238" s="178"/>
    </row>
    <row r="239" spans="1:8">
      <c r="A239" s="179"/>
      <c r="B239" s="178"/>
      <c r="C239" s="178"/>
      <c r="D239" s="178"/>
      <c r="E239" s="178"/>
      <c r="F239" s="178"/>
      <c r="G239" s="178"/>
      <c r="H239" s="178"/>
    </row>
    <row r="240" spans="1:8">
      <c r="A240" s="179"/>
      <c r="B240" s="178"/>
      <c r="C240" s="178"/>
      <c r="D240" s="178"/>
      <c r="E240" s="178"/>
      <c r="F240" s="178"/>
      <c r="G240" s="178"/>
      <c r="H240" s="178"/>
    </row>
    <row r="241" spans="1:8">
      <c r="A241" s="179"/>
      <c r="B241" s="178"/>
      <c r="C241" s="178"/>
      <c r="D241" s="178"/>
      <c r="E241" s="178"/>
      <c r="F241" s="178"/>
      <c r="G241" s="178"/>
      <c r="H241" s="178"/>
    </row>
    <row r="242" spans="1:8">
      <c r="A242" s="179"/>
      <c r="B242" s="178"/>
      <c r="C242" s="178"/>
      <c r="D242" s="178"/>
      <c r="E242" s="178"/>
      <c r="F242" s="178"/>
      <c r="G242" s="178"/>
      <c r="H242" s="178"/>
    </row>
    <row r="243" spans="1:8">
      <c r="A243" s="179"/>
      <c r="B243" s="178"/>
      <c r="C243" s="178"/>
      <c r="D243" s="178"/>
      <c r="E243" s="178"/>
      <c r="F243" s="178"/>
      <c r="G243" s="178"/>
      <c r="H243" s="178"/>
    </row>
    <row r="244" spans="1:8">
      <c r="A244" s="179"/>
      <c r="B244" s="178"/>
      <c r="C244" s="178"/>
      <c r="D244" s="178"/>
      <c r="E244" s="178"/>
      <c r="F244" s="178"/>
      <c r="G244" s="178"/>
      <c r="H244" s="178"/>
    </row>
    <row r="245" spans="1:8">
      <c r="A245" s="179"/>
      <c r="B245" s="178"/>
      <c r="C245" s="178"/>
      <c r="D245" s="178"/>
      <c r="E245" s="178"/>
      <c r="F245" s="178"/>
      <c r="G245" s="178"/>
      <c r="H245" s="178"/>
    </row>
    <row r="246" spans="1:8">
      <c r="A246" s="179"/>
      <c r="B246" s="178"/>
      <c r="C246" s="178"/>
      <c r="D246" s="178"/>
      <c r="E246" s="178"/>
      <c r="F246" s="178"/>
      <c r="G246" s="178"/>
      <c r="H246" s="178"/>
    </row>
    <row r="247" spans="1:8">
      <c r="A247" s="179"/>
      <c r="B247" s="178"/>
      <c r="C247" s="178"/>
      <c r="D247" s="178"/>
      <c r="E247" s="178"/>
      <c r="F247" s="178"/>
      <c r="G247" s="178"/>
      <c r="H247" s="178"/>
    </row>
    <row r="248" spans="1:8">
      <c r="A248" s="179"/>
      <c r="B248" s="178"/>
      <c r="C248" s="178"/>
      <c r="D248" s="178"/>
      <c r="E248" s="178"/>
      <c r="F248" s="178"/>
      <c r="G248" s="178"/>
      <c r="H248" s="178"/>
    </row>
    <row r="249" spans="1:8">
      <c r="A249" s="179"/>
      <c r="B249" s="178"/>
      <c r="C249" s="178"/>
      <c r="D249" s="178"/>
      <c r="E249" s="178"/>
      <c r="F249" s="178"/>
      <c r="G249" s="178"/>
      <c r="H249" s="178"/>
    </row>
    <row r="250" spans="1:8">
      <c r="A250" s="179"/>
      <c r="B250" s="178"/>
      <c r="C250" s="178"/>
      <c r="D250" s="178"/>
      <c r="E250" s="178"/>
      <c r="F250" s="178"/>
      <c r="G250" s="178"/>
      <c r="H250" s="178"/>
    </row>
    <row r="251" spans="1:8">
      <c r="A251" s="179"/>
      <c r="B251" s="178"/>
      <c r="C251" s="178"/>
      <c r="D251" s="178"/>
      <c r="E251" s="178"/>
      <c r="F251" s="178"/>
      <c r="G251" s="178"/>
      <c r="H251" s="178"/>
    </row>
    <row r="252" spans="1:8">
      <c r="A252" s="179"/>
      <c r="B252" s="178"/>
      <c r="C252" s="178"/>
      <c r="D252" s="178"/>
      <c r="E252" s="178"/>
      <c r="F252" s="178"/>
      <c r="G252" s="178"/>
      <c r="H252" s="178"/>
    </row>
    <row r="253" spans="1:8">
      <c r="A253" s="179"/>
      <c r="B253" s="178"/>
      <c r="C253" s="178"/>
      <c r="D253" s="178"/>
      <c r="E253" s="178"/>
      <c r="F253" s="178"/>
      <c r="G253" s="178"/>
      <c r="H253" s="178"/>
    </row>
    <row r="254" spans="1:8">
      <c r="A254" s="179"/>
      <c r="B254" s="178"/>
      <c r="C254" s="178"/>
      <c r="D254" s="178"/>
      <c r="E254" s="178"/>
      <c r="F254" s="178"/>
      <c r="G254" s="178"/>
      <c r="H254" s="178"/>
    </row>
    <row r="255" spans="1:8">
      <c r="A255" s="179"/>
      <c r="B255" s="178"/>
      <c r="C255" s="178"/>
      <c r="D255" s="178"/>
      <c r="E255" s="178"/>
      <c r="F255" s="178"/>
      <c r="G255" s="178"/>
      <c r="H255" s="178"/>
    </row>
    <row r="256" spans="1:8">
      <c r="A256" s="179"/>
      <c r="B256" s="178"/>
      <c r="C256" s="178"/>
      <c r="D256" s="178"/>
      <c r="E256" s="178"/>
      <c r="F256" s="178"/>
      <c r="G256" s="178"/>
      <c r="H256" s="178"/>
    </row>
    <row r="257" spans="1:8">
      <c r="A257" s="179"/>
      <c r="B257" s="178"/>
      <c r="C257" s="178"/>
      <c r="D257" s="178"/>
      <c r="E257" s="178"/>
      <c r="F257" s="178"/>
      <c r="G257" s="178"/>
      <c r="H257" s="178"/>
    </row>
    <row r="258" spans="1:8">
      <c r="A258" s="179"/>
      <c r="B258" s="178"/>
      <c r="C258" s="178"/>
      <c r="D258" s="178"/>
      <c r="E258" s="178"/>
      <c r="F258" s="178"/>
      <c r="G258" s="178"/>
      <c r="H258" s="178"/>
    </row>
    <row r="259" spans="1:8">
      <c r="A259" s="179"/>
      <c r="B259" s="178"/>
      <c r="C259" s="178"/>
      <c r="D259" s="178"/>
      <c r="E259" s="178"/>
      <c r="F259" s="178"/>
      <c r="G259" s="178"/>
      <c r="H259" s="178"/>
    </row>
    <row r="260" spans="1:8">
      <c r="A260" s="179"/>
      <c r="B260" s="178"/>
      <c r="C260" s="178"/>
      <c r="D260" s="178"/>
      <c r="E260" s="178"/>
      <c r="F260" s="178"/>
      <c r="G260" s="178"/>
      <c r="H260" s="178"/>
    </row>
    <row r="261" spans="1:8">
      <c r="A261" s="179"/>
      <c r="B261" s="178"/>
      <c r="C261" s="178"/>
      <c r="D261" s="178"/>
      <c r="E261" s="178"/>
      <c r="F261" s="178"/>
      <c r="G261" s="178"/>
      <c r="H261" s="178"/>
    </row>
    <row r="262" spans="1:8">
      <c r="A262" s="179"/>
      <c r="B262" s="178"/>
      <c r="C262" s="178"/>
      <c r="D262" s="178"/>
      <c r="E262" s="178"/>
      <c r="F262" s="178"/>
      <c r="G262" s="178"/>
      <c r="H262" s="178"/>
    </row>
    <row r="263" spans="1:8">
      <c r="A263" s="179"/>
      <c r="B263" s="178"/>
      <c r="C263" s="178"/>
      <c r="D263" s="178"/>
      <c r="E263" s="178"/>
      <c r="F263" s="178"/>
      <c r="G263" s="178"/>
      <c r="H263" s="178"/>
    </row>
    <row r="264" spans="1:8">
      <c r="A264" s="179"/>
      <c r="B264" s="178"/>
      <c r="C264" s="178"/>
      <c r="D264" s="178"/>
      <c r="E264" s="178"/>
      <c r="F264" s="178"/>
      <c r="G264" s="178"/>
      <c r="H264" s="178"/>
    </row>
    <row r="265" spans="1:8">
      <c r="A265" s="179"/>
      <c r="B265" s="178"/>
      <c r="C265" s="178"/>
      <c r="D265" s="178"/>
      <c r="E265" s="178"/>
      <c r="F265" s="178"/>
      <c r="G265" s="178"/>
      <c r="H265" s="178"/>
    </row>
    <row r="266" spans="1:8">
      <c r="A266" s="179"/>
      <c r="B266" s="178"/>
      <c r="C266" s="178"/>
      <c r="D266" s="178"/>
      <c r="E266" s="178"/>
      <c r="F266" s="178"/>
      <c r="G266" s="178"/>
      <c r="H266" s="178"/>
    </row>
    <row r="267" spans="1:8">
      <c r="A267" s="179"/>
      <c r="B267" s="178"/>
      <c r="C267" s="178"/>
      <c r="D267" s="178"/>
      <c r="E267" s="178"/>
      <c r="F267" s="178"/>
      <c r="G267" s="178"/>
      <c r="H267" s="178"/>
    </row>
    <row r="268" spans="1:8">
      <c r="A268" s="179"/>
      <c r="B268" s="178"/>
      <c r="C268" s="178"/>
      <c r="D268" s="178"/>
      <c r="E268" s="178"/>
      <c r="F268" s="178"/>
      <c r="G268" s="178"/>
      <c r="H268" s="178"/>
    </row>
    <row r="269" spans="1:8">
      <c r="A269" s="179"/>
      <c r="B269" s="178"/>
      <c r="C269" s="178"/>
      <c r="D269" s="178"/>
      <c r="E269" s="178"/>
      <c r="F269" s="178"/>
      <c r="G269" s="178"/>
      <c r="H269" s="178"/>
    </row>
    <row r="270" spans="1:8">
      <c r="A270" s="179"/>
      <c r="B270" s="178"/>
      <c r="C270" s="178"/>
      <c r="D270" s="178"/>
      <c r="E270" s="178"/>
      <c r="F270" s="178"/>
      <c r="G270" s="178"/>
      <c r="H270" s="178"/>
    </row>
    <row r="271" spans="1:8">
      <c r="A271" s="179"/>
      <c r="B271" s="178"/>
      <c r="C271" s="178"/>
      <c r="D271" s="178"/>
      <c r="E271" s="178"/>
      <c r="F271" s="178"/>
      <c r="G271" s="178"/>
      <c r="H271" s="178"/>
    </row>
    <row r="272" spans="1:8">
      <c r="A272" s="179"/>
      <c r="B272" s="178"/>
      <c r="C272" s="178"/>
      <c r="D272" s="178"/>
      <c r="E272" s="178"/>
      <c r="F272" s="178"/>
      <c r="G272" s="178"/>
      <c r="H272" s="178"/>
    </row>
    <row r="273" spans="1:8">
      <c r="A273" s="179"/>
      <c r="B273" s="178"/>
      <c r="C273" s="178"/>
      <c r="D273" s="178"/>
      <c r="E273" s="178"/>
      <c r="F273" s="178"/>
      <c r="G273" s="178"/>
      <c r="H273" s="178"/>
    </row>
    <row r="274" spans="1:8">
      <c r="A274" s="179"/>
      <c r="B274" s="178"/>
      <c r="C274" s="178"/>
      <c r="D274" s="178"/>
      <c r="E274" s="178"/>
      <c r="F274" s="178"/>
      <c r="G274" s="178"/>
      <c r="H274" s="178"/>
    </row>
    <row r="275" spans="1:8">
      <c r="A275" s="179"/>
      <c r="B275" s="178"/>
      <c r="C275" s="178"/>
      <c r="D275" s="178"/>
      <c r="E275" s="178"/>
      <c r="F275" s="178"/>
      <c r="G275" s="178"/>
      <c r="H275" s="178"/>
    </row>
    <row r="276" spans="1:8">
      <c r="A276" s="179"/>
      <c r="B276" s="178"/>
      <c r="C276" s="178"/>
      <c r="D276" s="178"/>
      <c r="E276" s="178"/>
      <c r="F276" s="178"/>
      <c r="G276" s="178"/>
      <c r="H276" s="178"/>
    </row>
    <row r="277" spans="1:8">
      <c r="A277" s="179"/>
      <c r="B277" s="178"/>
      <c r="C277" s="178"/>
      <c r="D277" s="178"/>
      <c r="E277" s="178"/>
      <c r="F277" s="178"/>
      <c r="G277" s="178"/>
      <c r="H277" s="178"/>
    </row>
    <row r="278" spans="1:8">
      <c r="A278" s="179"/>
      <c r="B278" s="178"/>
      <c r="C278" s="178"/>
      <c r="D278" s="178"/>
      <c r="E278" s="178"/>
      <c r="F278" s="178"/>
      <c r="G278" s="178"/>
      <c r="H278" s="178"/>
    </row>
    <row r="279" spans="1:8">
      <c r="A279" s="179"/>
      <c r="B279" s="178"/>
      <c r="C279" s="178"/>
      <c r="D279" s="178"/>
      <c r="E279" s="178"/>
      <c r="F279" s="178"/>
      <c r="G279" s="178"/>
      <c r="H279" s="178"/>
    </row>
    <row r="280" spans="1:8">
      <c r="A280" s="179"/>
      <c r="B280" s="178"/>
      <c r="C280" s="178"/>
      <c r="D280" s="178"/>
      <c r="E280" s="178"/>
      <c r="F280" s="178"/>
      <c r="G280" s="178"/>
      <c r="H280" s="178"/>
    </row>
    <row r="281" spans="1:8">
      <c r="A281" s="179"/>
      <c r="B281" s="178"/>
      <c r="C281" s="178"/>
      <c r="D281" s="178"/>
      <c r="E281" s="178"/>
      <c r="F281" s="178"/>
      <c r="G281" s="178"/>
      <c r="H281" s="178"/>
    </row>
    <row r="282" spans="1:8">
      <c r="A282" s="179"/>
      <c r="B282" s="178"/>
      <c r="C282" s="178"/>
      <c r="D282" s="178"/>
      <c r="E282" s="178"/>
      <c r="F282" s="178"/>
      <c r="G282" s="178"/>
      <c r="H282" s="178"/>
    </row>
    <row r="283" spans="1:8">
      <c r="A283" s="179"/>
      <c r="B283" s="178"/>
      <c r="C283" s="178"/>
      <c r="D283" s="178"/>
      <c r="E283" s="178"/>
      <c r="F283" s="178"/>
      <c r="G283" s="178"/>
      <c r="H283" s="178"/>
    </row>
    <row r="284" spans="1:8">
      <c r="A284" s="179"/>
      <c r="B284" s="178"/>
      <c r="C284" s="178"/>
      <c r="D284" s="178"/>
      <c r="E284" s="178"/>
      <c r="F284" s="178"/>
      <c r="G284" s="178"/>
      <c r="H284" s="178"/>
    </row>
    <row r="285" spans="1:8">
      <c r="A285" s="179"/>
      <c r="B285" s="178"/>
      <c r="C285" s="178"/>
      <c r="D285" s="178"/>
      <c r="E285" s="178"/>
      <c r="F285" s="178"/>
      <c r="G285" s="178"/>
      <c r="H285" s="178"/>
    </row>
    <row r="286" spans="1:8">
      <c r="A286" s="179"/>
      <c r="B286" s="178"/>
      <c r="C286" s="178"/>
      <c r="D286" s="178"/>
      <c r="E286" s="178"/>
      <c r="F286" s="178"/>
      <c r="G286" s="178"/>
      <c r="H286" s="178"/>
    </row>
    <row r="287" spans="1:8">
      <c r="A287" s="179"/>
      <c r="B287" s="178"/>
      <c r="C287" s="178"/>
      <c r="D287" s="178"/>
      <c r="E287" s="178"/>
      <c r="F287" s="178"/>
      <c r="G287" s="178"/>
      <c r="H287" s="178"/>
    </row>
    <row r="288" spans="1:8">
      <c r="A288" s="179"/>
      <c r="B288" s="178"/>
      <c r="C288" s="178"/>
      <c r="D288" s="178"/>
      <c r="E288" s="178"/>
      <c r="F288" s="178"/>
      <c r="G288" s="178"/>
      <c r="H288" s="178"/>
    </row>
    <row r="289" spans="1:8">
      <c r="A289" s="179"/>
      <c r="B289" s="178"/>
      <c r="C289" s="178"/>
      <c r="D289" s="178"/>
      <c r="E289" s="178"/>
      <c r="F289" s="178"/>
      <c r="G289" s="178"/>
      <c r="H289" s="178"/>
    </row>
    <row r="290" spans="1:8">
      <c r="A290" s="179"/>
      <c r="B290" s="178"/>
      <c r="C290" s="178"/>
      <c r="D290" s="178"/>
      <c r="E290" s="178"/>
      <c r="F290" s="178"/>
      <c r="G290" s="178"/>
      <c r="H290" s="178"/>
    </row>
    <row r="291" spans="1:8">
      <c r="A291" s="179"/>
      <c r="B291" s="178"/>
      <c r="C291" s="178"/>
      <c r="D291" s="178"/>
      <c r="E291" s="178"/>
      <c r="F291" s="178"/>
      <c r="G291" s="178"/>
      <c r="H291" s="178"/>
    </row>
    <row r="292" spans="1:8">
      <c r="A292" s="179"/>
      <c r="B292" s="178"/>
      <c r="C292" s="178"/>
      <c r="D292" s="178"/>
      <c r="E292" s="178"/>
      <c r="F292" s="178"/>
      <c r="G292" s="178"/>
      <c r="H292" s="178"/>
    </row>
    <row r="293" spans="1:8">
      <c r="A293" s="179"/>
      <c r="B293" s="178"/>
      <c r="C293" s="178"/>
      <c r="D293" s="178"/>
      <c r="E293" s="178"/>
      <c r="F293" s="178"/>
      <c r="G293" s="178"/>
      <c r="H293" s="178"/>
    </row>
    <row r="294" spans="1:8">
      <c r="A294" s="179"/>
      <c r="B294" s="178"/>
      <c r="C294" s="178"/>
      <c r="D294" s="178"/>
      <c r="E294" s="178"/>
      <c r="F294" s="178"/>
      <c r="G294" s="178"/>
      <c r="H294" s="178"/>
    </row>
    <row r="295" spans="1:8">
      <c r="A295" s="179"/>
      <c r="B295" s="178"/>
      <c r="C295" s="178"/>
      <c r="D295" s="178"/>
      <c r="E295" s="178"/>
      <c r="F295" s="178"/>
      <c r="G295" s="178"/>
      <c r="H295" s="178"/>
    </row>
    <row r="296" spans="1:8">
      <c r="A296" s="179"/>
      <c r="B296" s="178"/>
      <c r="C296" s="178"/>
      <c r="D296" s="178"/>
      <c r="E296" s="178"/>
      <c r="F296" s="178"/>
      <c r="G296" s="178"/>
      <c r="H296" s="178"/>
    </row>
    <row r="297" spans="1:8">
      <c r="A297" s="179"/>
      <c r="B297" s="178"/>
      <c r="C297" s="178"/>
      <c r="D297" s="178"/>
      <c r="E297" s="178"/>
      <c r="F297" s="178"/>
      <c r="G297" s="178"/>
      <c r="H297" s="178"/>
    </row>
    <row r="298" spans="1:8">
      <c r="A298" s="179"/>
      <c r="B298" s="178"/>
      <c r="C298" s="178"/>
      <c r="D298" s="178"/>
      <c r="E298" s="178"/>
      <c r="F298" s="178"/>
      <c r="G298" s="178"/>
      <c r="H298" s="178"/>
    </row>
    <row r="299" spans="1:8">
      <c r="A299" s="179"/>
      <c r="B299" s="178"/>
      <c r="C299" s="178"/>
      <c r="D299" s="178"/>
      <c r="E299" s="178"/>
      <c r="F299" s="178"/>
      <c r="G299" s="178"/>
      <c r="H299" s="178"/>
    </row>
    <row r="300" spans="1:8">
      <c r="A300" s="179"/>
      <c r="B300" s="178"/>
      <c r="C300" s="178"/>
      <c r="D300" s="178"/>
      <c r="E300" s="178"/>
      <c r="F300" s="178"/>
      <c r="G300" s="178"/>
      <c r="H300" s="178"/>
    </row>
    <row r="301" spans="1:8">
      <c r="A301" s="179"/>
      <c r="B301" s="178"/>
      <c r="C301" s="178"/>
      <c r="D301" s="178"/>
      <c r="E301" s="178"/>
      <c r="F301" s="178"/>
      <c r="G301" s="178"/>
      <c r="H301" s="178"/>
    </row>
    <row r="302" spans="1:8">
      <c r="A302" s="179"/>
      <c r="B302" s="178"/>
      <c r="C302" s="178"/>
      <c r="D302" s="178"/>
      <c r="E302" s="178"/>
      <c r="F302" s="178"/>
      <c r="G302" s="178"/>
      <c r="H302" s="178"/>
    </row>
    <row r="303" spans="1:8">
      <c r="A303" s="179"/>
      <c r="B303" s="178"/>
      <c r="C303" s="178"/>
      <c r="D303" s="178"/>
      <c r="E303" s="178"/>
      <c r="F303" s="178"/>
      <c r="G303" s="178"/>
      <c r="H303" s="178"/>
    </row>
    <row r="304" spans="1:8">
      <c r="A304" s="179"/>
      <c r="B304" s="178"/>
      <c r="C304" s="178"/>
      <c r="D304" s="178"/>
      <c r="E304" s="178"/>
      <c r="F304" s="178"/>
      <c r="G304" s="178"/>
      <c r="H304" s="178"/>
    </row>
    <row r="305" spans="1:8">
      <c r="A305" s="179"/>
      <c r="B305" s="178"/>
      <c r="C305" s="178"/>
      <c r="D305" s="178"/>
      <c r="E305" s="178"/>
      <c r="F305" s="178"/>
      <c r="G305" s="178"/>
      <c r="H305" s="178"/>
    </row>
    <row r="306" spans="1:8">
      <c r="A306" s="179"/>
      <c r="B306" s="178"/>
      <c r="C306" s="178"/>
      <c r="D306" s="178"/>
      <c r="E306" s="178"/>
      <c r="F306" s="178"/>
      <c r="G306" s="178"/>
      <c r="H306" s="178"/>
    </row>
    <row r="307" spans="1:8">
      <c r="A307" s="179"/>
      <c r="B307" s="178"/>
      <c r="C307" s="178"/>
      <c r="D307" s="178"/>
      <c r="E307" s="178"/>
      <c r="F307" s="178"/>
      <c r="G307" s="178"/>
      <c r="H307" s="178"/>
    </row>
    <row r="308" spans="1:8">
      <c r="A308" s="179"/>
      <c r="B308" s="178"/>
      <c r="C308" s="178"/>
      <c r="D308" s="178"/>
      <c r="E308" s="178"/>
      <c r="F308" s="178"/>
      <c r="G308" s="178"/>
      <c r="H308" s="178"/>
    </row>
    <row r="309" spans="1:8">
      <c r="A309" s="179"/>
      <c r="B309" s="178"/>
      <c r="C309" s="178"/>
      <c r="D309" s="178"/>
      <c r="E309" s="178"/>
      <c r="F309" s="178"/>
      <c r="G309" s="178"/>
      <c r="H309" s="178"/>
    </row>
    <row r="310" spans="1:8">
      <c r="A310" s="179"/>
      <c r="B310" s="178"/>
      <c r="C310" s="178"/>
      <c r="D310" s="178"/>
      <c r="E310" s="178"/>
      <c r="F310" s="178"/>
      <c r="G310" s="178"/>
      <c r="H310" s="178"/>
    </row>
    <row r="311" spans="1:8">
      <c r="A311" s="179"/>
      <c r="B311" s="178"/>
      <c r="C311" s="178"/>
      <c r="D311" s="178"/>
      <c r="E311" s="178"/>
      <c r="F311" s="178"/>
      <c r="G311" s="178"/>
      <c r="H311" s="178"/>
    </row>
    <row r="312" spans="1:8">
      <c r="A312" s="179"/>
      <c r="B312" s="178"/>
      <c r="C312" s="178"/>
      <c r="D312" s="178"/>
      <c r="E312" s="178"/>
      <c r="F312" s="178"/>
      <c r="G312" s="178"/>
      <c r="H312" s="178"/>
    </row>
    <row r="313" spans="1:8">
      <c r="A313" s="179"/>
      <c r="B313" s="178"/>
      <c r="C313" s="178"/>
      <c r="D313" s="178"/>
      <c r="E313" s="178"/>
      <c r="F313" s="178"/>
      <c r="G313" s="178"/>
      <c r="H313" s="178"/>
    </row>
    <row r="314" spans="1:8">
      <c r="A314" s="179"/>
      <c r="B314" s="178"/>
      <c r="C314" s="178"/>
      <c r="D314" s="178"/>
      <c r="E314" s="178"/>
      <c r="F314" s="178"/>
      <c r="G314" s="178"/>
      <c r="H314" s="178"/>
    </row>
    <row r="315" spans="1:8">
      <c r="A315" s="179"/>
      <c r="B315" s="178"/>
      <c r="C315" s="178"/>
      <c r="D315" s="178"/>
      <c r="E315" s="178"/>
      <c r="F315" s="178"/>
      <c r="G315" s="178"/>
      <c r="H315" s="178"/>
    </row>
    <row r="316" spans="1:8">
      <c r="A316" s="179"/>
      <c r="B316" s="178"/>
      <c r="C316" s="178"/>
      <c r="D316" s="178"/>
      <c r="E316" s="178"/>
      <c r="F316" s="178"/>
      <c r="G316" s="178"/>
      <c r="H316" s="178"/>
    </row>
    <row r="317" spans="1:8">
      <c r="A317" s="179"/>
      <c r="B317" s="178"/>
      <c r="C317" s="178"/>
      <c r="D317" s="178"/>
      <c r="E317" s="178"/>
      <c r="F317" s="178"/>
      <c r="G317" s="178"/>
      <c r="H317" s="178"/>
    </row>
    <row r="318" spans="1:8">
      <c r="A318" s="179"/>
      <c r="B318" s="178"/>
      <c r="C318" s="178"/>
      <c r="D318" s="178"/>
      <c r="E318" s="178"/>
      <c r="F318" s="178"/>
      <c r="G318" s="178"/>
      <c r="H318" s="178"/>
    </row>
    <row r="319" spans="1:8">
      <c r="A319" s="179"/>
      <c r="B319" s="178"/>
      <c r="C319" s="178"/>
      <c r="D319" s="178"/>
      <c r="E319" s="178"/>
      <c r="F319" s="178"/>
      <c r="G319" s="178"/>
      <c r="H319" s="178"/>
    </row>
    <row r="320" spans="1:8">
      <c r="A320" s="179"/>
      <c r="B320" s="178"/>
      <c r="C320" s="178"/>
      <c r="D320" s="178"/>
      <c r="E320" s="178"/>
      <c r="F320" s="178"/>
      <c r="G320" s="178"/>
      <c r="H320" s="178"/>
    </row>
    <row r="321" spans="1:8">
      <c r="A321" s="179"/>
      <c r="B321" s="178"/>
      <c r="C321" s="178"/>
      <c r="D321" s="178"/>
      <c r="E321" s="178"/>
      <c r="F321" s="178"/>
      <c r="G321" s="178"/>
      <c r="H321" s="178"/>
    </row>
    <row r="322" spans="1:8">
      <c r="A322" s="179"/>
      <c r="B322" s="178"/>
      <c r="C322" s="178"/>
      <c r="D322" s="178"/>
      <c r="E322" s="178"/>
      <c r="F322" s="178"/>
      <c r="G322" s="178"/>
      <c r="H322" s="178"/>
    </row>
    <row r="323" spans="1:8">
      <c r="A323" s="179"/>
      <c r="B323" s="178"/>
      <c r="C323" s="178"/>
      <c r="D323" s="178"/>
      <c r="E323" s="178"/>
      <c r="F323" s="178"/>
      <c r="G323" s="178"/>
      <c r="H323" s="178"/>
    </row>
    <row r="324" spans="1:8">
      <c r="A324" s="179"/>
      <c r="B324" s="178"/>
      <c r="C324" s="178"/>
      <c r="D324" s="178"/>
      <c r="E324" s="178"/>
      <c r="F324" s="178"/>
      <c r="G324" s="178"/>
      <c r="H324" s="178"/>
    </row>
    <row r="325" spans="1:8">
      <c r="A325" s="179"/>
      <c r="B325" s="178"/>
      <c r="C325" s="178"/>
      <c r="D325" s="178"/>
      <c r="E325" s="178"/>
      <c r="F325" s="178"/>
      <c r="G325" s="178"/>
      <c r="H325" s="178"/>
    </row>
    <row r="326" spans="1:8">
      <c r="A326" s="179"/>
      <c r="B326" s="178"/>
      <c r="C326" s="178"/>
      <c r="D326" s="178"/>
      <c r="E326" s="178"/>
      <c r="F326" s="178"/>
      <c r="G326" s="178"/>
      <c r="H326" s="178"/>
    </row>
    <row r="327" spans="1:8">
      <c r="A327" s="179"/>
      <c r="B327" s="178"/>
      <c r="C327" s="178"/>
      <c r="D327" s="178"/>
      <c r="E327" s="178"/>
      <c r="F327" s="178"/>
      <c r="G327" s="178"/>
      <c r="H327" s="178"/>
    </row>
    <row r="328" spans="1:8">
      <c r="A328" s="179"/>
      <c r="B328" s="178"/>
      <c r="C328" s="178"/>
      <c r="D328" s="178"/>
      <c r="E328" s="178"/>
      <c r="F328" s="178"/>
      <c r="G328" s="178"/>
      <c r="H328" s="178"/>
    </row>
    <row r="329" spans="1:8">
      <c r="A329" s="179"/>
      <c r="B329" s="178"/>
      <c r="C329" s="178"/>
      <c r="D329" s="178"/>
      <c r="E329" s="178"/>
      <c r="F329" s="178"/>
      <c r="G329" s="178"/>
      <c r="H329" s="178"/>
    </row>
    <row r="330" spans="1:8">
      <c r="A330" s="179"/>
      <c r="B330" s="178"/>
      <c r="C330" s="178"/>
      <c r="D330" s="178"/>
      <c r="E330" s="178"/>
      <c r="F330" s="178"/>
      <c r="G330" s="178"/>
      <c r="H330" s="178"/>
    </row>
    <row r="331" spans="1:8">
      <c r="A331" s="179"/>
      <c r="B331" s="178"/>
      <c r="C331" s="178"/>
      <c r="D331" s="178"/>
      <c r="E331" s="178"/>
      <c r="F331" s="178"/>
      <c r="G331" s="178"/>
      <c r="H331" s="178"/>
    </row>
  </sheetData>
  <mergeCells count="73">
    <mergeCell ref="B5:B7"/>
    <mergeCell ref="C5:H5"/>
    <mergeCell ref="C6:C7"/>
    <mergeCell ref="D6:D7"/>
    <mergeCell ref="E6:E7"/>
    <mergeCell ref="F6:F7"/>
    <mergeCell ref="G6:G7"/>
    <mergeCell ref="H6:H7"/>
    <mergeCell ref="A5:A7"/>
    <mergeCell ref="A171:A173"/>
    <mergeCell ref="B171:B173"/>
    <mergeCell ref="C171:H171"/>
    <mergeCell ref="C172:C173"/>
    <mergeCell ref="D172:D173"/>
    <mergeCell ref="E172:E173"/>
    <mergeCell ref="F172:F173"/>
    <mergeCell ref="G172:G173"/>
    <mergeCell ref="H172:H173"/>
    <mergeCell ref="A121:A123"/>
    <mergeCell ref="A146:A148"/>
    <mergeCell ref="B146:B148"/>
    <mergeCell ref="C146:H146"/>
    <mergeCell ref="C147:C148"/>
    <mergeCell ref="D147:D148"/>
    <mergeCell ref="E147:E148"/>
    <mergeCell ref="F147:F148"/>
    <mergeCell ref="G147:G148"/>
    <mergeCell ref="H147:H148"/>
    <mergeCell ref="A3:H3"/>
    <mergeCell ref="B46:B48"/>
    <mergeCell ref="C47:C48"/>
    <mergeCell ref="D47:D48"/>
    <mergeCell ref="E47:E48"/>
    <mergeCell ref="F47:F48"/>
    <mergeCell ref="G47:G48"/>
    <mergeCell ref="H47:H48"/>
    <mergeCell ref="C46:H46"/>
    <mergeCell ref="A46:A48"/>
    <mergeCell ref="A71:A73"/>
    <mergeCell ref="B71:B73"/>
    <mergeCell ref="C71:H71"/>
    <mergeCell ref="C72:C73"/>
    <mergeCell ref="D72:D73"/>
    <mergeCell ref="E72:E73"/>
    <mergeCell ref="F72:F73"/>
    <mergeCell ref="G72:G73"/>
    <mergeCell ref="H72:H73"/>
    <mergeCell ref="A96:A98"/>
    <mergeCell ref="B96:B98"/>
    <mergeCell ref="C96:H96"/>
    <mergeCell ref="C97:C98"/>
    <mergeCell ref="D97:D98"/>
    <mergeCell ref="E97:E98"/>
    <mergeCell ref="F97:F98"/>
    <mergeCell ref="G97:G98"/>
    <mergeCell ref="H97:H98"/>
    <mergeCell ref="B121:B123"/>
    <mergeCell ref="C121:H121"/>
    <mergeCell ref="C122:C123"/>
    <mergeCell ref="D122:D123"/>
    <mergeCell ref="E122:E123"/>
    <mergeCell ref="F122:F123"/>
    <mergeCell ref="G122:G123"/>
    <mergeCell ref="H122:H123"/>
    <mergeCell ref="A21:A23"/>
    <mergeCell ref="B21:B23"/>
    <mergeCell ref="C21:H21"/>
    <mergeCell ref="C22:C23"/>
    <mergeCell ref="D22:D23"/>
    <mergeCell ref="E22:E23"/>
    <mergeCell ref="F22:F23"/>
    <mergeCell ref="G22:G23"/>
    <mergeCell ref="H22:H23"/>
  </mergeCells>
  <phoneticPr fontId="2" type="noConversion"/>
  <conditionalFormatting sqref="I8:I19 I24:I43 I50:I69 I75:I94 I100:I118 I125:I143 I150:I168 I175:I193 B44:H44 B69:H69 B94:H94 B119:H119 B144:H144 B169:H169">
    <cfRule type="cellIs" dxfId="3" priority="38" stopIfTrue="1" operator="notEqual">
      <formula>""""""</formula>
    </cfRule>
  </conditionalFormatting>
  <hyperlinks>
    <hyperlink ref="H1" location="Index!A1" display="Index"/>
  </hyperlinks>
  <pageMargins left="0.74803149606299213" right="0.74803149606299213" top="0.98425196850393704" bottom="0.98425196850393704" header="0.51181102362204722" footer="0.51181102362204722"/>
  <pageSetup paperSize="9" scale="57" orientation="landscape" r:id="rId1"/>
  <headerFooter alignWithMargins="0">
    <oddHeader>&amp;CCourt Statistics Quarterly 
Additional Tables - 2014</oddHeader>
    <oddFooter>Page &amp;P of &amp;N</oddFooter>
  </headerFooter>
  <rowBreaks count="3" manualBreakCount="3">
    <brk id="45" max="7" man="1"/>
    <brk id="95" max="7" man="1"/>
    <brk id="145" max="7" man="1"/>
  </rowBreaks>
</worksheet>
</file>

<file path=xl/worksheets/sheet11.xml><?xml version="1.0" encoding="utf-8"?>
<worksheet xmlns="http://schemas.openxmlformats.org/spreadsheetml/2006/main" xmlns:r="http://schemas.openxmlformats.org/officeDocument/2006/relationships">
  <sheetPr codeName="Sheet11"/>
  <dimension ref="A1:Z232"/>
  <sheetViews>
    <sheetView zoomScaleNormal="100" zoomScaleSheetLayoutView="100" workbookViewId="0"/>
  </sheetViews>
  <sheetFormatPr defaultRowHeight="12.75"/>
  <cols>
    <col min="1" max="1" width="31.7109375" style="166" customWidth="1"/>
    <col min="2" max="7" width="12.7109375" style="243" customWidth="1"/>
    <col min="8" max="8" width="10.42578125" style="243" customWidth="1"/>
    <col min="9" max="16384" width="9.140625" style="166"/>
  </cols>
  <sheetData>
    <row r="1" spans="1:10">
      <c r="A1" s="189" t="s">
        <v>831</v>
      </c>
      <c r="B1" s="273"/>
      <c r="C1" s="273"/>
      <c r="D1" s="273"/>
      <c r="E1" s="273"/>
      <c r="F1" s="273"/>
      <c r="G1" s="273"/>
      <c r="H1" s="274" t="s">
        <v>643</v>
      </c>
    </row>
    <row r="2" spans="1:10">
      <c r="A2" s="189" t="s">
        <v>500</v>
      </c>
    </row>
    <row r="3" spans="1:10" ht="12.75" customHeight="1">
      <c r="A3" s="1226" t="s">
        <v>768</v>
      </c>
      <c r="B3" s="1226"/>
      <c r="C3" s="1226"/>
      <c r="D3" s="1226"/>
      <c r="E3" s="1226"/>
      <c r="F3" s="1226"/>
      <c r="G3" s="1226"/>
      <c r="H3" s="1226"/>
    </row>
    <row r="4" spans="1:10" ht="12.75" customHeight="1">
      <c r="A4" s="275"/>
      <c r="B4" s="263"/>
      <c r="C4" s="263"/>
      <c r="D4" s="263"/>
      <c r="E4" s="263"/>
      <c r="F4" s="263"/>
      <c r="G4" s="263"/>
      <c r="H4" s="199"/>
    </row>
    <row r="5" spans="1:10" ht="12.75" customHeight="1">
      <c r="A5" s="1147" t="s">
        <v>203</v>
      </c>
      <c r="B5" s="1221" t="s">
        <v>543</v>
      </c>
      <c r="C5" s="1152" t="s">
        <v>385</v>
      </c>
      <c r="D5" s="1152"/>
      <c r="E5" s="1152"/>
      <c r="F5" s="1152"/>
      <c r="G5" s="1152"/>
      <c r="H5" s="1152"/>
      <c r="I5" s="276"/>
    </row>
    <row r="6" spans="1:10" ht="12.75" customHeight="1">
      <c r="A6" s="1227"/>
      <c r="B6" s="1222"/>
      <c r="C6" s="1224" t="s">
        <v>544</v>
      </c>
      <c r="D6" s="1224" t="s">
        <v>692</v>
      </c>
      <c r="E6" s="1224" t="s">
        <v>693</v>
      </c>
      <c r="F6" s="1224" t="s">
        <v>695</v>
      </c>
      <c r="G6" s="1224" t="s">
        <v>694</v>
      </c>
      <c r="H6" s="1222" t="s">
        <v>501</v>
      </c>
      <c r="I6" s="276"/>
    </row>
    <row r="7" spans="1:10">
      <c r="A7" s="1148"/>
      <c r="B7" s="1223"/>
      <c r="C7" s="1225"/>
      <c r="D7" s="1225"/>
      <c r="E7" s="1225"/>
      <c r="F7" s="1225"/>
      <c r="G7" s="1225"/>
      <c r="H7" s="1223"/>
      <c r="I7" s="276"/>
    </row>
    <row r="8" spans="1:10">
      <c r="A8" s="179"/>
      <c r="B8" s="199"/>
      <c r="C8" s="198"/>
      <c r="D8" s="198"/>
      <c r="E8" s="198"/>
      <c r="F8" s="198"/>
      <c r="G8" s="198"/>
      <c r="H8" s="198"/>
      <c r="I8" s="276"/>
    </row>
    <row r="9" spans="1:10">
      <c r="A9" s="240">
        <v>2003</v>
      </c>
      <c r="B9" s="802">
        <v>149</v>
      </c>
      <c r="C9" s="198">
        <v>90</v>
      </c>
      <c r="D9" s="198">
        <v>77</v>
      </c>
      <c r="E9" s="198">
        <v>21</v>
      </c>
      <c r="F9" s="198">
        <v>1</v>
      </c>
      <c r="G9" s="198">
        <v>12</v>
      </c>
      <c r="H9" s="716">
        <v>201</v>
      </c>
      <c r="I9" s="51" t="str">
        <f t="shared" ref="I9:I20" si="0">IF(AND(H9="-",SUM(C9:G9)=0),"",IF(H9=SUM(C9:G9),"","TOTALS DON’T MATCH SUM OF THE PART"))</f>
        <v/>
      </c>
    </row>
    <row r="10" spans="1:10">
      <c r="A10" s="240">
        <v>2004</v>
      </c>
      <c r="B10" s="802">
        <v>111</v>
      </c>
      <c r="C10" s="198">
        <v>54</v>
      </c>
      <c r="D10" s="198">
        <v>39</v>
      </c>
      <c r="E10" s="198">
        <v>15</v>
      </c>
      <c r="F10" s="198">
        <v>2</v>
      </c>
      <c r="G10" s="198">
        <v>6</v>
      </c>
      <c r="H10" s="716">
        <v>116</v>
      </c>
      <c r="I10" s="51" t="str">
        <f t="shared" si="0"/>
        <v/>
      </c>
    </row>
    <row r="11" spans="1:10">
      <c r="A11" s="240">
        <v>2005</v>
      </c>
      <c r="B11" s="802">
        <v>136</v>
      </c>
      <c r="C11" s="198">
        <v>65</v>
      </c>
      <c r="D11" s="198">
        <v>79</v>
      </c>
      <c r="E11" s="198">
        <v>20</v>
      </c>
      <c r="F11" s="198">
        <v>1</v>
      </c>
      <c r="G11" s="198">
        <v>2</v>
      </c>
      <c r="H11" s="716">
        <v>167</v>
      </c>
      <c r="I11" s="51" t="str">
        <f t="shared" si="0"/>
        <v/>
      </c>
    </row>
    <row r="12" spans="1:10">
      <c r="A12" s="240">
        <v>2006</v>
      </c>
      <c r="B12" s="802">
        <v>129</v>
      </c>
      <c r="C12" s="198">
        <v>74</v>
      </c>
      <c r="D12" s="198">
        <v>50</v>
      </c>
      <c r="E12" s="198">
        <v>9</v>
      </c>
      <c r="F12" s="198">
        <v>1</v>
      </c>
      <c r="G12" s="198" t="s">
        <v>247</v>
      </c>
      <c r="H12" s="716">
        <v>134</v>
      </c>
      <c r="I12" s="51" t="str">
        <f t="shared" si="0"/>
        <v/>
      </c>
    </row>
    <row r="13" spans="1:10">
      <c r="A13" s="240">
        <v>2007</v>
      </c>
      <c r="B13" s="802">
        <v>103</v>
      </c>
      <c r="C13" s="242">
        <v>65</v>
      </c>
      <c r="D13" s="242">
        <v>42</v>
      </c>
      <c r="E13" s="242">
        <v>10</v>
      </c>
      <c r="F13" s="242">
        <v>1</v>
      </c>
      <c r="G13" s="242">
        <v>6</v>
      </c>
      <c r="H13" s="716">
        <v>124</v>
      </c>
      <c r="I13" s="51" t="str">
        <f t="shared" si="0"/>
        <v/>
      </c>
      <c r="J13" s="277"/>
    </row>
    <row r="14" spans="1:10">
      <c r="A14" s="240">
        <v>2008</v>
      </c>
      <c r="B14" s="802">
        <v>61</v>
      </c>
      <c r="C14" s="242">
        <v>31</v>
      </c>
      <c r="D14" s="242">
        <v>20</v>
      </c>
      <c r="E14" s="242">
        <v>6</v>
      </c>
      <c r="F14" s="242" t="s">
        <v>247</v>
      </c>
      <c r="G14" s="242">
        <v>4</v>
      </c>
      <c r="H14" s="716">
        <v>61</v>
      </c>
      <c r="I14" s="51" t="str">
        <f t="shared" si="0"/>
        <v/>
      </c>
      <c r="J14" s="277"/>
    </row>
    <row r="15" spans="1:10">
      <c r="A15" s="240">
        <v>2009</v>
      </c>
      <c r="B15" s="802">
        <v>50</v>
      </c>
      <c r="C15" s="242">
        <v>23</v>
      </c>
      <c r="D15" s="242">
        <v>16</v>
      </c>
      <c r="E15" s="242">
        <v>8</v>
      </c>
      <c r="F15" s="242" t="s">
        <v>247</v>
      </c>
      <c r="G15" s="242">
        <v>3</v>
      </c>
      <c r="H15" s="716">
        <v>50</v>
      </c>
      <c r="I15" s="51" t="str">
        <f t="shared" si="0"/>
        <v/>
      </c>
      <c r="J15" s="277"/>
    </row>
    <row r="16" spans="1:10">
      <c r="A16" s="240">
        <v>2010</v>
      </c>
      <c r="B16" s="802">
        <v>45</v>
      </c>
      <c r="C16" s="242">
        <v>21</v>
      </c>
      <c r="D16" s="242">
        <v>19</v>
      </c>
      <c r="E16" s="242">
        <v>6</v>
      </c>
      <c r="F16" s="242" t="s">
        <v>247</v>
      </c>
      <c r="G16" s="242">
        <v>1</v>
      </c>
      <c r="H16" s="716">
        <v>47</v>
      </c>
      <c r="I16" s="51" t="str">
        <f t="shared" si="0"/>
        <v/>
      </c>
      <c r="J16" s="277"/>
    </row>
    <row r="17" spans="1:26">
      <c r="A17" s="240">
        <v>2011</v>
      </c>
      <c r="B17" s="802">
        <v>28</v>
      </c>
      <c r="C17" s="242">
        <v>10</v>
      </c>
      <c r="D17" s="242">
        <v>18</v>
      </c>
      <c r="E17" s="242">
        <v>1</v>
      </c>
      <c r="F17" s="242">
        <v>1</v>
      </c>
      <c r="G17" s="242">
        <v>4</v>
      </c>
      <c r="H17" s="716">
        <v>34</v>
      </c>
      <c r="I17" s="51" t="str">
        <f t="shared" si="0"/>
        <v/>
      </c>
      <c r="J17" s="277"/>
    </row>
    <row r="18" spans="1:26">
      <c r="A18" s="240">
        <v>2012</v>
      </c>
      <c r="B18" s="802">
        <v>9</v>
      </c>
      <c r="C18" s="242">
        <v>4</v>
      </c>
      <c r="D18" s="242">
        <v>7</v>
      </c>
      <c r="E18" s="242">
        <v>5</v>
      </c>
      <c r="F18" s="242" t="s">
        <v>247</v>
      </c>
      <c r="G18" s="242" t="s">
        <v>247</v>
      </c>
      <c r="H18" s="716">
        <v>16</v>
      </c>
      <c r="I18" s="51" t="str">
        <f t="shared" si="0"/>
        <v/>
      </c>
      <c r="J18" s="277"/>
    </row>
    <row r="19" spans="1:26">
      <c r="A19" s="240">
        <v>2013</v>
      </c>
      <c r="B19" s="802">
        <v>12</v>
      </c>
      <c r="C19" s="242">
        <v>9</v>
      </c>
      <c r="D19" s="242">
        <v>4</v>
      </c>
      <c r="E19" s="242">
        <v>1</v>
      </c>
      <c r="F19" s="242" t="s">
        <v>247</v>
      </c>
      <c r="G19" s="242" t="s">
        <v>247</v>
      </c>
      <c r="H19" s="716">
        <v>14</v>
      </c>
      <c r="I19" s="51" t="str">
        <f t="shared" si="0"/>
        <v/>
      </c>
      <c r="J19" s="277"/>
    </row>
    <row r="20" spans="1:26">
      <c r="A20" s="244">
        <v>2014</v>
      </c>
      <c r="B20" s="803">
        <v>19</v>
      </c>
      <c r="C20" s="278">
        <v>7</v>
      </c>
      <c r="D20" s="278">
        <v>3</v>
      </c>
      <c r="E20" s="278">
        <v>3</v>
      </c>
      <c r="F20" s="278">
        <v>0</v>
      </c>
      <c r="G20" s="278">
        <v>2</v>
      </c>
      <c r="H20" s="717">
        <v>15</v>
      </c>
      <c r="I20" s="51" t="str">
        <f t="shared" si="0"/>
        <v/>
      </c>
      <c r="J20" s="277"/>
    </row>
    <row r="21" spans="1:26" s="179" customFormat="1">
      <c r="A21" s="240"/>
      <c r="B21" s="199"/>
      <c r="C21" s="242"/>
      <c r="D21" s="242"/>
      <c r="E21" s="242"/>
      <c r="F21" s="242"/>
      <c r="G21" s="242"/>
      <c r="H21" s="199"/>
      <c r="I21" s="279"/>
      <c r="J21" s="236"/>
    </row>
    <row r="22" spans="1:26" ht="12.75" customHeight="1">
      <c r="A22" s="1147" t="s">
        <v>767</v>
      </c>
      <c r="B22" s="1221" t="s">
        <v>543</v>
      </c>
      <c r="C22" s="1152" t="s">
        <v>385</v>
      </c>
      <c r="D22" s="1152"/>
      <c r="E22" s="1152"/>
      <c r="F22" s="1152"/>
      <c r="G22" s="1152"/>
      <c r="H22" s="1152"/>
      <c r="I22" s="276"/>
    </row>
    <row r="23" spans="1:26" ht="12.75" customHeight="1">
      <c r="A23" s="1227"/>
      <c r="B23" s="1222"/>
      <c r="C23" s="1228" t="s">
        <v>544</v>
      </c>
      <c r="D23" s="1228" t="s">
        <v>692</v>
      </c>
      <c r="E23" s="1228" t="s">
        <v>693</v>
      </c>
      <c r="F23" s="1228" t="s">
        <v>695</v>
      </c>
      <c r="G23" s="1228" t="s">
        <v>694</v>
      </c>
      <c r="H23" s="1221" t="s">
        <v>501</v>
      </c>
      <c r="I23" s="276"/>
    </row>
    <row r="24" spans="1:26">
      <c r="A24" s="1148"/>
      <c r="B24" s="1223"/>
      <c r="C24" s="1225"/>
      <c r="D24" s="1225"/>
      <c r="E24" s="1225"/>
      <c r="F24" s="1225"/>
      <c r="G24" s="1225"/>
      <c r="H24" s="1223"/>
      <c r="I24" s="276"/>
    </row>
    <row r="25" spans="1:26">
      <c r="B25" s="280"/>
      <c r="C25" s="281"/>
      <c r="D25" s="281"/>
      <c r="E25" s="281"/>
      <c r="F25" s="281"/>
      <c r="G25" s="281"/>
      <c r="H25" s="281"/>
      <c r="I25" s="51" t="str">
        <f t="shared" ref="I25:I44" si="1">IF(AND(H25="-",SUM(C25:G25)=0),"",IF(H25=SUM(C25:G25),"","TOTALS DON’T MATCH SUM OF THE PART"))</f>
        <v/>
      </c>
    </row>
    <row r="26" spans="1:26">
      <c r="A26" s="265" t="s">
        <v>502</v>
      </c>
      <c r="B26" s="802">
        <v>0</v>
      </c>
      <c r="C26" s="267">
        <v>0</v>
      </c>
      <c r="D26" s="267">
        <v>0</v>
      </c>
      <c r="E26" s="267">
        <v>0</v>
      </c>
      <c r="F26" s="267">
        <v>0</v>
      </c>
      <c r="G26" s="267">
        <v>0</v>
      </c>
      <c r="H26" s="800">
        <v>0</v>
      </c>
      <c r="I26" s="51" t="str">
        <f t="shared" si="1"/>
        <v/>
      </c>
      <c r="J26" s="256"/>
      <c r="K26" s="256"/>
      <c r="L26" s="256"/>
      <c r="M26" s="256"/>
      <c r="N26" s="256"/>
      <c r="O26" s="256"/>
      <c r="P26" s="255"/>
      <c r="R26" s="164"/>
      <c r="S26" s="164"/>
      <c r="T26" s="164"/>
      <c r="U26" s="164"/>
      <c r="V26" s="164"/>
      <c r="W26" s="164"/>
      <c r="X26" s="164"/>
      <c r="Y26" s="164"/>
      <c r="Z26" s="164"/>
    </row>
    <row r="27" spans="1:26">
      <c r="A27" s="265" t="s">
        <v>489</v>
      </c>
      <c r="B27" s="802">
        <v>0</v>
      </c>
      <c r="C27" s="267">
        <v>0</v>
      </c>
      <c r="D27" s="267">
        <v>0</v>
      </c>
      <c r="E27" s="267">
        <v>0</v>
      </c>
      <c r="F27" s="267">
        <v>0</v>
      </c>
      <c r="G27" s="267">
        <v>0</v>
      </c>
      <c r="H27" s="800">
        <v>0</v>
      </c>
      <c r="I27" s="51" t="str">
        <f t="shared" si="1"/>
        <v/>
      </c>
      <c r="J27" s="256"/>
      <c r="K27" s="256"/>
      <c r="L27" s="256"/>
      <c r="M27" s="256"/>
      <c r="N27" s="256"/>
      <c r="O27" s="256"/>
      <c r="P27" s="255"/>
      <c r="R27" s="164"/>
      <c r="S27" s="164"/>
      <c r="T27" s="164"/>
      <c r="U27" s="164"/>
      <c r="V27" s="164"/>
      <c r="W27" s="164"/>
      <c r="X27" s="164"/>
    </row>
    <row r="28" spans="1:26">
      <c r="A28" s="265" t="s">
        <v>503</v>
      </c>
      <c r="B28" s="802">
        <v>3</v>
      </c>
      <c r="C28" s="267">
        <v>2</v>
      </c>
      <c r="D28" s="267">
        <v>0</v>
      </c>
      <c r="E28" s="267">
        <v>1</v>
      </c>
      <c r="F28" s="267">
        <v>0</v>
      </c>
      <c r="G28" s="267">
        <v>0</v>
      </c>
      <c r="H28" s="800">
        <v>3</v>
      </c>
      <c r="I28" s="51" t="str">
        <f t="shared" si="1"/>
        <v/>
      </c>
      <c r="J28" s="255"/>
      <c r="K28" s="256"/>
      <c r="L28" s="256"/>
      <c r="M28" s="256"/>
      <c r="N28" s="256"/>
      <c r="O28" s="256"/>
      <c r="P28" s="255"/>
      <c r="R28" s="164"/>
      <c r="S28" s="164"/>
      <c r="T28" s="164"/>
      <c r="U28" s="164"/>
      <c r="V28" s="164"/>
      <c r="W28" s="164"/>
      <c r="X28" s="164"/>
    </row>
    <row r="29" spans="1:26">
      <c r="A29" s="265" t="s">
        <v>504</v>
      </c>
      <c r="B29" s="802">
        <v>0</v>
      </c>
      <c r="C29" s="255">
        <v>0</v>
      </c>
      <c r="D29" s="255">
        <v>0</v>
      </c>
      <c r="E29" s="267">
        <v>0</v>
      </c>
      <c r="F29" s="267">
        <v>0</v>
      </c>
      <c r="G29" s="267">
        <v>0</v>
      </c>
      <c r="H29" s="800">
        <v>0</v>
      </c>
      <c r="I29" s="51" t="str">
        <f t="shared" si="1"/>
        <v/>
      </c>
      <c r="J29" s="255"/>
      <c r="K29" s="255"/>
      <c r="L29" s="255"/>
      <c r="M29" s="256"/>
      <c r="N29" s="256"/>
      <c r="O29" s="256"/>
      <c r="P29" s="255"/>
      <c r="R29" s="164"/>
      <c r="S29" s="164"/>
      <c r="T29" s="164"/>
      <c r="U29" s="164"/>
      <c r="V29" s="164"/>
      <c r="W29" s="164"/>
      <c r="X29" s="164"/>
    </row>
    <row r="30" spans="1:26">
      <c r="A30" s="265" t="s">
        <v>505</v>
      </c>
      <c r="B30" s="802">
        <v>14</v>
      </c>
      <c r="C30" s="255">
        <v>5</v>
      </c>
      <c r="D30" s="255">
        <v>3</v>
      </c>
      <c r="E30" s="267">
        <v>2</v>
      </c>
      <c r="F30" s="267">
        <v>0</v>
      </c>
      <c r="G30" s="267">
        <v>2</v>
      </c>
      <c r="H30" s="800">
        <v>12</v>
      </c>
      <c r="I30" s="51" t="str">
        <f t="shared" si="1"/>
        <v/>
      </c>
      <c r="J30" s="255"/>
      <c r="K30" s="255"/>
      <c r="L30" s="255"/>
      <c r="M30" s="256"/>
      <c r="N30" s="256"/>
      <c r="O30" s="256"/>
      <c r="P30" s="255"/>
      <c r="R30" s="164"/>
      <c r="S30" s="164"/>
      <c r="T30" s="164"/>
      <c r="U30" s="164"/>
      <c r="V30" s="164"/>
      <c r="W30" s="164"/>
      <c r="X30" s="164"/>
    </row>
    <row r="31" spans="1:26">
      <c r="A31" s="265" t="s">
        <v>506</v>
      </c>
      <c r="B31" s="802">
        <v>0</v>
      </c>
      <c r="C31" s="255">
        <v>0</v>
      </c>
      <c r="D31" s="255">
        <v>0</v>
      </c>
      <c r="E31" s="267">
        <v>0</v>
      </c>
      <c r="F31" s="267">
        <v>0</v>
      </c>
      <c r="G31" s="267">
        <v>0</v>
      </c>
      <c r="H31" s="800">
        <v>0</v>
      </c>
      <c r="I31" s="51" t="str">
        <f t="shared" si="1"/>
        <v/>
      </c>
      <c r="J31" s="255"/>
      <c r="K31" s="255"/>
      <c r="L31" s="255"/>
      <c r="M31" s="256"/>
      <c r="N31" s="256"/>
      <c r="O31" s="256"/>
      <c r="P31" s="255"/>
      <c r="R31" s="164"/>
      <c r="S31" s="164"/>
      <c r="T31" s="164"/>
      <c r="U31" s="164"/>
      <c r="V31" s="164"/>
      <c r="W31" s="164"/>
      <c r="X31" s="164"/>
    </row>
    <row r="32" spans="1:26">
      <c r="A32" s="265" t="s">
        <v>507</v>
      </c>
      <c r="B32" s="802">
        <v>0</v>
      </c>
      <c r="C32" s="255">
        <v>0</v>
      </c>
      <c r="D32" s="267">
        <v>0</v>
      </c>
      <c r="E32" s="267">
        <v>0</v>
      </c>
      <c r="F32" s="267">
        <v>0</v>
      </c>
      <c r="G32" s="267">
        <v>0</v>
      </c>
      <c r="H32" s="800">
        <v>0</v>
      </c>
      <c r="I32" s="51" t="str">
        <f t="shared" si="1"/>
        <v/>
      </c>
      <c r="J32" s="256"/>
      <c r="K32" s="255"/>
      <c r="L32" s="256"/>
      <c r="M32" s="256"/>
      <c r="N32" s="256"/>
      <c r="O32" s="256"/>
      <c r="P32" s="255"/>
      <c r="R32" s="164"/>
      <c r="S32" s="164"/>
      <c r="T32" s="164"/>
      <c r="U32" s="164"/>
      <c r="V32" s="164"/>
      <c r="W32" s="164"/>
      <c r="X32" s="164"/>
    </row>
    <row r="33" spans="1:24">
      <c r="A33" s="265" t="s">
        <v>508</v>
      </c>
      <c r="B33" s="802">
        <v>0</v>
      </c>
      <c r="C33" s="267">
        <v>0</v>
      </c>
      <c r="D33" s="267">
        <v>0</v>
      </c>
      <c r="E33" s="267">
        <v>0</v>
      </c>
      <c r="F33" s="267">
        <v>0</v>
      </c>
      <c r="G33" s="267">
        <v>0</v>
      </c>
      <c r="H33" s="800">
        <v>0</v>
      </c>
      <c r="I33" s="51" t="str">
        <f t="shared" si="1"/>
        <v/>
      </c>
      <c r="J33" s="256"/>
      <c r="K33" s="256"/>
      <c r="L33" s="256"/>
      <c r="M33" s="256"/>
      <c r="N33" s="256"/>
      <c r="O33" s="256"/>
      <c r="P33" s="255"/>
      <c r="R33" s="164"/>
      <c r="S33" s="164"/>
      <c r="T33" s="164"/>
      <c r="U33" s="164"/>
      <c r="V33" s="164"/>
      <c r="W33" s="164"/>
      <c r="X33" s="164"/>
    </row>
    <row r="34" spans="1:24">
      <c r="A34" s="265" t="s">
        <v>509</v>
      </c>
      <c r="B34" s="802">
        <v>0</v>
      </c>
      <c r="C34" s="267">
        <v>0</v>
      </c>
      <c r="D34" s="267">
        <v>0</v>
      </c>
      <c r="E34" s="267">
        <v>0</v>
      </c>
      <c r="F34" s="267">
        <v>0</v>
      </c>
      <c r="G34" s="267">
        <v>0</v>
      </c>
      <c r="H34" s="800">
        <v>0</v>
      </c>
      <c r="I34" s="51" t="str">
        <f t="shared" si="1"/>
        <v/>
      </c>
      <c r="J34" s="256"/>
      <c r="K34" s="256"/>
      <c r="L34" s="256"/>
      <c r="M34" s="256"/>
      <c r="N34" s="256"/>
      <c r="O34" s="256"/>
      <c r="P34" s="255"/>
      <c r="R34" s="164"/>
      <c r="S34" s="164"/>
      <c r="T34" s="164"/>
      <c r="U34" s="164"/>
      <c r="V34" s="164"/>
      <c r="W34" s="164"/>
      <c r="X34" s="164"/>
    </row>
    <row r="35" spans="1:24">
      <c r="A35" s="265" t="s">
        <v>510</v>
      </c>
      <c r="B35" s="802">
        <v>0</v>
      </c>
      <c r="C35" s="255">
        <v>0</v>
      </c>
      <c r="D35" s="259">
        <v>0</v>
      </c>
      <c r="E35" s="267">
        <v>0</v>
      </c>
      <c r="F35" s="267">
        <v>0</v>
      </c>
      <c r="G35" s="267">
        <v>0</v>
      </c>
      <c r="H35" s="800">
        <v>0</v>
      </c>
      <c r="I35" s="51" t="str">
        <f t="shared" si="1"/>
        <v/>
      </c>
      <c r="J35" s="255"/>
      <c r="K35" s="255"/>
      <c r="L35" s="259"/>
      <c r="M35" s="256"/>
      <c r="N35" s="256"/>
      <c r="O35" s="256"/>
      <c r="P35" s="255"/>
      <c r="R35" s="164"/>
      <c r="S35" s="164"/>
      <c r="T35" s="164"/>
      <c r="U35" s="164"/>
      <c r="V35" s="164"/>
      <c r="W35" s="164"/>
      <c r="X35" s="164"/>
    </row>
    <row r="36" spans="1:24">
      <c r="A36" s="265" t="s">
        <v>511</v>
      </c>
      <c r="B36" s="802">
        <v>0</v>
      </c>
      <c r="C36" s="267">
        <v>0</v>
      </c>
      <c r="D36" s="267">
        <v>0</v>
      </c>
      <c r="E36" s="267">
        <v>0</v>
      </c>
      <c r="F36" s="267">
        <v>0</v>
      </c>
      <c r="G36" s="267">
        <v>0</v>
      </c>
      <c r="H36" s="800">
        <v>0</v>
      </c>
      <c r="I36" s="51" t="str">
        <f t="shared" si="1"/>
        <v/>
      </c>
      <c r="J36" s="256"/>
      <c r="K36" s="256"/>
      <c r="L36" s="256"/>
      <c r="M36" s="256"/>
      <c r="N36" s="256"/>
      <c r="O36" s="256"/>
      <c r="P36" s="255"/>
      <c r="R36" s="164"/>
      <c r="S36" s="164"/>
      <c r="T36" s="164"/>
      <c r="U36" s="164"/>
      <c r="V36" s="164"/>
      <c r="W36" s="164"/>
      <c r="X36" s="164"/>
    </row>
    <row r="37" spans="1:24">
      <c r="A37" s="265" t="s">
        <v>512</v>
      </c>
      <c r="B37" s="802">
        <v>0</v>
      </c>
      <c r="C37" s="267">
        <v>0</v>
      </c>
      <c r="D37" s="267">
        <v>0</v>
      </c>
      <c r="E37" s="267">
        <v>0</v>
      </c>
      <c r="F37" s="267">
        <v>0</v>
      </c>
      <c r="G37" s="267">
        <v>0</v>
      </c>
      <c r="H37" s="800">
        <v>0</v>
      </c>
      <c r="I37" s="51" t="str">
        <f t="shared" si="1"/>
        <v/>
      </c>
      <c r="J37" s="256"/>
      <c r="K37" s="256"/>
      <c r="L37" s="256"/>
      <c r="M37" s="256"/>
      <c r="N37" s="256"/>
      <c r="O37" s="256"/>
      <c r="P37" s="255"/>
      <c r="R37" s="164"/>
      <c r="S37" s="164"/>
      <c r="T37" s="164"/>
      <c r="U37" s="164"/>
      <c r="V37" s="164"/>
      <c r="W37" s="164"/>
      <c r="X37" s="164"/>
    </row>
    <row r="38" spans="1:24">
      <c r="A38" s="265" t="s">
        <v>513</v>
      </c>
      <c r="B38" s="802">
        <v>0</v>
      </c>
      <c r="C38" s="267">
        <v>0</v>
      </c>
      <c r="D38" s="267">
        <v>0</v>
      </c>
      <c r="E38" s="267">
        <v>0</v>
      </c>
      <c r="F38" s="267">
        <v>0</v>
      </c>
      <c r="G38" s="267">
        <v>0</v>
      </c>
      <c r="H38" s="800">
        <v>0</v>
      </c>
      <c r="I38" s="51" t="str">
        <f t="shared" si="1"/>
        <v/>
      </c>
      <c r="J38" s="256"/>
      <c r="K38" s="256"/>
      <c r="L38" s="256"/>
      <c r="M38" s="256"/>
      <c r="N38" s="256"/>
      <c r="O38" s="256"/>
      <c r="P38" s="255"/>
      <c r="R38" s="164"/>
      <c r="S38" s="164"/>
      <c r="T38" s="164"/>
      <c r="U38" s="164"/>
      <c r="V38" s="164"/>
      <c r="W38" s="164"/>
      <c r="X38" s="164"/>
    </row>
    <row r="39" spans="1:24">
      <c r="A39" s="265" t="s">
        <v>514</v>
      </c>
      <c r="B39" s="802">
        <v>2</v>
      </c>
      <c r="C39" s="267">
        <v>0</v>
      </c>
      <c r="D39" s="267">
        <v>0</v>
      </c>
      <c r="E39" s="267">
        <v>0</v>
      </c>
      <c r="F39" s="267">
        <v>0</v>
      </c>
      <c r="G39" s="267">
        <v>0</v>
      </c>
      <c r="H39" s="800">
        <v>0</v>
      </c>
      <c r="I39" s="51" t="str">
        <f t="shared" si="1"/>
        <v/>
      </c>
      <c r="J39" s="255"/>
      <c r="K39" s="256"/>
      <c r="L39" s="256"/>
      <c r="M39" s="256"/>
      <c r="N39" s="256"/>
      <c r="O39" s="256"/>
      <c r="P39" s="255"/>
      <c r="R39" s="164"/>
      <c r="S39" s="164"/>
      <c r="T39" s="164"/>
      <c r="U39" s="164"/>
      <c r="V39" s="164"/>
      <c r="W39" s="164"/>
      <c r="X39" s="164"/>
    </row>
    <row r="40" spans="1:24">
      <c r="A40" s="265" t="s">
        <v>515</v>
      </c>
      <c r="B40" s="802">
        <v>0</v>
      </c>
      <c r="C40" s="267">
        <v>0</v>
      </c>
      <c r="D40" s="267">
        <v>0</v>
      </c>
      <c r="E40" s="267">
        <v>0</v>
      </c>
      <c r="F40" s="267">
        <v>0</v>
      </c>
      <c r="G40" s="267">
        <v>0</v>
      </c>
      <c r="H40" s="800">
        <v>0</v>
      </c>
      <c r="I40" s="51" t="str">
        <f t="shared" si="1"/>
        <v/>
      </c>
      <c r="J40" s="256"/>
      <c r="K40" s="256"/>
      <c r="L40" s="256"/>
      <c r="M40" s="256"/>
      <c r="N40" s="256"/>
      <c r="O40" s="256"/>
      <c r="P40" s="255"/>
      <c r="R40" s="164"/>
      <c r="S40" s="164"/>
      <c r="T40" s="164"/>
      <c r="U40" s="164"/>
      <c r="V40" s="164"/>
      <c r="W40" s="164"/>
      <c r="X40" s="164"/>
    </row>
    <row r="41" spans="1:24">
      <c r="A41" s="265" t="s">
        <v>516</v>
      </c>
      <c r="B41" s="802">
        <v>0</v>
      </c>
      <c r="C41" s="267">
        <v>0</v>
      </c>
      <c r="D41" s="267">
        <v>0</v>
      </c>
      <c r="E41" s="267">
        <v>0</v>
      </c>
      <c r="F41" s="267">
        <v>0</v>
      </c>
      <c r="G41" s="267">
        <v>0</v>
      </c>
      <c r="H41" s="800">
        <v>0</v>
      </c>
      <c r="I41" s="51" t="str">
        <f t="shared" si="1"/>
        <v/>
      </c>
      <c r="J41" s="256"/>
      <c r="K41" s="256"/>
      <c r="L41" s="256"/>
      <c r="M41" s="256"/>
      <c r="N41" s="256"/>
      <c r="O41" s="256"/>
      <c r="P41" s="255"/>
      <c r="R41" s="164"/>
      <c r="S41" s="164"/>
      <c r="T41" s="164"/>
      <c r="U41" s="164"/>
      <c r="V41" s="164"/>
      <c r="W41" s="164"/>
      <c r="X41" s="164"/>
    </row>
    <row r="42" spans="1:24">
      <c r="A42" s="265" t="s">
        <v>517</v>
      </c>
      <c r="B42" s="802">
        <v>0</v>
      </c>
      <c r="C42" s="267">
        <v>0</v>
      </c>
      <c r="D42" s="267">
        <v>0</v>
      </c>
      <c r="E42" s="267">
        <v>0</v>
      </c>
      <c r="F42" s="267">
        <v>0</v>
      </c>
      <c r="G42" s="267">
        <v>0</v>
      </c>
      <c r="H42" s="800">
        <v>0</v>
      </c>
      <c r="I42" s="51" t="str">
        <f t="shared" si="1"/>
        <v/>
      </c>
      <c r="J42" s="256"/>
      <c r="K42" s="256"/>
      <c r="L42" s="256"/>
      <c r="M42" s="256"/>
      <c r="N42" s="256"/>
      <c r="O42" s="256"/>
      <c r="P42" s="255"/>
      <c r="R42" s="164"/>
      <c r="S42" s="164"/>
      <c r="T42" s="164"/>
      <c r="U42" s="164"/>
      <c r="V42" s="164"/>
      <c r="W42" s="164"/>
      <c r="X42" s="164"/>
    </row>
    <row r="43" spans="1:24">
      <c r="A43" s="265"/>
      <c r="B43" s="261"/>
      <c r="C43" s="255"/>
      <c r="D43" s="255"/>
      <c r="E43" s="255"/>
      <c r="F43" s="255"/>
      <c r="G43" s="255"/>
      <c r="H43" s="255"/>
      <c r="I43" s="51" t="str">
        <f t="shared" si="1"/>
        <v/>
      </c>
      <c r="J43" s="255"/>
      <c r="K43" s="255"/>
      <c r="L43" s="255"/>
      <c r="M43" s="255"/>
      <c r="N43" s="255"/>
      <c r="O43" s="255"/>
      <c r="P43" s="255"/>
      <c r="R43" s="164"/>
      <c r="S43" s="164"/>
      <c r="T43" s="164"/>
      <c r="U43" s="164"/>
      <c r="V43" s="164"/>
      <c r="W43" s="164"/>
      <c r="X43" s="164"/>
    </row>
    <row r="44" spans="1:24">
      <c r="A44" s="252" t="s">
        <v>231</v>
      </c>
      <c r="B44" s="260">
        <v>19</v>
      </c>
      <c r="C44" s="260">
        <v>7</v>
      </c>
      <c r="D44" s="260">
        <v>3</v>
      </c>
      <c r="E44" s="260">
        <v>3</v>
      </c>
      <c r="F44" s="260">
        <v>0</v>
      </c>
      <c r="G44" s="260">
        <v>2</v>
      </c>
      <c r="H44" s="801">
        <v>15</v>
      </c>
      <c r="I44" s="51" t="str">
        <f t="shared" si="1"/>
        <v/>
      </c>
      <c r="J44" s="261"/>
      <c r="K44" s="261"/>
      <c r="L44" s="261"/>
      <c r="M44" s="261"/>
      <c r="N44" s="261"/>
      <c r="O44" s="261"/>
      <c r="P44" s="261"/>
      <c r="R44" s="164"/>
      <c r="S44" s="164"/>
      <c r="T44" s="164"/>
      <c r="U44" s="164"/>
      <c r="V44" s="164"/>
      <c r="W44" s="164"/>
      <c r="X44" s="164"/>
    </row>
    <row r="45" spans="1:24">
      <c r="A45" s="264"/>
      <c r="B45" s="282" t="str">
        <f t="shared" ref="B45:H45" si="2">IF(AND(B44="-",SUM(B26:B42)=0),"",IF(B44=SUM(B26:B42),"","TOTALS DON’T MATCH SUM OF THE PART"))</f>
        <v/>
      </c>
      <c r="C45" s="282" t="str">
        <f t="shared" si="2"/>
        <v/>
      </c>
      <c r="D45" s="282" t="str">
        <f t="shared" si="2"/>
        <v/>
      </c>
      <c r="E45" s="282" t="str">
        <f t="shared" si="2"/>
        <v/>
      </c>
      <c r="F45" s="282" t="str">
        <f t="shared" si="2"/>
        <v/>
      </c>
      <c r="G45" s="282" t="str">
        <f t="shared" si="2"/>
        <v/>
      </c>
      <c r="H45" s="282" t="str">
        <f t="shared" si="2"/>
        <v/>
      </c>
    </row>
    <row r="46" spans="1:24">
      <c r="A46" s="179"/>
      <c r="B46" s="283" t="str">
        <f t="shared" ref="B46:H46" si="3">IF(B44=B20,"","ERROR WITH TOP TABLE")</f>
        <v/>
      </c>
      <c r="C46" s="283" t="str">
        <f t="shared" si="3"/>
        <v/>
      </c>
      <c r="D46" s="283" t="str">
        <f t="shared" si="3"/>
        <v/>
      </c>
      <c r="E46" s="283" t="str">
        <f t="shared" si="3"/>
        <v/>
      </c>
      <c r="F46" s="283" t="str">
        <f t="shared" si="3"/>
        <v/>
      </c>
      <c r="G46" s="283" t="str">
        <f t="shared" si="3"/>
        <v/>
      </c>
      <c r="H46" s="283" t="str">
        <f t="shared" si="3"/>
        <v/>
      </c>
    </row>
    <row r="47" spans="1:24" ht="12.75" customHeight="1">
      <c r="A47" s="1147" t="s">
        <v>671</v>
      </c>
      <c r="B47" s="1221" t="s">
        <v>543</v>
      </c>
      <c r="C47" s="1152" t="s">
        <v>385</v>
      </c>
      <c r="D47" s="1152"/>
      <c r="E47" s="1152"/>
      <c r="F47" s="1152"/>
      <c r="G47" s="1152"/>
      <c r="H47" s="1152"/>
      <c r="I47" s="276"/>
    </row>
    <row r="48" spans="1:24" ht="12.75" customHeight="1">
      <c r="A48" s="1227"/>
      <c r="B48" s="1222"/>
      <c r="C48" s="1228" t="s">
        <v>544</v>
      </c>
      <c r="D48" s="1228" t="s">
        <v>692</v>
      </c>
      <c r="E48" s="1228" t="s">
        <v>693</v>
      </c>
      <c r="F48" s="1228" t="s">
        <v>695</v>
      </c>
      <c r="G48" s="1228" t="s">
        <v>694</v>
      </c>
      <c r="H48" s="1221" t="s">
        <v>501</v>
      </c>
      <c r="I48" s="276"/>
    </row>
    <row r="49" spans="1:26">
      <c r="A49" s="1148"/>
      <c r="B49" s="1223"/>
      <c r="C49" s="1225"/>
      <c r="D49" s="1225"/>
      <c r="E49" s="1225"/>
      <c r="F49" s="1225"/>
      <c r="G49" s="1225"/>
      <c r="H49" s="1223"/>
      <c r="I49" s="276"/>
    </row>
    <row r="50" spans="1:26">
      <c r="B50" s="280"/>
      <c r="C50" s="281"/>
      <c r="D50" s="281"/>
      <c r="E50" s="281"/>
      <c r="F50" s="281"/>
      <c r="G50" s="281"/>
      <c r="H50" s="281"/>
      <c r="I50" s="51" t="str">
        <f t="shared" ref="I50:I69" si="4">IF(AND(H50="-",SUM(C50:G50)=0),"",IF(H50=SUM(C50:G50),"","TOTALS DON’T MATCH SUM OF THE PART"))</f>
        <v/>
      </c>
    </row>
    <row r="51" spans="1:26">
      <c r="A51" s="265" t="s">
        <v>502</v>
      </c>
      <c r="B51" s="802" t="s">
        <v>247</v>
      </c>
      <c r="C51" s="267" t="s">
        <v>247</v>
      </c>
      <c r="D51" s="267" t="s">
        <v>247</v>
      </c>
      <c r="E51" s="267" t="s">
        <v>247</v>
      </c>
      <c r="F51" s="267" t="s">
        <v>247</v>
      </c>
      <c r="G51" s="267" t="s">
        <v>247</v>
      </c>
      <c r="H51" s="800" t="s">
        <v>247</v>
      </c>
      <c r="I51" s="51" t="str">
        <f t="shared" si="4"/>
        <v/>
      </c>
      <c r="J51" s="256"/>
      <c r="K51" s="256"/>
      <c r="L51" s="256"/>
      <c r="M51" s="256"/>
      <c r="N51" s="256"/>
      <c r="O51" s="256"/>
      <c r="P51" s="255"/>
      <c r="R51" s="164"/>
      <c r="S51" s="164"/>
      <c r="T51" s="164"/>
      <c r="U51" s="164"/>
      <c r="V51" s="164"/>
      <c r="W51" s="164"/>
      <c r="X51" s="164"/>
      <c r="Y51" s="164"/>
      <c r="Z51" s="164"/>
    </row>
    <row r="52" spans="1:26">
      <c r="A52" s="265" t="s">
        <v>489</v>
      </c>
      <c r="B52" s="802" t="s">
        <v>247</v>
      </c>
      <c r="C52" s="267" t="s">
        <v>247</v>
      </c>
      <c r="D52" s="267" t="s">
        <v>247</v>
      </c>
      <c r="E52" s="267" t="s">
        <v>247</v>
      </c>
      <c r="F52" s="267" t="s">
        <v>247</v>
      </c>
      <c r="G52" s="267" t="s">
        <v>247</v>
      </c>
      <c r="H52" s="800" t="s">
        <v>247</v>
      </c>
      <c r="I52" s="51" t="str">
        <f t="shared" si="4"/>
        <v/>
      </c>
      <c r="J52" s="256"/>
      <c r="K52" s="256"/>
      <c r="L52" s="256"/>
      <c r="M52" s="256"/>
      <c r="N52" s="256"/>
      <c r="O52" s="256"/>
      <c r="P52" s="255"/>
      <c r="R52" s="164"/>
      <c r="S52" s="164"/>
      <c r="T52" s="164"/>
      <c r="U52" s="164"/>
      <c r="V52" s="164"/>
      <c r="W52" s="164"/>
      <c r="X52" s="164"/>
    </row>
    <row r="53" spans="1:26">
      <c r="A53" s="265" t="s">
        <v>503</v>
      </c>
      <c r="B53" s="802" t="s">
        <v>247</v>
      </c>
      <c r="C53" s="267" t="s">
        <v>247</v>
      </c>
      <c r="D53" s="267" t="s">
        <v>247</v>
      </c>
      <c r="E53" s="267" t="s">
        <v>247</v>
      </c>
      <c r="F53" s="267" t="s">
        <v>247</v>
      </c>
      <c r="G53" s="267" t="s">
        <v>247</v>
      </c>
      <c r="H53" s="800" t="s">
        <v>247</v>
      </c>
      <c r="I53" s="51" t="str">
        <f t="shared" si="4"/>
        <v/>
      </c>
      <c r="J53" s="255"/>
      <c r="K53" s="256"/>
      <c r="L53" s="256"/>
      <c r="M53" s="256"/>
      <c r="N53" s="256"/>
      <c r="O53" s="256"/>
      <c r="P53" s="255"/>
      <c r="R53" s="164"/>
      <c r="S53" s="164"/>
      <c r="T53" s="164"/>
      <c r="U53" s="164"/>
      <c r="V53" s="164"/>
      <c r="W53" s="164"/>
      <c r="X53" s="164"/>
    </row>
    <row r="54" spans="1:26">
      <c r="A54" s="265" t="s">
        <v>504</v>
      </c>
      <c r="B54" s="802" t="s">
        <v>247</v>
      </c>
      <c r="C54" s="255" t="s">
        <v>247</v>
      </c>
      <c r="D54" s="255" t="s">
        <v>247</v>
      </c>
      <c r="E54" s="267" t="s">
        <v>247</v>
      </c>
      <c r="F54" s="267" t="s">
        <v>247</v>
      </c>
      <c r="G54" s="267" t="s">
        <v>247</v>
      </c>
      <c r="H54" s="800" t="s">
        <v>247</v>
      </c>
      <c r="I54" s="51" t="str">
        <f t="shared" si="4"/>
        <v/>
      </c>
      <c r="J54" s="255"/>
      <c r="K54" s="255"/>
      <c r="L54" s="255"/>
      <c r="M54" s="256"/>
      <c r="N54" s="256"/>
      <c r="O54" s="256"/>
      <c r="P54" s="255"/>
      <c r="R54" s="164"/>
      <c r="S54" s="164"/>
      <c r="T54" s="164"/>
      <c r="U54" s="164"/>
      <c r="V54" s="164"/>
      <c r="W54" s="164"/>
      <c r="X54" s="164"/>
    </row>
    <row r="55" spans="1:26">
      <c r="A55" s="265" t="s">
        <v>505</v>
      </c>
      <c r="B55" s="802">
        <v>11</v>
      </c>
      <c r="C55" s="255">
        <v>7</v>
      </c>
      <c r="D55" s="255">
        <v>4</v>
      </c>
      <c r="E55" s="267">
        <v>1</v>
      </c>
      <c r="F55" s="267" t="s">
        <v>247</v>
      </c>
      <c r="G55" s="267" t="s">
        <v>247</v>
      </c>
      <c r="H55" s="800">
        <v>12</v>
      </c>
      <c r="I55" s="51" t="str">
        <f t="shared" si="4"/>
        <v/>
      </c>
      <c r="J55" s="255"/>
      <c r="K55" s="255"/>
      <c r="L55" s="255"/>
      <c r="M55" s="256"/>
      <c r="N55" s="256"/>
      <c r="O55" s="256"/>
      <c r="P55" s="255"/>
      <c r="R55" s="164"/>
      <c r="S55" s="164"/>
      <c r="T55" s="164"/>
      <c r="U55" s="164"/>
      <c r="V55" s="164"/>
      <c r="W55" s="164"/>
      <c r="X55" s="164"/>
    </row>
    <row r="56" spans="1:26">
      <c r="A56" s="265" t="s">
        <v>506</v>
      </c>
      <c r="B56" s="802" t="s">
        <v>247</v>
      </c>
      <c r="C56" s="255" t="s">
        <v>247</v>
      </c>
      <c r="D56" s="255" t="s">
        <v>247</v>
      </c>
      <c r="E56" s="267" t="s">
        <v>247</v>
      </c>
      <c r="F56" s="267" t="s">
        <v>247</v>
      </c>
      <c r="G56" s="267" t="s">
        <v>247</v>
      </c>
      <c r="H56" s="800" t="s">
        <v>247</v>
      </c>
      <c r="I56" s="51" t="str">
        <f t="shared" si="4"/>
        <v/>
      </c>
      <c r="J56" s="255"/>
      <c r="K56" s="255"/>
      <c r="L56" s="255"/>
      <c r="M56" s="256"/>
      <c r="N56" s="256"/>
      <c r="O56" s="256"/>
      <c r="P56" s="255"/>
      <c r="R56" s="164"/>
      <c r="S56" s="164"/>
      <c r="T56" s="164"/>
      <c r="U56" s="164"/>
      <c r="V56" s="164"/>
      <c r="W56" s="164"/>
      <c r="X56" s="164"/>
    </row>
    <row r="57" spans="1:26">
      <c r="A57" s="265" t="s">
        <v>507</v>
      </c>
      <c r="B57" s="802" t="s">
        <v>247</v>
      </c>
      <c r="C57" s="255">
        <v>1</v>
      </c>
      <c r="D57" s="267" t="s">
        <v>247</v>
      </c>
      <c r="E57" s="267" t="s">
        <v>247</v>
      </c>
      <c r="F57" s="267" t="s">
        <v>247</v>
      </c>
      <c r="G57" s="267" t="s">
        <v>247</v>
      </c>
      <c r="H57" s="800">
        <v>1</v>
      </c>
      <c r="I57" s="51" t="str">
        <f t="shared" si="4"/>
        <v/>
      </c>
      <c r="J57" s="256"/>
      <c r="K57" s="255"/>
      <c r="L57" s="256"/>
      <c r="M57" s="256"/>
      <c r="N57" s="256"/>
      <c r="O57" s="256"/>
      <c r="P57" s="255"/>
      <c r="R57" s="164"/>
      <c r="S57" s="164"/>
      <c r="T57" s="164"/>
      <c r="U57" s="164"/>
      <c r="V57" s="164"/>
      <c r="W57" s="164"/>
      <c r="X57" s="164"/>
    </row>
    <row r="58" spans="1:26">
      <c r="A58" s="265" t="s">
        <v>508</v>
      </c>
      <c r="B58" s="802" t="s">
        <v>247</v>
      </c>
      <c r="C58" s="267" t="s">
        <v>247</v>
      </c>
      <c r="D58" s="267" t="s">
        <v>247</v>
      </c>
      <c r="E58" s="267" t="s">
        <v>247</v>
      </c>
      <c r="F58" s="267" t="s">
        <v>247</v>
      </c>
      <c r="G58" s="267" t="s">
        <v>247</v>
      </c>
      <c r="H58" s="800" t="s">
        <v>247</v>
      </c>
      <c r="I58" s="51" t="str">
        <f t="shared" si="4"/>
        <v/>
      </c>
      <c r="J58" s="256"/>
      <c r="K58" s="256"/>
      <c r="L58" s="256"/>
      <c r="M58" s="256"/>
      <c r="N58" s="256"/>
      <c r="O58" s="256"/>
      <c r="P58" s="255"/>
      <c r="R58" s="164"/>
      <c r="S58" s="164"/>
      <c r="T58" s="164"/>
      <c r="U58" s="164"/>
      <c r="V58" s="164"/>
      <c r="W58" s="164"/>
      <c r="X58" s="164"/>
    </row>
    <row r="59" spans="1:26">
      <c r="A59" s="265" t="s">
        <v>509</v>
      </c>
      <c r="B59" s="802" t="s">
        <v>247</v>
      </c>
      <c r="C59" s="267" t="s">
        <v>247</v>
      </c>
      <c r="D59" s="267" t="s">
        <v>247</v>
      </c>
      <c r="E59" s="267" t="s">
        <v>247</v>
      </c>
      <c r="F59" s="267" t="s">
        <v>247</v>
      </c>
      <c r="G59" s="267" t="s">
        <v>247</v>
      </c>
      <c r="H59" s="800" t="s">
        <v>247</v>
      </c>
      <c r="I59" s="51" t="str">
        <f t="shared" si="4"/>
        <v/>
      </c>
      <c r="J59" s="256"/>
      <c r="K59" s="256"/>
      <c r="L59" s="256"/>
      <c r="M59" s="256"/>
      <c r="N59" s="256"/>
      <c r="O59" s="256"/>
      <c r="P59" s="255"/>
      <c r="R59" s="164"/>
      <c r="S59" s="164"/>
      <c r="T59" s="164"/>
      <c r="U59" s="164"/>
      <c r="V59" s="164"/>
      <c r="W59" s="164"/>
      <c r="X59" s="164"/>
    </row>
    <row r="60" spans="1:26">
      <c r="A60" s="265" t="s">
        <v>510</v>
      </c>
      <c r="B60" s="802" t="s">
        <v>247</v>
      </c>
      <c r="C60" s="255" t="s">
        <v>247</v>
      </c>
      <c r="D60" s="255" t="s">
        <v>247</v>
      </c>
      <c r="E60" s="267" t="s">
        <v>247</v>
      </c>
      <c r="F60" s="267" t="s">
        <v>247</v>
      </c>
      <c r="G60" s="267" t="s">
        <v>247</v>
      </c>
      <c r="H60" s="800" t="s">
        <v>247</v>
      </c>
      <c r="I60" s="51" t="str">
        <f t="shared" si="4"/>
        <v/>
      </c>
      <c r="J60" s="255"/>
      <c r="K60" s="255"/>
      <c r="L60" s="259"/>
      <c r="M60" s="256"/>
      <c r="N60" s="256"/>
      <c r="O60" s="256"/>
      <c r="P60" s="255"/>
      <c r="R60" s="164"/>
      <c r="S60" s="164"/>
      <c r="T60" s="164"/>
      <c r="U60" s="164"/>
      <c r="V60" s="164"/>
      <c r="W60" s="164"/>
      <c r="X60" s="164"/>
    </row>
    <row r="61" spans="1:26">
      <c r="A61" s="265" t="s">
        <v>511</v>
      </c>
      <c r="B61" s="802" t="s">
        <v>247</v>
      </c>
      <c r="C61" s="267" t="s">
        <v>247</v>
      </c>
      <c r="D61" s="267" t="s">
        <v>247</v>
      </c>
      <c r="E61" s="267" t="s">
        <v>247</v>
      </c>
      <c r="F61" s="267" t="s">
        <v>247</v>
      </c>
      <c r="G61" s="267" t="s">
        <v>247</v>
      </c>
      <c r="H61" s="800" t="s">
        <v>247</v>
      </c>
      <c r="I61" s="51" t="str">
        <f t="shared" si="4"/>
        <v/>
      </c>
      <c r="J61" s="256"/>
      <c r="K61" s="256"/>
      <c r="L61" s="256"/>
      <c r="M61" s="256"/>
      <c r="N61" s="256"/>
      <c r="O61" s="256"/>
      <c r="P61" s="255"/>
      <c r="R61" s="164"/>
      <c r="S61" s="164"/>
      <c r="T61" s="164"/>
      <c r="U61" s="164"/>
      <c r="V61" s="164"/>
      <c r="W61" s="164"/>
      <c r="X61" s="164"/>
    </row>
    <row r="62" spans="1:26">
      <c r="A62" s="265" t="s">
        <v>512</v>
      </c>
      <c r="B62" s="802" t="s">
        <v>247</v>
      </c>
      <c r="C62" s="267" t="s">
        <v>247</v>
      </c>
      <c r="D62" s="267" t="s">
        <v>247</v>
      </c>
      <c r="E62" s="267" t="s">
        <v>247</v>
      </c>
      <c r="F62" s="267" t="s">
        <v>247</v>
      </c>
      <c r="G62" s="267" t="s">
        <v>247</v>
      </c>
      <c r="H62" s="800" t="s">
        <v>247</v>
      </c>
      <c r="I62" s="51" t="str">
        <f t="shared" si="4"/>
        <v/>
      </c>
      <c r="J62" s="256"/>
      <c r="K62" s="256"/>
      <c r="L62" s="256"/>
      <c r="M62" s="256"/>
      <c r="N62" s="256"/>
      <c r="O62" s="256"/>
      <c r="P62" s="255"/>
      <c r="R62" s="164"/>
      <c r="S62" s="164"/>
      <c r="T62" s="164"/>
      <c r="U62" s="164"/>
      <c r="V62" s="164"/>
      <c r="W62" s="164"/>
      <c r="X62" s="164"/>
    </row>
    <row r="63" spans="1:26">
      <c r="A63" s="265" t="s">
        <v>513</v>
      </c>
      <c r="B63" s="802">
        <v>1</v>
      </c>
      <c r="C63" s="267">
        <v>1</v>
      </c>
      <c r="D63" s="267" t="s">
        <v>247</v>
      </c>
      <c r="E63" s="267" t="s">
        <v>247</v>
      </c>
      <c r="F63" s="267" t="s">
        <v>247</v>
      </c>
      <c r="G63" s="267" t="s">
        <v>247</v>
      </c>
      <c r="H63" s="800">
        <v>1</v>
      </c>
      <c r="I63" s="51" t="str">
        <f t="shared" si="4"/>
        <v/>
      </c>
      <c r="J63" s="256"/>
      <c r="K63" s="256"/>
      <c r="L63" s="256"/>
      <c r="M63" s="256"/>
      <c r="N63" s="256"/>
      <c r="O63" s="256"/>
      <c r="P63" s="255"/>
      <c r="R63" s="164"/>
      <c r="S63" s="164"/>
      <c r="T63" s="164"/>
      <c r="U63" s="164"/>
      <c r="V63" s="164"/>
      <c r="W63" s="164"/>
      <c r="X63" s="164"/>
    </row>
    <row r="64" spans="1:26">
      <c r="A64" s="265" t="s">
        <v>514</v>
      </c>
      <c r="B64" s="802" t="s">
        <v>247</v>
      </c>
      <c r="C64" s="267" t="s">
        <v>247</v>
      </c>
      <c r="D64" s="267" t="s">
        <v>247</v>
      </c>
      <c r="E64" s="267" t="s">
        <v>247</v>
      </c>
      <c r="F64" s="267" t="s">
        <v>247</v>
      </c>
      <c r="G64" s="267" t="s">
        <v>247</v>
      </c>
      <c r="H64" s="800" t="s">
        <v>247</v>
      </c>
      <c r="I64" s="51" t="str">
        <f t="shared" si="4"/>
        <v/>
      </c>
      <c r="J64" s="255"/>
      <c r="K64" s="256"/>
      <c r="L64" s="256"/>
      <c r="M64" s="256"/>
      <c r="N64" s="256"/>
      <c r="O64" s="256"/>
      <c r="P64" s="255"/>
      <c r="R64" s="164"/>
      <c r="S64" s="164"/>
      <c r="T64" s="164"/>
      <c r="U64" s="164"/>
      <c r="V64" s="164"/>
      <c r="W64" s="164"/>
      <c r="X64" s="164"/>
    </row>
    <row r="65" spans="1:24">
      <c r="A65" s="265" t="s">
        <v>515</v>
      </c>
      <c r="B65" s="802" t="s">
        <v>247</v>
      </c>
      <c r="C65" s="267" t="s">
        <v>247</v>
      </c>
      <c r="D65" s="267" t="s">
        <v>247</v>
      </c>
      <c r="E65" s="267" t="s">
        <v>247</v>
      </c>
      <c r="F65" s="267" t="s">
        <v>247</v>
      </c>
      <c r="G65" s="267" t="s">
        <v>247</v>
      </c>
      <c r="H65" s="800" t="s">
        <v>247</v>
      </c>
      <c r="I65" s="51" t="str">
        <f t="shared" si="4"/>
        <v/>
      </c>
      <c r="J65" s="256"/>
      <c r="K65" s="256"/>
      <c r="L65" s="256"/>
      <c r="M65" s="256"/>
      <c r="N65" s="256"/>
      <c r="O65" s="256"/>
      <c r="P65" s="255"/>
      <c r="R65" s="164"/>
      <c r="S65" s="164"/>
      <c r="T65" s="164"/>
      <c r="U65" s="164"/>
      <c r="V65" s="164"/>
      <c r="W65" s="164"/>
      <c r="X65" s="164"/>
    </row>
    <row r="66" spans="1:24">
      <c r="A66" s="265" t="s">
        <v>516</v>
      </c>
      <c r="B66" s="802" t="s">
        <v>247</v>
      </c>
      <c r="C66" s="267" t="s">
        <v>247</v>
      </c>
      <c r="D66" s="267" t="s">
        <v>247</v>
      </c>
      <c r="E66" s="267" t="s">
        <v>247</v>
      </c>
      <c r="F66" s="267" t="s">
        <v>247</v>
      </c>
      <c r="G66" s="267" t="s">
        <v>247</v>
      </c>
      <c r="H66" s="800" t="s">
        <v>247</v>
      </c>
      <c r="I66" s="51" t="str">
        <f t="shared" si="4"/>
        <v/>
      </c>
      <c r="J66" s="256"/>
      <c r="K66" s="256"/>
      <c r="L66" s="256"/>
      <c r="M66" s="256"/>
      <c r="N66" s="256"/>
      <c r="O66" s="256"/>
      <c r="P66" s="255"/>
      <c r="R66" s="164"/>
      <c r="S66" s="164"/>
      <c r="T66" s="164"/>
      <c r="U66" s="164"/>
      <c r="V66" s="164"/>
      <c r="W66" s="164"/>
      <c r="X66" s="164"/>
    </row>
    <row r="67" spans="1:24">
      <c r="A67" s="265" t="s">
        <v>517</v>
      </c>
      <c r="B67" s="802" t="s">
        <v>247</v>
      </c>
      <c r="C67" s="267" t="s">
        <v>247</v>
      </c>
      <c r="D67" s="267" t="s">
        <v>247</v>
      </c>
      <c r="E67" s="267" t="s">
        <v>247</v>
      </c>
      <c r="F67" s="267" t="s">
        <v>247</v>
      </c>
      <c r="G67" s="267" t="s">
        <v>247</v>
      </c>
      <c r="H67" s="800" t="s">
        <v>247</v>
      </c>
      <c r="I67" s="51" t="str">
        <f t="shared" si="4"/>
        <v/>
      </c>
      <c r="J67" s="256"/>
      <c r="K67" s="256"/>
      <c r="L67" s="256"/>
      <c r="M67" s="256"/>
      <c r="N67" s="256"/>
      <c r="O67" s="256"/>
      <c r="P67" s="255"/>
      <c r="R67" s="164"/>
      <c r="S67" s="164"/>
      <c r="T67" s="164"/>
      <c r="U67" s="164"/>
      <c r="V67" s="164"/>
      <c r="W67" s="164"/>
      <c r="X67" s="164"/>
    </row>
    <row r="68" spans="1:24">
      <c r="A68" s="265"/>
      <c r="B68" s="261"/>
      <c r="C68" s="255"/>
      <c r="D68" s="255"/>
      <c r="E68" s="255"/>
      <c r="F68" s="255"/>
      <c r="G68" s="255"/>
      <c r="H68" s="255"/>
      <c r="I68" s="51" t="str">
        <f t="shared" si="4"/>
        <v/>
      </c>
      <c r="J68" s="255"/>
      <c r="K68" s="255"/>
      <c r="L68" s="255"/>
      <c r="M68" s="255"/>
      <c r="N68" s="255"/>
      <c r="O68" s="255"/>
      <c r="P68" s="255"/>
      <c r="R68" s="164"/>
      <c r="S68" s="164"/>
      <c r="T68" s="164"/>
      <c r="U68" s="164"/>
      <c r="V68" s="164"/>
      <c r="W68" s="164"/>
      <c r="X68" s="164"/>
    </row>
    <row r="69" spans="1:24">
      <c r="A69" s="252" t="s">
        <v>231</v>
      </c>
      <c r="B69" s="260">
        <v>12</v>
      </c>
      <c r="C69" s="260">
        <v>9</v>
      </c>
      <c r="D69" s="260">
        <v>4</v>
      </c>
      <c r="E69" s="260">
        <v>1</v>
      </c>
      <c r="F69" s="260" t="s">
        <v>247</v>
      </c>
      <c r="G69" s="260" t="s">
        <v>247</v>
      </c>
      <c r="H69" s="801">
        <v>14</v>
      </c>
      <c r="I69" s="51" t="str">
        <f t="shared" si="4"/>
        <v/>
      </c>
      <c r="J69" s="261"/>
      <c r="K69" s="261"/>
      <c r="L69" s="261"/>
      <c r="M69" s="261"/>
      <c r="N69" s="261"/>
      <c r="O69" s="261"/>
      <c r="P69" s="261"/>
      <c r="R69" s="164"/>
      <c r="S69" s="164"/>
      <c r="T69" s="164"/>
      <c r="U69" s="164"/>
      <c r="V69" s="164"/>
      <c r="W69" s="164"/>
      <c r="X69" s="164"/>
    </row>
    <row r="70" spans="1:24">
      <c r="A70" s="264"/>
      <c r="B70" s="282" t="str">
        <f t="shared" ref="B70:H70" si="5">IF(AND(B69="-",SUM(B51:B67)=0),"",IF(B69=SUM(B51:B67),"","TOTALS DON’T MATCH SUM OF THE PART"))</f>
        <v/>
      </c>
      <c r="C70" s="282" t="str">
        <f t="shared" si="5"/>
        <v/>
      </c>
      <c r="D70" s="282" t="str">
        <f t="shared" si="5"/>
        <v/>
      </c>
      <c r="E70" s="282" t="str">
        <f t="shared" si="5"/>
        <v/>
      </c>
      <c r="F70" s="282" t="str">
        <f t="shared" si="5"/>
        <v/>
      </c>
      <c r="G70" s="282" t="str">
        <f t="shared" si="5"/>
        <v/>
      </c>
      <c r="H70" s="282" t="str">
        <f t="shared" si="5"/>
        <v/>
      </c>
    </row>
    <row r="71" spans="1:24">
      <c r="A71" s="284"/>
      <c r="B71" s="283" t="str">
        <f t="shared" ref="B71:H71" si="6">IF(B69=B19,"","ERROR WITH TOP TABLE")</f>
        <v/>
      </c>
      <c r="C71" s="283" t="str">
        <f t="shared" si="6"/>
        <v/>
      </c>
      <c r="D71" s="283" t="str">
        <f t="shared" si="6"/>
        <v/>
      </c>
      <c r="E71" s="283" t="str">
        <f t="shared" si="6"/>
        <v/>
      </c>
      <c r="F71" s="283" t="str">
        <f t="shared" si="6"/>
        <v/>
      </c>
      <c r="G71" s="283" t="str">
        <f t="shared" si="6"/>
        <v/>
      </c>
      <c r="H71" s="283" t="str">
        <f t="shared" si="6"/>
        <v/>
      </c>
    </row>
    <row r="72" spans="1:24" ht="12.75" customHeight="1">
      <c r="A72" s="1147" t="s">
        <v>672</v>
      </c>
      <c r="B72" s="1221" t="s">
        <v>543</v>
      </c>
      <c r="C72" s="1152" t="s">
        <v>385</v>
      </c>
      <c r="D72" s="1152"/>
      <c r="E72" s="1152"/>
      <c r="F72" s="1152"/>
      <c r="G72" s="1152"/>
      <c r="H72" s="1152"/>
    </row>
    <row r="73" spans="1:24" ht="12.75" customHeight="1">
      <c r="A73" s="1227"/>
      <c r="B73" s="1222"/>
      <c r="C73" s="1228" t="s">
        <v>544</v>
      </c>
      <c r="D73" s="1228" t="s">
        <v>692</v>
      </c>
      <c r="E73" s="1228" t="s">
        <v>693</v>
      </c>
      <c r="F73" s="1228" t="s">
        <v>695</v>
      </c>
      <c r="G73" s="1228" t="s">
        <v>694</v>
      </c>
      <c r="H73" s="1221" t="s">
        <v>501</v>
      </c>
    </row>
    <row r="74" spans="1:24">
      <c r="A74" s="1148"/>
      <c r="B74" s="1223"/>
      <c r="C74" s="1225"/>
      <c r="D74" s="1225"/>
      <c r="E74" s="1225"/>
      <c r="F74" s="1225"/>
      <c r="G74" s="1225"/>
      <c r="H74" s="1223"/>
    </row>
    <row r="75" spans="1:24">
      <c r="B75" s="280"/>
      <c r="C75" s="281"/>
      <c r="D75" s="281"/>
      <c r="E75" s="281"/>
      <c r="F75" s="281"/>
      <c r="G75" s="281"/>
      <c r="H75" s="281"/>
    </row>
    <row r="76" spans="1:24">
      <c r="A76" s="265" t="s">
        <v>502</v>
      </c>
      <c r="B76" s="802" t="s">
        <v>247</v>
      </c>
      <c r="C76" s="267" t="s">
        <v>247</v>
      </c>
      <c r="D76" s="267" t="s">
        <v>247</v>
      </c>
      <c r="E76" s="267" t="s">
        <v>247</v>
      </c>
      <c r="F76" s="267" t="s">
        <v>247</v>
      </c>
      <c r="G76" s="267" t="s">
        <v>247</v>
      </c>
      <c r="H76" s="800" t="s">
        <v>247</v>
      </c>
      <c r="I76" s="51" t="str">
        <f t="shared" ref="I76:I94" si="7">IF(AND(H76="-",SUM(C76:G76)=0),"",IF(H76=SUM(C76:G76),"","TOTALS DON’T MATCH SUM OF THE PART"))</f>
        <v/>
      </c>
    </row>
    <row r="77" spans="1:24">
      <c r="A77" s="265" t="s">
        <v>489</v>
      </c>
      <c r="B77" s="802" t="s">
        <v>247</v>
      </c>
      <c r="C77" s="267" t="s">
        <v>247</v>
      </c>
      <c r="D77" s="267" t="s">
        <v>247</v>
      </c>
      <c r="E77" s="267" t="s">
        <v>247</v>
      </c>
      <c r="F77" s="267" t="s">
        <v>247</v>
      </c>
      <c r="G77" s="267" t="s">
        <v>247</v>
      </c>
      <c r="H77" s="800" t="s">
        <v>247</v>
      </c>
      <c r="I77" s="51" t="str">
        <f t="shared" si="7"/>
        <v/>
      </c>
    </row>
    <row r="78" spans="1:24">
      <c r="A78" s="265" t="s">
        <v>503</v>
      </c>
      <c r="B78" s="804" t="s">
        <v>247</v>
      </c>
      <c r="C78" s="267" t="s">
        <v>247</v>
      </c>
      <c r="D78" s="267" t="s">
        <v>247</v>
      </c>
      <c r="E78" s="267" t="s">
        <v>247</v>
      </c>
      <c r="F78" s="267" t="s">
        <v>247</v>
      </c>
      <c r="G78" s="267" t="s">
        <v>247</v>
      </c>
      <c r="H78" s="800" t="s">
        <v>247</v>
      </c>
      <c r="I78" s="51" t="str">
        <f t="shared" si="7"/>
        <v/>
      </c>
    </row>
    <row r="79" spans="1:24">
      <c r="A79" s="265" t="s">
        <v>504</v>
      </c>
      <c r="B79" s="804" t="s">
        <v>247</v>
      </c>
      <c r="C79" s="255" t="s">
        <v>247</v>
      </c>
      <c r="D79" s="255" t="s">
        <v>247</v>
      </c>
      <c r="E79" s="267" t="s">
        <v>247</v>
      </c>
      <c r="F79" s="267" t="s">
        <v>247</v>
      </c>
      <c r="G79" s="267" t="s">
        <v>247</v>
      </c>
      <c r="H79" s="800" t="s">
        <v>247</v>
      </c>
      <c r="I79" s="51" t="str">
        <f t="shared" si="7"/>
        <v/>
      </c>
    </row>
    <row r="80" spans="1:24">
      <c r="A80" s="265" t="s">
        <v>505</v>
      </c>
      <c r="B80" s="804">
        <v>8</v>
      </c>
      <c r="C80" s="255">
        <v>3</v>
      </c>
      <c r="D80" s="255">
        <v>7</v>
      </c>
      <c r="E80" s="267">
        <v>4</v>
      </c>
      <c r="F80" s="267" t="s">
        <v>247</v>
      </c>
      <c r="G80" s="267" t="s">
        <v>247</v>
      </c>
      <c r="H80" s="800">
        <v>14</v>
      </c>
      <c r="I80" s="51" t="str">
        <f t="shared" si="7"/>
        <v/>
      </c>
    </row>
    <row r="81" spans="1:9">
      <c r="A81" s="265" t="s">
        <v>506</v>
      </c>
      <c r="B81" s="804" t="s">
        <v>247</v>
      </c>
      <c r="C81" s="255">
        <v>1</v>
      </c>
      <c r="D81" s="255" t="s">
        <v>247</v>
      </c>
      <c r="E81" s="267" t="s">
        <v>247</v>
      </c>
      <c r="F81" s="267" t="s">
        <v>247</v>
      </c>
      <c r="G81" s="267" t="s">
        <v>247</v>
      </c>
      <c r="H81" s="800">
        <v>1</v>
      </c>
      <c r="I81" s="51" t="str">
        <f t="shared" si="7"/>
        <v/>
      </c>
    </row>
    <row r="82" spans="1:9">
      <c r="A82" s="265" t="s">
        <v>507</v>
      </c>
      <c r="B82" s="802">
        <v>1</v>
      </c>
      <c r="C82" s="255" t="s">
        <v>247</v>
      </c>
      <c r="D82" s="267" t="s">
        <v>247</v>
      </c>
      <c r="E82" s="267" t="s">
        <v>247</v>
      </c>
      <c r="F82" s="267" t="s">
        <v>247</v>
      </c>
      <c r="G82" s="267" t="s">
        <v>247</v>
      </c>
      <c r="H82" s="800" t="s">
        <v>247</v>
      </c>
      <c r="I82" s="51" t="str">
        <f t="shared" si="7"/>
        <v/>
      </c>
    </row>
    <row r="83" spans="1:9">
      <c r="A83" s="265" t="s">
        <v>508</v>
      </c>
      <c r="B83" s="802" t="s">
        <v>247</v>
      </c>
      <c r="C83" s="267" t="s">
        <v>247</v>
      </c>
      <c r="D83" s="267" t="s">
        <v>247</v>
      </c>
      <c r="E83" s="267" t="s">
        <v>247</v>
      </c>
      <c r="F83" s="267" t="s">
        <v>247</v>
      </c>
      <c r="G83" s="267" t="s">
        <v>247</v>
      </c>
      <c r="H83" s="800" t="s">
        <v>247</v>
      </c>
      <c r="I83" s="51" t="str">
        <f t="shared" si="7"/>
        <v/>
      </c>
    </row>
    <row r="84" spans="1:9">
      <c r="A84" s="265" t="s">
        <v>509</v>
      </c>
      <c r="B84" s="802" t="s">
        <v>247</v>
      </c>
      <c r="C84" s="267" t="s">
        <v>247</v>
      </c>
      <c r="D84" s="267" t="s">
        <v>247</v>
      </c>
      <c r="E84" s="267">
        <v>1</v>
      </c>
      <c r="F84" s="267" t="s">
        <v>247</v>
      </c>
      <c r="G84" s="267" t="s">
        <v>247</v>
      </c>
      <c r="H84" s="800">
        <v>1</v>
      </c>
      <c r="I84" s="51" t="str">
        <f t="shared" si="7"/>
        <v/>
      </c>
    </row>
    <row r="85" spans="1:9">
      <c r="A85" s="265" t="s">
        <v>510</v>
      </c>
      <c r="B85" s="804" t="s">
        <v>247</v>
      </c>
      <c r="C85" s="255" t="s">
        <v>247</v>
      </c>
      <c r="D85" s="255" t="s">
        <v>247</v>
      </c>
      <c r="E85" s="267" t="s">
        <v>247</v>
      </c>
      <c r="F85" s="267" t="s">
        <v>247</v>
      </c>
      <c r="G85" s="267" t="s">
        <v>247</v>
      </c>
      <c r="H85" s="800" t="s">
        <v>247</v>
      </c>
      <c r="I85" s="51" t="str">
        <f t="shared" si="7"/>
        <v/>
      </c>
    </row>
    <row r="86" spans="1:9">
      <c r="A86" s="265" t="s">
        <v>511</v>
      </c>
      <c r="B86" s="802" t="s">
        <v>247</v>
      </c>
      <c r="C86" s="267" t="s">
        <v>247</v>
      </c>
      <c r="D86" s="267" t="s">
        <v>247</v>
      </c>
      <c r="E86" s="267" t="s">
        <v>247</v>
      </c>
      <c r="F86" s="267" t="s">
        <v>247</v>
      </c>
      <c r="G86" s="267" t="s">
        <v>247</v>
      </c>
      <c r="H86" s="800" t="s">
        <v>247</v>
      </c>
      <c r="I86" s="51" t="str">
        <f t="shared" si="7"/>
        <v/>
      </c>
    </row>
    <row r="87" spans="1:9">
      <c r="A87" s="265" t="s">
        <v>512</v>
      </c>
      <c r="B87" s="802" t="s">
        <v>247</v>
      </c>
      <c r="C87" s="267" t="s">
        <v>247</v>
      </c>
      <c r="D87" s="267" t="s">
        <v>247</v>
      </c>
      <c r="E87" s="267" t="s">
        <v>247</v>
      </c>
      <c r="F87" s="267" t="s">
        <v>247</v>
      </c>
      <c r="G87" s="267" t="s">
        <v>247</v>
      </c>
      <c r="H87" s="800" t="s">
        <v>247</v>
      </c>
      <c r="I87" s="51" t="str">
        <f t="shared" si="7"/>
        <v/>
      </c>
    </row>
    <row r="88" spans="1:9">
      <c r="A88" s="265" t="s">
        <v>513</v>
      </c>
      <c r="B88" s="802" t="s">
        <v>247</v>
      </c>
      <c r="C88" s="267" t="s">
        <v>247</v>
      </c>
      <c r="D88" s="267" t="s">
        <v>247</v>
      </c>
      <c r="E88" s="267" t="s">
        <v>247</v>
      </c>
      <c r="F88" s="267" t="s">
        <v>247</v>
      </c>
      <c r="G88" s="267" t="s">
        <v>247</v>
      </c>
      <c r="H88" s="800" t="s">
        <v>247</v>
      </c>
      <c r="I88" s="51" t="str">
        <f t="shared" si="7"/>
        <v/>
      </c>
    </row>
    <row r="89" spans="1:9">
      <c r="A89" s="265" t="s">
        <v>514</v>
      </c>
      <c r="B89" s="804" t="s">
        <v>247</v>
      </c>
      <c r="C89" s="267" t="s">
        <v>247</v>
      </c>
      <c r="D89" s="267" t="s">
        <v>247</v>
      </c>
      <c r="E89" s="267" t="s">
        <v>247</v>
      </c>
      <c r="F89" s="267" t="s">
        <v>247</v>
      </c>
      <c r="G89" s="267" t="s">
        <v>247</v>
      </c>
      <c r="H89" s="800" t="s">
        <v>247</v>
      </c>
      <c r="I89" s="51" t="str">
        <f t="shared" si="7"/>
        <v/>
      </c>
    </row>
    <row r="90" spans="1:9">
      <c r="A90" s="265" t="s">
        <v>515</v>
      </c>
      <c r="B90" s="802" t="s">
        <v>247</v>
      </c>
      <c r="C90" s="267" t="s">
        <v>247</v>
      </c>
      <c r="D90" s="267" t="s">
        <v>247</v>
      </c>
      <c r="E90" s="267" t="s">
        <v>247</v>
      </c>
      <c r="F90" s="267" t="s">
        <v>247</v>
      </c>
      <c r="G90" s="267" t="s">
        <v>247</v>
      </c>
      <c r="H90" s="800" t="s">
        <v>247</v>
      </c>
      <c r="I90" s="51" t="str">
        <f t="shared" si="7"/>
        <v/>
      </c>
    </row>
    <row r="91" spans="1:9">
      <c r="A91" s="265" t="s">
        <v>516</v>
      </c>
      <c r="B91" s="802" t="s">
        <v>247</v>
      </c>
      <c r="C91" s="267" t="s">
        <v>247</v>
      </c>
      <c r="D91" s="267" t="s">
        <v>247</v>
      </c>
      <c r="E91" s="267" t="s">
        <v>247</v>
      </c>
      <c r="F91" s="267" t="s">
        <v>247</v>
      </c>
      <c r="G91" s="267" t="s">
        <v>247</v>
      </c>
      <c r="H91" s="800" t="s">
        <v>247</v>
      </c>
      <c r="I91" s="51" t="str">
        <f t="shared" si="7"/>
        <v/>
      </c>
    </row>
    <row r="92" spans="1:9">
      <c r="A92" s="265" t="s">
        <v>517</v>
      </c>
      <c r="B92" s="802" t="s">
        <v>247</v>
      </c>
      <c r="C92" s="267" t="s">
        <v>247</v>
      </c>
      <c r="D92" s="267" t="s">
        <v>247</v>
      </c>
      <c r="E92" s="267" t="s">
        <v>247</v>
      </c>
      <c r="F92" s="267" t="s">
        <v>247</v>
      </c>
      <c r="G92" s="267" t="s">
        <v>247</v>
      </c>
      <c r="H92" s="800" t="s">
        <v>247</v>
      </c>
      <c r="I92" s="51" t="str">
        <f t="shared" si="7"/>
        <v/>
      </c>
    </row>
    <row r="93" spans="1:9">
      <c r="A93" s="265"/>
      <c r="B93" s="261"/>
      <c r="C93" s="255"/>
      <c r="D93" s="255"/>
      <c r="E93" s="255"/>
      <c r="F93" s="255"/>
      <c r="G93" s="255"/>
      <c r="H93" s="255"/>
      <c r="I93" s="51" t="str">
        <f t="shared" si="7"/>
        <v/>
      </c>
    </row>
    <row r="94" spans="1:9">
      <c r="A94" s="252" t="s">
        <v>231</v>
      </c>
      <c r="B94" s="260">
        <v>9</v>
      </c>
      <c r="C94" s="260">
        <v>4</v>
      </c>
      <c r="D94" s="260">
        <v>7</v>
      </c>
      <c r="E94" s="260">
        <v>5</v>
      </c>
      <c r="F94" s="260" t="s">
        <v>247</v>
      </c>
      <c r="G94" s="260" t="s">
        <v>247</v>
      </c>
      <c r="H94" s="801">
        <v>16</v>
      </c>
      <c r="I94" s="51" t="str">
        <f t="shared" si="7"/>
        <v/>
      </c>
    </row>
    <row r="95" spans="1:9">
      <c r="A95" s="264"/>
      <c r="B95" s="282" t="str">
        <f t="shared" ref="B95:H95" si="8">IF(AND(B94="-",SUM(B76:B92)=0),"",IF(B94=SUM(B76:B92),"","TOTALS DON’T MATCH SUM OF THE PART"))</f>
        <v/>
      </c>
      <c r="C95" s="282" t="str">
        <f t="shared" si="8"/>
        <v/>
      </c>
      <c r="D95" s="282" t="str">
        <f t="shared" si="8"/>
        <v/>
      </c>
      <c r="E95" s="282" t="str">
        <f t="shared" si="8"/>
        <v/>
      </c>
      <c r="F95" s="282" t="str">
        <f t="shared" si="8"/>
        <v/>
      </c>
      <c r="G95" s="282" t="str">
        <f t="shared" si="8"/>
        <v/>
      </c>
      <c r="H95" s="282" t="str">
        <f t="shared" si="8"/>
        <v/>
      </c>
      <c r="I95" s="51"/>
    </row>
    <row r="96" spans="1:9">
      <c r="A96" s="284"/>
      <c r="B96" s="283" t="str">
        <f t="shared" ref="B96:H96" si="9">IF(B94=B18,"","ERROR WITH TOP TABLE")</f>
        <v/>
      </c>
      <c r="C96" s="283" t="str">
        <f t="shared" si="9"/>
        <v/>
      </c>
      <c r="D96" s="283" t="str">
        <f t="shared" si="9"/>
        <v/>
      </c>
      <c r="E96" s="283" t="str">
        <f t="shared" si="9"/>
        <v/>
      </c>
      <c r="F96" s="283" t="str">
        <f t="shared" si="9"/>
        <v/>
      </c>
      <c r="G96" s="283" t="str">
        <f t="shared" si="9"/>
        <v/>
      </c>
      <c r="H96" s="283" t="str">
        <f t="shared" si="9"/>
        <v/>
      </c>
    </row>
    <row r="97" spans="1:9" ht="12.75" customHeight="1">
      <c r="A97" s="1147" t="s">
        <v>689</v>
      </c>
      <c r="B97" s="1221" t="s">
        <v>543</v>
      </c>
      <c r="C97" s="1152" t="s">
        <v>385</v>
      </c>
      <c r="D97" s="1152"/>
      <c r="E97" s="1152"/>
      <c r="F97" s="1152"/>
      <c r="G97" s="1152"/>
      <c r="H97" s="1152"/>
    </row>
    <row r="98" spans="1:9" ht="12.75" customHeight="1">
      <c r="A98" s="1227"/>
      <c r="B98" s="1222"/>
      <c r="C98" s="1228" t="s">
        <v>544</v>
      </c>
      <c r="D98" s="1228" t="s">
        <v>692</v>
      </c>
      <c r="E98" s="1228" t="s">
        <v>693</v>
      </c>
      <c r="F98" s="1228" t="s">
        <v>695</v>
      </c>
      <c r="G98" s="1228" t="s">
        <v>694</v>
      </c>
      <c r="H98" s="1221" t="s">
        <v>501</v>
      </c>
    </row>
    <row r="99" spans="1:9">
      <c r="A99" s="1148"/>
      <c r="B99" s="1223"/>
      <c r="C99" s="1225"/>
      <c r="D99" s="1225"/>
      <c r="E99" s="1225"/>
      <c r="F99" s="1225"/>
      <c r="G99" s="1225"/>
      <c r="H99" s="1223"/>
    </row>
    <row r="100" spans="1:9">
      <c r="B100" s="280"/>
      <c r="C100" s="281"/>
      <c r="D100" s="281"/>
      <c r="E100" s="281"/>
      <c r="F100" s="281"/>
      <c r="G100" s="281"/>
      <c r="H100" s="281"/>
    </row>
    <row r="101" spans="1:9">
      <c r="A101" s="265" t="s">
        <v>502</v>
      </c>
      <c r="B101" s="802">
        <v>1</v>
      </c>
      <c r="C101" s="267">
        <v>1</v>
      </c>
      <c r="D101" s="267">
        <v>1</v>
      </c>
      <c r="E101" s="267" t="s">
        <v>247</v>
      </c>
      <c r="F101" s="267" t="s">
        <v>247</v>
      </c>
      <c r="G101" s="267" t="s">
        <v>247</v>
      </c>
      <c r="H101" s="800">
        <v>2</v>
      </c>
      <c r="I101" s="51" t="str">
        <f t="shared" ref="I101:I119" si="10">IF(AND(H101="-",SUM(C101:G101)=0),"",IF(H101=SUM(C101:G101),"","TOTALS DON’T MATCH SUM OF THE PART"))</f>
        <v/>
      </c>
    </row>
    <row r="102" spans="1:9">
      <c r="A102" s="265" t="s">
        <v>489</v>
      </c>
      <c r="B102" s="802" t="s">
        <v>247</v>
      </c>
      <c r="C102" s="267" t="s">
        <v>247</v>
      </c>
      <c r="D102" s="267" t="s">
        <v>247</v>
      </c>
      <c r="E102" s="267" t="s">
        <v>247</v>
      </c>
      <c r="F102" s="267" t="s">
        <v>247</v>
      </c>
      <c r="G102" s="267" t="s">
        <v>247</v>
      </c>
      <c r="H102" s="800" t="s">
        <v>247</v>
      </c>
      <c r="I102" s="51" t="str">
        <f t="shared" si="10"/>
        <v/>
      </c>
    </row>
    <row r="103" spans="1:9">
      <c r="A103" s="265" t="s">
        <v>503</v>
      </c>
      <c r="B103" s="804" t="s">
        <v>247</v>
      </c>
      <c r="C103" s="267">
        <v>1</v>
      </c>
      <c r="D103" s="267" t="s">
        <v>247</v>
      </c>
      <c r="E103" s="267" t="s">
        <v>247</v>
      </c>
      <c r="F103" s="267" t="s">
        <v>247</v>
      </c>
      <c r="G103" s="267" t="s">
        <v>247</v>
      </c>
      <c r="H103" s="800">
        <v>1</v>
      </c>
      <c r="I103" s="51" t="str">
        <f t="shared" si="10"/>
        <v/>
      </c>
    </row>
    <row r="104" spans="1:9">
      <c r="A104" s="265" t="s">
        <v>504</v>
      </c>
      <c r="B104" s="804">
        <v>1</v>
      </c>
      <c r="C104" s="255" t="s">
        <v>247</v>
      </c>
      <c r="D104" s="255">
        <v>1</v>
      </c>
      <c r="E104" s="267">
        <v>1</v>
      </c>
      <c r="F104" s="267" t="s">
        <v>247</v>
      </c>
      <c r="G104" s="267" t="s">
        <v>247</v>
      </c>
      <c r="H104" s="800">
        <v>2</v>
      </c>
      <c r="I104" s="51" t="str">
        <f t="shared" si="10"/>
        <v/>
      </c>
    </row>
    <row r="105" spans="1:9">
      <c r="A105" s="265" t="s">
        <v>505</v>
      </c>
      <c r="B105" s="804">
        <v>17</v>
      </c>
      <c r="C105" s="255">
        <v>8</v>
      </c>
      <c r="D105" s="255">
        <v>12</v>
      </c>
      <c r="E105" s="267" t="s">
        <v>247</v>
      </c>
      <c r="F105" s="267">
        <v>1</v>
      </c>
      <c r="G105" s="267" t="s">
        <v>247</v>
      </c>
      <c r="H105" s="800">
        <v>21</v>
      </c>
      <c r="I105" s="51" t="str">
        <f t="shared" si="10"/>
        <v/>
      </c>
    </row>
    <row r="106" spans="1:9">
      <c r="A106" s="265" t="s">
        <v>506</v>
      </c>
      <c r="B106" s="804">
        <v>3</v>
      </c>
      <c r="C106" s="255" t="s">
        <v>247</v>
      </c>
      <c r="D106" s="255">
        <v>1</v>
      </c>
      <c r="E106" s="267" t="s">
        <v>247</v>
      </c>
      <c r="F106" s="267" t="s">
        <v>247</v>
      </c>
      <c r="G106" s="267" t="s">
        <v>247</v>
      </c>
      <c r="H106" s="800">
        <v>1</v>
      </c>
      <c r="I106" s="51" t="str">
        <f t="shared" si="10"/>
        <v/>
      </c>
    </row>
    <row r="107" spans="1:9">
      <c r="A107" s="265" t="s">
        <v>507</v>
      </c>
      <c r="B107" s="802">
        <v>1</v>
      </c>
      <c r="C107" s="255" t="s">
        <v>247</v>
      </c>
      <c r="D107" s="267">
        <v>1</v>
      </c>
      <c r="E107" s="267" t="s">
        <v>247</v>
      </c>
      <c r="F107" s="267" t="s">
        <v>247</v>
      </c>
      <c r="G107" s="267">
        <v>2</v>
      </c>
      <c r="H107" s="800">
        <v>3</v>
      </c>
      <c r="I107" s="51" t="str">
        <f t="shared" si="10"/>
        <v/>
      </c>
    </row>
    <row r="108" spans="1:9">
      <c r="A108" s="265" t="s">
        <v>508</v>
      </c>
      <c r="B108" s="802" t="s">
        <v>247</v>
      </c>
      <c r="C108" s="267" t="s">
        <v>247</v>
      </c>
      <c r="D108" s="267" t="s">
        <v>247</v>
      </c>
      <c r="E108" s="267" t="s">
        <v>247</v>
      </c>
      <c r="F108" s="267" t="s">
        <v>247</v>
      </c>
      <c r="G108" s="267" t="s">
        <v>247</v>
      </c>
      <c r="H108" s="800" t="s">
        <v>247</v>
      </c>
      <c r="I108" s="51" t="str">
        <f t="shared" si="10"/>
        <v/>
      </c>
    </row>
    <row r="109" spans="1:9">
      <c r="A109" s="265" t="s">
        <v>509</v>
      </c>
      <c r="B109" s="802">
        <v>5</v>
      </c>
      <c r="C109" s="267" t="s">
        <v>247</v>
      </c>
      <c r="D109" s="267">
        <v>2</v>
      </c>
      <c r="E109" s="267" t="s">
        <v>247</v>
      </c>
      <c r="F109" s="267" t="s">
        <v>247</v>
      </c>
      <c r="G109" s="267">
        <v>2</v>
      </c>
      <c r="H109" s="800">
        <v>4</v>
      </c>
      <c r="I109" s="51" t="str">
        <f t="shared" si="10"/>
        <v/>
      </c>
    </row>
    <row r="110" spans="1:9">
      <c r="A110" s="265" t="s">
        <v>510</v>
      </c>
      <c r="B110" s="804" t="s">
        <v>247</v>
      </c>
      <c r="C110" s="255" t="s">
        <v>247</v>
      </c>
      <c r="D110" s="255" t="s">
        <v>247</v>
      </c>
      <c r="E110" s="267" t="s">
        <v>247</v>
      </c>
      <c r="F110" s="267" t="s">
        <v>247</v>
      </c>
      <c r="G110" s="267" t="s">
        <v>247</v>
      </c>
      <c r="H110" s="800" t="s">
        <v>247</v>
      </c>
      <c r="I110" s="51" t="str">
        <f t="shared" si="10"/>
        <v/>
      </c>
    </row>
    <row r="111" spans="1:9">
      <c r="A111" s="265" t="s">
        <v>511</v>
      </c>
      <c r="B111" s="802" t="s">
        <v>247</v>
      </c>
      <c r="C111" s="267" t="s">
        <v>247</v>
      </c>
      <c r="D111" s="267" t="s">
        <v>247</v>
      </c>
      <c r="E111" s="267" t="s">
        <v>247</v>
      </c>
      <c r="F111" s="267" t="s">
        <v>247</v>
      </c>
      <c r="G111" s="267" t="s">
        <v>247</v>
      </c>
      <c r="H111" s="800" t="s">
        <v>247</v>
      </c>
      <c r="I111" s="51" t="str">
        <f t="shared" si="10"/>
        <v/>
      </c>
    </row>
    <row r="112" spans="1:9">
      <c r="A112" s="265" t="s">
        <v>512</v>
      </c>
      <c r="B112" s="802" t="s">
        <v>247</v>
      </c>
      <c r="C112" s="267" t="s">
        <v>247</v>
      </c>
      <c r="D112" s="267" t="s">
        <v>247</v>
      </c>
      <c r="E112" s="267" t="s">
        <v>247</v>
      </c>
      <c r="F112" s="267" t="s">
        <v>247</v>
      </c>
      <c r="G112" s="267" t="s">
        <v>247</v>
      </c>
      <c r="H112" s="800" t="s">
        <v>247</v>
      </c>
      <c r="I112" s="51" t="str">
        <f t="shared" si="10"/>
        <v/>
      </c>
    </row>
    <row r="113" spans="1:9">
      <c r="A113" s="265" t="s">
        <v>513</v>
      </c>
      <c r="B113" s="802" t="s">
        <v>247</v>
      </c>
      <c r="C113" s="267" t="s">
        <v>247</v>
      </c>
      <c r="D113" s="267" t="s">
        <v>247</v>
      </c>
      <c r="E113" s="267" t="s">
        <v>247</v>
      </c>
      <c r="F113" s="267" t="s">
        <v>247</v>
      </c>
      <c r="G113" s="267" t="s">
        <v>247</v>
      </c>
      <c r="H113" s="800" t="s">
        <v>247</v>
      </c>
      <c r="I113" s="51" t="str">
        <f t="shared" si="10"/>
        <v/>
      </c>
    </row>
    <row r="114" spans="1:9">
      <c r="A114" s="265" t="s">
        <v>514</v>
      </c>
      <c r="B114" s="804" t="s">
        <v>247</v>
      </c>
      <c r="C114" s="267" t="s">
        <v>247</v>
      </c>
      <c r="D114" s="267" t="s">
        <v>247</v>
      </c>
      <c r="E114" s="267" t="s">
        <v>247</v>
      </c>
      <c r="F114" s="267" t="s">
        <v>247</v>
      </c>
      <c r="G114" s="267" t="s">
        <v>247</v>
      </c>
      <c r="H114" s="800" t="s">
        <v>247</v>
      </c>
      <c r="I114" s="51" t="str">
        <f t="shared" si="10"/>
        <v/>
      </c>
    </row>
    <row r="115" spans="1:9">
      <c r="A115" s="265" t="s">
        <v>515</v>
      </c>
      <c r="B115" s="802" t="s">
        <v>247</v>
      </c>
      <c r="C115" s="267" t="s">
        <v>247</v>
      </c>
      <c r="D115" s="267" t="s">
        <v>247</v>
      </c>
      <c r="E115" s="267" t="s">
        <v>247</v>
      </c>
      <c r="F115" s="267" t="s">
        <v>247</v>
      </c>
      <c r="G115" s="267" t="s">
        <v>247</v>
      </c>
      <c r="H115" s="800" t="s">
        <v>247</v>
      </c>
      <c r="I115" s="51" t="str">
        <f t="shared" si="10"/>
        <v/>
      </c>
    </row>
    <row r="116" spans="1:9">
      <c r="A116" s="265" t="s">
        <v>516</v>
      </c>
      <c r="B116" s="802" t="s">
        <v>247</v>
      </c>
      <c r="C116" s="267" t="s">
        <v>247</v>
      </c>
      <c r="D116" s="267" t="s">
        <v>247</v>
      </c>
      <c r="E116" s="267" t="s">
        <v>247</v>
      </c>
      <c r="F116" s="267" t="s">
        <v>247</v>
      </c>
      <c r="G116" s="267" t="s">
        <v>247</v>
      </c>
      <c r="H116" s="800" t="s">
        <v>247</v>
      </c>
      <c r="I116" s="51" t="str">
        <f t="shared" si="10"/>
        <v/>
      </c>
    </row>
    <row r="117" spans="1:9">
      <c r="A117" s="265" t="s">
        <v>517</v>
      </c>
      <c r="B117" s="802" t="s">
        <v>247</v>
      </c>
      <c r="C117" s="267" t="s">
        <v>247</v>
      </c>
      <c r="D117" s="267" t="s">
        <v>247</v>
      </c>
      <c r="E117" s="267" t="s">
        <v>247</v>
      </c>
      <c r="F117" s="267" t="s">
        <v>247</v>
      </c>
      <c r="G117" s="267" t="s">
        <v>247</v>
      </c>
      <c r="H117" s="800" t="s">
        <v>247</v>
      </c>
      <c r="I117" s="51" t="str">
        <f t="shared" si="10"/>
        <v/>
      </c>
    </row>
    <row r="118" spans="1:9">
      <c r="A118" s="265"/>
      <c r="B118" s="261"/>
      <c r="C118" s="255"/>
      <c r="D118" s="255"/>
      <c r="E118" s="255"/>
      <c r="F118" s="255"/>
      <c r="G118" s="255"/>
      <c r="H118" s="255"/>
      <c r="I118" s="51" t="str">
        <f t="shared" si="10"/>
        <v/>
      </c>
    </row>
    <row r="119" spans="1:9">
      <c r="A119" s="252" t="s">
        <v>231</v>
      </c>
      <c r="B119" s="260">
        <v>28</v>
      </c>
      <c r="C119" s="260">
        <v>10</v>
      </c>
      <c r="D119" s="260">
        <v>18</v>
      </c>
      <c r="E119" s="260">
        <v>1</v>
      </c>
      <c r="F119" s="260">
        <v>1</v>
      </c>
      <c r="G119" s="260">
        <v>4</v>
      </c>
      <c r="H119" s="801">
        <v>34</v>
      </c>
      <c r="I119" s="51" t="str">
        <f t="shared" si="10"/>
        <v/>
      </c>
    </row>
    <row r="120" spans="1:9">
      <c r="A120" s="264"/>
      <c r="B120" s="282" t="str">
        <f t="shared" ref="B120:H120" si="11">IF(AND(B119="-",SUM(B101:B117)=0),"",IF(B119=SUM(B101:B117),"","TOTALS DON’T MATCH SUM OF THE PART"))</f>
        <v/>
      </c>
      <c r="C120" s="282" t="str">
        <f t="shared" si="11"/>
        <v/>
      </c>
      <c r="D120" s="282" t="str">
        <f t="shared" si="11"/>
        <v/>
      </c>
      <c r="E120" s="282" t="str">
        <f t="shared" si="11"/>
        <v/>
      </c>
      <c r="F120" s="282" t="str">
        <f t="shared" si="11"/>
        <v/>
      </c>
      <c r="G120" s="282" t="str">
        <f t="shared" si="11"/>
        <v/>
      </c>
      <c r="H120" s="282" t="str">
        <f t="shared" si="11"/>
        <v/>
      </c>
      <c r="I120" s="51"/>
    </row>
    <row r="121" spans="1:9">
      <c r="A121" s="284"/>
      <c r="B121" s="283" t="str">
        <f t="shared" ref="B121:H121" si="12">IF(B119=B17,"","ERROR WITH TOP TABLE")</f>
        <v/>
      </c>
      <c r="C121" s="283" t="str">
        <f t="shared" si="12"/>
        <v/>
      </c>
      <c r="D121" s="283" t="str">
        <f t="shared" si="12"/>
        <v/>
      </c>
      <c r="E121" s="283" t="str">
        <f t="shared" si="12"/>
        <v/>
      </c>
      <c r="F121" s="283" t="str">
        <f t="shared" si="12"/>
        <v/>
      </c>
      <c r="G121" s="283" t="str">
        <f t="shared" si="12"/>
        <v/>
      </c>
      <c r="H121" s="283" t="str">
        <f t="shared" si="12"/>
        <v/>
      </c>
    </row>
    <row r="122" spans="1:9" ht="12.75" customHeight="1">
      <c r="A122" s="1147" t="s">
        <v>708</v>
      </c>
      <c r="B122" s="1221" t="s">
        <v>543</v>
      </c>
      <c r="C122" s="1152" t="s">
        <v>385</v>
      </c>
      <c r="D122" s="1152"/>
      <c r="E122" s="1152"/>
      <c r="F122" s="1152"/>
      <c r="G122" s="1152"/>
      <c r="H122" s="1152"/>
    </row>
    <row r="123" spans="1:9" ht="12.75" customHeight="1">
      <c r="A123" s="1227"/>
      <c r="B123" s="1222"/>
      <c r="C123" s="1228" t="s">
        <v>544</v>
      </c>
      <c r="D123" s="1228" t="s">
        <v>692</v>
      </c>
      <c r="E123" s="1228" t="s">
        <v>693</v>
      </c>
      <c r="F123" s="1228" t="s">
        <v>695</v>
      </c>
      <c r="G123" s="1228" t="s">
        <v>694</v>
      </c>
      <c r="H123" s="1221" t="s">
        <v>501</v>
      </c>
    </row>
    <row r="124" spans="1:9">
      <c r="A124" s="1148"/>
      <c r="B124" s="1223"/>
      <c r="C124" s="1225"/>
      <c r="D124" s="1225"/>
      <c r="E124" s="1225"/>
      <c r="F124" s="1225"/>
      <c r="G124" s="1225"/>
      <c r="H124" s="1223"/>
    </row>
    <row r="125" spans="1:9">
      <c r="B125" s="280"/>
      <c r="C125" s="281"/>
      <c r="D125" s="281"/>
      <c r="E125" s="281"/>
      <c r="F125" s="281"/>
      <c r="G125" s="281"/>
      <c r="H125" s="281"/>
    </row>
    <row r="126" spans="1:9">
      <c r="A126" s="265" t="s">
        <v>502</v>
      </c>
      <c r="B126" s="802">
        <v>4</v>
      </c>
      <c r="C126" s="267">
        <v>2</v>
      </c>
      <c r="D126" s="267" t="s">
        <v>247</v>
      </c>
      <c r="E126" s="267" t="s">
        <v>247</v>
      </c>
      <c r="F126" s="267" t="s">
        <v>247</v>
      </c>
      <c r="G126" s="267" t="s">
        <v>247</v>
      </c>
      <c r="H126" s="800">
        <v>2</v>
      </c>
      <c r="I126" s="51" t="str">
        <f t="shared" ref="I126:I144" si="13">IF(AND(H126="-",SUM(C126:G126)=0),"",IF(H126=SUM(C126:G126),"","TOTALS DON’T MATCH SUM OF THE PART"))</f>
        <v/>
      </c>
    </row>
    <row r="127" spans="1:9">
      <c r="A127" s="265" t="s">
        <v>489</v>
      </c>
      <c r="B127" s="802" t="s">
        <v>247</v>
      </c>
      <c r="C127" s="267" t="s">
        <v>247</v>
      </c>
      <c r="D127" s="267" t="s">
        <v>247</v>
      </c>
      <c r="E127" s="267" t="s">
        <v>247</v>
      </c>
      <c r="F127" s="267" t="s">
        <v>247</v>
      </c>
      <c r="G127" s="267" t="s">
        <v>247</v>
      </c>
      <c r="H127" s="800" t="s">
        <v>247</v>
      </c>
      <c r="I127" s="51" t="str">
        <f t="shared" si="13"/>
        <v/>
      </c>
    </row>
    <row r="128" spans="1:9">
      <c r="A128" s="265" t="s">
        <v>503</v>
      </c>
      <c r="B128" s="804">
        <v>1</v>
      </c>
      <c r="C128" s="267" t="s">
        <v>247</v>
      </c>
      <c r="D128" s="267" t="s">
        <v>247</v>
      </c>
      <c r="E128" s="267" t="s">
        <v>247</v>
      </c>
      <c r="F128" s="267" t="s">
        <v>247</v>
      </c>
      <c r="G128" s="267" t="s">
        <v>247</v>
      </c>
      <c r="H128" s="800" t="s">
        <v>247</v>
      </c>
      <c r="I128" s="51" t="str">
        <f t="shared" si="13"/>
        <v/>
      </c>
    </row>
    <row r="129" spans="1:9">
      <c r="A129" s="265" t="s">
        <v>504</v>
      </c>
      <c r="B129" s="804">
        <v>2</v>
      </c>
      <c r="C129" s="255">
        <v>3</v>
      </c>
      <c r="D129" s="255" t="s">
        <v>247</v>
      </c>
      <c r="E129" s="267">
        <v>5</v>
      </c>
      <c r="F129" s="267" t="s">
        <v>247</v>
      </c>
      <c r="G129" s="267">
        <v>1</v>
      </c>
      <c r="H129" s="800">
        <v>9</v>
      </c>
      <c r="I129" s="51" t="str">
        <f t="shared" si="13"/>
        <v/>
      </c>
    </row>
    <row r="130" spans="1:9">
      <c r="A130" s="265" t="s">
        <v>505</v>
      </c>
      <c r="B130" s="804">
        <v>30</v>
      </c>
      <c r="C130" s="255">
        <v>13</v>
      </c>
      <c r="D130" s="255">
        <v>14</v>
      </c>
      <c r="E130" s="267">
        <v>1</v>
      </c>
      <c r="F130" s="267" t="s">
        <v>247</v>
      </c>
      <c r="G130" s="267" t="s">
        <v>247</v>
      </c>
      <c r="H130" s="800">
        <v>28</v>
      </c>
      <c r="I130" s="51" t="str">
        <f t="shared" si="13"/>
        <v/>
      </c>
    </row>
    <row r="131" spans="1:9">
      <c r="A131" s="265" t="s">
        <v>506</v>
      </c>
      <c r="B131" s="804">
        <v>2</v>
      </c>
      <c r="C131" s="255" t="s">
        <v>247</v>
      </c>
      <c r="D131" s="255" t="s">
        <v>247</v>
      </c>
      <c r="E131" s="267" t="s">
        <v>247</v>
      </c>
      <c r="F131" s="267" t="s">
        <v>247</v>
      </c>
      <c r="G131" s="267" t="s">
        <v>247</v>
      </c>
      <c r="H131" s="800" t="s">
        <v>247</v>
      </c>
      <c r="I131" s="51" t="str">
        <f t="shared" si="13"/>
        <v/>
      </c>
    </row>
    <row r="132" spans="1:9">
      <c r="A132" s="265" t="s">
        <v>507</v>
      </c>
      <c r="B132" s="802">
        <v>1</v>
      </c>
      <c r="C132" s="255">
        <v>1</v>
      </c>
      <c r="D132" s="267">
        <v>1</v>
      </c>
      <c r="E132" s="267" t="s">
        <v>247</v>
      </c>
      <c r="F132" s="267" t="s">
        <v>247</v>
      </c>
      <c r="G132" s="267" t="s">
        <v>247</v>
      </c>
      <c r="H132" s="800">
        <v>2</v>
      </c>
      <c r="I132" s="51" t="str">
        <f t="shared" si="13"/>
        <v/>
      </c>
    </row>
    <row r="133" spans="1:9">
      <c r="A133" s="265" t="s">
        <v>508</v>
      </c>
      <c r="B133" s="802" t="s">
        <v>247</v>
      </c>
      <c r="C133" s="267" t="s">
        <v>247</v>
      </c>
      <c r="D133" s="267" t="s">
        <v>247</v>
      </c>
      <c r="E133" s="267" t="s">
        <v>247</v>
      </c>
      <c r="F133" s="267" t="s">
        <v>247</v>
      </c>
      <c r="G133" s="267" t="s">
        <v>247</v>
      </c>
      <c r="H133" s="800" t="s">
        <v>247</v>
      </c>
      <c r="I133" s="51" t="str">
        <f t="shared" si="13"/>
        <v/>
      </c>
    </row>
    <row r="134" spans="1:9">
      <c r="A134" s="265" t="s">
        <v>509</v>
      </c>
      <c r="B134" s="802" t="s">
        <v>247</v>
      </c>
      <c r="C134" s="267" t="s">
        <v>247</v>
      </c>
      <c r="D134" s="267" t="s">
        <v>247</v>
      </c>
      <c r="E134" s="267" t="s">
        <v>247</v>
      </c>
      <c r="F134" s="267" t="s">
        <v>247</v>
      </c>
      <c r="G134" s="267" t="s">
        <v>247</v>
      </c>
      <c r="H134" s="800" t="s">
        <v>247</v>
      </c>
      <c r="I134" s="51" t="str">
        <f t="shared" si="13"/>
        <v/>
      </c>
    </row>
    <row r="135" spans="1:9">
      <c r="A135" s="265" t="s">
        <v>510</v>
      </c>
      <c r="B135" s="804">
        <v>4</v>
      </c>
      <c r="C135" s="255">
        <v>2</v>
      </c>
      <c r="D135" s="259">
        <v>3</v>
      </c>
      <c r="E135" s="267" t="s">
        <v>247</v>
      </c>
      <c r="F135" s="267" t="s">
        <v>247</v>
      </c>
      <c r="G135" s="267" t="s">
        <v>247</v>
      </c>
      <c r="H135" s="800">
        <v>5</v>
      </c>
      <c r="I135" s="51" t="str">
        <f t="shared" si="13"/>
        <v/>
      </c>
    </row>
    <row r="136" spans="1:9">
      <c r="A136" s="265" t="s">
        <v>511</v>
      </c>
      <c r="B136" s="802" t="s">
        <v>247</v>
      </c>
      <c r="C136" s="267" t="s">
        <v>247</v>
      </c>
      <c r="D136" s="267" t="s">
        <v>247</v>
      </c>
      <c r="E136" s="267" t="s">
        <v>247</v>
      </c>
      <c r="F136" s="267" t="s">
        <v>247</v>
      </c>
      <c r="G136" s="267" t="s">
        <v>247</v>
      </c>
      <c r="H136" s="800" t="s">
        <v>247</v>
      </c>
      <c r="I136" s="51" t="str">
        <f t="shared" si="13"/>
        <v/>
      </c>
    </row>
    <row r="137" spans="1:9">
      <c r="A137" s="265" t="s">
        <v>512</v>
      </c>
      <c r="B137" s="802" t="s">
        <v>247</v>
      </c>
      <c r="C137" s="267" t="s">
        <v>247</v>
      </c>
      <c r="D137" s="267" t="s">
        <v>247</v>
      </c>
      <c r="E137" s="267" t="s">
        <v>247</v>
      </c>
      <c r="F137" s="267" t="s">
        <v>247</v>
      </c>
      <c r="G137" s="267" t="s">
        <v>247</v>
      </c>
      <c r="H137" s="800" t="s">
        <v>247</v>
      </c>
      <c r="I137" s="51" t="str">
        <f t="shared" si="13"/>
        <v/>
      </c>
    </row>
    <row r="138" spans="1:9">
      <c r="A138" s="265" t="s">
        <v>513</v>
      </c>
      <c r="B138" s="802" t="s">
        <v>247</v>
      </c>
      <c r="C138" s="267" t="s">
        <v>247</v>
      </c>
      <c r="D138" s="267">
        <v>1</v>
      </c>
      <c r="E138" s="267" t="s">
        <v>247</v>
      </c>
      <c r="F138" s="267" t="s">
        <v>247</v>
      </c>
      <c r="G138" s="267" t="s">
        <v>247</v>
      </c>
      <c r="H138" s="800">
        <v>1</v>
      </c>
      <c r="I138" s="51" t="str">
        <f t="shared" si="13"/>
        <v/>
      </c>
    </row>
    <row r="139" spans="1:9">
      <c r="A139" s="265" t="s">
        <v>514</v>
      </c>
      <c r="B139" s="804" t="s">
        <v>247</v>
      </c>
      <c r="C139" s="267" t="s">
        <v>247</v>
      </c>
      <c r="D139" s="267" t="s">
        <v>247</v>
      </c>
      <c r="E139" s="267" t="s">
        <v>247</v>
      </c>
      <c r="F139" s="267" t="s">
        <v>247</v>
      </c>
      <c r="G139" s="267" t="s">
        <v>247</v>
      </c>
      <c r="H139" s="800" t="s">
        <v>247</v>
      </c>
      <c r="I139" s="51" t="str">
        <f t="shared" si="13"/>
        <v/>
      </c>
    </row>
    <row r="140" spans="1:9">
      <c r="A140" s="265" t="s">
        <v>515</v>
      </c>
      <c r="B140" s="802">
        <v>1</v>
      </c>
      <c r="C140" s="267" t="s">
        <v>247</v>
      </c>
      <c r="D140" s="267" t="s">
        <v>247</v>
      </c>
      <c r="E140" s="267" t="s">
        <v>247</v>
      </c>
      <c r="F140" s="267" t="s">
        <v>247</v>
      </c>
      <c r="G140" s="267" t="s">
        <v>247</v>
      </c>
      <c r="H140" s="800" t="s">
        <v>247</v>
      </c>
      <c r="I140" s="51" t="str">
        <f t="shared" si="13"/>
        <v/>
      </c>
    </row>
    <row r="141" spans="1:9">
      <c r="A141" s="265" t="s">
        <v>516</v>
      </c>
      <c r="B141" s="802" t="s">
        <v>247</v>
      </c>
      <c r="C141" s="267" t="s">
        <v>247</v>
      </c>
      <c r="D141" s="267" t="s">
        <v>247</v>
      </c>
      <c r="E141" s="267" t="s">
        <v>247</v>
      </c>
      <c r="F141" s="267" t="s">
        <v>247</v>
      </c>
      <c r="G141" s="267" t="s">
        <v>247</v>
      </c>
      <c r="H141" s="800" t="s">
        <v>247</v>
      </c>
      <c r="I141" s="51" t="str">
        <f t="shared" si="13"/>
        <v/>
      </c>
    </row>
    <row r="142" spans="1:9">
      <c r="A142" s="265" t="s">
        <v>517</v>
      </c>
      <c r="B142" s="802" t="s">
        <v>247</v>
      </c>
      <c r="C142" s="267" t="s">
        <v>247</v>
      </c>
      <c r="D142" s="267" t="s">
        <v>247</v>
      </c>
      <c r="E142" s="267" t="s">
        <v>247</v>
      </c>
      <c r="F142" s="267" t="s">
        <v>247</v>
      </c>
      <c r="G142" s="267" t="s">
        <v>247</v>
      </c>
      <c r="H142" s="800" t="s">
        <v>247</v>
      </c>
      <c r="I142" s="51" t="str">
        <f t="shared" si="13"/>
        <v/>
      </c>
    </row>
    <row r="143" spans="1:9">
      <c r="A143" s="265"/>
      <c r="B143" s="261"/>
      <c r="C143" s="255"/>
      <c r="D143" s="255"/>
      <c r="E143" s="255"/>
      <c r="F143" s="255"/>
      <c r="G143" s="255"/>
      <c r="H143" s="255"/>
      <c r="I143" s="51" t="str">
        <f t="shared" si="13"/>
        <v/>
      </c>
    </row>
    <row r="144" spans="1:9">
      <c r="A144" s="252" t="s">
        <v>231</v>
      </c>
      <c r="B144" s="260">
        <v>45</v>
      </c>
      <c r="C144" s="260">
        <v>21</v>
      </c>
      <c r="D144" s="260">
        <v>19</v>
      </c>
      <c r="E144" s="260">
        <v>6</v>
      </c>
      <c r="F144" s="260" t="s">
        <v>247</v>
      </c>
      <c r="G144" s="260">
        <v>1</v>
      </c>
      <c r="H144" s="801">
        <v>47</v>
      </c>
      <c r="I144" s="51" t="str">
        <f t="shared" si="13"/>
        <v/>
      </c>
    </row>
    <row r="145" spans="1:9">
      <c r="A145" s="179"/>
      <c r="B145" s="282" t="str">
        <f t="shared" ref="B145:H145" si="14">IF(AND(B144="-",SUM(B126:B142)=0),"",IF(B144=SUM(B126:B142),"","TOTALS DON’T MATCH SUM OF THE PART"))</f>
        <v/>
      </c>
      <c r="C145" s="282" t="str">
        <f t="shared" si="14"/>
        <v/>
      </c>
      <c r="D145" s="282" t="str">
        <f t="shared" si="14"/>
        <v/>
      </c>
      <c r="E145" s="282" t="str">
        <f t="shared" si="14"/>
        <v/>
      </c>
      <c r="F145" s="282" t="str">
        <f t="shared" si="14"/>
        <v/>
      </c>
      <c r="G145" s="282" t="str">
        <f t="shared" si="14"/>
        <v/>
      </c>
      <c r="H145" s="282" t="str">
        <f t="shared" si="14"/>
        <v/>
      </c>
    </row>
    <row r="146" spans="1:9">
      <c r="A146" s="284"/>
      <c r="B146" s="285"/>
      <c r="C146" s="285"/>
      <c r="D146" s="285"/>
      <c r="E146" s="285"/>
      <c r="F146" s="285"/>
      <c r="G146" s="285"/>
      <c r="H146" s="285"/>
    </row>
    <row r="147" spans="1:9" ht="12.75" customHeight="1">
      <c r="A147" s="1147" t="s">
        <v>582</v>
      </c>
      <c r="B147" s="1221" t="s">
        <v>543</v>
      </c>
      <c r="C147" s="1152" t="s">
        <v>385</v>
      </c>
      <c r="D147" s="1152"/>
      <c r="E147" s="1152"/>
      <c r="F147" s="1152"/>
      <c r="G147" s="1152"/>
      <c r="H147" s="1152"/>
    </row>
    <row r="148" spans="1:9" ht="12.75" customHeight="1">
      <c r="A148" s="1227"/>
      <c r="B148" s="1222"/>
      <c r="C148" s="1228" t="s">
        <v>544</v>
      </c>
      <c r="D148" s="1228" t="s">
        <v>692</v>
      </c>
      <c r="E148" s="1228" t="s">
        <v>693</v>
      </c>
      <c r="F148" s="1228" t="s">
        <v>695</v>
      </c>
      <c r="G148" s="1228" t="s">
        <v>694</v>
      </c>
      <c r="H148" s="1221" t="s">
        <v>501</v>
      </c>
    </row>
    <row r="149" spans="1:9">
      <c r="A149" s="1148"/>
      <c r="B149" s="1223"/>
      <c r="C149" s="1225"/>
      <c r="D149" s="1225"/>
      <c r="E149" s="1225"/>
      <c r="F149" s="1225"/>
      <c r="G149" s="1225"/>
      <c r="H149" s="1223"/>
    </row>
    <row r="150" spans="1:9">
      <c r="B150" s="280"/>
      <c r="C150" s="281"/>
      <c r="D150" s="281"/>
      <c r="E150" s="281"/>
      <c r="F150" s="281"/>
      <c r="G150" s="281"/>
      <c r="H150" s="281"/>
      <c r="I150" s="51" t="str">
        <f t="shared" ref="I150:I168" si="15">IF(AND(H150="-",SUM(C150:G150)=0),"",IF(H150=SUM(C150:G150),"","TOTALS DON’T MATCH SUM OF THE PART"))</f>
        <v/>
      </c>
    </row>
    <row r="151" spans="1:9">
      <c r="A151" s="265" t="s">
        <v>502</v>
      </c>
      <c r="B151" s="805" t="s">
        <v>247</v>
      </c>
      <c r="C151" s="267" t="s">
        <v>247</v>
      </c>
      <c r="D151" s="267" t="s">
        <v>247</v>
      </c>
      <c r="E151" s="267" t="s">
        <v>247</v>
      </c>
      <c r="F151" s="267" t="s">
        <v>247</v>
      </c>
      <c r="G151" s="267" t="s">
        <v>247</v>
      </c>
      <c r="H151" s="800" t="s">
        <v>247</v>
      </c>
      <c r="I151" s="51" t="str">
        <f t="shared" si="15"/>
        <v/>
      </c>
    </row>
    <row r="152" spans="1:9">
      <c r="A152" s="265" t="s">
        <v>489</v>
      </c>
      <c r="B152" s="805" t="s">
        <v>247</v>
      </c>
      <c r="C152" s="267" t="s">
        <v>247</v>
      </c>
      <c r="D152" s="267" t="s">
        <v>247</v>
      </c>
      <c r="E152" s="267" t="s">
        <v>247</v>
      </c>
      <c r="F152" s="267" t="s">
        <v>247</v>
      </c>
      <c r="G152" s="267" t="s">
        <v>247</v>
      </c>
      <c r="H152" s="800" t="s">
        <v>247</v>
      </c>
      <c r="I152" s="51" t="str">
        <f t="shared" si="15"/>
        <v/>
      </c>
    </row>
    <row r="153" spans="1:9">
      <c r="A153" s="265" t="s">
        <v>503</v>
      </c>
      <c r="B153" s="806">
        <v>1</v>
      </c>
      <c r="C153" s="267">
        <v>1</v>
      </c>
      <c r="D153" s="267">
        <v>1</v>
      </c>
      <c r="E153" s="267">
        <v>1</v>
      </c>
      <c r="F153" s="267" t="s">
        <v>247</v>
      </c>
      <c r="G153" s="267" t="s">
        <v>247</v>
      </c>
      <c r="H153" s="800">
        <v>3</v>
      </c>
      <c r="I153" s="51" t="str">
        <f t="shared" si="15"/>
        <v/>
      </c>
    </row>
    <row r="154" spans="1:9">
      <c r="A154" s="265" t="s">
        <v>504</v>
      </c>
      <c r="B154" s="806">
        <v>3</v>
      </c>
      <c r="C154" s="255">
        <v>3</v>
      </c>
      <c r="D154" s="255" t="s">
        <v>247</v>
      </c>
      <c r="E154" s="267" t="s">
        <v>247</v>
      </c>
      <c r="F154" s="267" t="s">
        <v>247</v>
      </c>
      <c r="G154" s="267" t="s">
        <v>247</v>
      </c>
      <c r="H154" s="800">
        <v>3</v>
      </c>
      <c r="I154" s="51" t="str">
        <f t="shared" si="15"/>
        <v/>
      </c>
    </row>
    <row r="155" spans="1:9">
      <c r="A155" s="265" t="s">
        <v>505</v>
      </c>
      <c r="B155" s="806">
        <v>22</v>
      </c>
      <c r="C155" s="255">
        <v>6</v>
      </c>
      <c r="D155" s="255">
        <v>5</v>
      </c>
      <c r="E155" s="267">
        <v>5</v>
      </c>
      <c r="F155" s="267" t="s">
        <v>247</v>
      </c>
      <c r="G155" s="267">
        <v>1</v>
      </c>
      <c r="H155" s="800">
        <v>17</v>
      </c>
      <c r="I155" s="51" t="str">
        <f t="shared" si="15"/>
        <v/>
      </c>
    </row>
    <row r="156" spans="1:9">
      <c r="A156" s="265" t="s">
        <v>506</v>
      </c>
      <c r="B156" s="806">
        <v>3</v>
      </c>
      <c r="C156" s="255">
        <v>4</v>
      </c>
      <c r="D156" s="255">
        <v>1</v>
      </c>
      <c r="E156" s="267" t="s">
        <v>247</v>
      </c>
      <c r="F156" s="267" t="s">
        <v>247</v>
      </c>
      <c r="G156" s="267">
        <v>1</v>
      </c>
      <c r="H156" s="800">
        <v>6</v>
      </c>
      <c r="I156" s="51" t="str">
        <f t="shared" si="15"/>
        <v/>
      </c>
    </row>
    <row r="157" spans="1:9">
      <c r="A157" s="265" t="s">
        <v>507</v>
      </c>
      <c r="B157" s="805">
        <v>4</v>
      </c>
      <c r="C157" s="255">
        <v>1</v>
      </c>
      <c r="D157" s="267">
        <v>2</v>
      </c>
      <c r="E157" s="267" t="s">
        <v>247</v>
      </c>
      <c r="F157" s="267" t="s">
        <v>247</v>
      </c>
      <c r="G157" s="267" t="s">
        <v>247</v>
      </c>
      <c r="H157" s="800">
        <v>3</v>
      </c>
      <c r="I157" s="51" t="str">
        <f t="shared" si="15"/>
        <v/>
      </c>
    </row>
    <row r="158" spans="1:9">
      <c r="A158" s="265" t="s">
        <v>508</v>
      </c>
      <c r="B158" s="805" t="s">
        <v>247</v>
      </c>
      <c r="C158" s="267" t="s">
        <v>247</v>
      </c>
      <c r="D158" s="267" t="s">
        <v>247</v>
      </c>
      <c r="E158" s="267" t="s">
        <v>247</v>
      </c>
      <c r="F158" s="267" t="s">
        <v>247</v>
      </c>
      <c r="G158" s="267" t="s">
        <v>247</v>
      </c>
      <c r="H158" s="800" t="s">
        <v>247</v>
      </c>
      <c r="I158" s="51" t="str">
        <f t="shared" si="15"/>
        <v/>
      </c>
    </row>
    <row r="159" spans="1:9">
      <c r="A159" s="265" t="s">
        <v>509</v>
      </c>
      <c r="B159" s="805">
        <v>1</v>
      </c>
      <c r="C159" s="267">
        <v>1</v>
      </c>
      <c r="D159" s="267" t="s">
        <v>247</v>
      </c>
      <c r="E159" s="267" t="s">
        <v>247</v>
      </c>
      <c r="F159" s="267" t="s">
        <v>247</v>
      </c>
      <c r="G159" s="267" t="s">
        <v>247</v>
      </c>
      <c r="H159" s="800">
        <v>1</v>
      </c>
      <c r="I159" s="51" t="str">
        <f t="shared" si="15"/>
        <v/>
      </c>
    </row>
    <row r="160" spans="1:9">
      <c r="A160" s="265" t="s">
        <v>510</v>
      </c>
      <c r="B160" s="806">
        <v>14</v>
      </c>
      <c r="C160" s="255">
        <v>6</v>
      </c>
      <c r="D160" s="259">
        <v>7</v>
      </c>
      <c r="E160" s="267">
        <v>2</v>
      </c>
      <c r="F160" s="267" t="s">
        <v>247</v>
      </c>
      <c r="G160" s="267" t="s">
        <v>247</v>
      </c>
      <c r="H160" s="800">
        <v>15</v>
      </c>
      <c r="I160" s="51" t="str">
        <f t="shared" si="15"/>
        <v/>
      </c>
    </row>
    <row r="161" spans="1:9">
      <c r="A161" s="265" t="s">
        <v>511</v>
      </c>
      <c r="B161" s="805" t="s">
        <v>247</v>
      </c>
      <c r="C161" s="267" t="s">
        <v>247</v>
      </c>
      <c r="D161" s="267" t="s">
        <v>247</v>
      </c>
      <c r="E161" s="267" t="s">
        <v>247</v>
      </c>
      <c r="F161" s="267" t="s">
        <v>247</v>
      </c>
      <c r="G161" s="267" t="s">
        <v>247</v>
      </c>
      <c r="H161" s="800" t="s">
        <v>247</v>
      </c>
      <c r="I161" s="51" t="str">
        <f t="shared" si="15"/>
        <v/>
      </c>
    </row>
    <row r="162" spans="1:9">
      <c r="A162" s="265" t="s">
        <v>512</v>
      </c>
      <c r="B162" s="805" t="s">
        <v>247</v>
      </c>
      <c r="C162" s="267" t="s">
        <v>247</v>
      </c>
      <c r="D162" s="267" t="s">
        <v>247</v>
      </c>
      <c r="E162" s="267" t="s">
        <v>247</v>
      </c>
      <c r="F162" s="267" t="s">
        <v>247</v>
      </c>
      <c r="G162" s="267" t="s">
        <v>247</v>
      </c>
      <c r="H162" s="800" t="s">
        <v>247</v>
      </c>
      <c r="I162" s="51" t="str">
        <f t="shared" si="15"/>
        <v/>
      </c>
    </row>
    <row r="163" spans="1:9">
      <c r="A163" s="265" t="s">
        <v>513</v>
      </c>
      <c r="B163" s="805">
        <v>1</v>
      </c>
      <c r="C163" s="267" t="s">
        <v>247</v>
      </c>
      <c r="D163" s="267" t="s">
        <v>247</v>
      </c>
      <c r="E163" s="267" t="s">
        <v>247</v>
      </c>
      <c r="F163" s="267" t="s">
        <v>247</v>
      </c>
      <c r="G163" s="267" t="s">
        <v>247</v>
      </c>
      <c r="H163" s="800" t="s">
        <v>247</v>
      </c>
      <c r="I163" s="51" t="str">
        <f t="shared" si="15"/>
        <v/>
      </c>
    </row>
    <row r="164" spans="1:9">
      <c r="A164" s="265" t="s">
        <v>514</v>
      </c>
      <c r="B164" s="806">
        <v>1</v>
      </c>
      <c r="C164" s="267">
        <v>1</v>
      </c>
      <c r="D164" s="267" t="s">
        <v>247</v>
      </c>
      <c r="E164" s="267" t="s">
        <v>247</v>
      </c>
      <c r="F164" s="267" t="s">
        <v>247</v>
      </c>
      <c r="G164" s="267">
        <v>1</v>
      </c>
      <c r="H164" s="800">
        <v>2</v>
      </c>
      <c r="I164" s="51" t="str">
        <f t="shared" si="15"/>
        <v/>
      </c>
    </row>
    <row r="165" spans="1:9">
      <c r="A165" s="265" t="s">
        <v>515</v>
      </c>
      <c r="B165" s="805" t="s">
        <v>247</v>
      </c>
      <c r="C165" s="267" t="s">
        <v>247</v>
      </c>
      <c r="D165" s="267" t="s">
        <v>247</v>
      </c>
      <c r="E165" s="267" t="s">
        <v>247</v>
      </c>
      <c r="F165" s="267" t="s">
        <v>247</v>
      </c>
      <c r="G165" s="267" t="s">
        <v>247</v>
      </c>
      <c r="H165" s="800" t="s">
        <v>247</v>
      </c>
      <c r="I165" s="51" t="str">
        <f t="shared" si="15"/>
        <v/>
      </c>
    </row>
    <row r="166" spans="1:9">
      <c r="A166" s="265" t="s">
        <v>516</v>
      </c>
      <c r="B166" s="805" t="s">
        <v>247</v>
      </c>
      <c r="C166" s="267" t="s">
        <v>247</v>
      </c>
      <c r="D166" s="267" t="s">
        <v>247</v>
      </c>
      <c r="E166" s="267" t="s">
        <v>247</v>
      </c>
      <c r="F166" s="267" t="s">
        <v>247</v>
      </c>
      <c r="G166" s="267" t="s">
        <v>247</v>
      </c>
      <c r="H166" s="800" t="s">
        <v>247</v>
      </c>
      <c r="I166" s="51" t="str">
        <f t="shared" si="15"/>
        <v/>
      </c>
    </row>
    <row r="167" spans="1:9">
      <c r="A167" s="265" t="s">
        <v>517</v>
      </c>
      <c r="B167" s="805" t="s">
        <v>247</v>
      </c>
      <c r="C167" s="267" t="s">
        <v>247</v>
      </c>
      <c r="D167" s="267" t="s">
        <v>247</v>
      </c>
      <c r="E167" s="267" t="s">
        <v>247</v>
      </c>
      <c r="F167" s="267" t="s">
        <v>247</v>
      </c>
      <c r="G167" s="267" t="s">
        <v>247</v>
      </c>
      <c r="H167" s="800" t="s">
        <v>247</v>
      </c>
      <c r="I167" s="51" t="str">
        <f t="shared" si="15"/>
        <v/>
      </c>
    </row>
    <row r="168" spans="1:9">
      <c r="A168" s="265"/>
      <c r="B168" s="261"/>
      <c r="C168" s="255"/>
      <c r="D168" s="255"/>
      <c r="E168" s="255"/>
      <c r="F168" s="255"/>
      <c r="G168" s="255"/>
      <c r="H168" s="255"/>
      <c r="I168" s="51" t="str">
        <f t="shared" si="15"/>
        <v/>
      </c>
    </row>
    <row r="169" spans="1:9">
      <c r="A169" s="252" t="s">
        <v>231</v>
      </c>
      <c r="B169" s="260">
        <v>50</v>
      </c>
      <c r="C169" s="260">
        <v>23</v>
      </c>
      <c r="D169" s="260">
        <v>16</v>
      </c>
      <c r="E169" s="260">
        <v>8</v>
      </c>
      <c r="F169" s="260" t="s">
        <v>247</v>
      </c>
      <c r="G169" s="260">
        <v>3</v>
      </c>
      <c r="H169" s="801">
        <v>50</v>
      </c>
    </row>
    <row r="170" spans="1:9">
      <c r="A170" s="264"/>
      <c r="B170" s="282" t="str">
        <f t="shared" ref="B170:H170" si="16">IF(AND(B169="-",SUM(B151:B167)=0),"",IF(B169=SUM(B151:B167),"","TOTALS DON’T MATCH SUM OF THE PART"))</f>
        <v/>
      </c>
      <c r="C170" s="282" t="str">
        <f t="shared" si="16"/>
        <v/>
      </c>
      <c r="D170" s="282" t="str">
        <f t="shared" si="16"/>
        <v/>
      </c>
      <c r="E170" s="282" t="str">
        <f t="shared" si="16"/>
        <v/>
      </c>
      <c r="F170" s="282" t="str">
        <f t="shared" si="16"/>
        <v/>
      </c>
      <c r="G170" s="282" t="str">
        <f t="shared" si="16"/>
        <v/>
      </c>
      <c r="H170" s="282" t="str">
        <f t="shared" si="16"/>
        <v/>
      </c>
    </row>
    <row r="171" spans="1:9">
      <c r="A171" s="284"/>
      <c r="B171" s="283" t="str">
        <f t="shared" ref="B171:H171" si="17">IF(B169=B15,"","ERROR WITH TOP TABLE")</f>
        <v/>
      </c>
      <c r="C171" s="283" t="str">
        <f t="shared" si="17"/>
        <v/>
      </c>
      <c r="D171" s="283" t="str">
        <f t="shared" si="17"/>
        <v/>
      </c>
      <c r="E171" s="283" t="str">
        <f t="shared" si="17"/>
        <v/>
      </c>
      <c r="F171" s="283" t="str">
        <f t="shared" si="17"/>
        <v/>
      </c>
      <c r="G171" s="283" t="str">
        <f t="shared" si="17"/>
        <v/>
      </c>
      <c r="H171" s="283" t="str">
        <f t="shared" si="17"/>
        <v/>
      </c>
    </row>
    <row r="172" spans="1:9" ht="12.75" customHeight="1">
      <c r="A172" s="1147" t="s">
        <v>583</v>
      </c>
      <c r="B172" s="1221" t="s">
        <v>543</v>
      </c>
      <c r="C172" s="1152" t="s">
        <v>385</v>
      </c>
      <c r="D172" s="1152"/>
      <c r="E172" s="1152"/>
      <c r="F172" s="1152"/>
      <c r="G172" s="1152"/>
      <c r="H172" s="1152"/>
    </row>
    <row r="173" spans="1:9" ht="12.75" customHeight="1">
      <c r="A173" s="1227"/>
      <c r="B173" s="1222"/>
      <c r="C173" s="1228" t="s">
        <v>544</v>
      </c>
      <c r="D173" s="1228" t="s">
        <v>692</v>
      </c>
      <c r="E173" s="1228" t="s">
        <v>693</v>
      </c>
      <c r="F173" s="1228" t="s">
        <v>695</v>
      </c>
      <c r="G173" s="1228" t="s">
        <v>694</v>
      </c>
      <c r="H173" s="1221" t="s">
        <v>501</v>
      </c>
    </row>
    <row r="174" spans="1:9">
      <c r="A174" s="1148"/>
      <c r="B174" s="1223"/>
      <c r="C174" s="1225"/>
      <c r="D174" s="1225"/>
      <c r="E174" s="1225"/>
      <c r="F174" s="1225"/>
      <c r="G174" s="1225"/>
      <c r="H174" s="1223"/>
    </row>
    <row r="175" spans="1:9">
      <c r="B175" s="280"/>
      <c r="C175" s="281"/>
      <c r="D175" s="281"/>
      <c r="E175" s="281"/>
      <c r="F175" s="281"/>
      <c r="G175" s="281"/>
      <c r="H175" s="281"/>
      <c r="I175" s="51" t="str">
        <f t="shared" ref="I175:I193" si="18">IF(AND(H175="-",SUM(C175:G175)=0),"",IF(H175=SUM(C175:G175),"","TOTALS DON’T MATCH SUM OF THE PART"))</f>
        <v/>
      </c>
    </row>
    <row r="176" spans="1:9">
      <c r="A176" s="265" t="s">
        <v>502</v>
      </c>
      <c r="B176" s="802">
        <v>1</v>
      </c>
      <c r="C176" s="267" t="s">
        <v>247</v>
      </c>
      <c r="D176" s="267" t="s">
        <v>247</v>
      </c>
      <c r="E176" s="267" t="s">
        <v>247</v>
      </c>
      <c r="F176" s="267" t="s">
        <v>247</v>
      </c>
      <c r="G176" s="267" t="s">
        <v>247</v>
      </c>
      <c r="H176" s="800" t="s">
        <v>247</v>
      </c>
      <c r="I176" s="51" t="str">
        <f t="shared" si="18"/>
        <v/>
      </c>
    </row>
    <row r="177" spans="1:9">
      <c r="A177" s="265" t="s">
        <v>489</v>
      </c>
      <c r="B177" s="802" t="s">
        <v>247</v>
      </c>
      <c r="C177" s="267" t="s">
        <v>247</v>
      </c>
      <c r="D177" s="267" t="s">
        <v>247</v>
      </c>
      <c r="E177" s="267" t="s">
        <v>247</v>
      </c>
      <c r="F177" s="267" t="s">
        <v>247</v>
      </c>
      <c r="G177" s="267" t="s">
        <v>247</v>
      </c>
      <c r="H177" s="800" t="s">
        <v>247</v>
      </c>
      <c r="I177" s="51" t="str">
        <f t="shared" si="18"/>
        <v/>
      </c>
    </row>
    <row r="178" spans="1:9">
      <c r="A178" s="265" t="s">
        <v>503</v>
      </c>
      <c r="B178" s="802">
        <v>1</v>
      </c>
      <c r="C178" s="267" t="s">
        <v>247</v>
      </c>
      <c r="D178" s="267">
        <v>1</v>
      </c>
      <c r="E178" s="267" t="s">
        <v>247</v>
      </c>
      <c r="F178" s="267" t="s">
        <v>247</v>
      </c>
      <c r="G178" s="267" t="s">
        <v>247</v>
      </c>
      <c r="H178" s="800">
        <v>1</v>
      </c>
      <c r="I178" s="51" t="str">
        <f t="shared" si="18"/>
        <v/>
      </c>
    </row>
    <row r="179" spans="1:9">
      <c r="A179" s="265" t="s">
        <v>504</v>
      </c>
      <c r="B179" s="802">
        <v>6</v>
      </c>
      <c r="C179" s="267">
        <v>4</v>
      </c>
      <c r="D179" s="267">
        <v>2</v>
      </c>
      <c r="E179" s="267" t="s">
        <v>247</v>
      </c>
      <c r="F179" s="267" t="s">
        <v>247</v>
      </c>
      <c r="G179" s="267">
        <v>1</v>
      </c>
      <c r="H179" s="800">
        <v>7</v>
      </c>
      <c r="I179" s="51" t="str">
        <f t="shared" si="18"/>
        <v/>
      </c>
    </row>
    <row r="180" spans="1:9">
      <c r="A180" s="265" t="s">
        <v>505</v>
      </c>
      <c r="B180" s="802">
        <v>23</v>
      </c>
      <c r="C180" s="267">
        <v>6</v>
      </c>
      <c r="D180" s="267">
        <v>9</v>
      </c>
      <c r="E180" s="267">
        <v>6</v>
      </c>
      <c r="F180" s="267" t="s">
        <v>247</v>
      </c>
      <c r="G180" s="267">
        <v>2</v>
      </c>
      <c r="H180" s="800">
        <v>23</v>
      </c>
      <c r="I180" s="51" t="str">
        <f t="shared" si="18"/>
        <v/>
      </c>
    </row>
    <row r="181" spans="1:9">
      <c r="A181" s="265" t="s">
        <v>506</v>
      </c>
      <c r="B181" s="802">
        <v>5</v>
      </c>
      <c r="C181" s="267">
        <v>1</v>
      </c>
      <c r="D181" s="267">
        <v>2</v>
      </c>
      <c r="E181" s="267" t="s">
        <v>247</v>
      </c>
      <c r="F181" s="267" t="s">
        <v>247</v>
      </c>
      <c r="G181" s="267">
        <v>1</v>
      </c>
      <c r="H181" s="800">
        <v>4</v>
      </c>
      <c r="I181" s="51" t="str">
        <f t="shared" si="18"/>
        <v/>
      </c>
    </row>
    <row r="182" spans="1:9">
      <c r="A182" s="265" t="s">
        <v>507</v>
      </c>
      <c r="B182" s="802" t="s">
        <v>247</v>
      </c>
      <c r="C182" s="267">
        <v>1</v>
      </c>
      <c r="D182" s="267" t="s">
        <v>247</v>
      </c>
      <c r="E182" s="267" t="s">
        <v>247</v>
      </c>
      <c r="F182" s="267" t="s">
        <v>247</v>
      </c>
      <c r="G182" s="267" t="s">
        <v>247</v>
      </c>
      <c r="H182" s="800">
        <v>1</v>
      </c>
      <c r="I182" s="51" t="str">
        <f t="shared" si="18"/>
        <v/>
      </c>
    </row>
    <row r="183" spans="1:9">
      <c r="A183" s="265" t="s">
        <v>508</v>
      </c>
      <c r="B183" s="802" t="s">
        <v>247</v>
      </c>
      <c r="C183" s="267" t="s">
        <v>247</v>
      </c>
      <c r="D183" s="267" t="s">
        <v>247</v>
      </c>
      <c r="E183" s="267" t="s">
        <v>247</v>
      </c>
      <c r="F183" s="267" t="s">
        <v>247</v>
      </c>
      <c r="G183" s="267" t="s">
        <v>247</v>
      </c>
      <c r="H183" s="800" t="s">
        <v>247</v>
      </c>
      <c r="I183" s="51" t="str">
        <f t="shared" si="18"/>
        <v/>
      </c>
    </row>
    <row r="184" spans="1:9">
      <c r="A184" s="265" t="s">
        <v>509</v>
      </c>
      <c r="B184" s="802" t="s">
        <v>247</v>
      </c>
      <c r="C184" s="267" t="s">
        <v>247</v>
      </c>
      <c r="D184" s="267" t="s">
        <v>247</v>
      </c>
      <c r="E184" s="267" t="s">
        <v>247</v>
      </c>
      <c r="F184" s="267" t="s">
        <v>247</v>
      </c>
      <c r="G184" s="267" t="s">
        <v>247</v>
      </c>
      <c r="H184" s="800" t="s">
        <v>247</v>
      </c>
      <c r="I184" s="51" t="str">
        <f t="shared" si="18"/>
        <v/>
      </c>
    </row>
    <row r="185" spans="1:9">
      <c r="A185" s="265" t="s">
        <v>510</v>
      </c>
      <c r="B185" s="802">
        <v>24</v>
      </c>
      <c r="C185" s="267">
        <v>18</v>
      </c>
      <c r="D185" s="267">
        <v>6</v>
      </c>
      <c r="E185" s="267" t="s">
        <v>247</v>
      </c>
      <c r="F185" s="267" t="s">
        <v>247</v>
      </c>
      <c r="G185" s="267" t="s">
        <v>247</v>
      </c>
      <c r="H185" s="800">
        <v>24</v>
      </c>
      <c r="I185" s="51" t="str">
        <f t="shared" si="18"/>
        <v/>
      </c>
    </row>
    <row r="186" spans="1:9">
      <c r="A186" s="265" t="s">
        <v>511</v>
      </c>
      <c r="B186" s="802" t="s">
        <v>247</v>
      </c>
      <c r="C186" s="267" t="s">
        <v>247</v>
      </c>
      <c r="D186" s="267" t="s">
        <v>247</v>
      </c>
      <c r="E186" s="267" t="s">
        <v>247</v>
      </c>
      <c r="F186" s="267" t="s">
        <v>247</v>
      </c>
      <c r="G186" s="267" t="s">
        <v>247</v>
      </c>
      <c r="H186" s="800" t="s">
        <v>247</v>
      </c>
      <c r="I186" s="51" t="str">
        <f t="shared" si="18"/>
        <v/>
      </c>
    </row>
    <row r="187" spans="1:9">
      <c r="A187" s="265" t="s">
        <v>512</v>
      </c>
      <c r="B187" s="802" t="s">
        <v>247</v>
      </c>
      <c r="C187" s="267" t="s">
        <v>247</v>
      </c>
      <c r="D187" s="267" t="s">
        <v>247</v>
      </c>
      <c r="E187" s="267" t="s">
        <v>247</v>
      </c>
      <c r="F187" s="267" t="s">
        <v>247</v>
      </c>
      <c r="G187" s="267" t="s">
        <v>247</v>
      </c>
      <c r="H187" s="800" t="s">
        <v>247</v>
      </c>
      <c r="I187" s="51" t="str">
        <f t="shared" si="18"/>
        <v/>
      </c>
    </row>
    <row r="188" spans="1:9">
      <c r="A188" s="265" t="s">
        <v>513</v>
      </c>
      <c r="B188" s="802" t="s">
        <v>247</v>
      </c>
      <c r="C188" s="267" t="s">
        <v>247</v>
      </c>
      <c r="D188" s="267" t="s">
        <v>247</v>
      </c>
      <c r="E188" s="267" t="s">
        <v>247</v>
      </c>
      <c r="F188" s="267" t="s">
        <v>247</v>
      </c>
      <c r="G188" s="267" t="s">
        <v>247</v>
      </c>
      <c r="H188" s="800" t="s">
        <v>247</v>
      </c>
      <c r="I188" s="51" t="str">
        <f t="shared" si="18"/>
        <v/>
      </c>
    </row>
    <row r="189" spans="1:9">
      <c r="A189" s="265" t="s">
        <v>514</v>
      </c>
      <c r="B189" s="802">
        <v>1</v>
      </c>
      <c r="C189" s="267">
        <v>1</v>
      </c>
      <c r="D189" s="267" t="s">
        <v>247</v>
      </c>
      <c r="E189" s="267" t="s">
        <v>247</v>
      </c>
      <c r="F189" s="267" t="s">
        <v>247</v>
      </c>
      <c r="G189" s="267" t="s">
        <v>247</v>
      </c>
      <c r="H189" s="800">
        <v>1</v>
      </c>
      <c r="I189" s="51" t="str">
        <f t="shared" si="18"/>
        <v/>
      </c>
    </row>
    <row r="190" spans="1:9">
      <c r="A190" s="265" t="s">
        <v>515</v>
      </c>
      <c r="B190" s="802" t="s">
        <v>247</v>
      </c>
      <c r="C190" s="267" t="s">
        <v>247</v>
      </c>
      <c r="D190" s="267" t="s">
        <v>247</v>
      </c>
      <c r="E190" s="267" t="s">
        <v>247</v>
      </c>
      <c r="F190" s="267" t="s">
        <v>247</v>
      </c>
      <c r="G190" s="267" t="s">
        <v>247</v>
      </c>
      <c r="H190" s="800" t="s">
        <v>247</v>
      </c>
      <c r="I190" s="51" t="str">
        <f t="shared" si="18"/>
        <v/>
      </c>
    </row>
    <row r="191" spans="1:9">
      <c r="A191" s="265" t="s">
        <v>516</v>
      </c>
      <c r="B191" s="802" t="s">
        <v>247</v>
      </c>
      <c r="C191" s="267" t="s">
        <v>247</v>
      </c>
      <c r="D191" s="267" t="s">
        <v>247</v>
      </c>
      <c r="E191" s="267" t="s">
        <v>247</v>
      </c>
      <c r="F191" s="267" t="s">
        <v>247</v>
      </c>
      <c r="G191" s="267" t="s">
        <v>247</v>
      </c>
      <c r="H191" s="800" t="s">
        <v>247</v>
      </c>
      <c r="I191" s="51" t="str">
        <f t="shared" si="18"/>
        <v/>
      </c>
    </row>
    <row r="192" spans="1:9">
      <c r="A192" s="265" t="s">
        <v>517</v>
      </c>
      <c r="B192" s="802" t="s">
        <v>247</v>
      </c>
      <c r="C192" s="267" t="s">
        <v>247</v>
      </c>
      <c r="D192" s="267" t="s">
        <v>247</v>
      </c>
      <c r="E192" s="267" t="s">
        <v>247</v>
      </c>
      <c r="F192" s="267" t="s">
        <v>247</v>
      </c>
      <c r="G192" s="267" t="s">
        <v>247</v>
      </c>
      <c r="H192" s="800" t="s">
        <v>247</v>
      </c>
      <c r="I192" s="51" t="str">
        <f t="shared" si="18"/>
        <v/>
      </c>
    </row>
    <row r="193" spans="1:9">
      <c r="A193" s="265"/>
      <c r="B193" s="261"/>
      <c r="C193" s="255"/>
      <c r="D193" s="255"/>
      <c r="E193" s="255"/>
      <c r="F193" s="255"/>
      <c r="G193" s="255"/>
      <c r="H193" s="255"/>
      <c r="I193" s="51" t="str">
        <f t="shared" si="18"/>
        <v/>
      </c>
    </row>
    <row r="194" spans="1:9">
      <c r="A194" s="252" t="s">
        <v>231</v>
      </c>
      <c r="B194" s="260">
        <v>61</v>
      </c>
      <c r="C194" s="260">
        <v>31</v>
      </c>
      <c r="D194" s="260">
        <v>20</v>
      </c>
      <c r="E194" s="260">
        <v>6</v>
      </c>
      <c r="F194" s="260" t="s">
        <v>247</v>
      </c>
      <c r="G194" s="260">
        <v>4</v>
      </c>
      <c r="H194" s="801">
        <v>61</v>
      </c>
    </row>
    <row r="195" spans="1:9">
      <c r="A195" s="179"/>
      <c r="B195" s="282" t="str">
        <f t="shared" ref="B195:H195" si="19">IF(AND(B194="-",SUM(B176:B192)=0),"",IF(B194=SUM(B176:B192),"","TOTALS DON’T MATCH SUM OF THE PART"))</f>
        <v/>
      </c>
      <c r="C195" s="282" t="str">
        <f t="shared" si="19"/>
        <v/>
      </c>
      <c r="D195" s="282" t="str">
        <f t="shared" si="19"/>
        <v/>
      </c>
      <c r="E195" s="282" t="str">
        <f t="shared" si="19"/>
        <v/>
      </c>
      <c r="F195" s="282" t="str">
        <f t="shared" si="19"/>
        <v/>
      </c>
      <c r="G195" s="282" t="str">
        <f t="shared" si="19"/>
        <v/>
      </c>
      <c r="H195" s="282" t="str">
        <f t="shared" si="19"/>
        <v/>
      </c>
    </row>
    <row r="196" spans="1:9">
      <c r="A196" s="284" t="s">
        <v>233</v>
      </c>
      <c r="B196" s="286"/>
      <c r="C196" s="286"/>
      <c r="D196" s="286"/>
      <c r="E196" s="286"/>
      <c r="F196" s="286"/>
      <c r="G196" s="286"/>
      <c r="H196" s="286"/>
    </row>
    <row r="197" spans="1:9">
      <c r="A197" s="284"/>
      <c r="B197" s="286"/>
      <c r="C197" s="286"/>
      <c r="D197" s="286"/>
      <c r="E197" s="286"/>
      <c r="F197" s="286"/>
      <c r="G197" s="286"/>
      <c r="H197" s="286"/>
    </row>
    <row r="198" spans="1:9">
      <c r="A198" s="92" t="s">
        <v>167</v>
      </c>
      <c r="B198" s="286"/>
      <c r="C198" s="286"/>
      <c r="D198" s="286"/>
      <c r="E198" s="286"/>
      <c r="F198" s="286"/>
      <c r="G198" s="286"/>
      <c r="H198" s="286"/>
      <c r="I198" s="51"/>
    </row>
    <row r="199" spans="1:9">
      <c r="A199" s="92" t="s">
        <v>168</v>
      </c>
      <c r="B199" s="286"/>
      <c r="C199" s="286"/>
      <c r="D199" s="286"/>
      <c r="E199" s="286"/>
      <c r="F199" s="286"/>
      <c r="G199" s="286"/>
      <c r="H199" s="286"/>
      <c r="I199" s="51"/>
    </row>
    <row r="200" spans="1:9">
      <c r="A200" s="92" t="s">
        <v>169</v>
      </c>
      <c r="B200" s="287"/>
      <c r="C200" s="287"/>
      <c r="D200" s="287"/>
      <c r="E200" s="287"/>
      <c r="F200" s="287"/>
      <c r="G200" s="287"/>
      <c r="H200" s="286"/>
      <c r="I200" s="51"/>
    </row>
    <row r="201" spans="1:9">
      <c r="A201" s="92" t="s">
        <v>170</v>
      </c>
      <c r="B201" s="288"/>
      <c r="C201" s="288"/>
      <c r="D201" s="288"/>
      <c r="E201" s="288"/>
      <c r="F201" s="288"/>
      <c r="G201" s="288"/>
      <c r="H201" s="286"/>
      <c r="I201" s="51"/>
    </row>
    <row r="202" spans="1:9">
      <c r="A202" s="92" t="s">
        <v>171</v>
      </c>
      <c r="B202" s="289"/>
      <c r="C202" s="289"/>
      <c r="D202" s="289"/>
      <c r="E202" s="289"/>
      <c r="F202" s="289"/>
      <c r="G202" s="290"/>
      <c r="H202" s="286"/>
      <c r="I202" s="51"/>
    </row>
    <row r="203" spans="1:9">
      <c r="A203" s="92" t="s">
        <v>172</v>
      </c>
      <c r="B203" s="291"/>
      <c r="C203" s="291"/>
      <c r="D203" s="291"/>
      <c r="E203" s="291"/>
      <c r="F203" s="291"/>
      <c r="G203" s="291"/>
      <c r="H203" s="286"/>
      <c r="I203" s="51"/>
    </row>
    <row r="204" spans="1:9">
      <c r="A204" s="92"/>
      <c r="B204" s="291"/>
      <c r="C204" s="291"/>
      <c r="D204" s="291"/>
      <c r="E204" s="291"/>
      <c r="F204" s="291"/>
      <c r="G204" s="291"/>
      <c r="H204" s="286"/>
      <c r="I204" s="51"/>
    </row>
    <row r="205" spans="1:9">
      <c r="A205" s="93" t="s">
        <v>176</v>
      </c>
      <c r="B205" s="292"/>
      <c r="C205" s="291"/>
      <c r="D205" s="291"/>
      <c r="E205" s="291"/>
      <c r="F205" s="291"/>
      <c r="G205" s="292"/>
      <c r="H205" s="286"/>
      <c r="I205" s="51"/>
    </row>
    <row r="206" spans="1:9">
      <c r="A206" s="94" t="s">
        <v>180</v>
      </c>
      <c r="B206" s="231"/>
      <c r="C206" s="231"/>
      <c r="D206" s="231"/>
      <c r="E206" s="212"/>
      <c r="F206" s="212"/>
      <c r="G206" s="231"/>
      <c r="H206" s="293"/>
      <c r="I206" s="51"/>
    </row>
    <row r="207" spans="1:9">
      <c r="A207" s="218"/>
      <c r="B207" s="231"/>
      <c r="C207" s="231"/>
      <c r="D207" s="231"/>
      <c r="E207" s="212"/>
      <c r="F207" s="212"/>
      <c r="G207" s="231"/>
      <c r="H207" s="293"/>
      <c r="I207" s="51"/>
    </row>
    <row r="208" spans="1:9">
      <c r="A208" s="218"/>
      <c r="B208" s="231"/>
      <c r="C208" s="231"/>
      <c r="D208" s="231"/>
      <c r="E208" s="212"/>
      <c r="F208" s="212"/>
      <c r="G208" s="231"/>
      <c r="H208" s="293"/>
      <c r="I208" s="51"/>
    </row>
    <row r="209" spans="1:9">
      <c r="A209" s="218"/>
      <c r="B209" s="212"/>
      <c r="C209" s="212"/>
      <c r="D209" s="212"/>
      <c r="E209" s="212"/>
      <c r="F209" s="212"/>
      <c r="G209" s="212"/>
      <c r="H209" s="212"/>
      <c r="I209" s="51"/>
    </row>
    <row r="210" spans="1:9">
      <c r="A210" s="218"/>
      <c r="B210" s="212"/>
      <c r="C210" s="212"/>
      <c r="D210" s="212"/>
      <c r="E210" s="212"/>
      <c r="F210" s="212"/>
      <c r="G210" s="212"/>
      <c r="H210" s="293"/>
      <c r="I210" s="51"/>
    </row>
    <row r="211" spans="1:9">
      <c r="A211" s="218"/>
      <c r="B211" s="212"/>
      <c r="C211" s="212"/>
      <c r="D211" s="212"/>
      <c r="E211" s="212"/>
      <c r="F211" s="212"/>
      <c r="G211" s="212"/>
      <c r="H211" s="293"/>
      <c r="I211" s="51"/>
    </row>
    <row r="212" spans="1:9">
      <c r="A212" s="218"/>
      <c r="B212" s="231"/>
      <c r="C212" s="231"/>
      <c r="D212" s="294"/>
      <c r="E212" s="212"/>
      <c r="F212" s="212"/>
      <c r="G212" s="231"/>
      <c r="H212" s="293"/>
      <c r="I212" s="51"/>
    </row>
    <row r="213" spans="1:9">
      <c r="A213" s="218"/>
      <c r="B213" s="212"/>
      <c r="C213" s="212"/>
      <c r="D213" s="212"/>
      <c r="E213" s="212"/>
      <c r="F213" s="212"/>
      <c r="G213" s="212"/>
      <c r="H213" s="293"/>
      <c r="I213" s="51"/>
    </row>
    <row r="214" spans="1:9">
      <c r="A214" s="218"/>
      <c r="B214" s="212"/>
      <c r="C214" s="212"/>
      <c r="D214" s="212"/>
      <c r="E214" s="212"/>
      <c r="F214" s="212"/>
      <c r="G214" s="212"/>
      <c r="H214" s="293"/>
      <c r="I214" s="51"/>
    </row>
    <row r="215" spans="1:9">
      <c r="A215" s="218"/>
      <c r="B215" s="212"/>
      <c r="C215" s="212"/>
      <c r="D215" s="212"/>
      <c r="E215" s="212"/>
      <c r="F215" s="212"/>
      <c r="G215" s="212"/>
      <c r="H215" s="293"/>
      <c r="I215" s="51"/>
    </row>
    <row r="216" spans="1:9">
      <c r="A216" s="218"/>
      <c r="B216" s="231"/>
      <c r="C216" s="212"/>
      <c r="D216" s="212"/>
      <c r="E216" s="212"/>
      <c r="F216" s="212"/>
      <c r="G216" s="231"/>
      <c r="H216" s="293"/>
      <c r="I216" s="51"/>
    </row>
    <row r="217" spans="1:9">
      <c r="A217" s="218"/>
      <c r="B217" s="212"/>
      <c r="C217" s="212"/>
      <c r="D217" s="212"/>
      <c r="E217" s="212"/>
      <c r="F217" s="212"/>
      <c r="G217" s="212"/>
      <c r="H217" s="293"/>
      <c r="I217" s="51"/>
    </row>
    <row r="218" spans="1:9">
      <c r="A218" s="218"/>
      <c r="B218" s="212"/>
      <c r="C218" s="212"/>
      <c r="D218" s="212"/>
      <c r="E218" s="212"/>
      <c r="F218" s="212"/>
      <c r="G218" s="212"/>
      <c r="H218" s="293"/>
      <c r="I218" s="179"/>
    </row>
    <row r="219" spans="1:9">
      <c r="A219" s="218"/>
      <c r="B219" s="212"/>
      <c r="C219" s="212"/>
      <c r="D219" s="212"/>
      <c r="E219" s="212"/>
      <c r="F219" s="212"/>
      <c r="G219" s="212"/>
      <c r="H219" s="293"/>
      <c r="I219" s="179"/>
    </row>
    <row r="220" spans="1:9">
      <c r="A220" s="218"/>
      <c r="B220" s="231"/>
      <c r="C220" s="231"/>
      <c r="D220" s="231"/>
      <c r="E220" s="231"/>
      <c r="F220" s="231"/>
      <c r="G220" s="231"/>
      <c r="H220" s="293"/>
      <c r="I220" s="179"/>
    </row>
    <row r="221" spans="1:9">
      <c r="A221" s="215"/>
      <c r="B221" s="295"/>
      <c r="C221" s="295"/>
      <c r="D221" s="295"/>
      <c r="E221" s="295"/>
      <c r="F221" s="295"/>
      <c r="G221" s="295"/>
      <c r="H221" s="293"/>
      <c r="I221" s="179"/>
    </row>
    <row r="222" spans="1:9">
      <c r="A222" s="179"/>
      <c r="B222" s="293"/>
      <c r="C222" s="293"/>
      <c r="D222" s="293"/>
      <c r="E222" s="293"/>
      <c r="F222" s="293"/>
      <c r="G222" s="293"/>
      <c r="H222" s="293"/>
      <c r="I222" s="179"/>
    </row>
    <row r="223" spans="1:9">
      <c r="A223" s="179"/>
      <c r="B223" s="293"/>
      <c r="C223" s="293"/>
      <c r="D223" s="293"/>
      <c r="E223" s="293"/>
      <c r="F223" s="293"/>
      <c r="G223" s="293"/>
      <c r="H223" s="293"/>
      <c r="I223" s="179"/>
    </row>
    <row r="224" spans="1:9">
      <c r="A224" s="179"/>
      <c r="B224" s="293"/>
      <c r="C224" s="293"/>
      <c r="D224" s="293"/>
      <c r="E224" s="293"/>
      <c r="F224" s="293"/>
      <c r="G224" s="293"/>
      <c r="H224" s="293"/>
      <c r="I224" s="179"/>
    </row>
    <row r="225" spans="1:9">
      <c r="A225" s="179"/>
      <c r="B225" s="293"/>
      <c r="C225" s="293"/>
      <c r="D225" s="293"/>
      <c r="E225" s="293"/>
      <c r="F225" s="293"/>
      <c r="G225" s="293"/>
      <c r="H225" s="293"/>
      <c r="I225" s="179"/>
    </row>
    <row r="226" spans="1:9">
      <c r="A226" s="179"/>
      <c r="B226" s="293"/>
      <c r="C226" s="293"/>
      <c r="D226" s="293"/>
      <c r="E226" s="293"/>
      <c r="F226" s="293"/>
      <c r="G226" s="293"/>
      <c r="H226" s="293"/>
      <c r="I226" s="179"/>
    </row>
    <row r="227" spans="1:9">
      <c r="A227" s="179"/>
      <c r="B227" s="293"/>
      <c r="C227" s="293"/>
      <c r="D227" s="293"/>
      <c r="E227" s="293"/>
      <c r="F227" s="293"/>
      <c r="G227" s="293"/>
      <c r="H227" s="293"/>
      <c r="I227" s="179"/>
    </row>
    <row r="228" spans="1:9">
      <c r="A228" s="179"/>
      <c r="B228" s="293"/>
      <c r="C228" s="293"/>
      <c r="D228" s="293"/>
      <c r="E228" s="293"/>
      <c r="F228" s="293"/>
      <c r="G228" s="293"/>
      <c r="H228" s="293"/>
      <c r="I228" s="179"/>
    </row>
    <row r="229" spans="1:9">
      <c r="A229" s="179"/>
      <c r="B229" s="293"/>
      <c r="C229" s="293"/>
      <c r="D229" s="293"/>
      <c r="E229" s="293"/>
      <c r="F229" s="293"/>
      <c r="G229" s="293"/>
      <c r="H229" s="293"/>
      <c r="I229" s="179"/>
    </row>
    <row r="230" spans="1:9">
      <c r="A230" s="179"/>
      <c r="B230" s="293"/>
      <c r="C230" s="293"/>
      <c r="D230" s="293"/>
      <c r="E230" s="293"/>
      <c r="F230" s="293"/>
      <c r="G230" s="293"/>
      <c r="H230" s="293"/>
      <c r="I230" s="179"/>
    </row>
    <row r="231" spans="1:9">
      <c r="A231" s="179"/>
      <c r="B231" s="293"/>
      <c r="C231" s="293"/>
      <c r="D231" s="293"/>
      <c r="E231" s="293"/>
      <c r="F231" s="293"/>
      <c r="G231" s="293"/>
      <c r="H231" s="293"/>
      <c r="I231" s="179"/>
    </row>
    <row r="232" spans="1:9">
      <c r="A232" s="179"/>
      <c r="B232" s="293"/>
      <c r="C232" s="293"/>
      <c r="D232" s="293"/>
      <c r="E232" s="293"/>
      <c r="F232" s="293"/>
      <c r="G232" s="293"/>
      <c r="H232" s="293"/>
      <c r="I232" s="179"/>
    </row>
  </sheetData>
  <mergeCells count="73">
    <mergeCell ref="A5:A7"/>
    <mergeCell ref="B5:B7"/>
    <mergeCell ref="C5:H5"/>
    <mergeCell ref="C6:C7"/>
    <mergeCell ref="D6:D7"/>
    <mergeCell ref="E6:E7"/>
    <mergeCell ref="F6:F7"/>
    <mergeCell ref="G6:G7"/>
    <mergeCell ref="H6:H7"/>
    <mergeCell ref="A172:A174"/>
    <mergeCell ref="B172:B174"/>
    <mergeCell ref="C172:H172"/>
    <mergeCell ref="C173:C174"/>
    <mergeCell ref="D173:D174"/>
    <mergeCell ref="E173:E174"/>
    <mergeCell ref="F173:F174"/>
    <mergeCell ref="G173:G174"/>
    <mergeCell ref="H173:H174"/>
    <mergeCell ref="A147:A149"/>
    <mergeCell ref="B147:B149"/>
    <mergeCell ref="C147:H147"/>
    <mergeCell ref="C148:C149"/>
    <mergeCell ref="D148:D149"/>
    <mergeCell ref="E148:E149"/>
    <mergeCell ref="F148:F149"/>
    <mergeCell ref="G148:G149"/>
    <mergeCell ref="H148:H149"/>
    <mergeCell ref="A97:A99"/>
    <mergeCell ref="B97:B99"/>
    <mergeCell ref="A3:H3"/>
    <mergeCell ref="C47:H47"/>
    <mergeCell ref="H48:H49"/>
    <mergeCell ref="B47:B49"/>
    <mergeCell ref="C48:C49"/>
    <mergeCell ref="D48:D49"/>
    <mergeCell ref="E48:E49"/>
    <mergeCell ref="F48:F49"/>
    <mergeCell ref="E73:E74"/>
    <mergeCell ref="G48:G49"/>
    <mergeCell ref="A47:A49"/>
    <mergeCell ref="A22:A24"/>
    <mergeCell ref="B22:B24"/>
    <mergeCell ref="C22:H22"/>
    <mergeCell ref="C23:C24"/>
    <mergeCell ref="G73:G74"/>
    <mergeCell ref="H73:H74"/>
    <mergeCell ref="C97:H97"/>
    <mergeCell ref="C98:C99"/>
    <mergeCell ref="D98:D99"/>
    <mergeCell ref="A72:A74"/>
    <mergeCell ref="B72:B74"/>
    <mergeCell ref="C72:H72"/>
    <mergeCell ref="C73:C74"/>
    <mergeCell ref="D73:D74"/>
    <mergeCell ref="E98:E99"/>
    <mergeCell ref="F98:F99"/>
    <mergeCell ref="G98:G99"/>
    <mergeCell ref="D23:D24"/>
    <mergeCell ref="E23:E24"/>
    <mergeCell ref="H98:H99"/>
    <mergeCell ref="F23:F24"/>
    <mergeCell ref="G23:G24"/>
    <mergeCell ref="H23:H24"/>
    <mergeCell ref="F73:F74"/>
    <mergeCell ref="A122:A124"/>
    <mergeCell ref="B122:B124"/>
    <mergeCell ref="C122:H122"/>
    <mergeCell ref="C123:C124"/>
    <mergeCell ref="D123:D124"/>
    <mergeCell ref="E123:E124"/>
    <mergeCell ref="F123:F124"/>
    <mergeCell ref="G123:G124"/>
    <mergeCell ref="H123:H124"/>
  </mergeCells>
  <phoneticPr fontId="2" type="noConversion"/>
  <conditionalFormatting sqref="I198:I217 I9:I20 I50:I69 I76:I95 I101:I120 I126:I144 I25:I44 B45:H45 B70:H70 B95:H95 B120:H120 B145:H145 I150:I168 I175:I193 B170:H170 B195:H195">
    <cfRule type="cellIs" dxfId="2" priority="24" stopIfTrue="1" operator="notEqual">
      <formula>""""""</formula>
    </cfRule>
  </conditionalFormatting>
  <hyperlinks>
    <hyperlink ref="H1" location="Index!A1" display="Index"/>
  </hyperlinks>
  <pageMargins left="0.75" right="0.75" top="1" bottom="1" header="0.5" footer="0.5"/>
  <pageSetup paperSize="9" scale="59" orientation="landscape" r:id="rId1"/>
  <headerFooter alignWithMargins="0">
    <oddHeader>&amp;CCourt Statistics Quarterly 
Additional Tables - 2014</oddHeader>
    <oddFooter>Page &amp;P of &amp;N</oddFooter>
  </headerFooter>
  <rowBreaks count="3" manualBreakCount="3">
    <brk id="46" max="7" man="1"/>
    <brk id="96" max="7" man="1"/>
    <brk id="146" max="7" man="1"/>
  </rowBreaks>
</worksheet>
</file>

<file path=xl/worksheets/sheet12.xml><?xml version="1.0" encoding="utf-8"?>
<worksheet xmlns="http://schemas.openxmlformats.org/spreadsheetml/2006/main" xmlns:r="http://schemas.openxmlformats.org/officeDocument/2006/relationships">
  <sheetPr codeName="Sheet12"/>
  <dimension ref="A1:M211"/>
  <sheetViews>
    <sheetView zoomScaleNormal="100" zoomScaleSheetLayoutView="100" workbookViewId="0"/>
  </sheetViews>
  <sheetFormatPr defaultRowHeight="12.75"/>
  <cols>
    <col min="1" max="1" width="14.42578125" style="166" customWidth="1"/>
    <col min="2" max="11" width="15.7109375" style="166" customWidth="1"/>
    <col min="12" max="12" width="11.85546875" style="166" customWidth="1"/>
    <col min="13" max="13" width="11.7109375" style="166" bestFit="1" customWidth="1"/>
    <col min="14" max="16384" width="9.140625" style="166"/>
  </cols>
  <sheetData>
    <row r="1" spans="1:13">
      <c r="A1" s="192" t="s">
        <v>832</v>
      </c>
      <c r="B1" s="192"/>
      <c r="C1" s="192"/>
      <c r="K1" s="191" t="s">
        <v>643</v>
      </c>
    </row>
    <row r="2" spans="1:13">
      <c r="A2" s="192" t="s">
        <v>500</v>
      </c>
      <c r="B2" s="192"/>
      <c r="C2" s="192"/>
    </row>
    <row r="3" spans="1:13">
      <c r="A3" s="193" t="s">
        <v>769</v>
      </c>
      <c r="B3" s="193"/>
      <c r="C3" s="193"/>
      <c r="G3" s="235"/>
    </row>
    <row r="4" spans="1:13">
      <c r="A4" s="193"/>
      <c r="B4" s="193"/>
      <c r="C4" s="193"/>
      <c r="G4" s="235"/>
    </row>
    <row r="5" spans="1:13" ht="16.5" customHeight="1">
      <c r="A5" s="1229" t="s">
        <v>127</v>
      </c>
      <c r="B5" s="1150" t="s">
        <v>204</v>
      </c>
      <c r="C5" s="1150"/>
      <c r="D5" s="1152" t="s">
        <v>520</v>
      </c>
      <c r="E5" s="1150"/>
      <c r="F5" s="1150" t="s">
        <v>522</v>
      </c>
      <c r="G5" s="1150"/>
      <c r="H5" s="1150" t="s">
        <v>523</v>
      </c>
      <c r="I5" s="1150"/>
      <c r="J5" s="1150" t="s">
        <v>231</v>
      </c>
      <c r="K5" s="1150"/>
    </row>
    <row r="6" spans="1:13" ht="26.25" customHeight="1">
      <c r="A6" s="1230"/>
      <c r="B6" s="463" t="s">
        <v>518</v>
      </c>
      <c r="C6" s="278" t="s">
        <v>519</v>
      </c>
      <c r="D6" s="278" t="s">
        <v>521</v>
      </c>
      <c r="E6" s="463" t="s">
        <v>519</v>
      </c>
      <c r="F6" s="463" t="s">
        <v>521</v>
      </c>
      <c r="G6" s="463" t="s">
        <v>519</v>
      </c>
      <c r="H6" s="463" t="s">
        <v>521</v>
      </c>
      <c r="I6" s="463" t="s">
        <v>519</v>
      </c>
      <c r="J6" s="463" t="s">
        <v>524</v>
      </c>
      <c r="K6" s="463" t="s">
        <v>519</v>
      </c>
    </row>
    <row r="7" spans="1:13">
      <c r="A7" s="179"/>
      <c r="B7" s="462"/>
      <c r="C7" s="789"/>
      <c r="D7" s="241"/>
      <c r="E7" s="795"/>
      <c r="F7" s="241"/>
      <c r="G7" s="795"/>
      <c r="H7" s="462"/>
      <c r="I7" s="789"/>
      <c r="J7" s="462"/>
      <c r="K7" s="789"/>
    </row>
    <row r="8" spans="1:13">
      <c r="A8" s="174">
        <v>1994</v>
      </c>
      <c r="B8" s="483">
        <v>1674</v>
      </c>
      <c r="C8" s="790">
        <v>1492</v>
      </c>
      <c r="D8" s="201">
        <v>524</v>
      </c>
      <c r="E8" s="792">
        <v>528</v>
      </c>
      <c r="F8" s="302" t="s">
        <v>442</v>
      </c>
      <c r="G8" s="797" t="s">
        <v>442</v>
      </c>
      <c r="H8" s="483">
        <v>247</v>
      </c>
      <c r="I8" s="790">
        <v>249</v>
      </c>
      <c r="J8" s="202">
        <v>2445</v>
      </c>
      <c r="K8" s="798">
        <v>2269</v>
      </c>
      <c r="L8" s="226"/>
      <c r="M8" s="614"/>
    </row>
    <row r="9" spans="1:13">
      <c r="A9" s="174">
        <v>1995</v>
      </c>
      <c r="B9" s="483">
        <v>1756</v>
      </c>
      <c r="C9" s="790">
        <v>1779</v>
      </c>
      <c r="D9" s="201">
        <v>687</v>
      </c>
      <c r="E9" s="792">
        <v>486</v>
      </c>
      <c r="F9" s="302" t="s">
        <v>442</v>
      </c>
      <c r="G9" s="797" t="s">
        <v>442</v>
      </c>
      <c r="H9" s="483">
        <v>215</v>
      </c>
      <c r="I9" s="790">
        <v>239</v>
      </c>
      <c r="J9" s="202">
        <v>2658</v>
      </c>
      <c r="K9" s="798">
        <v>2504</v>
      </c>
      <c r="L9" s="226"/>
      <c r="M9" s="614"/>
    </row>
    <row r="10" spans="1:13">
      <c r="A10" s="174">
        <v>1996</v>
      </c>
      <c r="B10" s="483">
        <v>655</v>
      </c>
      <c r="C10" s="790">
        <v>593</v>
      </c>
      <c r="D10" s="201">
        <v>80</v>
      </c>
      <c r="E10" s="792">
        <v>67</v>
      </c>
      <c r="F10" s="201">
        <v>1930</v>
      </c>
      <c r="G10" s="792">
        <v>1790</v>
      </c>
      <c r="H10" s="483">
        <v>240</v>
      </c>
      <c r="I10" s="790">
        <v>210</v>
      </c>
      <c r="J10" s="202">
        <v>2905</v>
      </c>
      <c r="K10" s="798">
        <v>2660</v>
      </c>
      <c r="L10" s="226"/>
      <c r="M10" s="614"/>
    </row>
    <row r="11" spans="1:13">
      <c r="A11" s="174">
        <v>1997</v>
      </c>
      <c r="B11" s="483">
        <v>622</v>
      </c>
      <c r="C11" s="790">
        <v>661</v>
      </c>
      <c r="D11" s="201">
        <v>71</v>
      </c>
      <c r="E11" s="792">
        <v>69</v>
      </c>
      <c r="F11" s="201">
        <v>1844</v>
      </c>
      <c r="G11" s="792">
        <v>2031</v>
      </c>
      <c r="H11" s="483">
        <v>201</v>
      </c>
      <c r="I11" s="790">
        <v>212</v>
      </c>
      <c r="J11" s="202">
        <v>2738</v>
      </c>
      <c r="K11" s="798">
        <v>2973</v>
      </c>
      <c r="L11" s="226"/>
      <c r="M11" s="614"/>
    </row>
    <row r="12" spans="1:13">
      <c r="A12" s="174">
        <v>1998</v>
      </c>
      <c r="B12" s="483">
        <v>715</v>
      </c>
      <c r="C12" s="790">
        <v>715</v>
      </c>
      <c r="D12" s="201">
        <v>165</v>
      </c>
      <c r="E12" s="792">
        <v>144</v>
      </c>
      <c r="F12" s="201">
        <v>1897</v>
      </c>
      <c r="G12" s="792">
        <v>1934</v>
      </c>
      <c r="H12" s="483">
        <v>68</v>
      </c>
      <c r="I12" s="790">
        <v>128</v>
      </c>
      <c r="J12" s="202">
        <v>2845</v>
      </c>
      <c r="K12" s="798">
        <v>2921</v>
      </c>
      <c r="L12" s="226"/>
      <c r="M12" s="614"/>
    </row>
    <row r="13" spans="1:13">
      <c r="A13" s="174">
        <v>1999</v>
      </c>
      <c r="B13" s="483">
        <v>584</v>
      </c>
      <c r="C13" s="790">
        <v>611</v>
      </c>
      <c r="D13" s="201">
        <v>1326</v>
      </c>
      <c r="E13" s="792">
        <v>1150</v>
      </c>
      <c r="F13" s="201">
        <v>2382</v>
      </c>
      <c r="G13" s="792">
        <v>2134</v>
      </c>
      <c r="H13" s="483">
        <v>43</v>
      </c>
      <c r="I13" s="790">
        <v>52</v>
      </c>
      <c r="J13" s="202">
        <v>4335</v>
      </c>
      <c r="K13" s="798">
        <v>3947</v>
      </c>
      <c r="L13" s="226"/>
      <c r="M13" s="614"/>
    </row>
    <row r="14" spans="1:13">
      <c r="A14" s="174">
        <v>2000</v>
      </c>
      <c r="B14" s="483">
        <v>437</v>
      </c>
      <c r="C14" s="790">
        <v>566</v>
      </c>
      <c r="D14" s="201">
        <v>304</v>
      </c>
      <c r="E14" s="792">
        <v>262</v>
      </c>
      <c r="F14" s="201">
        <v>2411</v>
      </c>
      <c r="G14" s="792">
        <v>2604</v>
      </c>
      <c r="H14" s="483">
        <v>68</v>
      </c>
      <c r="I14" s="790">
        <v>62</v>
      </c>
      <c r="J14" s="202">
        <v>3220</v>
      </c>
      <c r="K14" s="798">
        <v>3494</v>
      </c>
      <c r="L14" s="226"/>
      <c r="M14" s="614"/>
    </row>
    <row r="15" spans="1:13">
      <c r="A15" s="174">
        <v>2001</v>
      </c>
      <c r="B15" s="483">
        <v>288</v>
      </c>
      <c r="C15" s="790">
        <v>313</v>
      </c>
      <c r="D15" s="201">
        <v>320</v>
      </c>
      <c r="E15" s="792">
        <v>335</v>
      </c>
      <c r="F15" s="201">
        <v>2415</v>
      </c>
      <c r="G15" s="792">
        <v>2388</v>
      </c>
      <c r="H15" s="483">
        <v>72</v>
      </c>
      <c r="I15" s="790">
        <v>80</v>
      </c>
      <c r="J15" s="202">
        <v>3095</v>
      </c>
      <c r="K15" s="798">
        <v>3116</v>
      </c>
      <c r="L15" s="226"/>
      <c r="M15" s="614"/>
    </row>
    <row r="16" spans="1:13">
      <c r="A16" s="174">
        <v>2002</v>
      </c>
      <c r="B16" s="483">
        <v>314</v>
      </c>
      <c r="C16" s="790">
        <v>329</v>
      </c>
      <c r="D16" s="201">
        <v>274</v>
      </c>
      <c r="E16" s="792">
        <v>267</v>
      </c>
      <c r="F16" s="201">
        <v>2434</v>
      </c>
      <c r="G16" s="792">
        <v>2391</v>
      </c>
      <c r="H16" s="483">
        <v>70</v>
      </c>
      <c r="I16" s="790">
        <v>74</v>
      </c>
      <c r="J16" s="202">
        <v>3092</v>
      </c>
      <c r="K16" s="798">
        <v>3061</v>
      </c>
      <c r="L16" s="226"/>
      <c r="M16" s="614"/>
    </row>
    <row r="17" spans="1:13">
      <c r="A17" s="174">
        <v>2003</v>
      </c>
      <c r="B17" s="483">
        <v>230</v>
      </c>
      <c r="C17" s="790">
        <v>247</v>
      </c>
      <c r="D17" s="201">
        <v>275</v>
      </c>
      <c r="E17" s="792">
        <v>259</v>
      </c>
      <c r="F17" s="201">
        <v>2448</v>
      </c>
      <c r="G17" s="792">
        <v>2514</v>
      </c>
      <c r="H17" s="483">
        <v>72</v>
      </c>
      <c r="I17" s="790">
        <v>71</v>
      </c>
      <c r="J17" s="202">
        <v>3025</v>
      </c>
      <c r="K17" s="798">
        <v>3091</v>
      </c>
      <c r="L17" s="226"/>
      <c r="M17" s="614"/>
    </row>
    <row r="18" spans="1:13">
      <c r="A18" s="174">
        <v>2004</v>
      </c>
      <c r="B18" s="196">
        <v>225</v>
      </c>
      <c r="C18" s="791">
        <v>251</v>
      </c>
      <c r="D18" s="201">
        <v>260</v>
      </c>
      <c r="E18" s="792">
        <v>261</v>
      </c>
      <c r="F18" s="201">
        <v>2430</v>
      </c>
      <c r="G18" s="792">
        <v>2402</v>
      </c>
      <c r="H18" s="201">
        <v>97</v>
      </c>
      <c r="I18" s="792">
        <v>92</v>
      </c>
      <c r="J18" s="202">
        <v>3012</v>
      </c>
      <c r="K18" s="798">
        <v>3006</v>
      </c>
      <c r="L18" s="226"/>
      <c r="M18" s="614"/>
    </row>
    <row r="19" spans="1:13">
      <c r="A19" s="174">
        <v>2005</v>
      </c>
      <c r="B19" s="196">
        <v>291</v>
      </c>
      <c r="C19" s="791">
        <v>264</v>
      </c>
      <c r="D19" s="201">
        <v>286</v>
      </c>
      <c r="E19" s="792">
        <v>274</v>
      </c>
      <c r="F19" s="201">
        <v>2579</v>
      </c>
      <c r="G19" s="792">
        <v>2495</v>
      </c>
      <c r="H19" s="201">
        <v>122</v>
      </c>
      <c r="I19" s="792">
        <v>121</v>
      </c>
      <c r="J19" s="202">
        <v>3278</v>
      </c>
      <c r="K19" s="798">
        <v>3154</v>
      </c>
      <c r="L19" s="226"/>
      <c r="M19" s="614"/>
    </row>
    <row r="20" spans="1:13">
      <c r="A20" s="174">
        <v>2006</v>
      </c>
      <c r="B20" s="196">
        <v>230</v>
      </c>
      <c r="C20" s="791">
        <v>245</v>
      </c>
      <c r="D20" s="196">
        <v>251</v>
      </c>
      <c r="E20" s="791">
        <v>247</v>
      </c>
      <c r="F20" s="196">
        <v>2397</v>
      </c>
      <c r="G20" s="791">
        <v>2530</v>
      </c>
      <c r="H20" s="196">
        <v>87</v>
      </c>
      <c r="I20" s="791">
        <v>87</v>
      </c>
      <c r="J20" s="202">
        <v>2965</v>
      </c>
      <c r="K20" s="798">
        <v>3109</v>
      </c>
      <c r="L20" s="226"/>
      <c r="M20" s="614"/>
    </row>
    <row r="21" spans="1:13">
      <c r="A21" s="174">
        <v>2007</v>
      </c>
      <c r="B21" s="196">
        <v>201</v>
      </c>
      <c r="C21" s="791">
        <v>215</v>
      </c>
      <c r="D21" s="201">
        <v>152</v>
      </c>
      <c r="E21" s="792">
        <v>150</v>
      </c>
      <c r="F21" s="201">
        <v>2574</v>
      </c>
      <c r="G21" s="792">
        <v>2416</v>
      </c>
      <c r="H21" s="196">
        <v>79</v>
      </c>
      <c r="I21" s="791">
        <v>83</v>
      </c>
      <c r="J21" s="202">
        <v>3006</v>
      </c>
      <c r="K21" s="798">
        <v>2864</v>
      </c>
      <c r="L21" s="226"/>
      <c r="M21" s="614"/>
    </row>
    <row r="22" spans="1:13">
      <c r="A22" s="174">
        <v>2008</v>
      </c>
      <c r="B22" s="196">
        <v>249</v>
      </c>
      <c r="C22" s="791">
        <v>243</v>
      </c>
      <c r="D22" s="201">
        <v>213</v>
      </c>
      <c r="E22" s="792">
        <v>195</v>
      </c>
      <c r="F22" s="201">
        <v>2759</v>
      </c>
      <c r="G22" s="792">
        <v>2579</v>
      </c>
      <c r="H22" s="196">
        <v>73</v>
      </c>
      <c r="I22" s="791">
        <v>77</v>
      </c>
      <c r="J22" s="202">
        <v>3294</v>
      </c>
      <c r="K22" s="798">
        <v>3094</v>
      </c>
      <c r="L22" s="226"/>
      <c r="M22" s="614"/>
    </row>
    <row r="23" spans="1:13">
      <c r="A23" s="174">
        <v>2009</v>
      </c>
      <c r="B23" s="196">
        <v>265</v>
      </c>
      <c r="C23" s="791">
        <v>245</v>
      </c>
      <c r="D23" s="196">
        <v>216</v>
      </c>
      <c r="E23" s="791">
        <v>213</v>
      </c>
      <c r="F23" s="196">
        <v>2443</v>
      </c>
      <c r="G23" s="791">
        <v>2573</v>
      </c>
      <c r="H23" s="196">
        <v>66</v>
      </c>
      <c r="I23" s="791">
        <v>60</v>
      </c>
      <c r="J23" s="202">
        <v>2990</v>
      </c>
      <c r="K23" s="798">
        <v>3091</v>
      </c>
      <c r="L23" s="226"/>
      <c r="M23" s="614"/>
    </row>
    <row r="24" spans="1:13">
      <c r="A24" s="174">
        <v>2010</v>
      </c>
      <c r="B24" s="201">
        <v>267</v>
      </c>
      <c r="C24" s="792">
        <v>267</v>
      </c>
      <c r="D24" s="196">
        <v>281</v>
      </c>
      <c r="E24" s="791">
        <v>270</v>
      </c>
      <c r="F24" s="196">
        <v>2730</v>
      </c>
      <c r="G24" s="791">
        <v>2571</v>
      </c>
      <c r="H24" s="196">
        <v>75</v>
      </c>
      <c r="I24" s="791">
        <v>73</v>
      </c>
      <c r="J24" s="202">
        <v>3353</v>
      </c>
      <c r="K24" s="798">
        <v>3181</v>
      </c>
      <c r="L24" s="226"/>
      <c r="M24" s="614"/>
    </row>
    <row r="25" spans="1:13">
      <c r="A25" s="174">
        <v>2011</v>
      </c>
      <c r="B25" s="201">
        <v>319</v>
      </c>
      <c r="C25" s="792">
        <v>313</v>
      </c>
      <c r="D25" s="196">
        <v>291</v>
      </c>
      <c r="E25" s="792">
        <v>291</v>
      </c>
      <c r="F25" s="201">
        <v>3102</v>
      </c>
      <c r="G25" s="792">
        <v>3055</v>
      </c>
      <c r="H25" s="196">
        <v>46</v>
      </c>
      <c r="I25" s="791">
        <v>50</v>
      </c>
      <c r="J25" s="202">
        <v>3758</v>
      </c>
      <c r="K25" s="798">
        <v>3709</v>
      </c>
      <c r="L25" s="226"/>
      <c r="M25" s="614"/>
    </row>
    <row r="26" spans="1:13">
      <c r="A26" s="174">
        <v>2012</v>
      </c>
      <c r="B26" s="609">
        <v>281</v>
      </c>
      <c r="C26" s="793">
        <v>293</v>
      </c>
      <c r="D26" s="196">
        <v>338</v>
      </c>
      <c r="E26" s="792">
        <v>329</v>
      </c>
      <c r="F26" s="201">
        <v>3152</v>
      </c>
      <c r="G26" s="792">
        <v>3011</v>
      </c>
      <c r="H26" s="196">
        <v>64</v>
      </c>
      <c r="I26" s="791">
        <v>64</v>
      </c>
      <c r="J26" s="202">
        <v>3835</v>
      </c>
      <c r="K26" s="798">
        <v>3697</v>
      </c>
      <c r="L26" s="226"/>
      <c r="M26" s="614"/>
    </row>
    <row r="27" spans="1:13">
      <c r="A27" s="174">
        <v>2013</v>
      </c>
      <c r="B27" s="609">
        <v>187</v>
      </c>
      <c r="C27" s="793">
        <v>172</v>
      </c>
      <c r="D27" s="196">
        <v>479</v>
      </c>
      <c r="E27" s="792">
        <v>430</v>
      </c>
      <c r="F27" s="201">
        <v>3577</v>
      </c>
      <c r="G27" s="792">
        <v>3212</v>
      </c>
      <c r="H27" s="196">
        <v>48</v>
      </c>
      <c r="I27" s="791">
        <v>51</v>
      </c>
      <c r="J27" s="202">
        <v>4291</v>
      </c>
      <c r="K27" s="798">
        <v>3865</v>
      </c>
      <c r="L27" s="226"/>
      <c r="M27" s="614"/>
    </row>
    <row r="28" spans="1:13" ht="12.75" customHeight="1">
      <c r="A28" s="176">
        <v>2014</v>
      </c>
      <c r="B28" s="610">
        <v>225</v>
      </c>
      <c r="C28" s="794">
        <v>216</v>
      </c>
      <c r="D28" s="611">
        <v>609</v>
      </c>
      <c r="E28" s="796">
        <v>533</v>
      </c>
      <c r="F28" s="611">
        <v>4018</v>
      </c>
      <c r="G28" s="794">
        <v>3482</v>
      </c>
      <c r="H28" s="610">
        <v>21</v>
      </c>
      <c r="I28" s="794">
        <v>21</v>
      </c>
      <c r="J28" s="612">
        <v>4873</v>
      </c>
      <c r="K28" s="799">
        <v>4252</v>
      </c>
      <c r="L28" s="226"/>
      <c r="M28" s="614"/>
    </row>
    <row r="29" spans="1:13" s="952" customFormat="1" ht="12.75" customHeight="1">
      <c r="A29" s="1083"/>
      <c r="B29" s="1096"/>
      <c r="C29" s="1096"/>
      <c r="D29" s="1097"/>
      <c r="E29" s="1097"/>
      <c r="F29" s="1097"/>
      <c r="G29" s="1096"/>
      <c r="H29" s="1096"/>
      <c r="I29" s="1096"/>
      <c r="J29" s="1098"/>
      <c r="K29" s="1098"/>
      <c r="L29" s="1099"/>
      <c r="M29" s="1100"/>
    </row>
    <row r="30" spans="1:13">
      <c r="A30" s="234" t="s">
        <v>239</v>
      </c>
      <c r="B30" s="613"/>
      <c r="C30" s="613"/>
      <c r="D30" s="221"/>
      <c r="E30" s="221"/>
      <c r="F30" s="221"/>
      <c r="G30" s="179"/>
      <c r="H30" s="179"/>
      <c r="I30" s="179"/>
      <c r="J30" s="179"/>
      <c r="K30" s="179"/>
    </row>
    <row r="31" spans="1:13">
      <c r="A31" s="93" t="s">
        <v>173</v>
      </c>
      <c r="B31" s="369"/>
      <c r="C31" s="369"/>
      <c r="D31" s="231"/>
      <c r="E31" s="231"/>
      <c r="F31" s="231"/>
      <c r="G31" s="179"/>
      <c r="H31" s="179"/>
      <c r="I31" s="179"/>
      <c r="J31" s="179"/>
      <c r="K31" s="179"/>
    </row>
    <row r="32" spans="1:13">
      <c r="A32" s="93"/>
      <c r="B32" s="369"/>
      <c r="C32" s="369"/>
      <c r="D32" s="231"/>
      <c r="E32" s="231"/>
      <c r="F32" s="231"/>
      <c r="G32" s="179"/>
      <c r="H32" s="179"/>
      <c r="I32" s="179"/>
      <c r="J32" s="179"/>
      <c r="K32" s="179"/>
    </row>
    <row r="33" spans="1:11">
      <c r="A33" s="93" t="s">
        <v>176</v>
      </c>
      <c r="B33" s="369"/>
      <c r="C33" s="369"/>
      <c r="D33" s="231"/>
      <c r="E33" s="231"/>
      <c r="F33" s="231"/>
      <c r="G33" s="179"/>
      <c r="H33" s="179"/>
      <c r="I33" s="179"/>
      <c r="J33" s="402"/>
      <c r="K33" s="402"/>
    </row>
    <row r="34" spans="1:11">
      <c r="A34" s="94" t="s">
        <v>180</v>
      </c>
      <c r="B34" s="613"/>
      <c r="C34" s="613"/>
      <c r="D34" s="227"/>
      <c r="E34" s="221"/>
      <c r="F34" s="221"/>
      <c r="G34" s="179"/>
      <c r="H34" s="179"/>
      <c r="I34" s="179"/>
      <c r="J34" s="179"/>
      <c r="K34" s="179"/>
    </row>
    <row r="35" spans="1:11">
      <c r="A35" s="613"/>
      <c r="B35" s="613"/>
      <c r="C35" s="613"/>
      <c r="D35" s="221"/>
      <c r="E35" s="221"/>
      <c r="F35" s="221"/>
      <c r="G35" s="179"/>
      <c r="H35" s="179"/>
      <c r="I35" s="179"/>
      <c r="J35" s="293"/>
      <c r="K35" s="293"/>
    </row>
    <row r="36" spans="1:11">
      <c r="A36" s="179"/>
      <c r="B36" s="179"/>
      <c r="C36" s="179"/>
      <c r="D36" s="179"/>
      <c r="E36" s="179"/>
      <c r="F36" s="179"/>
      <c r="G36" s="179"/>
      <c r="J36" s="243"/>
      <c r="K36" s="243"/>
    </row>
    <row r="37" spans="1:11">
      <c r="A37" s="179"/>
      <c r="B37" s="179"/>
      <c r="C37" s="179"/>
      <c r="D37" s="179"/>
      <c r="E37" s="179"/>
      <c r="F37" s="179"/>
      <c r="G37" s="179"/>
      <c r="H37" s="179"/>
      <c r="I37" s="179"/>
      <c r="J37" s="179"/>
      <c r="K37" s="179"/>
    </row>
    <row r="38" spans="1:11">
      <c r="A38" s="179"/>
      <c r="B38" s="236"/>
      <c r="C38" s="236"/>
      <c r="D38" s="236"/>
      <c r="E38" s="236"/>
      <c r="F38" s="236"/>
      <c r="G38" s="236"/>
      <c r="H38" s="236"/>
      <c r="I38" s="236"/>
      <c r="J38" s="236"/>
      <c r="K38" s="236"/>
    </row>
    <row r="39" spans="1:11">
      <c r="A39" s="179"/>
      <c r="B39" s="179"/>
      <c r="C39" s="179"/>
      <c r="D39" s="179"/>
      <c r="E39" s="179"/>
      <c r="F39" s="179"/>
      <c r="G39" s="179"/>
      <c r="H39" s="179"/>
      <c r="I39" s="179"/>
      <c r="J39" s="179"/>
      <c r="K39" s="179"/>
    </row>
    <row r="40" spans="1:11">
      <c r="A40" s="179"/>
      <c r="B40" s="179"/>
      <c r="C40" s="179"/>
      <c r="D40" s="179"/>
      <c r="E40" s="179"/>
      <c r="F40" s="179"/>
      <c r="G40" s="179"/>
      <c r="H40" s="179"/>
      <c r="I40" s="179"/>
      <c r="J40" s="179"/>
      <c r="K40" s="179"/>
    </row>
    <row r="41" spans="1:11">
      <c r="A41" s="179"/>
      <c r="B41" s="179"/>
      <c r="C41" s="179"/>
      <c r="D41" s="179"/>
      <c r="E41" s="179"/>
      <c r="F41" s="179"/>
      <c r="G41" s="179"/>
      <c r="H41" s="179"/>
      <c r="I41" s="179"/>
      <c r="J41" s="179"/>
      <c r="K41" s="179"/>
    </row>
    <row r="42" spans="1:11">
      <c r="A42" s="179"/>
      <c r="B42" s="179"/>
      <c r="C42" s="179"/>
      <c r="D42" s="179"/>
      <c r="E42" s="179"/>
      <c r="F42" s="179"/>
      <c r="G42" s="179"/>
      <c r="H42" s="179"/>
      <c r="I42" s="179"/>
      <c r="J42" s="179"/>
      <c r="K42" s="179"/>
    </row>
    <row r="43" spans="1:11">
      <c r="A43" s="179"/>
      <c r="B43" s="179"/>
      <c r="C43" s="179"/>
      <c r="D43" s="179"/>
      <c r="E43" s="179"/>
      <c r="F43" s="179"/>
      <c r="G43" s="179"/>
      <c r="H43" s="179"/>
      <c r="I43" s="179"/>
      <c r="J43" s="179"/>
      <c r="K43" s="179"/>
    </row>
    <row r="44" spans="1:11">
      <c r="A44" s="179"/>
      <c r="B44" s="179"/>
      <c r="C44" s="179"/>
      <c r="D44" s="179"/>
      <c r="E44" s="179"/>
      <c r="F44" s="179"/>
      <c r="G44" s="179"/>
      <c r="H44" s="179"/>
      <c r="I44" s="179"/>
      <c r="J44" s="179"/>
      <c r="K44" s="179"/>
    </row>
    <row r="45" spans="1:11">
      <c r="A45" s="179"/>
      <c r="B45" s="179"/>
      <c r="C45" s="179"/>
      <c r="D45" s="179"/>
      <c r="E45" s="179"/>
      <c r="F45" s="179"/>
      <c r="G45" s="179"/>
      <c r="H45" s="179"/>
      <c r="I45" s="179"/>
      <c r="J45" s="179"/>
      <c r="K45" s="179"/>
    </row>
    <row r="46" spans="1:11">
      <c r="A46" s="179"/>
      <c r="B46" s="179"/>
      <c r="C46" s="179"/>
      <c r="D46" s="179"/>
      <c r="E46" s="179"/>
      <c r="F46" s="179"/>
      <c r="G46" s="179"/>
      <c r="H46" s="179"/>
      <c r="I46" s="179"/>
      <c r="J46" s="179"/>
      <c r="K46" s="179"/>
    </row>
    <row r="47" spans="1:11">
      <c r="A47" s="179"/>
      <c r="B47" s="179"/>
      <c r="C47" s="179"/>
      <c r="D47" s="179"/>
      <c r="E47" s="179"/>
      <c r="F47" s="179"/>
      <c r="G47" s="179"/>
      <c r="H47" s="179"/>
      <c r="I47" s="179"/>
      <c r="J47" s="179"/>
      <c r="K47" s="179"/>
    </row>
    <row r="48" spans="1:11">
      <c r="A48" s="179"/>
      <c r="B48" s="179"/>
      <c r="C48" s="179"/>
      <c r="D48" s="179"/>
      <c r="E48" s="179"/>
      <c r="F48" s="179"/>
      <c r="G48" s="179"/>
      <c r="H48" s="179"/>
      <c r="I48" s="179"/>
      <c r="J48" s="179"/>
      <c r="K48" s="179"/>
    </row>
    <row r="49" spans="1:11">
      <c r="A49" s="179"/>
      <c r="B49" s="179"/>
      <c r="C49" s="179"/>
      <c r="D49" s="179"/>
      <c r="E49" s="179"/>
      <c r="F49" s="179"/>
      <c r="G49" s="179"/>
      <c r="H49" s="179"/>
      <c r="I49" s="179"/>
      <c r="J49" s="179"/>
      <c r="K49" s="179"/>
    </row>
    <row r="50" spans="1:11">
      <c r="A50" s="179"/>
      <c r="B50" s="179"/>
      <c r="C50" s="179"/>
      <c r="D50" s="179"/>
      <c r="E50" s="179"/>
      <c r="F50" s="179"/>
      <c r="G50" s="179"/>
      <c r="H50" s="179"/>
      <c r="I50" s="179"/>
      <c r="J50" s="179"/>
      <c r="K50" s="179"/>
    </row>
    <row r="51" spans="1:11">
      <c r="A51" s="179"/>
      <c r="B51" s="179"/>
      <c r="C51" s="179"/>
      <c r="D51" s="179"/>
      <c r="E51" s="179"/>
      <c r="F51" s="179"/>
      <c r="G51" s="179"/>
      <c r="H51" s="179"/>
      <c r="I51" s="179"/>
      <c r="J51" s="179"/>
      <c r="K51" s="179"/>
    </row>
    <row r="52" spans="1:11">
      <c r="A52" s="179"/>
      <c r="B52" s="179"/>
      <c r="C52" s="179"/>
      <c r="D52" s="179"/>
      <c r="E52" s="179"/>
      <c r="F52" s="179"/>
      <c r="G52" s="179"/>
      <c r="H52" s="179"/>
      <c r="I52" s="179"/>
      <c r="J52" s="179"/>
      <c r="K52" s="179"/>
    </row>
    <row r="53" spans="1:11">
      <c r="A53" s="179"/>
      <c r="B53" s="179"/>
      <c r="C53" s="179"/>
      <c r="D53" s="179"/>
      <c r="E53" s="179"/>
      <c r="F53" s="179"/>
      <c r="G53" s="179"/>
      <c r="H53" s="179"/>
      <c r="I53" s="179"/>
      <c r="J53" s="179"/>
      <c r="K53" s="179"/>
    </row>
    <row r="54" spans="1:11">
      <c r="A54" s="179"/>
      <c r="B54" s="179"/>
      <c r="C54" s="179"/>
      <c r="D54" s="179"/>
      <c r="E54" s="179"/>
      <c r="F54" s="179"/>
      <c r="G54" s="179"/>
      <c r="H54" s="179"/>
      <c r="I54" s="179"/>
      <c r="J54" s="179"/>
      <c r="K54" s="179"/>
    </row>
    <row r="55" spans="1:11">
      <c r="A55" s="179"/>
      <c r="B55" s="179"/>
      <c r="C55" s="179"/>
      <c r="D55" s="179"/>
      <c r="E55" s="179"/>
      <c r="F55" s="179"/>
      <c r="G55" s="179"/>
      <c r="H55" s="179"/>
      <c r="I55" s="179"/>
      <c r="J55" s="179"/>
      <c r="K55" s="179"/>
    </row>
    <row r="56" spans="1:11">
      <c r="A56" s="179"/>
      <c r="B56" s="179"/>
      <c r="C56" s="179"/>
      <c r="D56" s="179"/>
      <c r="E56" s="179"/>
      <c r="F56" s="179"/>
      <c r="G56" s="179"/>
      <c r="H56" s="179"/>
      <c r="I56" s="179"/>
      <c r="J56" s="179"/>
      <c r="K56" s="179"/>
    </row>
    <row r="57" spans="1:11">
      <c r="A57" s="179"/>
      <c r="B57" s="179"/>
      <c r="C57" s="179"/>
      <c r="D57" s="179"/>
      <c r="E57" s="179"/>
      <c r="F57" s="179"/>
      <c r="G57" s="179"/>
      <c r="H57" s="179"/>
      <c r="I57" s="179"/>
      <c r="J57" s="179"/>
      <c r="K57" s="179"/>
    </row>
    <row r="58" spans="1:11">
      <c r="A58" s="179"/>
      <c r="B58" s="179"/>
      <c r="C58" s="179"/>
      <c r="D58" s="179"/>
      <c r="E58" s="179"/>
      <c r="F58" s="179"/>
      <c r="G58" s="179"/>
      <c r="H58" s="179"/>
      <c r="I58" s="179"/>
      <c r="J58" s="179"/>
      <c r="K58" s="179"/>
    </row>
    <row r="59" spans="1:11">
      <c r="A59" s="179"/>
      <c r="B59" s="179"/>
      <c r="C59" s="179"/>
      <c r="D59" s="179"/>
      <c r="E59" s="179"/>
      <c r="F59" s="179"/>
      <c r="G59" s="179"/>
      <c r="H59" s="179"/>
      <c r="I59" s="179"/>
      <c r="J59" s="179"/>
      <c r="K59" s="179"/>
    </row>
    <row r="60" spans="1:11">
      <c r="A60" s="179"/>
      <c r="B60" s="179"/>
      <c r="C60" s="179"/>
      <c r="D60" s="179"/>
      <c r="E60" s="179"/>
      <c r="F60" s="179"/>
      <c r="G60" s="179"/>
      <c r="H60" s="179"/>
      <c r="I60" s="179"/>
      <c r="J60" s="179"/>
      <c r="K60" s="179"/>
    </row>
    <row r="61" spans="1:11">
      <c r="A61" s="179"/>
      <c r="B61" s="179"/>
      <c r="C61" s="179"/>
      <c r="D61" s="179"/>
      <c r="E61" s="179"/>
      <c r="F61" s="179"/>
      <c r="G61" s="179"/>
      <c r="H61" s="179"/>
      <c r="I61" s="179"/>
      <c r="J61" s="179"/>
      <c r="K61" s="179"/>
    </row>
    <row r="62" spans="1:11">
      <c r="A62" s="179"/>
      <c r="B62" s="179"/>
      <c r="C62" s="179"/>
      <c r="D62" s="179"/>
      <c r="E62" s="179"/>
      <c r="F62" s="179"/>
      <c r="G62" s="179"/>
      <c r="H62" s="179"/>
      <c r="I62" s="179"/>
      <c r="J62" s="179"/>
      <c r="K62" s="179"/>
    </row>
    <row r="63" spans="1:11">
      <c r="A63" s="179"/>
      <c r="B63" s="179"/>
      <c r="C63" s="179"/>
      <c r="D63" s="179"/>
      <c r="E63" s="179"/>
      <c r="F63" s="179"/>
      <c r="G63" s="179"/>
      <c r="H63" s="179"/>
      <c r="I63" s="179"/>
      <c r="J63" s="179"/>
      <c r="K63" s="179"/>
    </row>
    <row r="64" spans="1:11">
      <c r="A64" s="179"/>
      <c r="B64" s="179"/>
      <c r="C64" s="179"/>
      <c r="D64" s="179"/>
      <c r="E64" s="179"/>
      <c r="F64" s="179"/>
      <c r="G64" s="179"/>
      <c r="H64" s="179"/>
      <c r="I64" s="179"/>
      <c r="J64" s="179"/>
      <c r="K64" s="179"/>
    </row>
    <row r="65" spans="1:11">
      <c r="A65" s="179"/>
      <c r="B65" s="179"/>
      <c r="C65" s="179"/>
      <c r="D65" s="179"/>
      <c r="E65" s="179"/>
      <c r="F65" s="179"/>
      <c r="G65" s="179"/>
      <c r="H65" s="179"/>
      <c r="I65" s="179"/>
      <c r="J65" s="179"/>
      <c r="K65" s="179"/>
    </row>
    <row r="66" spans="1:11">
      <c r="A66" s="179"/>
      <c r="B66" s="179"/>
      <c r="C66" s="179"/>
      <c r="D66" s="179"/>
      <c r="E66" s="179"/>
      <c r="F66" s="179"/>
      <c r="G66" s="179"/>
      <c r="H66" s="179"/>
      <c r="I66" s="179"/>
      <c r="J66" s="179"/>
      <c r="K66" s="179"/>
    </row>
    <row r="67" spans="1:11">
      <c r="A67" s="179"/>
      <c r="B67" s="179"/>
      <c r="C67" s="179"/>
      <c r="D67" s="179"/>
      <c r="E67" s="179"/>
      <c r="F67" s="179"/>
      <c r="G67" s="179"/>
      <c r="H67" s="179"/>
      <c r="I67" s="179"/>
      <c r="J67" s="179"/>
      <c r="K67" s="179"/>
    </row>
    <row r="68" spans="1:11">
      <c r="A68" s="179"/>
      <c r="B68" s="179"/>
      <c r="C68" s="179"/>
      <c r="D68" s="179"/>
      <c r="E68" s="179"/>
      <c r="F68" s="179"/>
      <c r="G68" s="179"/>
      <c r="H68" s="179"/>
      <c r="I68" s="179"/>
      <c r="J68" s="179"/>
      <c r="K68" s="179"/>
    </row>
    <row r="69" spans="1:11">
      <c r="A69" s="179"/>
      <c r="B69" s="179"/>
      <c r="C69" s="179"/>
      <c r="D69" s="179"/>
      <c r="E69" s="179"/>
      <c r="F69" s="179"/>
      <c r="G69" s="179"/>
      <c r="H69" s="179"/>
      <c r="I69" s="179"/>
      <c r="J69" s="179"/>
      <c r="K69" s="179"/>
    </row>
    <row r="70" spans="1:11">
      <c r="A70" s="179"/>
      <c r="B70" s="179"/>
      <c r="C70" s="179"/>
      <c r="D70" s="179"/>
      <c r="E70" s="179"/>
      <c r="F70" s="179"/>
      <c r="G70" s="179"/>
      <c r="H70" s="179"/>
      <c r="I70" s="179"/>
      <c r="J70" s="179"/>
      <c r="K70" s="179"/>
    </row>
    <row r="71" spans="1:11">
      <c r="A71" s="179"/>
      <c r="B71" s="179"/>
      <c r="C71" s="179"/>
      <c r="D71" s="179"/>
      <c r="E71" s="179"/>
      <c r="F71" s="179"/>
      <c r="G71" s="179"/>
      <c r="H71" s="179"/>
      <c r="I71" s="179"/>
      <c r="J71" s="179"/>
      <c r="K71" s="179"/>
    </row>
    <row r="72" spans="1:11">
      <c r="A72" s="179"/>
      <c r="B72" s="179"/>
      <c r="C72" s="179"/>
      <c r="D72" s="179"/>
      <c r="E72" s="179"/>
      <c r="F72" s="179"/>
      <c r="G72" s="179"/>
      <c r="H72" s="179"/>
      <c r="I72" s="179"/>
      <c r="J72" s="179"/>
      <c r="K72" s="179"/>
    </row>
    <row r="73" spans="1:11">
      <c r="A73" s="179"/>
      <c r="B73" s="179"/>
      <c r="C73" s="179"/>
      <c r="D73" s="179"/>
      <c r="E73" s="179"/>
      <c r="F73" s="179"/>
      <c r="G73" s="179"/>
      <c r="H73" s="179"/>
      <c r="I73" s="179"/>
      <c r="J73" s="179"/>
      <c r="K73" s="179"/>
    </row>
    <row r="74" spans="1:11">
      <c r="A74" s="179"/>
      <c r="B74" s="179"/>
      <c r="C74" s="179"/>
      <c r="D74" s="179"/>
      <c r="E74" s="179"/>
      <c r="F74" s="179"/>
      <c r="G74" s="179"/>
      <c r="H74" s="179"/>
      <c r="I74" s="179"/>
      <c r="J74" s="179"/>
      <c r="K74" s="179"/>
    </row>
    <row r="75" spans="1:11">
      <c r="A75" s="179"/>
      <c r="B75" s="179"/>
      <c r="C75" s="179"/>
      <c r="D75" s="179"/>
      <c r="E75" s="179"/>
      <c r="F75" s="179"/>
      <c r="G75" s="179"/>
      <c r="H75" s="179"/>
      <c r="I75" s="179"/>
      <c r="J75" s="179"/>
      <c r="K75" s="179"/>
    </row>
    <row r="76" spans="1:11">
      <c r="A76" s="179"/>
      <c r="B76" s="179"/>
      <c r="C76" s="179"/>
      <c r="D76" s="179"/>
      <c r="E76" s="179"/>
      <c r="F76" s="179"/>
      <c r="G76" s="179"/>
      <c r="H76" s="179"/>
      <c r="I76" s="179"/>
      <c r="J76" s="179"/>
      <c r="K76" s="179"/>
    </row>
    <row r="77" spans="1:11">
      <c r="A77" s="179"/>
      <c r="B77" s="179"/>
      <c r="C77" s="179"/>
      <c r="D77" s="179"/>
      <c r="E77" s="179"/>
      <c r="F77" s="179"/>
      <c r="G77" s="179"/>
      <c r="H77" s="179"/>
      <c r="I77" s="179"/>
      <c r="J77" s="179"/>
      <c r="K77" s="179"/>
    </row>
    <row r="78" spans="1:11">
      <c r="A78" s="179"/>
      <c r="B78" s="179"/>
      <c r="C78" s="179"/>
      <c r="D78" s="179"/>
      <c r="E78" s="179"/>
      <c r="F78" s="179"/>
      <c r="G78" s="179"/>
      <c r="H78" s="179"/>
      <c r="I78" s="179"/>
      <c r="J78" s="179"/>
      <c r="K78" s="179"/>
    </row>
    <row r="79" spans="1:11">
      <c r="A79" s="179"/>
      <c r="B79" s="179"/>
      <c r="C79" s="179"/>
      <c r="D79" s="179"/>
      <c r="E79" s="179"/>
      <c r="F79" s="179"/>
      <c r="G79" s="179"/>
      <c r="H79" s="179"/>
      <c r="I79" s="179"/>
      <c r="J79" s="179"/>
      <c r="K79" s="179"/>
    </row>
    <row r="80" spans="1:11">
      <c r="A80" s="179"/>
      <c r="B80" s="179"/>
      <c r="C80" s="179"/>
      <c r="D80" s="179"/>
      <c r="E80" s="179"/>
      <c r="F80" s="179"/>
      <c r="G80" s="179"/>
      <c r="H80" s="179"/>
      <c r="I80" s="179"/>
      <c r="J80" s="179"/>
      <c r="K80" s="179"/>
    </row>
    <row r="81" spans="1:11">
      <c r="A81" s="179"/>
      <c r="B81" s="179"/>
      <c r="C81" s="179"/>
      <c r="D81" s="179"/>
      <c r="E81" s="179"/>
      <c r="F81" s="179"/>
      <c r="G81" s="179"/>
      <c r="H81" s="179"/>
      <c r="I81" s="179"/>
      <c r="J81" s="179"/>
      <c r="K81" s="179"/>
    </row>
    <row r="82" spans="1:11">
      <c r="A82" s="179"/>
      <c r="B82" s="179"/>
      <c r="C82" s="179"/>
      <c r="D82" s="179"/>
      <c r="E82" s="179"/>
      <c r="F82" s="179"/>
      <c r="G82" s="179"/>
      <c r="H82" s="179"/>
      <c r="I82" s="179"/>
      <c r="J82" s="179"/>
      <c r="K82" s="179"/>
    </row>
    <row r="83" spans="1:11">
      <c r="A83" s="179"/>
      <c r="B83" s="179"/>
      <c r="C83" s="179"/>
      <c r="D83" s="179"/>
      <c r="E83" s="179"/>
      <c r="F83" s="179"/>
      <c r="G83" s="179"/>
      <c r="H83" s="179"/>
      <c r="I83" s="179"/>
      <c r="J83" s="179"/>
      <c r="K83" s="179"/>
    </row>
    <row r="84" spans="1:11">
      <c r="A84" s="179"/>
      <c r="B84" s="179"/>
      <c r="C84" s="179"/>
      <c r="D84" s="179"/>
      <c r="E84" s="179"/>
      <c r="F84" s="179"/>
      <c r="G84" s="179"/>
      <c r="H84" s="179"/>
      <c r="I84" s="179"/>
      <c r="J84" s="179"/>
      <c r="K84" s="179"/>
    </row>
    <row r="85" spans="1:11">
      <c r="A85" s="179"/>
      <c r="B85" s="179"/>
      <c r="C85" s="179"/>
      <c r="D85" s="179"/>
      <c r="E85" s="179"/>
      <c r="F85" s="179"/>
      <c r="G85" s="179"/>
      <c r="H85" s="179"/>
      <c r="I85" s="179"/>
      <c r="J85" s="179"/>
      <c r="K85" s="179"/>
    </row>
    <row r="86" spans="1:11">
      <c r="A86" s="179"/>
      <c r="B86" s="179"/>
      <c r="C86" s="179"/>
      <c r="D86" s="179"/>
      <c r="E86" s="179"/>
      <c r="F86" s="179"/>
      <c r="G86" s="179"/>
      <c r="H86" s="179"/>
      <c r="I86" s="179"/>
      <c r="J86" s="179"/>
      <c r="K86" s="179"/>
    </row>
    <row r="87" spans="1:11">
      <c r="A87" s="179"/>
      <c r="B87" s="179"/>
      <c r="C87" s="179"/>
      <c r="D87" s="179"/>
      <c r="E87" s="179"/>
      <c r="F87" s="179"/>
      <c r="G87" s="179"/>
      <c r="H87" s="179"/>
      <c r="I87" s="179"/>
      <c r="J87" s="179"/>
      <c r="K87" s="179"/>
    </row>
    <row r="88" spans="1:11">
      <c r="A88" s="179"/>
      <c r="B88" s="179"/>
      <c r="C88" s="179"/>
      <c r="D88" s="179"/>
      <c r="E88" s="179"/>
      <c r="F88" s="179"/>
      <c r="G88" s="179"/>
      <c r="H88" s="179"/>
      <c r="I88" s="179"/>
      <c r="J88" s="179"/>
      <c r="K88" s="179"/>
    </row>
    <row r="89" spans="1:11">
      <c r="A89" s="179"/>
      <c r="B89" s="179"/>
      <c r="C89" s="179"/>
      <c r="D89" s="179"/>
      <c r="E89" s="179"/>
      <c r="F89" s="179"/>
      <c r="G89" s="179"/>
      <c r="H89" s="179"/>
      <c r="I89" s="179"/>
      <c r="J89" s="179"/>
      <c r="K89" s="179"/>
    </row>
    <row r="90" spans="1:11">
      <c r="A90" s="179"/>
      <c r="B90" s="179"/>
      <c r="C90" s="179"/>
      <c r="D90" s="179"/>
      <c r="E90" s="179"/>
      <c r="F90" s="179"/>
      <c r="G90" s="179"/>
      <c r="H90" s="179"/>
      <c r="I90" s="179"/>
      <c r="J90" s="179"/>
      <c r="K90" s="179"/>
    </row>
    <row r="91" spans="1:11">
      <c r="A91" s="179"/>
      <c r="B91" s="179"/>
      <c r="C91" s="179"/>
      <c r="D91" s="179"/>
      <c r="E91" s="179"/>
      <c r="F91" s="179"/>
      <c r="G91" s="179"/>
      <c r="H91" s="179"/>
      <c r="I91" s="179"/>
      <c r="J91" s="179"/>
      <c r="K91" s="179"/>
    </row>
    <row r="92" spans="1:11">
      <c r="A92" s="179"/>
      <c r="B92" s="179"/>
      <c r="C92" s="179"/>
      <c r="D92" s="179"/>
      <c r="E92" s="179"/>
      <c r="F92" s="179"/>
      <c r="G92" s="179"/>
      <c r="H92" s="179"/>
      <c r="I92" s="179"/>
      <c r="J92" s="179"/>
      <c r="K92" s="179"/>
    </row>
    <row r="93" spans="1:11">
      <c r="A93" s="179"/>
      <c r="B93" s="179"/>
      <c r="C93" s="179"/>
      <c r="D93" s="179"/>
      <c r="E93" s="179"/>
      <c r="F93" s="179"/>
      <c r="G93" s="179"/>
      <c r="H93" s="179"/>
      <c r="I93" s="179"/>
      <c r="J93" s="179"/>
      <c r="K93" s="179"/>
    </row>
    <row r="94" spans="1:11">
      <c r="A94" s="179"/>
      <c r="B94" s="179"/>
      <c r="C94" s="179"/>
      <c r="D94" s="179"/>
      <c r="E94" s="179"/>
      <c r="F94" s="179"/>
      <c r="G94" s="179"/>
      <c r="H94" s="179"/>
      <c r="I94" s="179"/>
      <c r="J94" s="179"/>
      <c r="K94" s="179"/>
    </row>
    <row r="95" spans="1:11">
      <c r="A95" s="179"/>
      <c r="B95" s="179"/>
      <c r="C95" s="179"/>
      <c r="D95" s="179"/>
      <c r="E95" s="179"/>
      <c r="F95" s="179"/>
      <c r="G95" s="179"/>
      <c r="H95" s="179"/>
      <c r="I95" s="179"/>
      <c r="J95" s="179"/>
      <c r="K95" s="179"/>
    </row>
    <row r="96" spans="1:11">
      <c r="A96" s="179"/>
      <c r="B96" s="179"/>
      <c r="C96" s="179"/>
      <c r="D96" s="179"/>
      <c r="E96" s="179"/>
      <c r="F96" s="179"/>
      <c r="G96" s="179"/>
      <c r="H96" s="179"/>
      <c r="I96" s="179"/>
      <c r="J96" s="179"/>
      <c r="K96" s="179"/>
    </row>
    <row r="97" spans="1:11">
      <c r="A97" s="179"/>
      <c r="B97" s="179"/>
      <c r="C97" s="179"/>
      <c r="D97" s="179"/>
      <c r="E97" s="179"/>
      <c r="F97" s="179"/>
      <c r="G97" s="179"/>
      <c r="H97" s="179"/>
      <c r="I97" s="179"/>
      <c r="J97" s="179"/>
      <c r="K97" s="179"/>
    </row>
    <row r="98" spans="1:11">
      <c r="A98" s="179"/>
      <c r="B98" s="179"/>
      <c r="C98" s="179"/>
      <c r="D98" s="179"/>
      <c r="E98" s="179"/>
      <c r="F98" s="179"/>
      <c r="G98" s="179"/>
      <c r="H98" s="179"/>
      <c r="I98" s="179"/>
      <c r="J98" s="179"/>
      <c r="K98" s="179"/>
    </row>
    <row r="99" spans="1:11">
      <c r="A99" s="179"/>
      <c r="B99" s="179"/>
      <c r="C99" s="179"/>
      <c r="D99" s="179"/>
      <c r="E99" s="179"/>
      <c r="F99" s="179"/>
      <c r="G99" s="179"/>
      <c r="H99" s="179"/>
      <c r="I99" s="179"/>
      <c r="J99" s="179"/>
      <c r="K99" s="179"/>
    </row>
    <row r="100" spans="1:11">
      <c r="A100" s="179"/>
      <c r="B100" s="179"/>
      <c r="C100" s="179"/>
      <c r="D100" s="179"/>
      <c r="E100" s="179"/>
      <c r="F100" s="179"/>
      <c r="G100" s="179"/>
      <c r="H100" s="179"/>
      <c r="I100" s="179"/>
      <c r="J100" s="179"/>
      <c r="K100" s="179"/>
    </row>
    <row r="101" spans="1:11">
      <c r="A101" s="179"/>
      <c r="B101" s="179"/>
      <c r="C101" s="179"/>
      <c r="D101" s="179"/>
      <c r="E101" s="179"/>
      <c r="F101" s="179"/>
      <c r="G101" s="179"/>
      <c r="H101" s="179"/>
      <c r="I101" s="179"/>
      <c r="J101" s="179"/>
      <c r="K101" s="179"/>
    </row>
    <row r="102" spans="1:11">
      <c r="A102" s="179"/>
      <c r="B102" s="179"/>
      <c r="C102" s="179"/>
      <c r="D102" s="179"/>
      <c r="E102" s="179"/>
      <c r="F102" s="179"/>
      <c r="G102" s="179"/>
      <c r="H102" s="179"/>
      <c r="I102" s="179"/>
      <c r="J102" s="179"/>
      <c r="K102" s="179"/>
    </row>
    <row r="103" spans="1:11">
      <c r="A103" s="179"/>
      <c r="B103" s="179"/>
      <c r="C103" s="179"/>
      <c r="D103" s="179"/>
      <c r="E103" s="179"/>
      <c r="F103" s="179"/>
      <c r="G103" s="179"/>
      <c r="H103" s="179"/>
      <c r="I103" s="179"/>
      <c r="J103" s="179"/>
      <c r="K103" s="179"/>
    </row>
    <row r="104" spans="1:11">
      <c r="A104" s="179"/>
      <c r="B104" s="179"/>
      <c r="C104" s="179"/>
      <c r="D104" s="179"/>
      <c r="E104" s="179"/>
      <c r="F104" s="179"/>
      <c r="G104" s="179"/>
      <c r="H104" s="179"/>
      <c r="I104" s="179"/>
      <c r="J104" s="179"/>
      <c r="K104" s="179"/>
    </row>
    <row r="105" spans="1:11">
      <c r="A105" s="179"/>
      <c r="B105" s="179"/>
      <c r="C105" s="179"/>
      <c r="D105" s="179"/>
      <c r="E105" s="179"/>
      <c r="F105" s="179"/>
      <c r="G105" s="179"/>
      <c r="H105" s="179"/>
      <c r="I105" s="179"/>
      <c r="J105" s="179"/>
      <c r="K105" s="179"/>
    </row>
    <row r="106" spans="1:11">
      <c r="A106" s="179"/>
      <c r="B106" s="179"/>
      <c r="C106" s="179"/>
      <c r="D106" s="179"/>
      <c r="E106" s="179"/>
      <c r="F106" s="179"/>
      <c r="G106" s="179"/>
      <c r="H106" s="179"/>
      <c r="I106" s="179"/>
      <c r="J106" s="179"/>
      <c r="K106" s="179"/>
    </row>
    <row r="107" spans="1:11">
      <c r="A107" s="179"/>
      <c r="B107" s="179"/>
      <c r="C107" s="179"/>
      <c r="D107" s="179"/>
      <c r="E107" s="179"/>
      <c r="F107" s="179"/>
      <c r="G107" s="179"/>
      <c r="H107" s="179"/>
      <c r="I107" s="179"/>
      <c r="J107" s="179"/>
      <c r="K107" s="179"/>
    </row>
    <row r="108" spans="1:11">
      <c r="A108" s="179"/>
      <c r="B108" s="179"/>
      <c r="C108" s="179"/>
      <c r="D108" s="179"/>
      <c r="E108" s="179"/>
      <c r="F108" s="179"/>
      <c r="G108" s="179"/>
      <c r="H108" s="179"/>
      <c r="I108" s="179"/>
      <c r="J108" s="179"/>
      <c r="K108" s="179"/>
    </row>
    <row r="109" spans="1:11">
      <c r="A109" s="179"/>
      <c r="B109" s="179"/>
      <c r="C109" s="179"/>
      <c r="D109" s="179"/>
      <c r="E109" s="179"/>
      <c r="F109" s="179"/>
      <c r="G109" s="179"/>
      <c r="H109" s="179"/>
      <c r="I109" s="179"/>
      <c r="J109" s="179"/>
      <c r="K109" s="179"/>
    </row>
    <row r="110" spans="1:11">
      <c r="A110" s="179"/>
      <c r="B110" s="179"/>
      <c r="C110" s="179"/>
      <c r="D110" s="179"/>
      <c r="E110" s="179"/>
      <c r="F110" s="179"/>
      <c r="G110" s="179"/>
      <c r="H110" s="179"/>
      <c r="I110" s="179"/>
      <c r="J110" s="179"/>
      <c r="K110" s="179"/>
    </row>
    <row r="111" spans="1:11">
      <c r="A111" s="179"/>
      <c r="B111" s="179"/>
      <c r="C111" s="179"/>
      <c r="D111" s="179"/>
      <c r="E111" s="179"/>
      <c r="F111" s="179"/>
      <c r="G111" s="179"/>
      <c r="H111" s="179"/>
      <c r="I111" s="179"/>
      <c r="J111" s="179"/>
      <c r="K111" s="179"/>
    </row>
    <row r="112" spans="1:11">
      <c r="A112" s="179"/>
      <c r="B112" s="179"/>
      <c r="C112" s="179"/>
      <c r="D112" s="179"/>
      <c r="E112" s="179"/>
      <c r="F112" s="179"/>
      <c r="G112" s="179"/>
      <c r="H112" s="179"/>
      <c r="I112" s="179"/>
      <c r="J112" s="179"/>
      <c r="K112" s="179"/>
    </row>
    <row r="113" spans="1:11">
      <c r="A113" s="179"/>
      <c r="B113" s="179"/>
      <c r="C113" s="179"/>
      <c r="D113" s="179"/>
      <c r="E113" s="179"/>
      <c r="F113" s="179"/>
      <c r="G113" s="179"/>
      <c r="H113" s="179"/>
      <c r="I113" s="179"/>
      <c r="J113" s="179"/>
      <c r="K113" s="179"/>
    </row>
    <row r="114" spans="1:11">
      <c r="A114" s="179"/>
      <c r="B114" s="179"/>
      <c r="C114" s="179"/>
      <c r="D114" s="179"/>
      <c r="E114" s="179"/>
      <c r="F114" s="179"/>
      <c r="G114" s="179"/>
      <c r="H114" s="179"/>
      <c r="I114" s="179"/>
      <c r="J114" s="179"/>
      <c r="K114" s="179"/>
    </row>
    <row r="115" spans="1:11">
      <c r="A115" s="179"/>
      <c r="B115" s="179"/>
      <c r="C115" s="179"/>
      <c r="D115" s="179"/>
      <c r="E115" s="179"/>
      <c r="F115" s="179"/>
      <c r="G115" s="179"/>
      <c r="H115" s="179"/>
      <c r="I115" s="179"/>
      <c r="J115" s="179"/>
      <c r="K115" s="179"/>
    </row>
    <row r="116" spans="1:11">
      <c r="A116" s="179"/>
      <c r="B116" s="179"/>
      <c r="C116" s="179"/>
      <c r="D116" s="179"/>
      <c r="E116" s="179"/>
      <c r="F116" s="179"/>
      <c r="G116" s="179"/>
      <c r="H116" s="179"/>
      <c r="I116" s="179"/>
      <c r="J116" s="179"/>
      <c r="K116" s="179"/>
    </row>
    <row r="117" spans="1:11">
      <c r="A117" s="179"/>
      <c r="B117" s="179"/>
      <c r="C117" s="179"/>
      <c r="D117" s="179"/>
      <c r="E117" s="179"/>
      <c r="F117" s="179"/>
      <c r="G117" s="179"/>
      <c r="H117" s="179"/>
      <c r="I117" s="179"/>
      <c r="J117" s="179"/>
      <c r="K117" s="179"/>
    </row>
    <row r="118" spans="1:11">
      <c r="A118" s="179"/>
      <c r="B118" s="179"/>
      <c r="C118" s="179"/>
      <c r="D118" s="179"/>
      <c r="E118" s="179"/>
      <c r="F118" s="179"/>
      <c r="G118" s="179"/>
      <c r="H118" s="179"/>
      <c r="I118" s="179"/>
      <c r="J118" s="179"/>
      <c r="K118" s="179"/>
    </row>
    <row r="119" spans="1:11">
      <c r="A119" s="179"/>
      <c r="B119" s="179"/>
      <c r="C119" s="179"/>
      <c r="D119" s="179"/>
      <c r="E119" s="179"/>
      <c r="F119" s="179"/>
      <c r="G119" s="179"/>
      <c r="H119" s="179"/>
      <c r="I119" s="179"/>
      <c r="J119" s="179"/>
      <c r="K119" s="179"/>
    </row>
    <row r="120" spans="1:11">
      <c r="A120" s="179"/>
      <c r="B120" s="179"/>
      <c r="C120" s="179"/>
      <c r="D120" s="179"/>
      <c r="E120" s="179"/>
      <c r="F120" s="179"/>
      <c r="G120" s="179"/>
      <c r="H120" s="179"/>
      <c r="I120" s="179"/>
      <c r="J120" s="179"/>
      <c r="K120" s="179"/>
    </row>
    <row r="121" spans="1:11">
      <c r="A121" s="179"/>
      <c r="B121" s="179"/>
      <c r="C121" s="179"/>
      <c r="D121" s="179"/>
      <c r="E121" s="179"/>
      <c r="F121" s="179"/>
      <c r="G121" s="179"/>
      <c r="H121" s="179"/>
      <c r="I121" s="179"/>
      <c r="J121" s="179"/>
      <c r="K121" s="179"/>
    </row>
    <row r="122" spans="1:11">
      <c r="A122" s="179"/>
      <c r="B122" s="179"/>
      <c r="C122" s="179"/>
      <c r="D122" s="179"/>
      <c r="E122" s="179"/>
      <c r="F122" s="179"/>
      <c r="G122" s="179"/>
      <c r="H122" s="179"/>
      <c r="I122" s="179"/>
      <c r="J122" s="179"/>
      <c r="K122" s="179"/>
    </row>
    <row r="123" spans="1:11">
      <c r="A123" s="179"/>
      <c r="B123" s="179"/>
      <c r="C123" s="179"/>
      <c r="D123" s="179"/>
      <c r="E123" s="179"/>
      <c r="F123" s="179"/>
      <c r="G123" s="179"/>
      <c r="H123" s="179"/>
      <c r="I123" s="179"/>
      <c r="J123" s="179"/>
      <c r="K123" s="179"/>
    </row>
    <row r="124" spans="1:11">
      <c r="A124" s="179"/>
      <c r="B124" s="179"/>
      <c r="C124" s="179"/>
      <c r="D124" s="179"/>
      <c r="E124" s="179"/>
      <c r="F124" s="179"/>
      <c r="G124" s="179"/>
      <c r="H124" s="179"/>
      <c r="I124" s="179"/>
      <c r="J124" s="179"/>
      <c r="K124" s="179"/>
    </row>
    <row r="125" spans="1:11">
      <c r="A125" s="179"/>
      <c r="B125" s="179"/>
      <c r="C125" s="179"/>
      <c r="D125" s="179"/>
      <c r="E125" s="179"/>
      <c r="F125" s="179"/>
      <c r="G125" s="179"/>
      <c r="H125" s="179"/>
      <c r="I125" s="179"/>
      <c r="J125" s="179"/>
      <c r="K125" s="179"/>
    </row>
    <row r="126" spans="1:11">
      <c r="A126" s="179"/>
      <c r="B126" s="179"/>
      <c r="C126" s="179"/>
      <c r="D126" s="179"/>
      <c r="E126" s="179"/>
      <c r="F126" s="179"/>
      <c r="G126" s="179"/>
      <c r="H126" s="179"/>
      <c r="I126" s="179"/>
      <c r="J126" s="179"/>
      <c r="K126" s="179"/>
    </row>
    <row r="127" spans="1:11">
      <c r="A127" s="179"/>
      <c r="B127" s="179"/>
      <c r="C127" s="179"/>
      <c r="D127" s="179"/>
      <c r="E127" s="179"/>
      <c r="F127" s="179"/>
      <c r="G127" s="179"/>
      <c r="H127" s="179"/>
      <c r="I127" s="179"/>
      <c r="J127" s="179"/>
      <c r="K127" s="179"/>
    </row>
    <row r="128" spans="1:11">
      <c r="A128" s="179"/>
      <c r="B128" s="179"/>
      <c r="C128" s="179"/>
      <c r="D128" s="179"/>
      <c r="E128" s="179"/>
      <c r="F128" s="179"/>
      <c r="G128" s="179"/>
      <c r="H128" s="179"/>
      <c r="I128" s="179"/>
      <c r="J128" s="179"/>
      <c r="K128" s="179"/>
    </row>
    <row r="129" spans="1:11">
      <c r="A129" s="179"/>
      <c r="B129" s="179"/>
      <c r="C129" s="179"/>
      <c r="D129" s="179"/>
      <c r="E129" s="179"/>
      <c r="F129" s="179"/>
      <c r="G129" s="179"/>
      <c r="H129" s="179"/>
      <c r="I129" s="179"/>
      <c r="J129" s="179"/>
      <c r="K129" s="179"/>
    </row>
    <row r="130" spans="1:11">
      <c r="A130" s="179"/>
      <c r="B130" s="179"/>
      <c r="C130" s="179"/>
      <c r="D130" s="179"/>
      <c r="E130" s="179"/>
      <c r="F130" s="179"/>
      <c r="G130" s="179"/>
      <c r="H130" s="179"/>
      <c r="I130" s="179"/>
      <c r="J130" s="179"/>
      <c r="K130" s="179"/>
    </row>
    <row r="131" spans="1:11">
      <c r="A131" s="179"/>
      <c r="B131" s="179"/>
      <c r="C131" s="179"/>
      <c r="D131" s="179"/>
      <c r="E131" s="179"/>
      <c r="F131" s="179"/>
      <c r="G131" s="179"/>
      <c r="H131" s="179"/>
      <c r="I131" s="179"/>
      <c r="J131" s="179"/>
      <c r="K131" s="179"/>
    </row>
    <row r="132" spans="1:11">
      <c r="A132" s="179"/>
      <c r="B132" s="179"/>
      <c r="C132" s="179"/>
      <c r="D132" s="179"/>
      <c r="E132" s="179"/>
      <c r="F132" s="179"/>
      <c r="G132" s="179"/>
      <c r="H132" s="179"/>
      <c r="I132" s="179"/>
      <c r="J132" s="179"/>
      <c r="K132" s="179"/>
    </row>
    <row r="133" spans="1:11">
      <c r="A133" s="179"/>
      <c r="B133" s="179"/>
      <c r="C133" s="179"/>
      <c r="D133" s="179"/>
      <c r="E133" s="179"/>
      <c r="F133" s="179"/>
      <c r="G133" s="179"/>
      <c r="H133" s="179"/>
      <c r="I133" s="179"/>
      <c r="J133" s="179"/>
      <c r="K133" s="179"/>
    </row>
    <row r="134" spans="1:11">
      <c r="A134" s="179"/>
      <c r="B134" s="179"/>
      <c r="C134" s="179"/>
      <c r="D134" s="179"/>
      <c r="E134" s="179"/>
      <c r="F134" s="179"/>
      <c r="G134" s="179"/>
      <c r="H134" s="179"/>
      <c r="I134" s="179"/>
      <c r="J134" s="179"/>
      <c r="K134" s="179"/>
    </row>
    <row r="135" spans="1:11">
      <c r="A135" s="179"/>
      <c r="B135" s="179"/>
      <c r="C135" s="179"/>
      <c r="D135" s="179"/>
      <c r="E135" s="179"/>
      <c r="F135" s="179"/>
      <c r="G135" s="179"/>
      <c r="H135" s="179"/>
      <c r="I135" s="179"/>
      <c r="J135" s="179"/>
      <c r="K135" s="179"/>
    </row>
    <row r="136" spans="1:11">
      <c r="A136" s="179"/>
      <c r="B136" s="179"/>
      <c r="C136" s="179"/>
      <c r="D136" s="179"/>
      <c r="E136" s="179"/>
      <c r="F136" s="179"/>
      <c r="G136" s="179"/>
      <c r="H136" s="179"/>
      <c r="I136" s="179"/>
      <c r="J136" s="179"/>
      <c r="K136" s="179"/>
    </row>
    <row r="137" spans="1:11">
      <c r="A137" s="179"/>
      <c r="B137" s="179"/>
      <c r="C137" s="179"/>
      <c r="D137" s="179"/>
      <c r="E137" s="179"/>
      <c r="F137" s="179"/>
      <c r="G137" s="179"/>
      <c r="H137" s="179"/>
      <c r="I137" s="179"/>
      <c r="J137" s="179"/>
      <c r="K137" s="179"/>
    </row>
    <row r="138" spans="1:11">
      <c r="A138" s="179"/>
      <c r="B138" s="179"/>
      <c r="C138" s="179"/>
      <c r="D138" s="179"/>
      <c r="E138" s="179"/>
      <c r="F138" s="179"/>
      <c r="G138" s="179"/>
      <c r="H138" s="179"/>
      <c r="I138" s="179"/>
      <c r="J138" s="179"/>
      <c r="K138" s="179"/>
    </row>
    <row r="139" spans="1:11">
      <c r="A139" s="179"/>
      <c r="B139" s="179"/>
      <c r="C139" s="179"/>
      <c r="D139" s="179"/>
      <c r="E139" s="179"/>
      <c r="F139" s="179"/>
      <c r="G139" s="179"/>
      <c r="H139" s="179"/>
      <c r="I139" s="179"/>
      <c r="J139" s="179"/>
      <c r="K139" s="179"/>
    </row>
    <row r="140" spans="1:11">
      <c r="A140" s="179"/>
      <c r="B140" s="179"/>
      <c r="C140" s="179"/>
      <c r="D140" s="179"/>
      <c r="E140" s="179"/>
      <c r="F140" s="179"/>
      <c r="G140" s="179"/>
      <c r="H140" s="179"/>
      <c r="I140" s="179"/>
      <c r="J140" s="179"/>
      <c r="K140" s="179"/>
    </row>
    <row r="141" spans="1:11">
      <c r="A141" s="179"/>
      <c r="B141" s="179"/>
      <c r="C141" s="179"/>
      <c r="D141" s="179"/>
      <c r="E141" s="179"/>
      <c r="F141" s="179"/>
      <c r="G141" s="179"/>
      <c r="H141" s="179"/>
      <c r="I141" s="179"/>
      <c r="J141" s="179"/>
      <c r="K141" s="179"/>
    </row>
    <row r="142" spans="1:11">
      <c r="A142" s="179"/>
      <c r="B142" s="179"/>
      <c r="C142" s="179"/>
      <c r="D142" s="179"/>
      <c r="E142" s="179"/>
      <c r="F142" s="179"/>
      <c r="G142" s="179"/>
      <c r="H142" s="179"/>
      <c r="I142" s="179"/>
      <c r="J142" s="179"/>
      <c r="K142" s="179"/>
    </row>
    <row r="143" spans="1:11">
      <c r="A143" s="179"/>
      <c r="B143" s="179"/>
      <c r="C143" s="179"/>
      <c r="D143" s="179"/>
      <c r="E143" s="179"/>
      <c r="F143" s="179"/>
      <c r="G143" s="179"/>
      <c r="H143" s="179"/>
      <c r="I143" s="179"/>
      <c r="J143" s="179"/>
      <c r="K143" s="179"/>
    </row>
    <row r="144" spans="1:11">
      <c r="A144" s="179"/>
      <c r="B144" s="179"/>
      <c r="C144" s="179"/>
      <c r="D144" s="179"/>
      <c r="E144" s="179"/>
      <c r="F144" s="179"/>
      <c r="G144" s="179"/>
      <c r="H144" s="179"/>
      <c r="I144" s="179"/>
      <c r="J144" s="179"/>
      <c r="K144" s="179"/>
    </row>
    <row r="145" spans="1:11">
      <c r="A145" s="179"/>
      <c r="B145" s="179"/>
      <c r="C145" s="179"/>
      <c r="D145" s="179"/>
      <c r="E145" s="179"/>
      <c r="F145" s="179"/>
      <c r="G145" s="179"/>
      <c r="H145" s="179"/>
      <c r="I145" s="179"/>
      <c r="J145" s="179"/>
      <c r="K145" s="179"/>
    </row>
    <row r="146" spans="1:11">
      <c r="A146" s="179"/>
      <c r="B146" s="179"/>
      <c r="C146" s="179"/>
      <c r="D146" s="179"/>
      <c r="E146" s="179"/>
      <c r="F146" s="179"/>
      <c r="G146" s="179"/>
      <c r="H146" s="179"/>
      <c r="I146" s="179"/>
      <c r="J146" s="179"/>
      <c r="K146" s="179"/>
    </row>
    <row r="147" spans="1:11">
      <c r="A147" s="179"/>
      <c r="B147" s="179"/>
      <c r="C147" s="179"/>
      <c r="D147" s="179"/>
      <c r="E147" s="179"/>
      <c r="F147" s="179"/>
      <c r="G147" s="179"/>
      <c r="H147" s="179"/>
      <c r="I147" s="179"/>
      <c r="J147" s="179"/>
      <c r="K147" s="179"/>
    </row>
    <row r="148" spans="1:11">
      <c r="A148" s="179"/>
      <c r="B148" s="179"/>
      <c r="C148" s="179"/>
      <c r="D148" s="179"/>
      <c r="E148" s="179"/>
      <c r="F148" s="179"/>
      <c r="G148" s="179"/>
      <c r="H148" s="179"/>
      <c r="I148" s="179"/>
      <c r="J148" s="179"/>
      <c r="K148" s="179"/>
    </row>
    <row r="149" spans="1:11">
      <c r="A149" s="179"/>
      <c r="B149" s="179"/>
      <c r="C149" s="179"/>
      <c r="D149" s="179"/>
      <c r="E149" s="179"/>
      <c r="F149" s="179"/>
      <c r="G149" s="179"/>
      <c r="H149" s="179"/>
      <c r="I149" s="179"/>
      <c r="J149" s="179"/>
      <c r="K149" s="179"/>
    </row>
    <row r="150" spans="1:11">
      <c r="A150" s="179"/>
      <c r="B150" s="179"/>
      <c r="C150" s="179"/>
      <c r="D150" s="179"/>
      <c r="E150" s="179"/>
      <c r="F150" s="179"/>
      <c r="G150" s="179"/>
      <c r="H150" s="179"/>
      <c r="I150" s="179"/>
      <c r="J150" s="179"/>
      <c r="K150" s="179"/>
    </row>
    <row r="151" spans="1:11">
      <c r="A151" s="179"/>
      <c r="B151" s="179"/>
      <c r="C151" s="179"/>
      <c r="D151" s="179"/>
      <c r="E151" s="179"/>
      <c r="F151" s="179"/>
      <c r="G151" s="179"/>
      <c r="H151" s="179"/>
      <c r="I151" s="179"/>
      <c r="J151" s="179"/>
      <c r="K151" s="179"/>
    </row>
    <row r="152" spans="1:11">
      <c r="A152" s="179"/>
      <c r="B152" s="179"/>
      <c r="C152" s="179"/>
      <c r="D152" s="179"/>
      <c r="E152" s="179"/>
      <c r="F152" s="179"/>
      <c r="G152" s="179"/>
      <c r="H152" s="179"/>
      <c r="I152" s="179"/>
      <c r="J152" s="179"/>
      <c r="K152" s="179"/>
    </row>
    <row r="153" spans="1:11">
      <c r="A153" s="179"/>
      <c r="B153" s="179"/>
      <c r="C153" s="179"/>
      <c r="D153" s="179"/>
      <c r="E153" s="179"/>
      <c r="F153" s="179"/>
      <c r="G153" s="179"/>
      <c r="H153" s="179"/>
      <c r="I153" s="179"/>
      <c r="J153" s="179"/>
      <c r="K153" s="179"/>
    </row>
    <row r="154" spans="1:11">
      <c r="A154" s="179"/>
      <c r="B154" s="179"/>
      <c r="C154" s="179"/>
      <c r="D154" s="179"/>
      <c r="E154" s="179"/>
      <c r="F154" s="179"/>
      <c r="G154" s="179"/>
      <c r="H154" s="179"/>
      <c r="I154" s="179"/>
      <c r="J154" s="179"/>
      <c r="K154" s="179"/>
    </row>
    <row r="155" spans="1:11">
      <c r="A155" s="179"/>
      <c r="B155" s="179"/>
      <c r="C155" s="179"/>
      <c r="D155" s="179"/>
      <c r="E155" s="179"/>
      <c r="F155" s="179"/>
      <c r="G155" s="179"/>
      <c r="H155" s="179"/>
      <c r="I155" s="179"/>
      <c r="J155" s="179"/>
      <c r="K155" s="179"/>
    </row>
    <row r="156" spans="1:11">
      <c r="A156" s="179"/>
      <c r="B156" s="179"/>
      <c r="C156" s="179"/>
      <c r="D156" s="179"/>
      <c r="E156" s="179"/>
      <c r="F156" s="179"/>
      <c r="G156" s="179"/>
      <c r="H156" s="179"/>
      <c r="I156" s="179"/>
      <c r="J156" s="179"/>
      <c r="K156" s="179"/>
    </row>
    <row r="157" spans="1:11">
      <c r="A157" s="179"/>
      <c r="B157" s="179"/>
      <c r="C157" s="179"/>
      <c r="D157" s="179"/>
      <c r="E157" s="179"/>
      <c r="F157" s="179"/>
      <c r="G157" s="179"/>
      <c r="H157" s="179"/>
      <c r="I157" s="179"/>
      <c r="J157" s="179"/>
      <c r="K157" s="179"/>
    </row>
    <row r="158" spans="1:11">
      <c r="A158" s="179"/>
      <c r="B158" s="179"/>
      <c r="C158" s="179"/>
      <c r="D158" s="179"/>
      <c r="E158" s="179"/>
      <c r="F158" s="179"/>
      <c r="G158" s="179"/>
      <c r="H158" s="179"/>
      <c r="I158" s="179"/>
      <c r="J158" s="179"/>
      <c r="K158" s="179"/>
    </row>
    <row r="159" spans="1:11">
      <c r="A159" s="179"/>
      <c r="B159" s="179"/>
      <c r="C159" s="179"/>
      <c r="D159" s="179"/>
      <c r="E159" s="179"/>
      <c r="F159" s="179"/>
      <c r="G159" s="179"/>
      <c r="H159" s="179"/>
      <c r="I159" s="179"/>
      <c r="J159" s="179"/>
      <c r="K159" s="179"/>
    </row>
    <row r="160" spans="1:11">
      <c r="A160" s="179"/>
      <c r="B160" s="179"/>
      <c r="C160" s="179"/>
      <c r="D160" s="179"/>
      <c r="E160" s="179"/>
      <c r="F160" s="179"/>
      <c r="G160" s="179"/>
      <c r="H160" s="179"/>
      <c r="I160" s="179"/>
      <c r="J160" s="179"/>
      <c r="K160" s="179"/>
    </row>
    <row r="161" spans="1:11">
      <c r="A161" s="179"/>
      <c r="B161" s="179"/>
      <c r="C161" s="179"/>
      <c r="D161" s="179"/>
      <c r="E161" s="179"/>
      <c r="F161" s="179"/>
      <c r="G161" s="179"/>
      <c r="H161" s="179"/>
      <c r="I161" s="179"/>
      <c r="J161" s="179"/>
      <c r="K161" s="179"/>
    </row>
    <row r="162" spans="1:11">
      <c r="A162" s="179"/>
      <c r="B162" s="179"/>
      <c r="C162" s="179"/>
      <c r="D162" s="179"/>
      <c r="E162" s="179"/>
      <c r="F162" s="179"/>
      <c r="G162" s="179"/>
      <c r="H162" s="179"/>
      <c r="I162" s="179"/>
      <c r="J162" s="179"/>
      <c r="K162" s="179"/>
    </row>
    <row r="163" spans="1:11">
      <c r="A163" s="179"/>
      <c r="B163" s="179"/>
      <c r="C163" s="179"/>
      <c r="D163" s="179"/>
      <c r="E163" s="179"/>
      <c r="F163" s="179"/>
      <c r="G163" s="179"/>
      <c r="H163" s="179"/>
      <c r="I163" s="179"/>
      <c r="J163" s="179"/>
      <c r="K163" s="179"/>
    </row>
    <row r="164" spans="1:11">
      <c r="A164" s="179"/>
      <c r="B164" s="179"/>
      <c r="C164" s="179"/>
      <c r="D164" s="179"/>
      <c r="E164" s="179"/>
      <c r="F164" s="179"/>
      <c r="G164" s="179"/>
      <c r="H164" s="179"/>
      <c r="I164" s="179"/>
      <c r="J164" s="179"/>
      <c r="K164" s="179"/>
    </row>
    <row r="165" spans="1:11">
      <c r="A165" s="179"/>
      <c r="B165" s="179"/>
      <c r="C165" s="179"/>
      <c r="D165" s="179"/>
      <c r="E165" s="179"/>
      <c r="F165" s="179"/>
      <c r="G165" s="179"/>
      <c r="H165" s="179"/>
      <c r="I165" s="179"/>
      <c r="J165" s="179"/>
      <c r="K165" s="179"/>
    </row>
    <row r="166" spans="1:11">
      <c r="A166" s="179"/>
      <c r="B166" s="179"/>
      <c r="C166" s="179"/>
      <c r="D166" s="179"/>
      <c r="E166" s="179"/>
      <c r="F166" s="179"/>
      <c r="G166" s="179"/>
      <c r="H166" s="179"/>
      <c r="I166" s="179"/>
      <c r="J166" s="179"/>
      <c r="K166" s="179"/>
    </row>
    <row r="167" spans="1:11">
      <c r="A167" s="179"/>
      <c r="B167" s="179"/>
      <c r="C167" s="179"/>
      <c r="D167" s="179"/>
      <c r="E167" s="179"/>
      <c r="F167" s="179"/>
      <c r="G167" s="179"/>
      <c r="H167" s="179"/>
      <c r="I167" s="179"/>
      <c r="J167" s="179"/>
      <c r="K167" s="179"/>
    </row>
    <row r="168" spans="1:11">
      <c r="A168" s="179"/>
      <c r="B168" s="179"/>
      <c r="C168" s="179"/>
      <c r="D168" s="179"/>
      <c r="E168" s="179"/>
      <c r="F168" s="179"/>
      <c r="G168" s="179"/>
      <c r="H168" s="179"/>
      <c r="I168" s="179"/>
      <c r="J168" s="179"/>
      <c r="K168" s="179"/>
    </row>
    <row r="169" spans="1:11">
      <c r="A169" s="179"/>
      <c r="B169" s="179"/>
      <c r="C169" s="179"/>
      <c r="D169" s="179"/>
      <c r="E169" s="179"/>
      <c r="F169" s="179"/>
      <c r="G169" s="179"/>
      <c r="H169" s="179"/>
      <c r="I169" s="179"/>
      <c r="J169" s="179"/>
      <c r="K169" s="179"/>
    </row>
    <row r="170" spans="1:11">
      <c r="A170" s="179"/>
      <c r="B170" s="179"/>
      <c r="C170" s="179"/>
      <c r="D170" s="179"/>
      <c r="E170" s="179"/>
      <c r="F170" s="179"/>
      <c r="G170" s="179"/>
      <c r="H170" s="179"/>
      <c r="I170" s="179"/>
      <c r="J170" s="179"/>
      <c r="K170" s="179"/>
    </row>
    <row r="171" spans="1:11">
      <c r="A171" s="179"/>
      <c r="B171" s="179"/>
      <c r="C171" s="179"/>
      <c r="D171" s="179"/>
      <c r="E171" s="179"/>
      <c r="F171" s="179"/>
      <c r="G171" s="179"/>
      <c r="H171" s="179"/>
      <c r="I171" s="179"/>
      <c r="J171" s="179"/>
      <c r="K171" s="179"/>
    </row>
    <row r="172" spans="1:11">
      <c r="A172" s="179"/>
      <c r="B172" s="179"/>
      <c r="C172" s="179"/>
      <c r="D172" s="179"/>
      <c r="E172" s="179"/>
      <c r="F172" s="179"/>
      <c r="G172" s="179"/>
      <c r="H172" s="179"/>
      <c r="I172" s="179"/>
      <c r="J172" s="179"/>
      <c r="K172" s="179"/>
    </row>
    <row r="173" spans="1:11">
      <c r="A173" s="179"/>
      <c r="B173" s="179"/>
      <c r="C173" s="179"/>
      <c r="D173" s="179"/>
      <c r="E173" s="179"/>
      <c r="F173" s="179"/>
      <c r="G173" s="179"/>
      <c r="H173" s="179"/>
      <c r="I173" s="179"/>
      <c r="J173" s="179"/>
      <c r="K173" s="179"/>
    </row>
    <row r="174" spans="1:11">
      <c r="A174" s="179"/>
      <c r="B174" s="179"/>
      <c r="C174" s="179"/>
      <c r="D174" s="179"/>
      <c r="E174" s="179"/>
      <c r="F174" s="179"/>
      <c r="G174" s="179"/>
      <c r="H174" s="179"/>
      <c r="I174" s="179"/>
      <c r="J174" s="179"/>
      <c r="K174" s="179"/>
    </row>
    <row r="175" spans="1:11">
      <c r="A175" s="179"/>
      <c r="B175" s="179"/>
      <c r="C175" s="179"/>
      <c r="D175" s="179"/>
      <c r="E175" s="179"/>
      <c r="F175" s="179"/>
      <c r="G175" s="179"/>
      <c r="H175" s="179"/>
      <c r="I175" s="179"/>
      <c r="J175" s="179"/>
      <c r="K175" s="179"/>
    </row>
    <row r="176" spans="1:11">
      <c r="A176" s="179"/>
      <c r="B176" s="179"/>
      <c r="C176" s="179"/>
      <c r="D176" s="179"/>
      <c r="E176" s="179"/>
      <c r="F176" s="179"/>
      <c r="G176" s="179"/>
      <c r="H176" s="179"/>
      <c r="I176" s="179"/>
      <c r="J176" s="179"/>
      <c r="K176" s="179"/>
    </row>
    <row r="177" spans="1:11">
      <c r="A177" s="179"/>
      <c r="B177" s="179"/>
      <c r="C177" s="179"/>
      <c r="D177" s="179"/>
      <c r="E177" s="179"/>
      <c r="F177" s="179"/>
      <c r="G177" s="179"/>
      <c r="H177" s="179"/>
      <c r="I177" s="179"/>
      <c r="J177" s="179"/>
      <c r="K177" s="179"/>
    </row>
    <row r="178" spans="1:11">
      <c r="A178" s="179"/>
      <c r="B178" s="179"/>
      <c r="C178" s="179"/>
      <c r="D178" s="179"/>
      <c r="E178" s="179"/>
      <c r="F178" s="179"/>
      <c r="G178" s="179"/>
      <c r="H178" s="179"/>
      <c r="I178" s="179"/>
      <c r="J178" s="179"/>
      <c r="K178" s="179"/>
    </row>
    <row r="179" spans="1:11">
      <c r="A179" s="179"/>
      <c r="B179" s="179"/>
      <c r="C179" s="179"/>
      <c r="D179" s="179"/>
      <c r="E179" s="179"/>
      <c r="F179" s="179"/>
      <c r="G179" s="179"/>
      <c r="H179" s="179"/>
      <c r="I179" s="179"/>
      <c r="J179" s="179"/>
      <c r="K179" s="179"/>
    </row>
    <row r="180" spans="1:11">
      <c r="A180" s="179"/>
      <c r="B180" s="179"/>
      <c r="C180" s="179"/>
      <c r="D180" s="179"/>
      <c r="E180" s="179"/>
      <c r="F180" s="179"/>
      <c r="G180" s="179"/>
      <c r="H180" s="179"/>
      <c r="I180" s="179"/>
      <c r="J180" s="179"/>
      <c r="K180" s="179"/>
    </row>
    <row r="181" spans="1:11">
      <c r="A181" s="179"/>
      <c r="B181" s="179"/>
      <c r="C181" s="179"/>
      <c r="D181" s="179"/>
      <c r="E181" s="179"/>
      <c r="F181" s="179"/>
      <c r="G181" s="179"/>
      <c r="H181" s="179"/>
      <c r="I181" s="179"/>
      <c r="J181" s="179"/>
      <c r="K181" s="179"/>
    </row>
    <row r="182" spans="1:11">
      <c r="A182" s="179"/>
      <c r="B182" s="179"/>
      <c r="C182" s="179"/>
      <c r="D182" s="179"/>
      <c r="E182" s="179"/>
      <c r="F182" s="179"/>
      <c r="G182" s="179"/>
      <c r="H182" s="179"/>
      <c r="I182" s="179"/>
      <c r="J182" s="179"/>
      <c r="K182" s="179"/>
    </row>
    <row r="183" spans="1:11">
      <c r="A183" s="179"/>
      <c r="B183" s="179"/>
      <c r="C183" s="179"/>
      <c r="D183" s="179"/>
      <c r="E183" s="179"/>
      <c r="F183" s="179"/>
      <c r="G183" s="179"/>
      <c r="H183" s="179"/>
      <c r="I183" s="179"/>
      <c r="J183" s="179"/>
      <c r="K183" s="179"/>
    </row>
    <row r="184" spans="1:11">
      <c r="A184" s="179"/>
      <c r="B184" s="179"/>
      <c r="C184" s="179"/>
      <c r="D184" s="179"/>
      <c r="E184" s="179"/>
      <c r="F184" s="179"/>
      <c r="G184" s="179"/>
      <c r="H184" s="179"/>
      <c r="I184" s="179"/>
      <c r="J184" s="179"/>
      <c r="K184" s="179"/>
    </row>
    <row r="185" spans="1:11">
      <c r="A185" s="179"/>
      <c r="B185" s="179"/>
      <c r="C185" s="179"/>
      <c r="D185" s="179"/>
      <c r="E185" s="179"/>
      <c r="F185" s="179"/>
      <c r="G185" s="179"/>
      <c r="H185" s="179"/>
      <c r="I185" s="179"/>
      <c r="J185" s="179"/>
      <c r="K185" s="179"/>
    </row>
    <row r="186" spans="1:11">
      <c r="A186" s="179"/>
      <c r="B186" s="179"/>
      <c r="C186" s="179"/>
      <c r="D186" s="179"/>
      <c r="E186" s="179"/>
      <c r="F186" s="179"/>
      <c r="G186" s="179"/>
      <c r="H186" s="179"/>
      <c r="I186" s="179"/>
      <c r="J186" s="179"/>
      <c r="K186" s="179"/>
    </row>
    <row r="187" spans="1:11">
      <c r="A187" s="179"/>
      <c r="B187" s="179"/>
      <c r="C187" s="179"/>
      <c r="D187" s="179"/>
      <c r="E187" s="179"/>
      <c r="F187" s="179"/>
      <c r="G187" s="179"/>
      <c r="H187" s="179"/>
      <c r="I187" s="179"/>
      <c r="J187" s="179"/>
      <c r="K187" s="179"/>
    </row>
    <row r="188" spans="1:11">
      <c r="A188" s="179"/>
      <c r="B188" s="179"/>
      <c r="C188" s="179"/>
      <c r="D188" s="179"/>
      <c r="E188" s="179"/>
      <c r="F188" s="179"/>
      <c r="G188" s="179"/>
      <c r="H188" s="179"/>
      <c r="I188" s="179"/>
      <c r="J188" s="179"/>
      <c r="K188" s="179"/>
    </row>
    <row r="189" spans="1:11">
      <c r="A189" s="179"/>
      <c r="B189" s="179"/>
      <c r="C189" s="179"/>
      <c r="D189" s="179"/>
      <c r="E189" s="179"/>
      <c r="F189" s="179"/>
      <c r="G189" s="179"/>
      <c r="H189" s="179"/>
      <c r="I189" s="179"/>
      <c r="J189" s="179"/>
      <c r="K189" s="179"/>
    </row>
    <row r="190" spans="1:11">
      <c r="A190" s="179"/>
      <c r="B190" s="179"/>
      <c r="C190" s="179"/>
      <c r="D190" s="179"/>
      <c r="E190" s="179"/>
      <c r="F190" s="179"/>
      <c r="G190" s="179"/>
      <c r="H190" s="179"/>
      <c r="I190" s="179"/>
      <c r="J190" s="179"/>
      <c r="K190" s="179"/>
    </row>
    <row r="191" spans="1:11">
      <c r="A191" s="179"/>
      <c r="B191" s="179"/>
      <c r="C191" s="179"/>
      <c r="D191" s="179"/>
      <c r="E191" s="179"/>
      <c r="F191" s="179"/>
      <c r="G191" s="179"/>
      <c r="H191" s="179"/>
      <c r="I191" s="179"/>
      <c r="J191" s="179"/>
      <c r="K191" s="179"/>
    </row>
    <row r="192" spans="1:11">
      <c r="A192" s="179"/>
      <c r="B192" s="179"/>
      <c r="C192" s="179"/>
      <c r="D192" s="179"/>
      <c r="E192" s="179"/>
      <c r="F192" s="179"/>
      <c r="G192" s="179"/>
      <c r="H192" s="179"/>
      <c r="I192" s="179"/>
      <c r="J192" s="179"/>
      <c r="K192" s="179"/>
    </row>
    <row r="193" spans="1:11">
      <c r="A193" s="179"/>
      <c r="B193" s="179"/>
      <c r="C193" s="179"/>
      <c r="D193" s="179"/>
      <c r="E193" s="179"/>
      <c r="F193" s="179"/>
      <c r="G193" s="179"/>
      <c r="H193" s="179"/>
      <c r="I193" s="179"/>
      <c r="J193" s="179"/>
      <c r="K193" s="179"/>
    </row>
    <row r="194" spans="1:11">
      <c r="A194" s="179"/>
      <c r="B194" s="179"/>
      <c r="C194" s="179"/>
      <c r="D194" s="179"/>
      <c r="E194" s="179"/>
      <c r="F194" s="179"/>
      <c r="G194" s="179"/>
      <c r="H194" s="179"/>
      <c r="I194" s="179"/>
      <c r="J194" s="179"/>
      <c r="K194" s="179"/>
    </row>
    <row r="195" spans="1:11">
      <c r="A195" s="179"/>
      <c r="B195" s="179"/>
      <c r="C195" s="179"/>
      <c r="D195" s="179"/>
      <c r="E195" s="179"/>
      <c r="F195" s="179"/>
      <c r="G195" s="179"/>
      <c r="H195" s="179"/>
      <c r="I195" s="179"/>
      <c r="J195" s="179"/>
      <c r="K195" s="179"/>
    </row>
    <row r="196" spans="1:11">
      <c r="A196" s="179"/>
      <c r="B196" s="179"/>
      <c r="C196" s="179"/>
      <c r="D196" s="179"/>
      <c r="E196" s="179"/>
      <c r="F196" s="179"/>
      <c r="G196" s="179"/>
      <c r="H196" s="179"/>
      <c r="I196" s="179"/>
      <c r="J196" s="179"/>
      <c r="K196" s="179"/>
    </row>
    <row r="197" spans="1:11">
      <c r="A197" s="179"/>
      <c r="B197" s="179"/>
      <c r="C197" s="179"/>
      <c r="D197" s="179"/>
      <c r="E197" s="179"/>
      <c r="F197" s="179"/>
      <c r="G197" s="179"/>
      <c r="H197" s="179"/>
      <c r="I197" s="179"/>
      <c r="J197" s="179"/>
      <c r="K197" s="179"/>
    </row>
    <row r="198" spans="1:11">
      <c r="A198" s="179"/>
      <c r="B198" s="179"/>
      <c r="C198" s="179"/>
      <c r="D198" s="179"/>
      <c r="E198" s="179"/>
      <c r="F198" s="179"/>
      <c r="G198" s="179"/>
      <c r="H198" s="179"/>
      <c r="I198" s="179"/>
      <c r="J198" s="179"/>
      <c r="K198" s="179"/>
    </row>
    <row r="199" spans="1:11">
      <c r="A199" s="179"/>
      <c r="B199" s="179"/>
      <c r="C199" s="179"/>
      <c r="D199" s="179"/>
      <c r="E199" s="179"/>
      <c r="F199" s="179"/>
      <c r="G199" s="179"/>
      <c r="H199" s="179"/>
      <c r="I199" s="179"/>
      <c r="J199" s="179"/>
      <c r="K199" s="179"/>
    </row>
    <row r="200" spans="1:11">
      <c r="A200" s="179"/>
      <c r="B200" s="179"/>
      <c r="C200" s="179"/>
      <c r="D200" s="179"/>
      <c r="E200" s="179"/>
      <c r="F200" s="179"/>
      <c r="G200" s="179"/>
      <c r="H200" s="179"/>
      <c r="I200" s="179"/>
      <c r="J200" s="179"/>
      <c r="K200" s="179"/>
    </row>
    <row r="201" spans="1:11">
      <c r="A201" s="179"/>
      <c r="B201" s="179"/>
      <c r="C201" s="179"/>
      <c r="D201" s="179"/>
      <c r="E201" s="179"/>
      <c r="F201" s="179"/>
      <c r="G201" s="179"/>
      <c r="H201" s="179"/>
      <c r="I201" s="179"/>
      <c r="J201" s="179"/>
      <c r="K201" s="179"/>
    </row>
    <row r="202" spans="1:11">
      <c r="A202" s="179"/>
      <c r="B202" s="179"/>
      <c r="C202" s="179"/>
      <c r="D202" s="179"/>
      <c r="E202" s="179"/>
      <c r="F202" s="179"/>
      <c r="G202" s="179"/>
      <c r="H202" s="179"/>
      <c r="I202" s="179"/>
      <c r="J202" s="179"/>
      <c r="K202" s="179"/>
    </row>
    <row r="203" spans="1:11">
      <c r="A203" s="179"/>
      <c r="B203" s="179"/>
      <c r="C203" s="179"/>
      <c r="D203" s="179"/>
      <c r="E203" s="179"/>
      <c r="F203" s="179"/>
      <c r="G203" s="179"/>
      <c r="H203" s="179"/>
      <c r="I203" s="179"/>
      <c r="J203" s="179"/>
      <c r="K203" s="179"/>
    </row>
    <row r="204" spans="1:11">
      <c r="A204" s="179"/>
      <c r="B204" s="179"/>
      <c r="C204" s="179"/>
      <c r="D204" s="179"/>
      <c r="E204" s="179"/>
      <c r="F204" s="179"/>
      <c r="G204" s="179"/>
      <c r="H204" s="179"/>
      <c r="I204" s="179"/>
      <c r="J204" s="179"/>
      <c r="K204" s="179"/>
    </row>
    <row r="205" spans="1:11">
      <c r="A205" s="179"/>
      <c r="B205" s="179"/>
      <c r="C205" s="179"/>
      <c r="D205" s="179"/>
      <c r="E205" s="179"/>
      <c r="F205" s="179"/>
      <c r="G205" s="179"/>
      <c r="H205" s="179"/>
      <c r="I205" s="179"/>
      <c r="J205" s="179"/>
      <c r="K205" s="179"/>
    </row>
    <row r="206" spans="1:11">
      <c r="A206" s="179"/>
      <c r="B206" s="179"/>
      <c r="C206" s="179"/>
      <c r="D206" s="179"/>
      <c r="E206" s="179"/>
      <c r="F206" s="179"/>
      <c r="G206" s="179"/>
      <c r="H206" s="179"/>
      <c r="I206" s="179"/>
      <c r="J206" s="179"/>
      <c r="K206" s="179"/>
    </row>
    <row r="207" spans="1:11">
      <c r="A207" s="179"/>
      <c r="B207" s="179"/>
      <c r="C207" s="179"/>
      <c r="D207" s="179"/>
      <c r="E207" s="179"/>
      <c r="F207" s="179"/>
      <c r="G207" s="179"/>
      <c r="H207" s="179"/>
      <c r="I207" s="179"/>
      <c r="J207" s="179"/>
      <c r="K207" s="179"/>
    </row>
    <row r="208" spans="1:11">
      <c r="A208" s="179"/>
      <c r="B208" s="179"/>
      <c r="C208" s="179"/>
      <c r="D208" s="179"/>
      <c r="E208" s="179"/>
      <c r="F208" s="179"/>
      <c r="G208" s="179"/>
      <c r="H208" s="179"/>
      <c r="I208" s="179"/>
      <c r="J208" s="179"/>
      <c r="K208" s="179"/>
    </row>
    <row r="209" spans="1:11">
      <c r="A209" s="179"/>
      <c r="B209" s="179"/>
      <c r="C209" s="179"/>
      <c r="D209" s="179"/>
      <c r="E209" s="179"/>
      <c r="F209" s="179"/>
      <c r="G209" s="179"/>
      <c r="H209" s="179"/>
      <c r="I209" s="179"/>
      <c r="J209" s="179"/>
      <c r="K209" s="179"/>
    </row>
    <row r="210" spans="1:11">
      <c r="A210" s="179"/>
      <c r="B210" s="179"/>
      <c r="C210" s="179"/>
      <c r="D210" s="179"/>
      <c r="E210" s="179"/>
      <c r="F210" s="179"/>
      <c r="G210" s="179"/>
      <c r="H210" s="179"/>
      <c r="I210" s="179"/>
      <c r="J210" s="179"/>
      <c r="K210" s="179"/>
    </row>
    <row r="211" spans="1:11">
      <c r="A211" s="179"/>
      <c r="B211" s="179"/>
      <c r="C211" s="179"/>
      <c r="D211" s="179"/>
      <c r="E211" s="179"/>
      <c r="F211" s="179"/>
      <c r="G211" s="179"/>
      <c r="H211" s="179"/>
      <c r="I211" s="179"/>
      <c r="J211" s="179"/>
      <c r="K211" s="179"/>
    </row>
  </sheetData>
  <mergeCells count="6">
    <mergeCell ref="J5:K5"/>
    <mergeCell ref="A5:A6"/>
    <mergeCell ref="B5:C5"/>
    <mergeCell ref="D5:E5"/>
    <mergeCell ref="F5:G5"/>
    <mergeCell ref="H5:I5"/>
  </mergeCells>
  <phoneticPr fontId="2" type="noConversion"/>
  <conditionalFormatting sqref="L8:M29">
    <cfRule type="cellIs" dxfId="1" priority="1" stopIfTrue="1" operator="notEqual">
      <formula>""""""</formula>
    </cfRule>
  </conditionalFormatting>
  <hyperlinks>
    <hyperlink ref="K1" location="Index!A1" display="Index"/>
  </hyperlinks>
  <pageMargins left="0.75" right="0.75" top="1" bottom="1" header="0.5" footer="0.5"/>
  <pageSetup paperSize="9" scale="67" orientation="landscape" r:id="rId1"/>
  <headerFooter alignWithMargins="0">
    <oddHeader>&amp;CCourt Statistics Quarterly 
Additional Tables - 2014</oddHeader>
    <oddFooter>Page &amp;P of &amp;N</oddFooter>
  </headerFooter>
</worksheet>
</file>

<file path=xl/worksheets/sheet13.xml><?xml version="1.0" encoding="utf-8"?>
<worksheet xmlns="http://schemas.openxmlformats.org/spreadsheetml/2006/main" xmlns:r="http://schemas.openxmlformats.org/officeDocument/2006/relationships">
  <sheetPr codeName="Sheet13"/>
  <dimension ref="A1:J41"/>
  <sheetViews>
    <sheetView zoomScaleNormal="100" zoomScaleSheetLayoutView="100" workbookViewId="0"/>
  </sheetViews>
  <sheetFormatPr defaultRowHeight="12.75"/>
  <cols>
    <col min="1" max="1" width="13.28515625" style="921" customWidth="1"/>
    <col min="2" max="10" width="12.5703125" style="921" customWidth="1"/>
    <col min="11" max="16384" width="9.140625" style="921"/>
  </cols>
  <sheetData>
    <row r="1" spans="1:10">
      <c r="A1" s="919" t="s">
        <v>833</v>
      </c>
      <c r="B1" s="919"/>
      <c r="C1" s="919"/>
      <c r="D1" s="920"/>
      <c r="I1" s="922" t="s">
        <v>643</v>
      </c>
    </row>
    <row r="2" spans="1:10" ht="14.25">
      <c r="A2" s="923" t="s">
        <v>80</v>
      </c>
      <c r="B2" s="919"/>
      <c r="C2" s="919"/>
      <c r="D2" s="920"/>
    </row>
    <row r="3" spans="1:10">
      <c r="A3" s="924" t="s">
        <v>773</v>
      </c>
      <c r="B3" s="924"/>
      <c r="C3" s="924"/>
      <c r="D3" s="920"/>
    </row>
    <row r="4" spans="1:10">
      <c r="A4" s="925"/>
      <c r="B4" s="925"/>
      <c r="C4" s="925"/>
      <c r="D4" s="920"/>
      <c r="I4" s="926"/>
    </row>
    <row r="5" spans="1:10" s="927" customFormat="1" ht="39" customHeight="1">
      <c r="A5" s="1237" t="s">
        <v>227</v>
      </c>
      <c r="B5" s="1232" t="s">
        <v>228</v>
      </c>
      <c r="C5" s="1232"/>
      <c r="D5" s="1232" t="s">
        <v>229</v>
      </c>
      <c r="E5" s="1150"/>
      <c r="F5" s="1232" t="s">
        <v>82</v>
      </c>
      <c r="G5" s="1232"/>
      <c r="H5" s="1233" t="s">
        <v>230</v>
      </c>
      <c r="I5" s="1235" t="s">
        <v>231</v>
      </c>
    </row>
    <row r="6" spans="1:10" s="929" customFormat="1" ht="38.25">
      <c r="A6" s="1211"/>
      <c r="B6" s="928" t="s">
        <v>771</v>
      </c>
      <c r="C6" s="928" t="s">
        <v>206</v>
      </c>
      <c r="D6" s="928" t="s">
        <v>205</v>
      </c>
      <c r="E6" s="928" t="s">
        <v>770</v>
      </c>
      <c r="F6" s="928" t="s">
        <v>345</v>
      </c>
      <c r="G6" s="928" t="s">
        <v>86</v>
      </c>
      <c r="H6" s="1234"/>
      <c r="I6" s="1236"/>
    </row>
    <row r="7" spans="1:10">
      <c r="A7" s="930">
        <v>2003</v>
      </c>
      <c r="B7" s="931">
        <v>4536</v>
      </c>
      <c r="C7" s="931">
        <v>1802</v>
      </c>
      <c r="D7" s="931">
        <v>10850</v>
      </c>
      <c r="E7" s="931" t="s">
        <v>442</v>
      </c>
      <c r="F7" s="931">
        <v>14884</v>
      </c>
      <c r="G7" s="931">
        <v>5931</v>
      </c>
      <c r="H7" s="931">
        <v>3</v>
      </c>
      <c r="I7" s="932">
        <v>38006</v>
      </c>
      <c r="J7" s="933" t="str">
        <f>IF(I7=SUM(B7:H7),"","TOTALS DON’T MATCH SUM OF THE PART")</f>
        <v/>
      </c>
    </row>
    <row r="8" spans="1:10">
      <c r="A8" s="930">
        <v>2004</v>
      </c>
      <c r="B8" s="931">
        <v>4533</v>
      </c>
      <c r="C8" s="931">
        <v>1977</v>
      </c>
      <c r="D8" s="931">
        <v>11533</v>
      </c>
      <c r="E8" s="931" t="s">
        <v>442</v>
      </c>
      <c r="F8" s="931">
        <v>11950</v>
      </c>
      <c r="G8" s="931">
        <v>5458</v>
      </c>
      <c r="H8" s="931">
        <v>6</v>
      </c>
      <c r="I8" s="932">
        <v>35457</v>
      </c>
      <c r="J8" s="933" t="str">
        <f t="shared" ref="J8:J18" si="0">IF(I8=SUM(B8:H8),"","TOTALS DON’T MATCH SUM OF THE PART")</f>
        <v/>
      </c>
    </row>
    <row r="9" spans="1:10">
      <c r="A9" s="930">
        <v>2005</v>
      </c>
      <c r="B9" s="931">
        <v>4219</v>
      </c>
      <c r="C9" s="931">
        <v>1672</v>
      </c>
      <c r="D9" s="931">
        <v>13149</v>
      </c>
      <c r="E9" s="931" t="s">
        <v>442</v>
      </c>
      <c r="F9" s="931">
        <v>11571</v>
      </c>
      <c r="G9" s="931">
        <v>3508</v>
      </c>
      <c r="H9" s="931">
        <v>6</v>
      </c>
      <c r="I9" s="932">
        <v>34125</v>
      </c>
      <c r="J9" s="933" t="str">
        <f t="shared" si="0"/>
        <v/>
      </c>
    </row>
    <row r="10" spans="1:10">
      <c r="A10" s="930">
        <v>2006</v>
      </c>
      <c r="B10" s="931">
        <v>4527</v>
      </c>
      <c r="C10" s="931">
        <v>2025</v>
      </c>
      <c r="D10" s="931">
        <v>13559</v>
      </c>
      <c r="E10" s="931">
        <v>6550</v>
      </c>
      <c r="F10" s="931">
        <v>9696</v>
      </c>
      <c r="G10" s="931">
        <v>8303</v>
      </c>
      <c r="H10" s="931">
        <v>2</v>
      </c>
      <c r="I10" s="932">
        <v>44662</v>
      </c>
      <c r="J10" s="933" t="str">
        <f t="shared" si="0"/>
        <v/>
      </c>
    </row>
    <row r="11" spans="1:10">
      <c r="A11" s="930">
        <v>2007</v>
      </c>
      <c r="B11" s="931">
        <v>3534</v>
      </c>
      <c r="C11" s="931">
        <v>3762</v>
      </c>
      <c r="D11" s="931">
        <v>12479</v>
      </c>
      <c r="E11" s="931">
        <v>8261</v>
      </c>
      <c r="F11" s="931">
        <v>9099</v>
      </c>
      <c r="G11" s="931">
        <v>8403</v>
      </c>
      <c r="H11" s="931">
        <v>3</v>
      </c>
      <c r="I11" s="932">
        <v>45541</v>
      </c>
      <c r="J11" s="933" t="str">
        <f t="shared" si="0"/>
        <v/>
      </c>
    </row>
    <row r="12" spans="1:10">
      <c r="A12" s="930">
        <v>2008</v>
      </c>
      <c r="B12" s="931">
        <v>3779</v>
      </c>
      <c r="C12" s="931">
        <v>5558</v>
      </c>
      <c r="D12" s="931">
        <v>12144</v>
      </c>
      <c r="E12" s="931">
        <v>5551</v>
      </c>
      <c r="F12" s="931">
        <v>11586</v>
      </c>
      <c r="G12" s="931">
        <v>8852</v>
      </c>
      <c r="H12" s="931">
        <v>5</v>
      </c>
      <c r="I12" s="932">
        <v>47475</v>
      </c>
      <c r="J12" s="933" t="str">
        <f>IF(I12=SUM(B12:H12),"","TOTALS DON’T MATCH SUM OF THE PART")</f>
        <v/>
      </c>
    </row>
    <row r="13" spans="1:10">
      <c r="A13" s="930">
        <v>2009</v>
      </c>
      <c r="B13" s="931">
        <v>4887</v>
      </c>
      <c r="C13" s="931">
        <v>2242</v>
      </c>
      <c r="D13" s="931">
        <v>10770</v>
      </c>
      <c r="E13" s="931">
        <v>7402</v>
      </c>
      <c r="F13" s="931">
        <v>12371</v>
      </c>
      <c r="G13" s="931">
        <v>8000</v>
      </c>
      <c r="H13" s="931">
        <v>6</v>
      </c>
      <c r="I13" s="932">
        <v>45678</v>
      </c>
      <c r="J13" s="933" t="str">
        <f t="shared" si="0"/>
        <v/>
      </c>
    </row>
    <row r="14" spans="1:10">
      <c r="A14" s="930">
        <v>2010</v>
      </c>
      <c r="B14" s="931">
        <v>4810</v>
      </c>
      <c r="C14" s="931">
        <v>2861</v>
      </c>
      <c r="D14" s="931">
        <v>8389</v>
      </c>
      <c r="E14" s="931">
        <v>2674</v>
      </c>
      <c r="F14" s="931">
        <v>10003</v>
      </c>
      <c r="G14" s="931">
        <v>4360</v>
      </c>
      <c r="H14" s="931">
        <v>5</v>
      </c>
      <c r="I14" s="932">
        <v>33102</v>
      </c>
      <c r="J14" s="933" t="str">
        <f t="shared" si="0"/>
        <v/>
      </c>
    </row>
    <row r="15" spans="1:10">
      <c r="A15" s="930">
        <v>2011</v>
      </c>
      <c r="B15" s="931">
        <v>4568</v>
      </c>
      <c r="C15" s="931">
        <v>2923</v>
      </c>
      <c r="D15" s="931">
        <v>8269</v>
      </c>
      <c r="E15" s="931">
        <v>3852</v>
      </c>
      <c r="F15" s="931">
        <v>11115</v>
      </c>
      <c r="G15" s="931">
        <v>4506</v>
      </c>
      <c r="H15" s="931">
        <v>5</v>
      </c>
      <c r="I15" s="932">
        <v>35238</v>
      </c>
      <c r="J15" s="933" t="str">
        <f t="shared" si="0"/>
        <v/>
      </c>
    </row>
    <row r="16" spans="1:10">
      <c r="A16" s="930">
        <v>2012</v>
      </c>
      <c r="B16" s="931">
        <v>4999</v>
      </c>
      <c r="C16" s="931">
        <v>3511.82</v>
      </c>
      <c r="D16" s="931">
        <v>6327</v>
      </c>
      <c r="E16" s="931">
        <v>1129</v>
      </c>
      <c r="F16" s="931">
        <v>9085</v>
      </c>
      <c r="G16" s="931">
        <v>3772</v>
      </c>
      <c r="H16" s="931" t="s">
        <v>247</v>
      </c>
      <c r="I16" s="932">
        <v>28823.82</v>
      </c>
      <c r="J16" s="933" t="str">
        <f t="shared" si="0"/>
        <v/>
      </c>
    </row>
    <row r="17" spans="1:10">
      <c r="A17" s="930">
        <v>2013</v>
      </c>
      <c r="B17" s="931">
        <v>5546</v>
      </c>
      <c r="C17" s="931">
        <v>2498</v>
      </c>
      <c r="D17" s="931">
        <v>5587</v>
      </c>
      <c r="E17" s="931">
        <v>2923</v>
      </c>
      <c r="F17" s="931">
        <v>8992</v>
      </c>
      <c r="G17" s="931">
        <v>3069</v>
      </c>
      <c r="H17" s="931" t="s">
        <v>247</v>
      </c>
      <c r="I17" s="932">
        <v>28615</v>
      </c>
      <c r="J17" s="933" t="str">
        <f t="shared" si="0"/>
        <v/>
      </c>
    </row>
    <row r="18" spans="1:10">
      <c r="A18" s="934">
        <v>2014</v>
      </c>
      <c r="B18" s="935">
        <v>4843</v>
      </c>
      <c r="C18" s="935">
        <v>2918</v>
      </c>
      <c r="D18" s="935">
        <v>5525</v>
      </c>
      <c r="E18" s="935">
        <v>1489</v>
      </c>
      <c r="F18" s="935">
        <v>7013</v>
      </c>
      <c r="G18" s="935">
        <v>2118</v>
      </c>
      <c r="H18" s="935" t="s">
        <v>442</v>
      </c>
      <c r="I18" s="936">
        <v>23906</v>
      </c>
      <c r="J18" s="937" t="str">
        <f t="shared" si="0"/>
        <v/>
      </c>
    </row>
    <row r="19" spans="1:10">
      <c r="A19" s="930"/>
      <c r="B19" s="931"/>
      <c r="C19" s="931"/>
      <c r="D19" s="931"/>
      <c r="E19" s="931"/>
      <c r="F19" s="931"/>
      <c r="G19" s="931"/>
      <c r="H19" s="931"/>
      <c r="I19" s="932"/>
      <c r="J19" s="937"/>
    </row>
    <row r="20" spans="1:10">
      <c r="A20" s="1101" t="s">
        <v>18</v>
      </c>
      <c r="B20" s="931"/>
      <c r="C20" s="931"/>
      <c r="D20" s="931"/>
      <c r="E20" s="931"/>
      <c r="F20" s="931"/>
      <c r="G20" s="931"/>
      <c r="H20" s="931"/>
      <c r="I20" s="932"/>
      <c r="J20" s="937"/>
    </row>
    <row r="21" spans="1:10">
      <c r="A21" s="938"/>
      <c r="B21" s="931"/>
      <c r="C21" s="931"/>
      <c r="D21" s="931"/>
      <c r="E21" s="931"/>
      <c r="F21" s="931"/>
      <c r="G21" s="931"/>
      <c r="H21" s="931"/>
      <c r="I21" s="932"/>
      <c r="J21" s="937"/>
    </row>
    <row r="22" spans="1:10">
      <c r="A22" s="939" t="s">
        <v>233</v>
      </c>
      <c r="B22" s="939"/>
      <c r="C22" s="939"/>
      <c r="D22" s="940"/>
      <c r="E22" s="941"/>
      <c r="G22" s="942"/>
    </row>
    <row r="23" spans="1:10">
      <c r="A23" s="943" t="s">
        <v>81</v>
      </c>
    </row>
    <row r="24" spans="1:10" ht="12.75" customHeight="1">
      <c r="A24" s="944" t="s">
        <v>19</v>
      </c>
      <c r="B24" s="945"/>
      <c r="C24" s="945"/>
      <c r="D24" s="946"/>
      <c r="E24" s="946"/>
      <c r="F24" s="946"/>
      <c r="G24" s="946"/>
      <c r="H24" s="946"/>
    </row>
    <row r="25" spans="1:10">
      <c r="A25" s="938" t="s">
        <v>83</v>
      </c>
      <c r="B25" s="945"/>
      <c r="C25" s="945"/>
      <c r="D25" s="946"/>
      <c r="E25" s="946"/>
      <c r="F25" s="946"/>
      <c r="G25" s="946"/>
      <c r="H25" s="946"/>
    </row>
    <row r="26" spans="1:10">
      <c r="A26" s="1231" t="s">
        <v>84</v>
      </c>
      <c r="B26" s="1231"/>
      <c r="C26" s="1231"/>
      <c r="D26" s="1231"/>
      <c r="E26" s="1231"/>
      <c r="F26" s="1231"/>
      <c r="G26" s="1231"/>
      <c r="H26" s="1231"/>
      <c r="I26" s="1231"/>
      <c r="J26" s="1231"/>
    </row>
    <row r="27" spans="1:10">
      <c r="A27" s="947" t="s">
        <v>85</v>
      </c>
      <c r="B27" s="929"/>
      <c r="C27" s="929"/>
      <c r="D27" s="929"/>
      <c r="E27" s="929"/>
      <c r="F27" s="929"/>
      <c r="G27" s="929"/>
      <c r="H27" s="929"/>
      <c r="I27" s="933"/>
    </row>
    <row r="28" spans="1:10">
      <c r="A28" s="947"/>
      <c r="B28" s="929"/>
      <c r="C28" s="929"/>
      <c r="D28" s="929"/>
      <c r="E28" s="929"/>
      <c r="F28" s="929"/>
      <c r="G28" s="929"/>
      <c r="H28" s="929"/>
      <c r="I28" s="933"/>
    </row>
    <row r="29" spans="1:10">
      <c r="A29" s="948" t="s">
        <v>176</v>
      </c>
    </row>
    <row r="30" spans="1:10">
      <c r="A30" s="949" t="s">
        <v>180</v>
      </c>
    </row>
    <row r="32" spans="1:10">
      <c r="C32" s="942"/>
    </row>
    <row r="33" spans="3:4">
      <c r="D33" s="942"/>
    </row>
    <row r="34" spans="3:4">
      <c r="C34" s="942"/>
      <c r="D34" s="942"/>
    </row>
    <row r="35" spans="3:4">
      <c r="D35" s="942"/>
    </row>
    <row r="36" spans="3:4">
      <c r="C36" s="942"/>
      <c r="D36" s="942"/>
    </row>
    <row r="37" spans="3:4">
      <c r="D37" s="942"/>
    </row>
    <row r="38" spans="3:4">
      <c r="C38" s="942"/>
    </row>
    <row r="39" spans="3:4">
      <c r="C39" s="942"/>
      <c r="D39" s="942"/>
    </row>
    <row r="41" spans="3:4">
      <c r="C41" s="942"/>
    </row>
  </sheetData>
  <mergeCells count="7">
    <mergeCell ref="A26:J26"/>
    <mergeCell ref="B5:C5"/>
    <mergeCell ref="D5:E5"/>
    <mergeCell ref="H5:H6"/>
    <mergeCell ref="I5:I6"/>
    <mergeCell ref="F5:G5"/>
    <mergeCell ref="A5:A6"/>
  </mergeCells>
  <phoneticPr fontId="2" type="noConversion"/>
  <conditionalFormatting sqref="J7:J21">
    <cfRule type="cellIs" dxfId="0" priority="1" stopIfTrue="1" operator="notEqual">
      <formula>""""""</formula>
    </cfRule>
  </conditionalFormatting>
  <hyperlinks>
    <hyperlink ref="I1" location="Index!A1" display="Index"/>
  </hyperlinks>
  <pageMargins left="0.75" right="0.75" top="1" bottom="1" header="0.5" footer="0.5"/>
  <pageSetup paperSize="9" scale="67" orientation="landscape" r:id="rId1"/>
  <headerFooter alignWithMargins="0">
    <oddHeader>&amp;CCourt Statistics Quarterly 
Additional Tables - 2014</oddHeader>
    <oddFooter>Page &amp;P of &amp;N</oddFooter>
  </headerFooter>
</worksheet>
</file>

<file path=xl/worksheets/sheet14.xml><?xml version="1.0" encoding="utf-8"?>
<worksheet xmlns="http://schemas.openxmlformats.org/spreadsheetml/2006/main" xmlns:r="http://schemas.openxmlformats.org/officeDocument/2006/relationships">
  <sheetPr codeName="Sheet14"/>
  <dimension ref="A1:L28"/>
  <sheetViews>
    <sheetView zoomScaleNormal="100" zoomScaleSheetLayoutView="100" workbookViewId="0"/>
  </sheetViews>
  <sheetFormatPr defaultRowHeight="12.75"/>
  <cols>
    <col min="1" max="1" width="23.42578125" style="166" customWidth="1"/>
    <col min="2" max="7" width="12.140625" style="166" customWidth="1"/>
    <col min="8" max="9" width="15.28515625" style="166" customWidth="1"/>
    <col min="10" max="11" width="9.140625" style="166"/>
    <col min="12" max="12" width="10.140625" style="166" bestFit="1" customWidth="1"/>
    <col min="13" max="16384" width="9.140625" style="166"/>
  </cols>
  <sheetData>
    <row r="1" spans="1:12">
      <c r="A1" s="457" t="s">
        <v>834</v>
      </c>
      <c r="I1" s="191" t="s">
        <v>643</v>
      </c>
    </row>
    <row r="2" spans="1:12" ht="14.25">
      <c r="A2" s="457" t="s">
        <v>89</v>
      </c>
    </row>
    <row r="3" spans="1:12" ht="12.75" customHeight="1">
      <c r="A3" s="513" t="s">
        <v>772</v>
      </c>
      <c r="B3" s="446"/>
      <c r="C3" s="446"/>
      <c r="D3" s="446"/>
      <c r="E3" s="446"/>
      <c r="F3" s="446"/>
      <c r="G3" s="168"/>
      <c r="H3" s="168"/>
      <c r="L3" s="225"/>
    </row>
    <row r="4" spans="1:12">
      <c r="A4" s="513"/>
      <c r="B4" s="446"/>
      <c r="C4" s="446"/>
      <c r="D4" s="446"/>
      <c r="E4" s="446"/>
      <c r="F4" s="446"/>
      <c r="G4" s="168"/>
      <c r="H4" s="168"/>
      <c r="L4" s="225"/>
    </row>
    <row r="5" spans="1:12" ht="38.25" customHeight="1">
      <c r="A5" s="1239" t="s">
        <v>129</v>
      </c>
      <c r="B5" s="1238" t="s">
        <v>87</v>
      </c>
      <c r="C5" s="1238"/>
      <c r="D5" s="1238"/>
      <c r="E5" s="1241" t="s">
        <v>235</v>
      </c>
      <c r="F5" s="1238" t="s">
        <v>236</v>
      </c>
      <c r="G5" s="1238"/>
      <c r="H5" s="1238" t="s">
        <v>237</v>
      </c>
      <c r="I5" s="1238"/>
    </row>
    <row r="6" spans="1:12" s="195" customFormat="1" ht="38.25" customHeight="1">
      <c r="A6" s="1240"/>
      <c r="B6" s="664" t="s">
        <v>207</v>
      </c>
      <c r="C6" s="664" t="s">
        <v>208</v>
      </c>
      <c r="D6" s="664" t="s">
        <v>209</v>
      </c>
      <c r="E6" s="1242"/>
      <c r="F6" s="664" t="s">
        <v>210</v>
      </c>
      <c r="G6" s="664" t="s">
        <v>211</v>
      </c>
      <c r="H6" s="664" t="s">
        <v>212</v>
      </c>
      <c r="I6" s="664" t="s">
        <v>213</v>
      </c>
    </row>
    <row r="7" spans="1:12">
      <c r="A7" s="640"/>
      <c r="B7" s="641"/>
      <c r="C7" s="641"/>
      <c r="D7" s="641"/>
      <c r="E7" s="641"/>
      <c r="F7" s="641"/>
      <c r="G7" s="641"/>
      <c r="H7" s="641"/>
      <c r="I7" s="641"/>
    </row>
    <row r="8" spans="1:12">
      <c r="A8" s="642">
        <v>2003</v>
      </c>
      <c r="B8" s="643">
        <v>5458</v>
      </c>
      <c r="C8" s="643">
        <v>1703</v>
      </c>
      <c r="D8" s="643">
        <v>52</v>
      </c>
      <c r="E8" s="643">
        <v>256</v>
      </c>
      <c r="F8" s="643">
        <v>29</v>
      </c>
      <c r="G8" s="643">
        <v>50</v>
      </c>
      <c r="H8" s="643">
        <v>3168</v>
      </c>
      <c r="I8" s="643">
        <v>868</v>
      </c>
    </row>
    <row r="9" spans="1:12">
      <c r="A9" s="642">
        <v>2004</v>
      </c>
      <c r="B9" s="643">
        <v>7356</v>
      </c>
      <c r="C9" s="643">
        <v>1872</v>
      </c>
      <c r="D9" s="643">
        <v>11</v>
      </c>
      <c r="E9" s="643">
        <v>252</v>
      </c>
      <c r="F9" s="643">
        <v>41</v>
      </c>
      <c r="G9" s="643">
        <v>72</v>
      </c>
      <c r="H9" s="643">
        <v>4499</v>
      </c>
      <c r="I9" s="643">
        <v>807</v>
      </c>
    </row>
    <row r="10" spans="1:12">
      <c r="A10" s="642">
        <v>2005</v>
      </c>
      <c r="B10" s="643">
        <v>7560</v>
      </c>
      <c r="C10" s="643">
        <v>1982</v>
      </c>
      <c r="D10" s="643">
        <v>33</v>
      </c>
      <c r="E10" s="643">
        <v>301</v>
      </c>
      <c r="F10" s="643">
        <v>39</v>
      </c>
      <c r="G10" s="643">
        <v>53</v>
      </c>
      <c r="H10" s="643">
        <v>5438</v>
      </c>
      <c r="I10" s="643">
        <v>920</v>
      </c>
    </row>
    <row r="11" spans="1:12">
      <c r="A11" s="642">
        <v>2006</v>
      </c>
      <c r="B11" s="643">
        <v>6927</v>
      </c>
      <c r="C11" s="643">
        <v>2556</v>
      </c>
      <c r="D11" s="643">
        <v>15</v>
      </c>
      <c r="E11" s="643">
        <v>261</v>
      </c>
      <c r="F11" s="643">
        <v>15</v>
      </c>
      <c r="G11" s="643">
        <v>35</v>
      </c>
      <c r="H11" s="643">
        <v>5945</v>
      </c>
      <c r="I11" s="643">
        <v>1102</v>
      </c>
    </row>
    <row r="12" spans="1:12">
      <c r="A12" s="642">
        <v>2007</v>
      </c>
      <c r="B12" s="643">
        <v>7040</v>
      </c>
      <c r="C12" s="643">
        <v>2555</v>
      </c>
      <c r="D12" s="643">
        <v>2</v>
      </c>
      <c r="E12" s="643">
        <v>355</v>
      </c>
      <c r="F12" s="643">
        <v>23</v>
      </c>
      <c r="G12" s="643">
        <v>49</v>
      </c>
      <c r="H12" s="643">
        <v>6303</v>
      </c>
      <c r="I12" s="643">
        <v>1034</v>
      </c>
    </row>
    <row r="13" spans="1:12">
      <c r="A13" s="642">
        <v>2008</v>
      </c>
      <c r="B13" s="643">
        <v>6429</v>
      </c>
      <c r="C13" s="643">
        <v>2119</v>
      </c>
      <c r="D13" s="644" t="s">
        <v>247</v>
      </c>
      <c r="E13" s="643">
        <v>276</v>
      </c>
      <c r="F13" s="643">
        <v>36</v>
      </c>
      <c r="G13" s="643">
        <v>74</v>
      </c>
      <c r="H13" s="643">
        <v>4557</v>
      </c>
      <c r="I13" s="643">
        <v>960</v>
      </c>
    </row>
    <row r="14" spans="1:12">
      <c r="A14" s="642">
        <v>2009</v>
      </c>
      <c r="B14" s="643">
        <v>7514</v>
      </c>
      <c r="C14" s="643">
        <v>1164</v>
      </c>
      <c r="D14" s="644" t="s">
        <v>247</v>
      </c>
      <c r="E14" s="643">
        <v>243</v>
      </c>
      <c r="F14" s="643">
        <v>26</v>
      </c>
      <c r="G14" s="645">
        <v>61</v>
      </c>
      <c r="H14" s="643">
        <v>3176</v>
      </c>
      <c r="I14" s="643">
        <v>1028</v>
      </c>
    </row>
    <row r="15" spans="1:12">
      <c r="A15" s="642">
        <v>2010</v>
      </c>
      <c r="B15" s="643">
        <v>9099</v>
      </c>
      <c r="C15" s="643">
        <v>1305</v>
      </c>
      <c r="D15" s="644" t="s">
        <v>247</v>
      </c>
      <c r="E15" s="643">
        <v>335</v>
      </c>
      <c r="F15" s="643">
        <v>30</v>
      </c>
      <c r="G15" s="643">
        <v>110</v>
      </c>
      <c r="H15" s="643">
        <v>4109</v>
      </c>
      <c r="I15" s="643">
        <v>820</v>
      </c>
    </row>
    <row r="16" spans="1:12">
      <c r="A16" s="642">
        <v>2011</v>
      </c>
      <c r="B16" s="643">
        <v>8143</v>
      </c>
      <c r="C16" s="643">
        <v>1186</v>
      </c>
      <c r="D16" s="644" t="s">
        <v>247</v>
      </c>
      <c r="E16" s="643">
        <v>337</v>
      </c>
      <c r="F16" s="643">
        <v>10</v>
      </c>
      <c r="G16" s="643">
        <v>85</v>
      </c>
      <c r="H16" s="643">
        <v>3154</v>
      </c>
      <c r="I16" s="643">
        <v>919</v>
      </c>
    </row>
    <row r="17" spans="1:9">
      <c r="A17" s="642">
        <v>2012</v>
      </c>
      <c r="B17" s="643">
        <v>7713</v>
      </c>
      <c r="C17" s="643">
        <v>2312</v>
      </c>
      <c r="D17" s="644" t="s">
        <v>247</v>
      </c>
      <c r="E17" s="643">
        <v>419</v>
      </c>
      <c r="F17" s="643">
        <v>22</v>
      </c>
      <c r="G17" s="643">
        <v>54</v>
      </c>
      <c r="H17" s="643">
        <v>4069</v>
      </c>
      <c r="I17" s="643">
        <v>902</v>
      </c>
    </row>
    <row r="18" spans="1:9">
      <c r="A18" s="642">
        <v>2013</v>
      </c>
      <c r="B18" s="643">
        <v>9708</v>
      </c>
      <c r="C18" s="643">
        <v>861</v>
      </c>
      <c r="D18" s="644" t="s">
        <v>247</v>
      </c>
      <c r="E18" s="643">
        <v>401</v>
      </c>
      <c r="F18" s="643">
        <v>50</v>
      </c>
      <c r="G18" s="643">
        <v>16</v>
      </c>
      <c r="H18" s="643">
        <v>4123</v>
      </c>
      <c r="I18" s="643">
        <v>852</v>
      </c>
    </row>
    <row r="19" spans="1:9">
      <c r="A19" s="646">
        <v>2014</v>
      </c>
      <c r="B19" s="647">
        <v>9624</v>
      </c>
      <c r="C19" s="647">
        <v>805</v>
      </c>
      <c r="D19" s="648" t="s">
        <v>247</v>
      </c>
      <c r="E19" s="647">
        <v>399</v>
      </c>
      <c r="F19" s="647">
        <v>10</v>
      </c>
      <c r="G19" s="647">
        <v>38</v>
      </c>
      <c r="H19" s="647">
        <v>3375</v>
      </c>
      <c r="I19" s="647">
        <v>755</v>
      </c>
    </row>
    <row r="20" spans="1:9">
      <c r="A20" s="642"/>
      <c r="B20" s="649"/>
      <c r="C20" s="649"/>
      <c r="D20" s="650"/>
      <c r="E20" s="649"/>
      <c r="F20" s="649"/>
      <c r="G20" s="649"/>
      <c r="H20" s="649"/>
      <c r="I20" s="649"/>
    </row>
    <row r="21" spans="1:9">
      <c r="A21" s="419" t="s">
        <v>20</v>
      </c>
      <c r="B21" s="649"/>
      <c r="C21" s="649"/>
      <c r="D21" s="650"/>
      <c r="E21" s="649"/>
      <c r="F21" s="649"/>
      <c r="G21" s="649"/>
      <c r="H21" s="649"/>
      <c r="I21" s="649"/>
    </row>
    <row r="22" spans="1:9">
      <c r="A22" s="388"/>
      <c r="B22" s="649"/>
      <c r="C22" s="649"/>
      <c r="D22" s="650"/>
      <c r="E22" s="649"/>
      <c r="F22" s="649"/>
      <c r="G22" s="649"/>
      <c r="H22" s="649"/>
      <c r="I22" s="649"/>
    </row>
    <row r="23" spans="1:9">
      <c r="A23" s="419" t="s">
        <v>239</v>
      </c>
    </row>
    <row r="24" spans="1:9">
      <c r="A24" s="490" t="s">
        <v>81</v>
      </c>
    </row>
    <row r="25" spans="1:9">
      <c r="A25" s="584" t="s">
        <v>88</v>
      </c>
    </row>
    <row r="26" spans="1:9">
      <c r="A26" s="584"/>
    </row>
    <row r="27" spans="1:9">
      <c r="A27" s="93" t="s">
        <v>176</v>
      </c>
    </row>
    <row r="28" spans="1:9">
      <c r="A28" s="94" t="s">
        <v>180</v>
      </c>
    </row>
  </sheetData>
  <mergeCells count="5">
    <mergeCell ref="H5:I5"/>
    <mergeCell ref="A5:A6"/>
    <mergeCell ref="B5:D5"/>
    <mergeCell ref="E5:E6"/>
    <mergeCell ref="F5:G5"/>
  </mergeCells>
  <phoneticPr fontId="2" type="noConversion"/>
  <hyperlinks>
    <hyperlink ref="I1" location="Index!A1" display="Index"/>
  </hyperlinks>
  <pageMargins left="0.75" right="0.75" top="1" bottom="1" header="0.5" footer="0.5"/>
  <pageSetup paperSize="9" scale="67" orientation="landscape" r:id="rId1"/>
  <headerFooter alignWithMargins="0">
    <oddHeader>&amp;CCourt Statistics Quarterly 
Additional Tables - 2014</oddHeader>
    <oddFooter>Page &amp;P of &amp;N</oddFooter>
  </headerFooter>
</worksheet>
</file>

<file path=xl/worksheets/sheet15.xml><?xml version="1.0" encoding="utf-8"?>
<worksheet xmlns="http://schemas.openxmlformats.org/spreadsheetml/2006/main" xmlns:r="http://schemas.openxmlformats.org/officeDocument/2006/relationships">
  <sheetPr codeName="Sheet15"/>
  <dimension ref="A1:O129"/>
  <sheetViews>
    <sheetView zoomScaleNormal="100" zoomScaleSheetLayoutView="85" workbookViewId="0">
      <pane xSplit="1" topLeftCell="B1" activePane="topRight" state="frozen"/>
      <selection pane="topRight" activeCell="B1" sqref="B1"/>
    </sheetView>
  </sheetViews>
  <sheetFormatPr defaultRowHeight="12.75"/>
  <cols>
    <col min="1" max="1" width="42" style="921" customWidth="1"/>
    <col min="2" max="13" width="8.85546875" style="921" customWidth="1"/>
    <col min="14" max="16384" width="9.140625" style="921"/>
  </cols>
  <sheetData>
    <row r="1" spans="1:14">
      <c r="A1" s="953" t="s">
        <v>835</v>
      </c>
      <c r="D1" s="953"/>
      <c r="E1" s="953"/>
      <c r="N1" s="922" t="s">
        <v>643</v>
      </c>
    </row>
    <row r="2" spans="1:14" ht="15.75">
      <c r="A2" s="954" t="s">
        <v>225</v>
      </c>
      <c r="B2" s="955"/>
      <c r="C2" s="954"/>
      <c r="D2" s="954"/>
      <c r="E2" s="954"/>
      <c r="F2" s="946"/>
      <c r="M2" s="956"/>
    </row>
    <row r="3" spans="1:14">
      <c r="A3" s="957" t="s">
        <v>774</v>
      </c>
      <c r="B3" s="957"/>
      <c r="C3" s="957"/>
      <c r="D3" s="957"/>
      <c r="E3" s="957"/>
      <c r="F3" s="946"/>
      <c r="M3" s="956"/>
    </row>
    <row r="4" spans="1:14">
      <c r="A4" s="957"/>
      <c r="B4" s="957"/>
      <c r="C4" s="957"/>
      <c r="D4" s="957"/>
      <c r="E4" s="957"/>
      <c r="F4" s="946"/>
      <c r="M4" s="956"/>
    </row>
    <row r="5" spans="1:14" ht="14.25">
      <c r="A5" s="958" t="s">
        <v>241</v>
      </c>
      <c r="B5" s="959">
        <v>2002</v>
      </c>
      <c r="C5" s="959">
        <v>2003</v>
      </c>
      <c r="D5" s="959">
        <v>2004</v>
      </c>
      <c r="E5" s="959">
        <v>2005</v>
      </c>
      <c r="F5" s="959">
        <v>2006</v>
      </c>
      <c r="G5" s="959">
        <v>2007</v>
      </c>
      <c r="H5" s="959">
        <v>2008</v>
      </c>
      <c r="I5" s="959">
        <v>2009</v>
      </c>
      <c r="J5" s="960" t="s">
        <v>184</v>
      </c>
      <c r="K5" s="959">
        <v>2011</v>
      </c>
      <c r="L5" s="959">
        <v>2012</v>
      </c>
      <c r="M5" s="959">
        <v>2013</v>
      </c>
      <c r="N5" s="959">
        <v>2014</v>
      </c>
    </row>
    <row r="6" spans="1:14">
      <c r="A6" s="961"/>
      <c r="B6" s="961"/>
      <c r="C6" s="961"/>
      <c r="D6" s="961"/>
      <c r="E6" s="961"/>
      <c r="K6" s="956"/>
      <c r="L6" s="956"/>
      <c r="M6" s="956"/>
    </row>
    <row r="7" spans="1:14" ht="14.25" customHeight="1">
      <c r="A7" s="962" t="s">
        <v>291</v>
      </c>
      <c r="B7" s="962"/>
      <c r="C7" s="962"/>
      <c r="D7" s="962"/>
      <c r="E7" s="962"/>
      <c r="K7" s="963"/>
      <c r="L7" s="963"/>
      <c r="M7" s="963"/>
    </row>
    <row r="8" spans="1:14" ht="12.75" customHeight="1">
      <c r="A8" s="961" t="s">
        <v>242</v>
      </c>
      <c r="B8" s="964">
        <v>153</v>
      </c>
      <c r="C8" s="964">
        <v>176</v>
      </c>
      <c r="D8" s="964">
        <v>31</v>
      </c>
      <c r="E8" s="964">
        <v>31</v>
      </c>
      <c r="F8" s="965">
        <v>10</v>
      </c>
      <c r="G8" s="965">
        <v>10</v>
      </c>
      <c r="H8" s="965">
        <v>127</v>
      </c>
      <c r="I8" s="965">
        <v>366</v>
      </c>
      <c r="J8" s="966">
        <v>107</v>
      </c>
      <c r="K8" s="967">
        <v>75</v>
      </c>
      <c r="L8" s="967">
        <v>86</v>
      </c>
      <c r="M8" s="967">
        <v>87</v>
      </c>
      <c r="N8" s="967">
        <v>51</v>
      </c>
    </row>
    <row r="9" spans="1:14" ht="23.25" customHeight="1">
      <c r="A9" s="961" t="s">
        <v>243</v>
      </c>
      <c r="B9" s="964">
        <v>432</v>
      </c>
      <c r="C9" s="964">
        <v>474</v>
      </c>
      <c r="D9" s="964">
        <v>197</v>
      </c>
      <c r="E9" s="964">
        <v>2</v>
      </c>
      <c r="F9" s="965">
        <v>2</v>
      </c>
      <c r="G9" s="965">
        <v>5</v>
      </c>
      <c r="H9" s="965">
        <v>28</v>
      </c>
      <c r="I9" s="965">
        <v>40</v>
      </c>
      <c r="J9" s="966">
        <v>73</v>
      </c>
      <c r="K9" s="967">
        <v>35</v>
      </c>
      <c r="L9" s="967">
        <v>63</v>
      </c>
      <c r="M9" s="967">
        <v>66</v>
      </c>
      <c r="N9" s="967">
        <v>19</v>
      </c>
    </row>
    <row r="10" spans="1:14" ht="12.75" customHeight="1">
      <c r="A10" s="961" t="s">
        <v>244</v>
      </c>
      <c r="B10" s="964">
        <v>47</v>
      </c>
      <c r="C10" s="964">
        <v>33</v>
      </c>
      <c r="D10" s="964">
        <v>26</v>
      </c>
      <c r="E10" s="964">
        <v>12</v>
      </c>
      <c r="F10" s="965" t="s">
        <v>247</v>
      </c>
      <c r="G10" s="965" t="s">
        <v>247</v>
      </c>
      <c r="H10" s="965">
        <v>7</v>
      </c>
      <c r="I10" s="965">
        <v>113</v>
      </c>
      <c r="J10" s="966">
        <v>33</v>
      </c>
      <c r="K10" s="967">
        <v>54</v>
      </c>
      <c r="L10" s="967">
        <v>56</v>
      </c>
      <c r="M10" s="967">
        <v>64</v>
      </c>
      <c r="N10" s="967">
        <v>21</v>
      </c>
    </row>
    <row r="11" spans="1:14" ht="12.75" customHeight="1">
      <c r="A11" s="961" t="s">
        <v>245</v>
      </c>
      <c r="B11" s="964">
        <v>29</v>
      </c>
      <c r="C11" s="964">
        <v>46</v>
      </c>
      <c r="D11" s="964">
        <v>5</v>
      </c>
      <c r="E11" s="964" t="s">
        <v>247</v>
      </c>
      <c r="F11" s="966">
        <v>1</v>
      </c>
      <c r="G11" s="965">
        <v>2</v>
      </c>
      <c r="H11" s="965">
        <v>10</v>
      </c>
      <c r="I11" s="965">
        <v>29</v>
      </c>
      <c r="J11" s="966">
        <v>1</v>
      </c>
      <c r="K11" s="967" t="s">
        <v>247</v>
      </c>
      <c r="L11" s="967" t="s">
        <v>247</v>
      </c>
      <c r="M11" s="967" t="s">
        <v>247</v>
      </c>
      <c r="N11" s="967" t="s">
        <v>442</v>
      </c>
    </row>
    <row r="12" spans="1:14" ht="12.75" customHeight="1">
      <c r="A12" s="961" t="s">
        <v>246</v>
      </c>
      <c r="B12" s="964">
        <v>57</v>
      </c>
      <c r="C12" s="964">
        <v>74</v>
      </c>
      <c r="D12" s="964" t="s">
        <v>247</v>
      </c>
      <c r="E12" s="964">
        <v>1</v>
      </c>
      <c r="F12" s="965">
        <v>1</v>
      </c>
      <c r="G12" s="965">
        <v>1</v>
      </c>
      <c r="H12" s="965">
        <v>3</v>
      </c>
      <c r="I12" s="965">
        <v>11</v>
      </c>
      <c r="J12" s="966">
        <v>25</v>
      </c>
      <c r="K12" s="967">
        <v>9</v>
      </c>
      <c r="L12" s="967">
        <v>5</v>
      </c>
      <c r="M12" s="967">
        <v>6</v>
      </c>
      <c r="N12" s="967">
        <v>2</v>
      </c>
    </row>
    <row r="13" spans="1:14" ht="14.25" customHeight="1">
      <c r="A13" s="961" t="s">
        <v>292</v>
      </c>
      <c r="B13" s="965" t="s">
        <v>442</v>
      </c>
      <c r="C13" s="965" t="s">
        <v>442</v>
      </c>
      <c r="D13" s="965" t="s">
        <v>442</v>
      </c>
      <c r="E13" s="965" t="s">
        <v>442</v>
      </c>
      <c r="F13" s="965" t="s">
        <v>442</v>
      </c>
      <c r="G13" s="965" t="s">
        <v>442</v>
      </c>
      <c r="H13" s="965" t="s">
        <v>442</v>
      </c>
      <c r="I13" s="965" t="s">
        <v>442</v>
      </c>
      <c r="J13" s="966">
        <v>39</v>
      </c>
      <c r="K13" s="967">
        <v>73</v>
      </c>
      <c r="L13" s="967">
        <v>102</v>
      </c>
      <c r="M13" s="967">
        <v>110</v>
      </c>
      <c r="N13" s="967">
        <v>51</v>
      </c>
    </row>
    <row r="14" spans="1:14" ht="14.25" customHeight="1">
      <c r="A14" s="961" t="s">
        <v>302</v>
      </c>
      <c r="B14" s="965" t="s">
        <v>442</v>
      </c>
      <c r="C14" s="965" t="s">
        <v>442</v>
      </c>
      <c r="D14" s="965" t="s">
        <v>442</v>
      </c>
      <c r="E14" s="965" t="s">
        <v>442</v>
      </c>
      <c r="F14" s="965" t="s">
        <v>442</v>
      </c>
      <c r="G14" s="965" t="s">
        <v>442</v>
      </c>
      <c r="H14" s="965" t="s">
        <v>442</v>
      </c>
      <c r="I14" s="965" t="s">
        <v>442</v>
      </c>
      <c r="J14" s="965" t="s">
        <v>442</v>
      </c>
      <c r="K14" s="965" t="s">
        <v>442</v>
      </c>
      <c r="L14" s="967">
        <v>39</v>
      </c>
      <c r="M14" s="967">
        <v>40</v>
      </c>
      <c r="N14" s="967">
        <v>50</v>
      </c>
    </row>
    <row r="15" spans="1:14" ht="14.25" customHeight="1">
      <c r="A15" s="961" t="s">
        <v>293</v>
      </c>
      <c r="B15" s="964">
        <v>309</v>
      </c>
      <c r="C15" s="964">
        <v>502</v>
      </c>
      <c r="D15" s="964">
        <v>1324</v>
      </c>
      <c r="E15" s="964">
        <v>788</v>
      </c>
      <c r="F15" s="965">
        <v>1114</v>
      </c>
      <c r="G15" s="965">
        <v>924</v>
      </c>
      <c r="H15" s="965">
        <v>413</v>
      </c>
      <c r="I15" s="965">
        <v>276</v>
      </c>
      <c r="J15" s="966">
        <v>269</v>
      </c>
      <c r="K15" s="967">
        <v>66</v>
      </c>
      <c r="L15" s="967">
        <v>190</v>
      </c>
      <c r="M15" s="967">
        <v>200</v>
      </c>
      <c r="N15" s="967">
        <v>169</v>
      </c>
    </row>
    <row r="16" spans="1:14" ht="12.75" customHeight="1">
      <c r="A16" s="961" t="s">
        <v>120</v>
      </c>
      <c r="B16" s="965" t="s">
        <v>442</v>
      </c>
      <c r="C16" s="965" t="s">
        <v>442</v>
      </c>
      <c r="D16" s="965" t="s">
        <v>442</v>
      </c>
      <c r="E16" s="965" t="s">
        <v>442</v>
      </c>
      <c r="F16" s="965" t="s">
        <v>442</v>
      </c>
      <c r="G16" s="965" t="s">
        <v>442</v>
      </c>
      <c r="H16" s="965" t="s">
        <v>442</v>
      </c>
      <c r="I16" s="965" t="s">
        <v>442</v>
      </c>
      <c r="J16" s="965" t="s">
        <v>442</v>
      </c>
      <c r="K16" s="965" t="s">
        <v>442</v>
      </c>
      <c r="L16" s="965" t="s">
        <v>442</v>
      </c>
      <c r="M16" s="965" t="s">
        <v>442</v>
      </c>
      <c r="N16" s="921">
        <v>117</v>
      </c>
    </row>
    <row r="17" spans="1:14" ht="12.75" customHeight="1">
      <c r="A17" s="961"/>
      <c r="B17" s="964"/>
      <c r="C17" s="964"/>
      <c r="D17" s="964"/>
      <c r="E17" s="964"/>
      <c r="F17" s="965"/>
      <c r="G17" s="966"/>
      <c r="H17" s="966"/>
      <c r="I17" s="966"/>
      <c r="J17" s="966"/>
      <c r="K17" s="967"/>
      <c r="L17" s="967"/>
      <c r="M17" s="967"/>
    </row>
    <row r="18" spans="1:14" ht="12.75" customHeight="1">
      <c r="A18" s="962" t="s">
        <v>248</v>
      </c>
      <c r="B18" s="968"/>
      <c r="C18" s="968"/>
      <c r="D18" s="968"/>
      <c r="E18" s="968"/>
      <c r="F18" s="965"/>
      <c r="G18" s="966"/>
      <c r="H18" s="966"/>
      <c r="I18" s="966"/>
      <c r="J18" s="966"/>
      <c r="K18" s="967"/>
      <c r="L18" s="967"/>
      <c r="M18" s="967"/>
      <c r="N18" s="942"/>
    </row>
    <row r="19" spans="1:14" ht="12.75" customHeight="1">
      <c r="A19" s="961" t="s">
        <v>249</v>
      </c>
      <c r="B19" s="964">
        <v>103</v>
      </c>
      <c r="C19" s="964">
        <v>167</v>
      </c>
      <c r="D19" s="964">
        <v>54</v>
      </c>
      <c r="E19" s="964">
        <v>41</v>
      </c>
      <c r="F19" s="965">
        <v>28</v>
      </c>
      <c r="G19" s="965">
        <v>82</v>
      </c>
      <c r="H19" s="965">
        <v>54</v>
      </c>
      <c r="I19" s="965">
        <v>106</v>
      </c>
      <c r="J19" s="966">
        <v>45</v>
      </c>
      <c r="K19" s="967">
        <v>66</v>
      </c>
      <c r="L19" s="967">
        <v>28</v>
      </c>
      <c r="M19" s="967">
        <v>29</v>
      </c>
      <c r="N19" s="942">
        <v>23</v>
      </c>
    </row>
    <row r="20" spans="1:14" ht="12.75" customHeight="1">
      <c r="A20" s="961" t="s">
        <v>250</v>
      </c>
      <c r="B20" s="964">
        <v>97</v>
      </c>
      <c r="C20" s="964">
        <v>86</v>
      </c>
      <c r="D20" s="964">
        <v>5</v>
      </c>
      <c r="E20" s="964">
        <v>1</v>
      </c>
      <c r="F20" s="965" t="s">
        <v>247</v>
      </c>
      <c r="G20" s="965">
        <v>3</v>
      </c>
      <c r="H20" s="965">
        <v>1</v>
      </c>
      <c r="I20" s="965">
        <v>33</v>
      </c>
      <c r="J20" s="966" t="s">
        <v>247</v>
      </c>
      <c r="K20" s="967" t="s">
        <v>247</v>
      </c>
      <c r="L20" s="967" t="s">
        <v>247</v>
      </c>
      <c r="M20" s="967" t="s">
        <v>247</v>
      </c>
      <c r="N20" s="967" t="s">
        <v>442</v>
      </c>
    </row>
    <row r="21" spans="1:14" ht="14.25" customHeight="1">
      <c r="A21" s="961" t="s">
        <v>294</v>
      </c>
      <c r="B21" s="965" t="s">
        <v>442</v>
      </c>
      <c r="C21" s="965" t="s">
        <v>442</v>
      </c>
      <c r="D21" s="965" t="s">
        <v>442</v>
      </c>
      <c r="E21" s="965" t="s">
        <v>442</v>
      </c>
      <c r="F21" s="965" t="s">
        <v>442</v>
      </c>
      <c r="G21" s="965" t="s">
        <v>442</v>
      </c>
      <c r="H21" s="965" t="s">
        <v>442</v>
      </c>
      <c r="I21" s="965" t="s">
        <v>442</v>
      </c>
      <c r="J21" s="966">
        <v>11</v>
      </c>
      <c r="K21" s="967">
        <v>4</v>
      </c>
      <c r="L21" s="967">
        <v>70</v>
      </c>
      <c r="M21" s="967" t="s">
        <v>247</v>
      </c>
      <c r="N21" s="942">
        <v>16</v>
      </c>
    </row>
    <row r="22" spans="1:14" ht="12.75" customHeight="1">
      <c r="A22" s="961" t="s">
        <v>251</v>
      </c>
      <c r="B22" s="964">
        <v>137</v>
      </c>
      <c r="C22" s="964">
        <v>120</v>
      </c>
      <c r="D22" s="964">
        <v>59</v>
      </c>
      <c r="E22" s="964">
        <v>28</v>
      </c>
      <c r="F22" s="965">
        <v>14</v>
      </c>
      <c r="G22" s="965">
        <v>1</v>
      </c>
      <c r="H22" s="965">
        <v>42</v>
      </c>
      <c r="I22" s="965">
        <v>270</v>
      </c>
      <c r="J22" s="966">
        <v>44</v>
      </c>
      <c r="K22" s="967">
        <v>65</v>
      </c>
      <c r="L22" s="967">
        <v>41</v>
      </c>
      <c r="M22" s="967">
        <v>39</v>
      </c>
      <c r="N22" s="942">
        <v>26</v>
      </c>
    </row>
    <row r="23" spans="1:14" ht="14.25" customHeight="1">
      <c r="A23" s="961" t="s">
        <v>295</v>
      </c>
      <c r="B23" s="964">
        <v>227</v>
      </c>
      <c r="C23" s="964">
        <v>256</v>
      </c>
      <c r="D23" s="964">
        <v>620</v>
      </c>
      <c r="E23" s="964">
        <v>716</v>
      </c>
      <c r="F23" s="965">
        <v>301</v>
      </c>
      <c r="G23" s="965">
        <v>246</v>
      </c>
      <c r="H23" s="965">
        <v>348</v>
      </c>
      <c r="I23" s="965">
        <v>214</v>
      </c>
      <c r="J23" s="966">
        <v>63</v>
      </c>
      <c r="K23" s="967">
        <v>34</v>
      </c>
      <c r="L23" s="967">
        <v>5</v>
      </c>
      <c r="M23" s="967">
        <v>57</v>
      </c>
      <c r="N23" s="967" t="s">
        <v>442</v>
      </c>
    </row>
    <row r="24" spans="1:14" ht="14.25" customHeight="1">
      <c r="A24" s="961" t="s">
        <v>121</v>
      </c>
      <c r="B24" s="965" t="s">
        <v>442</v>
      </c>
      <c r="C24" s="965" t="s">
        <v>442</v>
      </c>
      <c r="D24" s="965" t="s">
        <v>442</v>
      </c>
      <c r="E24" s="965" t="s">
        <v>442</v>
      </c>
      <c r="F24" s="965" t="s">
        <v>442</v>
      </c>
      <c r="G24" s="965" t="s">
        <v>442</v>
      </c>
      <c r="H24" s="965" t="s">
        <v>442</v>
      </c>
      <c r="I24" s="965" t="s">
        <v>442</v>
      </c>
      <c r="J24" s="965" t="s">
        <v>442</v>
      </c>
      <c r="K24" s="965" t="s">
        <v>442</v>
      </c>
      <c r="L24" s="965" t="s">
        <v>442</v>
      </c>
      <c r="M24" s="965" t="s">
        <v>442</v>
      </c>
      <c r="N24" s="942">
        <v>75</v>
      </c>
    </row>
    <row r="25" spans="1:14" ht="14.25" customHeight="1">
      <c r="A25" s="961" t="s">
        <v>122</v>
      </c>
      <c r="B25" s="965" t="s">
        <v>442</v>
      </c>
      <c r="C25" s="965" t="s">
        <v>442</v>
      </c>
      <c r="D25" s="965" t="s">
        <v>442</v>
      </c>
      <c r="E25" s="965" t="s">
        <v>442</v>
      </c>
      <c r="F25" s="965" t="s">
        <v>442</v>
      </c>
      <c r="G25" s="965" t="s">
        <v>442</v>
      </c>
      <c r="H25" s="965" t="s">
        <v>442</v>
      </c>
      <c r="I25" s="965" t="s">
        <v>442</v>
      </c>
      <c r="J25" s="965" t="s">
        <v>442</v>
      </c>
      <c r="K25" s="965" t="s">
        <v>442</v>
      </c>
      <c r="L25" s="965" t="s">
        <v>442</v>
      </c>
      <c r="M25" s="965" t="s">
        <v>442</v>
      </c>
      <c r="N25" s="942">
        <v>147</v>
      </c>
    </row>
    <row r="26" spans="1:14" ht="12.75" customHeight="1">
      <c r="A26" s="961"/>
      <c r="B26" s="964"/>
      <c r="C26" s="964"/>
      <c r="D26" s="964"/>
      <c r="E26" s="964"/>
      <c r="F26" s="965"/>
      <c r="G26" s="966"/>
      <c r="H26" s="966"/>
      <c r="I26" s="966"/>
      <c r="J26" s="966"/>
      <c r="K26" s="967"/>
      <c r="L26" s="967"/>
      <c r="M26" s="967"/>
    </row>
    <row r="27" spans="1:14" ht="12.75" customHeight="1">
      <c r="A27" s="962" t="s">
        <v>252</v>
      </c>
      <c r="B27" s="968"/>
      <c r="C27" s="968"/>
      <c r="D27" s="968"/>
      <c r="E27" s="968"/>
      <c r="F27" s="965"/>
      <c r="G27" s="966"/>
      <c r="H27" s="966"/>
      <c r="I27" s="966"/>
      <c r="J27" s="966"/>
      <c r="K27" s="967"/>
      <c r="L27" s="967"/>
      <c r="M27" s="967"/>
      <c r="N27" s="942"/>
    </row>
    <row r="28" spans="1:14" ht="12.75" customHeight="1">
      <c r="A28" s="961" t="s">
        <v>253</v>
      </c>
      <c r="B28" s="964">
        <v>93</v>
      </c>
      <c r="C28" s="964">
        <v>81</v>
      </c>
      <c r="D28" s="964">
        <v>5</v>
      </c>
      <c r="E28" s="964">
        <v>11</v>
      </c>
      <c r="F28" s="965">
        <v>3</v>
      </c>
      <c r="G28" s="965">
        <v>21</v>
      </c>
      <c r="H28" s="965">
        <v>23</v>
      </c>
      <c r="I28" s="965">
        <v>95</v>
      </c>
      <c r="J28" s="966">
        <v>45</v>
      </c>
      <c r="K28" s="967">
        <v>106</v>
      </c>
      <c r="L28" s="967">
        <v>167</v>
      </c>
      <c r="M28" s="967">
        <v>166</v>
      </c>
      <c r="N28" s="942">
        <v>43</v>
      </c>
    </row>
    <row r="29" spans="1:14" ht="12.75" customHeight="1">
      <c r="A29" s="961" t="s">
        <v>254</v>
      </c>
      <c r="B29" s="964">
        <v>181</v>
      </c>
      <c r="C29" s="964">
        <v>212</v>
      </c>
      <c r="D29" s="964">
        <v>66</v>
      </c>
      <c r="E29" s="964">
        <v>105</v>
      </c>
      <c r="F29" s="965">
        <v>50</v>
      </c>
      <c r="G29" s="965">
        <v>118</v>
      </c>
      <c r="H29" s="965">
        <v>142</v>
      </c>
      <c r="I29" s="965">
        <v>171</v>
      </c>
      <c r="J29" s="966">
        <v>146</v>
      </c>
      <c r="K29" s="967">
        <v>88</v>
      </c>
      <c r="L29" s="967">
        <v>114</v>
      </c>
      <c r="M29" s="967">
        <v>107</v>
      </c>
      <c r="N29" s="942">
        <v>85</v>
      </c>
    </row>
    <row r="30" spans="1:14" ht="14.25" customHeight="1">
      <c r="A30" s="961" t="s">
        <v>296</v>
      </c>
      <c r="B30" s="964">
        <v>187</v>
      </c>
      <c r="C30" s="964">
        <v>238</v>
      </c>
      <c r="D30" s="964">
        <v>153</v>
      </c>
      <c r="E30" s="964">
        <v>54</v>
      </c>
      <c r="F30" s="965">
        <v>57</v>
      </c>
      <c r="G30" s="965">
        <v>111</v>
      </c>
      <c r="H30" s="965">
        <v>111</v>
      </c>
      <c r="I30" s="965">
        <v>130</v>
      </c>
      <c r="J30" s="966">
        <v>65</v>
      </c>
      <c r="K30" s="967">
        <v>183</v>
      </c>
      <c r="L30" s="967">
        <v>183</v>
      </c>
      <c r="M30" s="967">
        <v>356</v>
      </c>
      <c r="N30" s="942">
        <v>392</v>
      </c>
    </row>
    <row r="31" spans="1:14" ht="14.25" customHeight="1">
      <c r="A31" s="961" t="s">
        <v>297</v>
      </c>
      <c r="B31" s="964">
        <v>207</v>
      </c>
      <c r="C31" s="964">
        <v>306</v>
      </c>
      <c r="D31" s="964">
        <v>195</v>
      </c>
      <c r="E31" s="964">
        <v>148</v>
      </c>
      <c r="F31" s="965">
        <v>120</v>
      </c>
      <c r="G31" s="965">
        <v>172</v>
      </c>
      <c r="H31" s="965">
        <v>286</v>
      </c>
      <c r="I31" s="965">
        <v>374</v>
      </c>
      <c r="J31" s="966">
        <v>306</v>
      </c>
      <c r="K31" s="967">
        <v>290</v>
      </c>
      <c r="L31" s="967">
        <v>315</v>
      </c>
      <c r="M31" s="967">
        <v>320</v>
      </c>
      <c r="N31" s="942">
        <v>248</v>
      </c>
    </row>
    <row r="32" spans="1:14" ht="14.25" customHeight="1">
      <c r="A32" s="961" t="s">
        <v>258</v>
      </c>
      <c r="B32" s="965" t="s">
        <v>442</v>
      </c>
      <c r="C32" s="965" t="s">
        <v>442</v>
      </c>
      <c r="D32" s="965" t="s">
        <v>442</v>
      </c>
      <c r="E32" s="965" t="s">
        <v>442</v>
      </c>
      <c r="F32" s="965" t="s">
        <v>442</v>
      </c>
      <c r="G32" s="965" t="s">
        <v>442</v>
      </c>
      <c r="H32" s="965" t="s">
        <v>442</v>
      </c>
      <c r="I32" s="965" t="s">
        <v>442</v>
      </c>
      <c r="J32" s="965" t="s">
        <v>442</v>
      </c>
      <c r="K32" s="965" t="s">
        <v>442</v>
      </c>
      <c r="L32" s="967">
        <v>26</v>
      </c>
      <c r="M32" s="967">
        <v>24</v>
      </c>
      <c r="N32" s="942">
        <v>42</v>
      </c>
    </row>
    <row r="33" spans="1:14">
      <c r="A33" s="961"/>
      <c r="B33" s="964"/>
      <c r="C33" s="964"/>
      <c r="D33" s="964"/>
      <c r="E33" s="964"/>
      <c r="F33" s="965"/>
      <c r="G33" s="966"/>
      <c r="H33" s="966"/>
      <c r="I33" s="966"/>
      <c r="J33" s="966"/>
      <c r="K33" s="967"/>
      <c r="L33" s="967"/>
      <c r="M33" s="967"/>
      <c r="N33" s="942"/>
    </row>
    <row r="34" spans="1:14" ht="14.25" customHeight="1">
      <c r="A34" s="962" t="s">
        <v>298</v>
      </c>
      <c r="B34" s="968"/>
      <c r="C34" s="968"/>
      <c r="D34" s="968"/>
      <c r="E34" s="968"/>
      <c r="F34" s="965"/>
      <c r="G34" s="966"/>
      <c r="H34" s="966"/>
      <c r="I34" s="966"/>
      <c r="J34" s="966"/>
      <c r="K34" s="967"/>
      <c r="L34" s="967"/>
      <c r="M34" s="967"/>
      <c r="N34" s="942"/>
    </row>
    <row r="35" spans="1:14" ht="12.75" customHeight="1">
      <c r="A35" s="961" t="s">
        <v>255</v>
      </c>
      <c r="B35" s="965" t="s">
        <v>442</v>
      </c>
      <c r="C35" s="965" t="s">
        <v>442</v>
      </c>
      <c r="D35" s="965" t="s">
        <v>442</v>
      </c>
      <c r="E35" s="965" t="s">
        <v>442</v>
      </c>
      <c r="F35" s="965" t="s">
        <v>442</v>
      </c>
      <c r="G35" s="966" t="s">
        <v>442</v>
      </c>
      <c r="H35" s="966" t="s">
        <v>442</v>
      </c>
      <c r="I35" s="966" t="s">
        <v>442</v>
      </c>
      <c r="J35" s="966">
        <v>49</v>
      </c>
      <c r="K35" s="967">
        <v>66</v>
      </c>
      <c r="L35" s="967">
        <v>49</v>
      </c>
      <c r="M35" s="967">
        <v>53</v>
      </c>
      <c r="N35" s="942">
        <v>53</v>
      </c>
    </row>
    <row r="36" spans="1:14" ht="12.75" customHeight="1">
      <c r="A36" s="961" t="s">
        <v>256</v>
      </c>
      <c r="B36" s="965" t="s">
        <v>442</v>
      </c>
      <c r="C36" s="965" t="s">
        <v>442</v>
      </c>
      <c r="D36" s="965" t="s">
        <v>442</v>
      </c>
      <c r="E36" s="965" t="s">
        <v>442</v>
      </c>
      <c r="F36" s="965" t="s">
        <v>442</v>
      </c>
      <c r="G36" s="966" t="s">
        <v>442</v>
      </c>
      <c r="H36" s="966" t="s">
        <v>442</v>
      </c>
      <c r="I36" s="966" t="s">
        <v>442</v>
      </c>
      <c r="J36" s="966">
        <v>456</v>
      </c>
      <c r="K36" s="967">
        <v>667</v>
      </c>
      <c r="L36" s="967">
        <v>773</v>
      </c>
      <c r="M36" s="967">
        <v>809</v>
      </c>
      <c r="N36" s="942">
        <v>573</v>
      </c>
    </row>
    <row r="37" spans="1:14" ht="12.75" customHeight="1">
      <c r="A37" s="961" t="s">
        <v>257</v>
      </c>
      <c r="B37" s="965" t="s">
        <v>442</v>
      </c>
      <c r="C37" s="965" t="s">
        <v>442</v>
      </c>
      <c r="D37" s="965" t="s">
        <v>442</v>
      </c>
      <c r="E37" s="965" t="s">
        <v>442</v>
      </c>
      <c r="F37" s="965" t="s">
        <v>442</v>
      </c>
      <c r="G37" s="966" t="s">
        <v>442</v>
      </c>
      <c r="H37" s="966" t="s">
        <v>442</v>
      </c>
      <c r="I37" s="966" t="s">
        <v>442</v>
      </c>
      <c r="J37" s="966">
        <v>129</v>
      </c>
      <c r="K37" s="967">
        <v>203</v>
      </c>
      <c r="L37" s="967">
        <v>139</v>
      </c>
      <c r="M37" s="967">
        <v>145</v>
      </c>
      <c r="N37" s="942">
        <v>97</v>
      </c>
    </row>
    <row r="38" spans="1:14" ht="12.75" customHeight="1">
      <c r="A38" s="961" t="s">
        <v>258</v>
      </c>
      <c r="B38" s="965" t="s">
        <v>442</v>
      </c>
      <c r="C38" s="965" t="s">
        <v>442</v>
      </c>
      <c r="D38" s="965" t="s">
        <v>442</v>
      </c>
      <c r="E38" s="965" t="s">
        <v>442</v>
      </c>
      <c r="F38" s="965" t="s">
        <v>442</v>
      </c>
      <c r="G38" s="966" t="s">
        <v>442</v>
      </c>
      <c r="H38" s="966" t="s">
        <v>442</v>
      </c>
      <c r="I38" s="966" t="s">
        <v>442</v>
      </c>
      <c r="J38" s="966">
        <v>49</v>
      </c>
      <c r="K38" s="967">
        <v>46</v>
      </c>
      <c r="L38" s="967">
        <v>46</v>
      </c>
      <c r="M38" s="967">
        <v>239</v>
      </c>
      <c r="N38" s="942">
        <v>189</v>
      </c>
    </row>
    <row r="39" spans="1:14" ht="12.75" customHeight="1">
      <c r="A39" s="961"/>
      <c r="B39" s="964"/>
      <c r="C39" s="964"/>
      <c r="D39" s="964"/>
      <c r="E39" s="964"/>
      <c r="F39" s="965"/>
      <c r="G39" s="966"/>
      <c r="H39" s="966"/>
      <c r="I39" s="966"/>
      <c r="J39" s="966"/>
      <c r="K39" s="967"/>
      <c r="L39" s="967"/>
      <c r="M39" s="967"/>
      <c r="N39" s="942"/>
    </row>
    <row r="40" spans="1:14" ht="12.75" customHeight="1">
      <c r="A40" s="962" t="s">
        <v>259</v>
      </c>
      <c r="B40" s="968"/>
      <c r="C40" s="968"/>
      <c r="D40" s="968"/>
      <c r="E40" s="968"/>
      <c r="F40" s="965"/>
      <c r="G40" s="966"/>
      <c r="H40" s="966"/>
      <c r="I40" s="966"/>
      <c r="J40" s="966"/>
      <c r="K40" s="967"/>
      <c r="L40" s="967"/>
      <c r="M40" s="967"/>
      <c r="N40" s="942"/>
    </row>
    <row r="41" spans="1:14" ht="12.75" customHeight="1">
      <c r="A41" s="961" t="s">
        <v>303</v>
      </c>
      <c r="B41" s="964">
        <v>75</v>
      </c>
      <c r="C41" s="964">
        <v>43</v>
      </c>
      <c r="D41" s="964">
        <v>12</v>
      </c>
      <c r="E41" s="964">
        <v>52</v>
      </c>
      <c r="F41" s="965">
        <v>30</v>
      </c>
      <c r="G41" s="965">
        <v>31</v>
      </c>
      <c r="H41" s="965">
        <v>80</v>
      </c>
      <c r="I41" s="965">
        <v>210</v>
      </c>
      <c r="J41" s="966">
        <v>144</v>
      </c>
      <c r="K41" s="967">
        <v>125</v>
      </c>
      <c r="L41" s="967">
        <v>48</v>
      </c>
      <c r="M41" s="967">
        <v>56</v>
      </c>
      <c r="N41" s="942">
        <v>98</v>
      </c>
    </row>
    <row r="42" spans="1:14" ht="12.75" customHeight="1">
      <c r="A42" s="961" t="s">
        <v>260</v>
      </c>
      <c r="B42" s="964">
        <v>37</v>
      </c>
      <c r="C42" s="964">
        <v>24</v>
      </c>
      <c r="D42" s="964">
        <v>1</v>
      </c>
      <c r="E42" s="964">
        <v>1</v>
      </c>
      <c r="F42" s="965">
        <v>2</v>
      </c>
      <c r="G42" s="965" t="s">
        <v>247</v>
      </c>
      <c r="H42" s="965" t="s">
        <v>247</v>
      </c>
      <c r="I42" s="965">
        <v>28</v>
      </c>
      <c r="J42" s="966" t="s">
        <v>247</v>
      </c>
      <c r="K42" s="967" t="s">
        <v>247</v>
      </c>
      <c r="L42" s="967" t="s">
        <v>247</v>
      </c>
      <c r="M42" s="967" t="s">
        <v>247</v>
      </c>
      <c r="N42" s="967" t="s">
        <v>442</v>
      </c>
    </row>
    <row r="43" spans="1:14" ht="12.75" customHeight="1">
      <c r="A43" s="961" t="s">
        <v>261</v>
      </c>
      <c r="B43" s="964">
        <v>47</v>
      </c>
      <c r="C43" s="964">
        <v>57</v>
      </c>
      <c r="D43" s="964" t="s">
        <v>247</v>
      </c>
      <c r="E43" s="964" t="s">
        <v>247</v>
      </c>
      <c r="F43" s="965" t="s">
        <v>247</v>
      </c>
      <c r="G43" s="965" t="s">
        <v>247</v>
      </c>
      <c r="H43" s="965">
        <v>1</v>
      </c>
      <c r="I43" s="965">
        <v>17</v>
      </c>
      <c r="J43" s="966">
        <v>8</v>
      </c>
      <c r="K43" s="967" t="s">
        <v>247</v>
      </c>
      <c r="L43" s="967" t="s">
        <v>247</v>
      </c>
      <c r="M43" s="967" t="s">
        <v>247</v>
      </c>
      <c r="N43" s="967" t="s">
        <v>442</v>
      </c>
    </row>
    <row r="44" spans="1:14" ht="12.75" customHeight="1">
      <c r="A44" s="961" t="s">
        <v>262</v>
      </c>
      <c r="B44" s="964">
        <v>115</v>
      </c>
      <c r="C44" s="964">
        <v>102</v>
      </c>
      <c r="D44" s="964">
        <v>8</v>
      </c>
      <c r="E44" s="964">
        <v>13</v>
      </c>
      <c r="F44" s="965">
        <v>10</v>
      </c>
      <c r="G44" s="965">
        <v>31</v>
      </c>
      <c r="H44" s="965">
        <v>66</v>
      </c>
      <c r="I44" s="965">
        <v>84</v>
      </c>
      <c r="J44" s="966">
        <v>78</v>
      </c>
      <c r="K44" s="967">
        <v>59</v>
      </c>
      <c r="L44" s="967">
        <v>41</v>
      </c>
      <c r="M44" s="967">
        <v>43</v>
      </c>
      <c r="N44" s="942">
        <v>73</v>
      </c>
    </row>
    <row r="45" spans="1:14" ht="12.75" customHeight="1">
      <c r="A45" s="961"/>
      <c r="B45" s="964"/>
      <c r="C45" s="964"/>
      <c r="D45" s="964"/>
      <c r="E45" s="964"/>
      <c r="F45" s="965"/>
      <c r="G45" s="966"/>
      <c r="H45" s="966"/>
      <c r="I45" s="966"/>
      <c r="J45" s="966"/>
      <c r="K45" s="967"/>
      <c r="L45" s="967"/>
      <c r="M45" s="967"/>
      <c r="N45" s="942"/>
    </row>
    <row r="46" spans="1:14" ht="12.75" customHeight="1">
      <c r="A46" s="962" t="s">
        <v>263</v>
      </c>
      <c r="B46" s="968"/>
      <c r="C46" s="968"/>
      <c r="D46" s="968"/>
      <c r="E46" s="968"/>
      <c r="F46" s="965"/>
      <c r="G46" s="966"/>
      <c r="H46" s="966"/>
      <c r="I46" s="966"/>
      <c r="J46" s="966"/>
      <c r="K46" s="967"/>
      <c r="L46" s="967"/>
      <c r="M46" s="967"/>
      <c r="N46" s="942"/>
    </row>
    <row r="47" spans="1:14" ht="12.75" customHeight="1">
      <c r="A47" s="961" t="s">
        <v>264</v>
      </c>
      <c r="B47" s="964">
        <v>117</v>
      </c>
      <c r="C47" s="964">
        <v>117</v>
      </c>
      <c r="D47" s="964">
        <v>80</v>
      </c>
      <c r="E47" s="964">
        <v>115</v>
      </c>
      <c r="F47" s="965">
        <v>73</v>
      </c>
      <c r="G47" s="965">
        <v>185</v>
      </c>
      <c r="H47" s="965">
        <v>106</v>
      </c>
      <c r="I47" s="965">
        <v>152</v>
      </c>
      <c r="J47" s="966">
        <v>120</v>
      </c>
      <c r="K47" s="967">
        <v>135</v>
      </c>
      <c r="L47" s="967">
        <v>98</v>
      </c>
      <c r="M47" s="967">
        <v>97</v>
      </c>
      <c r="N47" s="942">
        <v>178</v>
      </c>
    </row>
    <row r="48" spans="1:14" ht="12.75" customHeight="1">
      <c r="A48" s="961" t="s">
        <v>265</v>
      </c>
      <c r="B48" s="964">
        <v>81</v>
      </c>
      <c r="C48" s="964">
        <v>96</v>
      </c>
      <c r="D48" s="964">
        <v>20</v>
      </c>
      <c r="E48" s="964">
        <v>27</v>
      </c>
      <c r="F48" s="965">
        <v>10</v>
      </c>
      <c r="G48" s="965">
        <v>3</v>
      </c>
      <c r="H48" s="965">
        <v>13</v>
      </c>
      <c r="I48" s="965">
        <v>44</v>
      </c>
      <c r="J48" s="966">
        <v>111</v>
      </c>
      <c r="K48" s="967">
        <v>86</v>
      </c>
      <c r="L48" s="967">
        <v>98</v>
      </c>
      <c r="M48" s="967">
        <v>102</v>
      </c>
      <c r="N48" s="942">
        <v>114</v>
      </c>
    </row>
    <row r="49" spans="1:14" ht="12.75" customHeight="1">
      <c r="A49" s="961" t="s">
        <v>266</v>
      </c>
      <c r="B49" s="964">
        <v>63</v>
      </c>
      <c r="C49" s="964">
        <v>74</v>
      </c>
      <c r="D49" s="964">
        <v>4</v>
      </c>
      <c r="E49" s="964">
        <v>8</v>
      </c>
      <c r="F49" s="965">
        <v>2</v>
      </c>
      <c r="G49" s="965" t="s">
        <v>247</v>
      </c>
      <c r="H49" s="965">
        <v>19</v>
      </c>
      <c r="I49" s="965">
        <v>34</v>
      </c>
      <c r="J49" s="966">
        <v>43</v>
      </c>
      <c r="K49" s="967">
        <v>50</v>
      </c>
      <c r="L49" s="967">
        <v>43</v>
      </c>
      <c r="M49" s="967">
        <v>43</v>
      </c>
      <c r="N49" s="942">
        <v>29</v>
      </c>
    </row>
    <row r="50" spans="1:14" ht="12.75" customHeight="1">
      <c r="A50" s="961" t="s">
        <v>267</v>
      </c>
      <c r="B50" s="964">
        <v>73</v>
      </c>
      <c r="C50" s="964">
        <v>82</v>
      </c>
      <c r="D50" s="964">
        <v>8</v>
      </c>
      <c r="E50" s="964">
        <v>15</v>
      </c>
      <c r="F50" s="965">
        <v>10</v>
      </c>
      <c r="G50" s="965">
        <v>43</v>
      </c>
      <c r="H50" s="965">
        <v>80</v>
      </c>
      <c r="I50" s="965">
        <v>110</v>
      </c>
      <c r="J50" s="966">
        <v>81</v>
      </c>
      <c r="K50" s="967">
        <v>82</v>
      </c>
      <c r="L50" s="967">
        <v>80</v>
      </c>
      <c r="M50" s="967">
        <v>88</v>
      </c>
      <c r="N50" s="942">
        <v>104</v>
      </c>
    </row>
    <row r="51" spans="1:14" ht="12.75" customHeight="1">
      <c r="A51" s="961" t="s">
        <v>268</v>
      </c>
      <c r="B51" s="964">
        <v>51</v>
      </c>
      <c r="C51" s="964">
        <v>32</v>
      </c>
      <c r="D51" s="964" t="s">
        <v>247</v>
      </c>
      <c r="E51" s="964" t="s">
        <v>247</v>
      </c>
      <c r="F51" s="965" t="s">
        <v>247</v>
      </c>
      <c r="G51" s="965">
        <v>8</v>
      </c>
      <c r="H51" s="965">
        <v>5</v>
      </c>
      <c r="I51" s="965">
        <v>1</v>
      </c>
      <c r="J51" s="966">
        <v>2</v>
      </c>
      <c r="K51" s="967" t="s">
        <v>247</v>
      </c>
      <c r="L51" s="967" t="s">
        <v>247</v>
      </c>
      <c r="M51" s="967" t="s">
        <v>247</v>
      </c>
      <c r="N51" s="967" t="s">
        <v>442</v>
      </c>
    </row>
    <row r="52" spans="1:14" ht="12.75" customHeight="1">
      <c r="A52" s="961" t="s">
        <v>269</v>
      </c>
      <c r="B52" s="964">
        <v>35</v>
      </c>
      <c r="C52" s="964">
        <v>42</v>
      </c>
      <c r="D52" s="964">
        <v>2</v>
      </c>
      <c r="E52" s="964" t="s">
        <v>247</v>
      </c>
      <c r="F52" s="965">
        <v>1</v>
      </c>
      <c r="G52" s="965" t="s">
        <v>247</v>
      </c>
      <c r="H52" s="965">
        <v>3</v>
      </c>
      <c r="I52" s="965">
        <v>10</v>
      </c>
      <c r="J52" s="966">
        <v>4</v>
      </c>
      <c r="K52" s="967">
        <v>2</v>
      </c>
      <c r="L52" s="967">
        <v>2</v>
      </c>
      <c r="M52" s="967">
        <v>2</v>
      </c>
      <c r="N52" s="942">
        <v>1</v>
      </c>
    </row>
    <row r="53" spans="1:14" ht="12.75" customHeight="1">
      <c r="A53" s="961" t="s">
        <v>299</v>
      </c>
      <c r="B53" s="965" t="s">
        <v>442</v>
      </c>
      <c r="C53" s="965" t="s">
        <v>442</v>
      </c>
      <c r="D53" s="965" t="s">
        <v>442</v>
      </c>
      <c r="E53" s="965" t="s">
        <v>442</v>
      </c>
      <c r="F53" s="965" t="s">
        <v>442</v>
      </c>
      <c r="G53" s="965" t="s">
        <v>442</v>
      </c>
      <c r="H53" s="965" t="s">
        <v>442</v>
      </c>
      <c r="I53" s="965" t="s">
        <v>442</v>
      </c>
      <c r="J53" s="966">
        <v>47</v>
      </c>
      <c r="K53" s="967">
        <v>102</v>
      </c>
      <c r="L53" s="967">
        <v>107</v>
      </c>
      <c r="M53" s="967">
        <v>368</v>
      </c>
      <c r="N53" s="942">
        <v>42</v>
      </c>
    </row>
    <row r="54" spans="1:14" ht="12.75" customHeight="1">
      <c r="A54" s="961" t="s">
        <v>300</v>
      </c>
      <c r="B54" s="965" t="s">
        <v>442</v>
      </c>
      <c r="C54" s="965" t="s">
        <v>442</v>
      </c>
      <c r="D54" s="965" t="s">
        <v>442</v>
      </c>
      <c r="E54" s="965" t="s">
        <v>442</v>
      </c>
      <c r="F54" s="965" t="s">
        <v>442</v>
      </c>
      <c r="G54" s="965" t="s">
        <v>442</v>
      </c>
      <c r="H54" s="965" t="s">
        <v>442</v>
      </c>
      <c r="I54" s="965" t="s">
        <v>442</v>
      </c>
      <c r="J54" s="966">
        <v>8</v>
      </c>
      <c r="K54" s="967">
        <v>6</v>
      </c>
      <c r="L54" s="967">
        <v>8</v>
      </c>
      <c r="M54" s="967">
        <v>9</v>
      </c>
      <c r="N54" s="942">
        <v>25</v>
      </c>
    </row>
    <row r="55" spans="1:14" ht="12.75" customHeight="1">
      <c r="A55" s="961" t="s">
        <v>301</v>
      </c>
      <c r="B55" s="965" t="s">
        <v>442</v>
      </c>
      <c r="C55" s="965" t="s">
        <v>442</v>
      </c>
      <c r="D55" s="965" t="s">
        <v>442</v>
      </c>
      <c r="E55" s="965" t="s">
        <v>442</v>
      </c>
      <c r="F55" s="965" t="s">
        <v>442</v>
      </c>
      <c r="G55" s="965" t="s">
        <v>442</v>
      </c>
      <c r="H55" s="965" t="s">
        <v>442</v>
      </c>
      <c r="I55" s="965" t="s">
        <v>442</v>
      </c>
      <c r="J55" s="966">
        <v>33</v>
      </c>
      <c r="K55" s="967">
        <v>41</v>
      </c>
      <c r="L55" s="967" t="s">
        <v>247</v>
      </c>
      <c r="M55" s="967" t="s">
        <v>247</v>
      </c>
      <c r="N55" s="967" t="s">
        <v>247</v>
      </c>
    </row>
    <row r="56" spans="1:14" ht="12.75" customHeight="1">
      <c r="A56" s="961" t="s">
        <v>304</v>
      </c>
      <c r="B56" s="965" t="s">
        <v>442</v>
      </c>
      <c r="C56" s="965" t="s">
        <v>442</v>
      </c>
      <c r="D56" s="965" t="s">
        <v>442</v>
      </c>
      <c r="E56" s="965" t="s">
        <v>442</v>
      </c>
      <c r="F56" s="965" t="s">
        <v>442</v>
      </c>
      <c r="G56" s="965" t="s">
        <v>442</v>
      </c>
      <c r="H56" s="965" t="s">
        <v>442</v>
      </c>
      <c r="I56" s="965" t="s">
        <v>442</v>
      </c>
      <c r="J56" s="965" t="s">
        <v>442</v>
      </c>
      <c r="K56" s="965" t="s">
        <v>442</v>
      </c>
      <c r="L56" s="967">
        <v>27</v>
      </c>
      <c r="M56" s="967">
        <v>24</v>
      </c>
      <c r="N56" s="942">
        <v>8</v>
      </c>
    </row>
    <row r="57" spans="1:14" ht="12.75" customHeight="1">
      <c r="A57" s="961" t="s">
        <v>305</v>
      </c>
      <c r="B57" s="964">
        <v>183</v>
      </c>
      <c r="C57" s="964">
        <v>240</v>
      </c>
      <c r="D57" s="964">
        <v>175</v>
      </c>
      <c r="E57" s="964">
        <v>318</v>
      </c>
      <c r="F57" s="965">
        <v>214</v>
      </c>
      <c r="G57" s="965">
        <v>237</v>
      </c>
      <c r="H57" s="965">
        <v>365</v>
      </c>
      <c r="I57" s="965">
        <v>216</v>
      </c>
      <c r="J57" s="966">
        <v>107</v>
      </c>
      <c r="K57" s="967">
        <v>129</v>
      </c>
      <c r="L57" s="967">
        <v>27</v>
      </c>
      <c r="M57" s="967">
        <v>128</v>
      </c>
      <c r="N57" s="942">
        <v>122</v>
      </c>
    </row>
    <row r="58" spans="1:14" ht="12.75" customHeight="1">
      <c r="A58" s="961"/>
      <c r="B58" s="964"/>
      <c r="C58" s="964"/>
      <c r="D58" s="964"/>
      <c r="E58" s="964"/>
      <c r="F58" s="965"/>
      <c r="G58" s="966"/>
      <c r="H58" s="966"/>
      <c r="I58" s="966"/>
      <c r="J58" s="966"/>
      <c r="K58" s="967"/>
      <c r="L58" s="967"/>
      <c r="M58" s="967"/>
      <c r="N58" s="942"/>
    </row>
    <row r="59" spans="1:14" ht="12.75" customHeight="1">
      <c r="A59" s="962" t="s">
        <v>270</v>
      </c>
      <c r="B59" s="968"/>
      <c r="C59" s="968"/>
      <c r="D59" s="968"/>
      <c r="E59" s="968"/>
      <c r="F59" s="965"/>
      <c r="G59" s="966"/>
      <c r="H59" s="966"/>
      <c r="I59" s="966"/>
      <c r="J59" s="966"/>
      <c r="K59" s="967"/>
      <c r="L59" s="967"/>
      <c r="M59" s="967"/>
      <c r="N59" s="942"/>
    </row>
    <row r="60" spans="1:14" ht="12.75" customHeight="1">
      <c r="A60" s="961" t="s">
        <v>306</v>
      </c>
      <c r="B60" s="965" t="s">
        <v>442</v>
      </c>
      <c r="C60" s="965" t="s">
        <v>442</v>
      </c>
      <c r="D60" s="965" t="s">
        <v>442</v>
      </c>
      <c r="E60" s="965" t="s">
        <v>442</v>
      </c>
      <c r="F60" s="965" t="s">
        <v>442</v>
      </c>
      <c r="G60" s="966" t="s">
        <v>442</v>
      </c>
      <c r="H60" s="966" t="s">
        <v>442</v>
      </c>
      <c r="I60" s="966" t="s">
        <v>442</v>
      </c>
      <c r="J60" s="966">
        <v>136</v>
      </c>
      <c r="K60" s="967" t="s">
        <v>247</v>
      </c>
      <c r="L60" s="967" t="s">
        <v>247</v>
      </c>
      <c r="M60" s="967" t="s">
        <v>247</v>
      </c>
      <c r="N60" s="942">
        <v>1492</v>
      </c>
    </row>
    <row r="61" spans="1:14" ht="12.75" customHeight="1">
      <c r="A61" s="961" t="s">
        <v>307</v>
      </c>
      <c r="B61" s="965" t="s">
        <v>442</v>
      </c>
      <c r="C61" s="965" t="s">
        <v>442</v>
      </c>
      <c r="D61" s="965" t="s">
        <v>442</v>
      </c>
      <c r="E61" s="965" t="s">
        <v>442</v>
      </c>
      <c r="F61" s="965" t="s">
        <v>442</v>
      </c>
      <c r="G61" s="966" t="s">
        <v>442</v>
      </c>
      <c r="H61" s="966" t="s">
        <v>442</v>
      </c>
      <c r="I61" s="966" t="s">
        <v>442</v>
      </c>
      <c r="J61" s="966">
        <v>172</v>
      </c>
      <c r="K61" s="967">
        <v>213</v>
      </c>
      <c r="L61" s="967">
        <v>169</v>
      </c>
      <c r="M61" s="967">
        <v>66</v>
      </c>
      <c r="N61" s="967" t="s">
        <v>442</v>
      </c>
    </row>
    <row r="62" spans="1:14" ht="12.75" customHeight="1">
      <c r="A62" s="961" t="s">
        <v>308</v>
      </c>
      <c r="B62" s="965" t="s">
        <v>442</v>
      </c>
      <c r="C62" s="965" t="s">
        <v>442</v>
      </c>
      <c r="D62" s="965" t="s">
        <v>442</v>
      </c>
      <c r="E62" s="965" t="s">
        <v>442</v>
      </c>
      <c r="F62" s="965" t="s">
        <v>442</v>
      </c>
      <c r="G62" s="966" t="s">
        <v>442</v>
      </c>
      <c r="H62" s="966" t="s">
        <v>442</v>
      </c>
      <c r="I62" s="966" t="s">
        <v>442</v>
      </c>
      <c r="J62" s="966">
        <v>125</v>
      </c>
      <c r="K62" s="967">
        <v>74</v>
      </c>
      <c r="L62" s="967">
        <v>207</v>
      </c>
      <c r="M62" s="967">
        <v>204</v>
      </c>
      <c r="N62" s="967" t="s">
        <v>442</v>
      </c>
    </row>
    <row r="63" spans="1:14" ht="12.75" customHeight="1">
      <c r="A63" s="961" t="s">
        <v>271</v>
      </c>
      <c r="B63" s="964">
        <v>355</v>
      </c>
      <c r="C63" s="964">
        <v>360</v>
      </c>
      <c r="D63" s="964">
        <v>995</v>
      </c>
      <c r="E63" s="964">
        <v>1701</v>
      </c>
      <c r="F63" s="965">
        <v>1102</v>
      </c>
      <c r="G63" s="965">
        <v>343</v>
      </c>
      <c r="H63" s="965">
        <v>876</v>
      </c>
      <c r="I63" s="965">
        <v>157</v>
      </c>
      <c r="J63" s="966">
        <v>71</v>
      </c>
      <c r="K63" s="967" t="s">
        <v>247</v>
      </c>
      <c r="L63" s="967" t="s">
        <v>247</v>
      </c>
      <c r="M63" s="967" t="s">
        <v>247</v>
      </c>
      <c r="N63" s="967" t="s">
        <v>442</v>
      </c>
    </row>
    <row r="64" spans="1:14" ht="12.75" customHeight="1">
      <c r="A64" s="961" t="s">
        <v>272</v>
      </c>
      <c r="B64" s="964">
        <v>37</v>
      </c>
      <c r="C64" s="964">
        <v>54</v>
      </c>
      <c r="D64" s="964">
        <v>4</v>
      </c>
      <c r="E64" s="964">
        <v>16</v>
      </c>
      <c r="F64" s="965" t="s">
        <v>247</v>
      </c>
      <c r="G64" s="965">
        <v>12</v>
      </c>
      <c r="H64" s="965">
        <v>71</v>
      </c>
      <c r="I64" s="965">
        <v>276</v>
      </c>
      <c r="J64" s="966" t="s">
        <v>247</v>
      </c>
      <c r="K64" s="967" t="s">
        <v>247</v>
      </c>
      <c r="L64" s="967" t="s">
        <v>247</v>
      </c>
      <c r="M64" s="967" t="s">
        <v>247</v>
      </c>
      <c r="N64" s="967" t="s">
        <v>442</v>
      </c>
    </row>
    <row r="65" spans="1:15" ht="12.75" customHeight="1">
      <c r="A65" s="961" t="s">
        <v>273</v>
      </c>
      <c r="B65" s="964">
        <v>37</v>
      </c>
      <c r="C65" s="964">
        <v>49</v>
      </c>
      <c r="D65" s="964" t="s">
        <v>247</v>
      </c>
      <c r="E65" s="964">
        <v>15</v>
      </c>
      <c r="F65" s="965">
        <v>10</v>
      </c>
      <c r="G65" s="965">
        <v>9</v>
      </c>
      <c r="H65" s="965">
        <v>47</v>
      </c>
      <c r="I65" s="965" t="s">
        <v>247</v>
      </c>
      <c r="J65" s="966" t="s">
        <v>247</v>
      </c>
      <c r="K65" s="967" t="s">
        <v>247</v>
      </c>
      <c r="L65" s="967" t="s">
        <v>247</v>
      </c>
      <c r="M65" s="967" t="s">
        <v>247</v>
      </c>
      <c r="N65" s="967" t="s">
        <v>442</v>
      </c>
    </row>
    <row r="66" spans="1:15" ht="12.75" customHeight="1">
      <c r="A66" s="961" t="s">
        <v>309</v>
      </c>
      <c r="B66" s="965" t="s">
        <v>442</v>
      </c>
      <c r="C66" s="965" t="s">
        <v>442</v>
      </c>
      <c r="D66" s="965" t="s">
        <v>442</v>
      </c>
      <c r="E66" s="965" t="s">
        <v>442</v>
      </c>
      <c r="F66" s="965" t="s">
        <v>442</v>
      </c>
      <c r="G66" s="965" t="s">
        <v>442</v>
      </c>
      <c r="H66" s="965" t="s">
        <v>442</v>
      </c>
      <c r="I66" s="965" t="s">
        <v>442</v>
      </c>
      <c r="J66" s="966">
        <v>1</v>
      </c>
      <c r="K66" s="967" t="s">
        <v>247</v>
      </c>
      <c r="L66" s="967">
        <v>12</v>
      </c>
      <c r="M66" s="967">
        <v>12</v>
      </c>
      <c r="N66" s="967" t="s">
        <v>247</v>
      </c>
    </row>
    <row r="67" spans="1:15" ht="12.75" customHeight="1">
      <c r="A67" s="961" t="s">
        <v>310</v>
      </c>
      <c r="B67" s="965" t="s">
        <v>442</v>
      </c>
      <c r="C67" s="965" t="s">
        <v>442</v>
      </c>
      <c r="D67" s="965" t="s">
        <v>442</v>
      </c>
      <c r="E67" s="965" t="s">
        <v>442</v>
      </c>
      <c r="F67" s="965" t="s">
        <v>442</v>
      </c>
      <c r="G67" s="965" t="s">
        <v>442</v>
      </c>
      <c r="H67" s="965" t="s">
        <v>442</v>
      </c>
      <c r="I67" s="965" t="s">
        <v>442</v>
      </c>
      <c r="J67" s="966">
        <v>1292</v>
      </c>
      <c r="K67" s="967">
        <v>1187</v>
      </c>
      <c r="L67" s="967">
        <v>1210</v>
      </c>
      <c r="M67" s="967">
        <v>1351</v>
      </c>
      <c r="N67" s="967" t="s">
        <v>247</v>
      </c>
    </row>
    <row r="68" spans="1:15" ht="12.75" customHeight="1">
      <c r="A68" s="961" t="s">
        <v>311</v>
      </c>
      <c r="B68" s="965" t="s">
        <v>442</v>
      </c>
      <c r="C68" s="965" t="s">
        <v>442</v>
      </c>
      <c r="D68" s="965" t="s">
        <v>442</v>
      </c>
      <c r="E68" s="965" t="s">
        <v>442</v>
      </c>
      <c r="F68" s="965" t="s">
        <v>442</v>
      </c>
      <c r="G68" s="965" t="s">
        <v>442</v>
      </c>
      <c r="H68" s="965" t="s">
        <v>442</v>
      </c>
      <c r="I68" s="965" t="s">
        <v>442</v>
      </c>
      <c r="J68" s="966">
        <v>9</v>
      </c>
      <c r="K68" s="967">
        <v>14</v>
      </c>
      <c r="L68" s="967">
        <v>19</v>
      </c>
      <c r="M68" s="967">
        <v>19</v>
      </c>
      <c r="N68" s="942">
        <v>5</v>
      </c>
    </row>
    <row r="69" spans="1:15" ht="12.75" customHeight="1">
      <c r="A69" s="961" t="s">
        <v>312</v>
      </c>
      <c r="B69" s="964">
        <v>359</v>
      </c>
      <c r="C69" s="964">
        <v>390</v>
      </c>
      <c r="D69" s="964" t="s">
        <v>247</v>
      </c>
      <c r="E69" s="964" t="s">
        <v>247</v>
      </c>
      <c r="F69" s="965">
        <v>1362</v>
      </c>
      <c r="G69" s="965">
        <v>936</v>
      </c>
      <c r="H69" s="965">
        <v>452</v>
      </c>
      <c r="I69" s="965">
        <v>1320</v>
      </c>
      <c r="J69" s="966">
        <v>263</v>
      </c>
      <c r="K69" s="967">
        <v>133</v>
      </c>
      <c r="L69" s="967">
        <v>306</v>
      </c>
      <c r="M69" s="967">
        <v>17</v>
      </c>
      <c r="N69" s="967" t="s">
        <v>442</v>
      </c>
    </row>
    <row r="70" spans="1:15" ht="12.75" customHeight="1">
      <c r="A70" s="961" t="s">
        <v>122</v>
      </c>
      <c r="B70" s="964" t="s">
        <v>442</v>
      </c>
      <c r="C70" s="964" t="s">
        <v>442</v>
      </c>
      <c r="D70" s="964" t="s">
        <v>442</v>
      </c>
      <c r="E70" s="964" t="s">
        <v>442</v>
      </c>
      <c r="F70" s="964" t="s">
        <v>442</v>
      </c>
      <c r="G70" s="964" t="s">
        <v>442</v>
      </c>
      <c r="H70" s="964" t="s">
        <v>442</v>
      </c>
      <c r="I70" s="964" t="s">
        <v>442</v>
      </c>
      <c r="J70" s="964" t="s">
        <v>442</v>
      </c>
      <c r="K70" s="964" t="s">
        <v>442</v>
      </c>
      <c r="L70" s="964" t="s">
        <v>442</v>
      </c>
      <c r="M70" s="964" t="s">
        <v>442</v>
      </c>
      <c r="N70" s="942">
        <v>63</v>
      </c>
    </row>
    <row r="71" spans="1:15" ht="12.75" customHeight="1">
      <c r="A71" s="953" t="s">
        <v>231</v>
      </c>
      <c r="B71" s="969">
        <v>3924</v>
      </c>
      <c r="C71" s="969">
        <v>4533</v>
      </c>
      <c r="D71" s="969">
        <v>4049</v>
      </c>
      <c r="E71" s="969">
        <v>4219</v>
      </c>
      <c r="F71" s="969">
        <v>4527</v>
      </c>
      <c r="G71" s="969">
        <v>3534</v>
      </c>
      <c r="H71" s="969">
        <v>3779</v>
      </c>
      <c r="I71" s="969">
        <v>4887</v>
      </c>
      <c r="J71" s="969">
        <v>4810</v>
      </c>
      <c r="K71" s="969">
        <v>4568</v>
      </c>
      <c r="L71" s="969">
        <v>4999</v>
      </c>
      <c r="M71" s="969">
        <v>5546</v>
      </c>
      <c r="N71" s="970">
        <v>4843</v>
      </c>
      <c r="O71" s="971"/>
    </row>
    <row r="72" spans="1:15" ht="12.75" customHeight="1">
      <c r="A72" s="972"/>
      <c r="B72" s="973" t="str">
        <f>IF(B71=SUM(B8:B69),"","TOTAL DOESN’T MATCH SUM OF THE PARTS")</f>
        <v/>
      </c>
      <c r="C72" s="973" t="str">
        <f t="shared" ref="C72:M72" si="0">IF(C71=SUM(C8:C69),"","TOTAL DOESN’T MATCH SUM OF THE PARTS")</f>
        <v/>
      </c>
      <c r="D72" s="973" t="str">
        <f t="shared" si="0"/>
        <v/>
      </c>
      <c r="E72" s="973" t="str">
        <f t="shared" si="0"/>
        <v/>
      </c>
      <c r="F72" s="973" t="str">
        <f t="shared" si="0"/>
        <v/>
      </c>
      <c r="G72" s="973" t="str">
        <f t="shared" si="0"/>
        <v/>
      </c>
      <c r="H72" s="973" t="str">
        <f t="shared" si="0"/>
        <v/>
      </c>
      <c r="I72" s="973" t="str">
        <f t="shared" si="0"/>
        <v/>
      </c>
      <c r="J72" s="973" t="str">
        <f t="shared" si="0"/>
        <v/>
      </c>
      <c r="K72" s="973" t="str">
        <f t="shared" si="0"/>
        <v/>
      </c>
      <c r="L72" s="973" t="str">
        <f t="shared" si="0"/>
        <v/>
      </c>
      <c r="M72" s="973" t="str">
        <f t="shared" si="0"/>
        <v/>
      </c>
      <c r="N72" s="973"/>
    </row>
    <row r="73" spans="1:15" ht="12.75" customHeight="1">
      <c r="A73" s="1102"/>
      <c r="B73" s="1103"/>
      <c r="C73" s="1103"/>
      <c r="D73" s="1103"/>
      <c r="E73" s="1103"/>
      <c r="F73" s="1103"/>
      <c r="G73" s="1103"/>
      <c r="H73" s="1103"/>
      <c r="I73" s="1103"/>
      <c r="J73" s="1103"/>
      <c r="K73" s="1103"/>
      <c r="L73" s="1103"/>
      <c r="M73" s="1103"/>
      <c r="N73" s="1103"/>
    </row>
    <row r="74" spans="1:15" ht="12.75" customHeight="1">
      <c r="A74" s="974" t="s">
        <v>233</v>
      </c>
      <c r="B74" s="974"/>
      <c r="C74" s="974"/>
      <c r="D74" s="974"/>
      <c r="E74" s="974"/>
    </row>
    <row r="75" spans="1:15">
      <c r="A75" s="1244" t="s">
        <v>185</v>
      </c>
      <c r="B75" s="1244"/>
      <c r="C75" s="1244"/>
      <c r="D75" s="1244"/>
      <c r="E75" s="1244"/>
      <c r="F75" s="1245"/>
      <c r="G75" s="1245"/>
      <c r="H75" s="1245"/>
      <c r="I75" s="1245"/>
      <c r="J75" s="1245"/>
      <c r="K75" s="1246"/>
      <c r="L75" s="1246"/>
      <c r="M75" s="1246"/>
    </row>
    <row r="76" spans="1:15" ht="12.75" customHeight="1">
      <c r="A76" s="1244" t="s">
        <v>186</v>
      </c>
      <c r="B76" s="1244"/>
      <c r="C76" s="1244"/>
      <c r="D76" s="1244"/>
      <c r="E76" s="1244"/>
      <c r="F76" s="1246"/>
      <c r="G76" s="1246"/>
      <c r="H76" s="1246"/>
      <c r="I76" s="1246"/>
      <c r="J76" s="1246"/>
      <c r="K76" s="1246"/>
      <c r="L76" s="1246"/>
      <c r="M76" s="1246"/>
    </row>
    <row r="77" spans="1:15" ht="21.75" customHeight="1">
      <c r="A77" s="1231" t="s">
        <v>440</v>
      </c>
      <c r="B77" s="1231"/>
      <c r="C77" s="1231"/>
      <c r="D77" s="1231"/>
      <c r="E77" s="1231"/>
      <c r="F77" s="1231"/>
      <c r="G77" s="1231"/>
      <c r="H77" s="1231"/>
      <c r="I77" s="1231"/>
      <c r="J77" s="1231"/>
      <c r="K77" s="1231"/>
      <c r="L77" s="1231"/>
      <c r="M77" s="1231"/>
      <c r="N77" s="1231"/>
    </row>
    <row r="78" spans="1:15" ht="12.75" customHeight="1">
      <c r="A78" s="1243" t="s">
        <v>187</v>
      </c>
      <c r="B78" s="1243"/>
      <c r="C78" s="1243"/>
      <c r="D78" s="1243"/>
      <c r="E78" s="1243"/>
      <c r="F78" s="1246"/>
      <c r="G78" s="1246"/>
      <c r="H78" s="1246"/>
      <c r="I78" s="1246"/>
      <c r="J78" s="1246"/>
      <c r="K78" s="1246"/>
      <c r="L78" s="1246"/>
      <c r="M78" s="1246"/>
    </row>
    <row r="79" spans="1:15" ht="12.75" customHeight="1">
      <c r="A79" s="1243" t="s">
        <v>123</v>
      </c>
      <c r="B79" s="1243"/>
      <c r="C79" s="1243"/>
      <c r="D79" s="1243"/>
      <c r="E79" s="1243"/>
      <c r="F79" s="1243"/>
      <c r="G79" s="1243"/>
      <c r="H79" s="933"/>
      <c r="I79" s="933"/>
      <c r="J79" s="933"/>
      <c r="K79" s="933"/>
      <c r="L79" s="933"/>
      <c r="M79" s="933"/>
    </row>
    <row r="80" spans="1:15" ht="12.75" customHeight="1">
      <c r="A80" s="1079"/>
      <c r="B80" s="1079"/>
      <c r="C80" s="1079"/>
      <c r="D80" s="1079"/>
      <c r="E80" s="1079"/>
      <c r="F80" s="1079"/>
      <c r="G80" s="1079"/>
      <c r="H80" s="933"/>
      <c r="I80" s="933"/>
      <c r="J80" s="933"/>
      <c r="K80" s="933"/>
      <c r="L80" s="933"/>
      <c r="M80" s="933"/>
    </row>
    <row r="81" spans="1:12" ht="12.75" customHeight="1">
      <c r="A81" s="948" t="s">
        <v>176</v>
      </c>
      <c r="B81" s="956"/>
      <c r="C81" s="956"/>
      <c r="D81" s="956"/>
      <c r="E81" s="956"/>
      <c r="F81" s="956"/>
      <c r="G81" s="956"/>
      <c r="H81" s="956"/>
      <c r="I81" s="956"/>
      <c r="J81" s="956"/>
      <c r="K81" s="956"/>
      <c r="L81" s="956"/>
    </row>
    <row r="82" spans="1:12" ht="12.75" customHeight="1">
      <c r="A82" s="949" t="s">
        <v>180</v>
      </c>
      <c r="B82" s="975"/>
      <c r="C82" s="975"/>
      <c r="D82" s="975"/>
      <c r="E82" s="975"/>
      <c r="F82" s="929"/>
      <c r="G82" s="929"/>
      <c r="H82" s="929"/>
      <c r="I82" s="929"/>
      <c r="J82" s="929"/>
      <c r="K82" s="929"/>
      <c r="L82" s="929"/>
    </row>
    <row r="83" spans="1:12" ht="12.75" customHeight="1">
      <c r="A83" s="956"/>
      <c r="B83" s="956"/>
      <c r="C83" s="956"/>
      <c r="D83" s="956"/>
      <c r="E83" s="956"/>
      <c r="F83" s="956"/>
      <c r="G83" s="956"/>
      <c r="H83" s="956"/>
      <c r="I83" s="956"/>
      <c r="J83" s="956"/>
      <c r="K83" s="956"/>
      <c r="L83" s="956"/>
    </row>
    <row r="84" spans="1:12" ht="12.75" customHeight="1">
      <c r="A84" s="956"/>
      <c r="B84" s="956"/>
      <c r="C84" s="956"/>
      <c r="D84" s="956"/>
      <c r="E84" s="956"/>
      <c r="F84" s="956"/>
      <c r="G84" s="956"/>
      <c r="H84" s="956"/>
      <c r="I84" s="956"/>
      <c r="J84" s="956"/>
      <c r="K84" s="956"/>
      <c r="L84" s="956"/>
    </row>
    <row r="85" spans="1:12" ht="12.75" customHeight="1">
      <c r="A85" s="956"/>
      <c r="B85" s="956"/>
      <c r="C85" s="956"/>
      <c r="D85" s="956"/>
      <c r="E85" s="956"/>
      <c r="F85" s="956"/>
      <c r="G85" s="956"/>
      <c r="H85" s="956"/>
      <c r="I85" s="956"/>
      <c r="J85" s="956"/>
      <c r="K85" s="956"/>
      <c r="L85" s="956"/>
    </row>
    <row r="86" spans="1:12" ht="12.75" customHeight="1">
      <c r="A86" s="956"/>
      <c r="B86" s="956"/>
      <c r="C86" s="956"/>
      <c r="D86" s="956"/>
      <c r="E86" s="956"/>
      <c r="F86" s="956"/>
      <c r="G86" s="956"/>
      <c r="H86" s="956"/>
      <c r="I86" s="956"/>
      <c r="J86" s="956"/>
      <c r="K86" s="956"/>
      <c r="L86" s="956"/>
    </row>
    <row r="87" spans="1:12" ht="12.75" customHeight="1">
      <c r="A87" s="956"/>
      <c r="B87" s="956"/>
      <c r="C87" s="956"/>
      <c r="D87" s="956"/>
      <c r="E87" s="956"/>
      <c r="F87" s="956"/>
      <c r="G87" s="956"/>
      <c r="H87" s="956"/>
      <c r="I87" s="956"/>
      <c r="J87" s="956"/>
      <c r="K87" s="956"/>
      <c r="L87" s="956"/>
    </row>
    <row r="88" spans="1:12" ht="12.75" customHeight="1">
      <c r="A88" s="956"/>
      <c r="B88" s="956"/>
      <c r="C88" s="956"/>
      <c r="D88" s="956"/>
      <c r="E88" s="956"/>
      <c r="F88" s="956"/>
      <c r="G88" s="956"/>
      <c r="H88" s="956"/>
      <c r="I88" s="956"/>
      <c r="J88" s="956"/>
      <c r="K88" s="956"/>
      <c r="L88" s="956"/>
    </row>
    <row r="89" spans="1:12" ht="12.75" customHeight="1">
      <c r="A89" s="956"/>
      <c r="B89" s="956"/>
      <c r="C89" s="956"/>
      <c r="D89" s="956"/>
      <c r="E89" s="956"/>
      <c r="F89" s="956"/>
      <c r="G89" s="956"/>
      <c r="H89" s="956"/>
      <c r="I89" s="956"/>
      <c r="J89" s="956"/>
      <c r="K89" s="956"/>
      <c r="L89" s="956"/>
    </row>
    <row r="90" spans="1:12" ht="12.75" customHeight="1">
      <c r="A90" s="956"/>
      <c r="B90" s="956"/>
      <c r="C90" s="956"/>
      <c r="D90" s="956"/>
      <c r="E90" s="956"/>
      <c r="F90" s="956"/>
      <c r="G90" s="956"/>
      <c r="H90" s="956"/>
      <c r="I90" s="956"/>
      <c r="J90" s="956"/>
      <c r="K90" s="956"/>
      <c r="L90" s="956"/>
    </row>
    <row r="91" spans="1:12" ht="12.75" customHeight="1">
      <c r="A91" s="956"/>
      <c r="B91" s="956"/>
      <c r="C91" s="956"/>
      <c r="D91" s="956"/>
      <c r="E91" s="956"/>
      <c r="F91" s="956"/>
      <c r="G91" s="956"/>
      <c r="H91" s="956"/>
      <c r="I91" s="956"/>
      <c r="J91" s="956"/>
      <c r="K91" s="956"/>
      <c r="L91" s="956"/>
    </row>
    <row r="92" spans="1:12" ht="12.75" customHeight="1">
      <c r="A92" s="956"/>
      <c r="B92" s="956"/>
      <c r="C92" s="956"/>
      <c r="D92" s="956"/>
      <c r="E92" s="956"/>
      <c r="F92" s="956"/>
      <c r="G92" s="956"/>
      <c r="H92" s="956"/>
      <c r="I92" s="956"/>
      <c r="J92" s="956"/>
      <c r="K92" s="956"/>
      <c r="L92" s="956"/>
    </row>
    <row r="93" spans="1:12" ht="12.75" customHeight="1">
      <c r="A93" s="956"/>
      <c r="B93" s="956"/>
      <c r="C93" s="956"/>
      <c r="D93" s="956"/>
      <c r="E93" s="956"/>
      <c r="F93" s="956"/>
      <c r="G93" s="956"/>
      <c r="H93" s="956"/>
      <c r="I93" s="956"/>
      <c r="J93" s="956"/>
      <c r="K93" s="956"/>
      <c r="L93" s="956"/>
    </row>
    <row r="94" spans="1:12" ht="12.75" customHeight="1">
      <c r="A94" s="956"/>
      <c r="B94" s="956"/>
      <c r="C94" s="956"/>
      <c r="D94" s="956"/>
      <c r="E94" s="956"/>
      <c r="F94" s="956"/>
      <c r="G94" s="956"/>
      <c r="H94" s="956"/>
      <c r="I94" s="956"/>
      <c r="J94" s="956"/>
      <c r="K94" s="956"/>
      <c r="L94" s="956"/>
    </row>
    <row r="95" spans="1:12" ht="12.75" customHeight="1">
      <c r="A95" s="956"/>
      <c r="B95" s="956"/>
      <c r="C95" s="956"/>
      <c r="D95" s="956"/>
      <c r="E95" s="956"/>
      <c r="F95" s="956"/>
      <c r="G95" s="956"/>
      <c r="H95" s="956"/>
      <c r="I95" s="956"/>
      <c r="J95" s="956"/>
      <c r="K95" s="956"/>
      <c r="L95" s="956"/>
    </row>
    <row r="96" spans="1:12" ht="12.75" customHeight="1">
      <c r="A96" s="956"/>
      <c r="B96" s="956"/>
      <c r="C96" s="956"/>
      <c r="D96" s="956"/>
      <c r="E96" s="956"/>
      <c r="F96" s="956"/>
      <c r="G96" s="956"/>
      <c r="H96" s="956"/>
      <c r="I96" s="956"/>
      <c r="J96" s="956"/>
      <c r="K96" s="956"/>
      <c r="L96" s="956"/>
    </row>
    <row r="97" spans="1:12" ht="12.75" customHeight="1">
      <c r="A97" s="956"/>
      <c r="B97" s="956"/>
      <c r="C97" s="956"/>
      <c r="D97" s="956"/>
      <c r="E97" s="956"/>
      <c r="F97" s="956"/>
      <c r="G97" s="956"/>
      <c r="H97" s="956"/>
      <c r="I97" s="956"/>
      <c r="J97" s="956"/>
      <c r="K97" s="956"/>
      <c r="L97" s="956"/>
    </row>
    <row r="98" spans="1:12" ht="12.75" customHeight="1"/>
    <row r="99" spans="1:12" ht="12.75" customHeight="1"/>
    <row r="100" spans="1:12" ht="12.75" customHeight="1"/>
    <row r="101" spans="1:12" ht="12.75" customHeight="1"/>
    <row r="102" spans="1:12" ht="12.75" customHeight="1"/>
    <row r="103" spans="1:12" ht="12.75" customHeight="1"/>
    <row r="104" spans="1:12" ht="12.75" customHeight="1"/>
    <row r="105" spans="1:12" ht="12.75" customHeight="1"/>
    <row r="106" spans="1:12" ht="12.75" customHeight="1"/>
    <row r="107" spans="1:12" ht="12.75" customHeight="1"/>
    <row r="108" spans="1:12" ht="12.75" customHeight="1"/>
    <row r="109" spans="1:12" ht="12.75" customHeight="1"/>
    <row r="110" spans="1:12" ht="12.75" customHeight="1"/>
    <row r="111" spans="1:12" ht="12.75" customHeight="1"/>
    <row r="112" spans="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sheetData>
  <mergeCells count="5">
    <mergeCell ref="A79:G79"/>
    <mergeCell ref="A75:M75"/>
    <mergeCell ref="A78:M78"/>
    <mergeCell ref="A76:M76"/>
    <mergeCell ref="A77:N77"/>
  </mergeCells>
  <phoneticPr fontId="2" type="noConversion"/>
  <hyperlinks>
    <hyperlink ref="N1" location="Index!A1" display="Index"/>
  </hyperlinks>
  <pageMargins left="0.75" right="0.75" top="1" bottom="1" header="0.5" footer="0.5"/>
  <pageSetup paperSize="9" scale="67" orientation="landscape" r:id="rId1"/>
  <headerFooter alignWithMargins="0">
    <oddHeader>&amp;CCourt Statistics Quarterly 
Additional Tables - 2014</oddHeader>
    <oddFooter>Page &amp;P of &amp;N</oddFooter>
  </headerFooter>
  <rowBreaks count="1" manualBreakCount="1">
    <brk id="81" max="16383" man="1"/>
  </rowBreaks>
</worksheet>
</file>

<file path=xl/worksheets/sheet16.xml><?xml version="1.0" encoding="utf-8"?>
<worksheet xmlns="http://schemas.openxmlformats.org/spreadsheetml/2006/main" xmlns:r="http://schemas.openxmlformats.org/officeDocument/2006/relationships">
  <sheetPr codeName="Sheet16"/>
  <dimension ref="A1:R30"/>
  <sheetViews>
    <sheetView zoomScaleNormal="100" workbookViewId="0"/>
  </sheetViews>
  <sheetFormatPr defaultRowHeight="12.75"/>
  <cols>
    <col min="1" max="1" width="18.7109375" style="166" customWidth="1"/>
    <col min="2" max="2" width="11" style="166" customWidth="1"/>
    <col min="3" max="3" width="11.5703125" style="166" customWidth="1"/>
    <col min="4" max="4" width="11.7109375" style="166" customWidth="1"/>
    <col min="5" max="6" width="11" style="166" customWidth="1"/>
    <col min="7" max="7" width="14.42578125" style="166" customWidth="1"/>
    <col min="8" max="11" width="12.7109375" style="166" customWidth="1"/>
    <col min="12" max="12" width="12.140625" style="166" customWidth="1"/>
    <col min="13" max="16" width="11" style="166" customWidth="1"/>
    <col min="17" max="16384" width="9.140625" style="166"/>
  </cols>
  <sheetData>
    <row r="1" spans="1:18">
      <c r="A1" s="371" t="s">
        <v>836</v>
      </c>
      <c r="B1" s="372"/>
      <c r="C1" s="372"/>
      <c r="D1" s="372"/>
      <c r="E1" s="372"/>
      <c r="F1" s="191"/>
      <c r="G1" s="191"/>
      <c r="H1" s="191"/>
      <c r="I1" s="191"/>
      <c r="J1" s="191"/>
      <c r="K1" s="191"/>
      <c r="L1" s="191"/>
      <c r="N1" s="191" t="s">
        <v>643</v>
      </c>
    </row>
    <row r="2" spans="1:18" ht="14.25" customHeight="1">
      <c r="A2" s="1254" t="s">
        <v>89</v>
      </c>
      <c r="B2" s="1254"/>
      <c r="C2" s="1254"/>
      <c r="D2" s="1254"/>
      <c r="E2" s="1255"/>
      <c r="F2" s="1255"/>
      <c r="G2" s="373"/>
      <c r="H2" s="373"/>
      <c r="I2" s="373"/>
      <c r="J2" s="373"/>
      <c r="K2" s="373"/>
      <c r="L2" s="373"/>
    </row>
    <row r="3" spans="1:18">
      <c r="A3" s="374" t="s">
        <v>775</v>
      </c>
      <c r="B3" s="372"/>
      <c r="C3" s="372"/>
      <c r="D3" s="372"/>
      <c r="E3" s="372"/>
      <c r="F3" s="375"/>
      <c r="G3" s="375"/>
      <c r="H3" s="375"/>
      <c r="I3" s="375"/>
      <c r="J3" s="375"/>
      <c r="K3" s="375"/>
      <c r="L3" s="375"/>
    </row>
    <row r="4" spans="1:18" ht="12.75" customHeight="1">
      <c r="A4" s="376"/>
      <c r="B4" s="241"/>
      <c r="C4" s="241"/>
      <c r="D4" s="1224"/>
      <c r="E4" s="1224"/>
      <c r="F4" s="1224"/>
      <c r="G4" s="241"/>
      <c r="H4" s="241"/>
      <c r="I4" s="241"/>
      <c r="J4" s="241"/>
      <c r="K4" s="241"/>
      <c r="L4" s="241"/>
      <c r="P4" s="190"/>
    </row>
    <row r="5" spans="1:18" ht="21" customHeight="1">
      <c r="A5" s="1209" t="s">
        <v>130</v>
      </c>
      <c r="B5" s="1248" t="s">
        <v>275</v>
      </c>
      <c r="C5" s="1249"/>
      <c r="D5" s="1249"/>
      <c r="E5" s="1249"/>
      <c r="F5" s="1248" t="s">
        <v>276</v>
      </c>
      <c r="G5" s="1249"/>
      <c r="H5" s="1249"/>
      <c r="I5" s="1249"/>
      <c r="J5" s="1249"/>
      <c r="K5" s="1249"/>
      <c r="L5" s="1249"/>
      <c r="M5" s="1249"/>
      <c r="N5" s="1249"/>
      <c r="O5" s="207"/>
    </row>
    <row r="6" spans="1:18" ht="19.5" customHeight="1">
      <c r="A6" s="1210"/>
      <c r="B6" s="1250"/>
      <c r="C6" s="1250"/>
      <c r="D6" s="1250"/>
      <c r="E6" s="1250"/>
      <c r="F6" s="1251" t="s">
        <v>277</v>
      </c>
      <c r="G6" s="1251"/>
      <c r="H6" s="1251"/>
      <c r="I6" s="1213"/>
      <c r="J6" s="1252" t="s">
        <v>94</v>
      </c>
      <c r="K6" s="1251"/>
      <c r="L6" s="1251"/>
      <c r="M6" s="1251"/>
      <c r="N6" s="1256" t="s">
        <v>231</v>
      </c>
    </row>
    <row r="7" spans="1:18" s="195" customFormat="1" ht="28.5" customHeight="1">
      <c r="A7" s="1211"/>
      <c r="B7" s="589" t="s">
        <v>278</v>
      </c>
      <c r="C7" s="589" t="s">
        <v>279</v>
      </c>
      <c r="D7" s="588" t="s">
        <v>93</v>
      </c>
      <c r="E7" s="333" t="s">
        <v>231</v>
      </c>
      <c r="F7" s="589" t="s">
        <v>278</v>
      </c>
      <c r="G7" s="589" t="s">
        <v>279</v>
      </c>
      <c r="H7" s="588" t="s">
        <v>93</v>
      </c>
      <c r="I7" s="333" t="s">
        <v>231</v>
      </c>
      <c r="J7" s="589" t="s">
        <v>278</v>
      </c>
      <c r="K7" s="589" t="s">
        <v>279</v>
      </c>
      <c r="L7" s="588" t="s">
        <v>93</v>
      </c>
      <c r="M7" s="333" t="s">
        <v>231</v>
      </c>
      <c r="N7" s="1257"/>
    </row>
    <row r="8" spans="1:18">
      <c r="A8" s="113">
        <v>2003</v>
      </c>
      <c r="B8" s="377">
        <v>855</v>
      </c>
      <c r="C8" s="377">
        <v>377</v>
      </c>
      <c r="D8" s="377">
        <v>1321</v>
      </c>
      <c r="E8" s="585">
        <v>2553</v>
      </c>
      <c r="F8" s="377">
        <v>307</v>
      </c>
      <c r="G8" s="377">
        <v>198</v>
      </c>
      <c r="H8" s="377">
        <v>572</v>
      </c>
      <c r="I8" s="585">
        <v>1077</v>
      </c>
      <c r="J8" s="377">
        <v>518</v>
      </c>
      <c r="K8" s="377">
        <v>100</v>
      </c>
      <c r="L8" s="377">
        <v>610</v>
      </c>
      <c r="M8" s="585">
        <v>1228</v>
      </c>
      <c r="N8" s="378">
        <v>2305</v>
      </c>
      <c r="O8" s="349"/>
      <c r="P8" s="349"/>
      <c r="Q8" s="349"/>
      <c r="R8" s="349" t="str">
        <f>IF(N8=SUM(I8,M8),"","TOTAL DOES NOT MATCH SUM OF THE PARTS")</f>
        <v/>
      </c>
    </row>
    <row r="9" spans="1:18">
      <c r="A9" s="113">
        <v>2004</v>
      </c>
      <c r="B9" s="377">
        <v>858</v>
      </c>
      <c r="C9" s="377">
        <v>344</v>
      </c>
      <c r="D9" s="377">
        <v>3239</v>
      </c>
      <c r="E9" s="585">
        <v>4441</v>
      </c>
      <c r="F9" s="377">
        <v>371</v>
      </c>
      <c r="G9" s="377">
        <v>248</v>
      </c>
      <c r="H9" s="377">
        <v>2299</v>
      </c>
      <c r="I9" s="585">
        <v>2918</v>
      </c>
      <c r="J9" s="377">
        <v>568</v>
      </c>
      <c r="K9" s="377">
        <v>81</v>
      </c>
      <c r="L9" s="377">
        <v>331</v>
      </c>
      <c r="M9" s="585">
        <v>980</v>
      </c>
      <c r="N9" s="378">
        <v>3898</v>
      </c>
      <c r="O9" s="349"/>
      <c r="P9" s="349"/>
      <c r="Q9" s="349"/>
      <c r="R9" s="349" t="str">
        <f>IF(N9=SUM(I9,M9),"","TOTAL DOES NOT MATCH SUM OF THE PARTS")</f>
        <v/>
      </c>
    </row>
    <row r="10" spans="1:18">
      <c r="A10" s="113">
        <v>2005</v>
      </c>
      <c r="B10" s="377">
        <v>728</v>
      </c>
      <c r="C10" s="377">
        <v>235</v>
      </c>
      <c r="D10" s="377">
        <v>3032</v>
      </c>
      <c r="E10" s="585">
        <v>3995</v>
      </c>
      <c r="F10" s="377">
        <v>290</v>
      </c>
      <c r="G10" s="377">
        <v>116</v>
      </c>
      <c r="H10" s="377">
        <v>2454</v>
      </c>
      <c r="I10" s="585">
        <v>2860</v>
      </c>
      <c r="J10" s="377">
        <v>428</v>
      </c>
      <c r="K10" s="377">
        <v>127</v>
      </c>
      <c r="L10" s="377">
        <v>580</v>
      </c>
      <c r="M10" s="585">
        <v>1135</v>
      </c>
      <c r="N10" s="378">
        <v>3995</v>
      </c>
      <c r="O10" s="349"/>
      <c r="P10" s="349"/>
      <c r="Q10" s="349"/>
      <c r="R10" s="349" t="str">
        <f>IF(N10=SUM(I10,M10),"","TOTAL DOES NOT MATCH SUM OF THE PARTS")</f>
        <v/>
      </c>
    </row>
    <row r="11" spans="1:18">
      <c r="A11" s="113">
        <v>2006</v>
      </c>
      <c r="B11" s="377">
        <v>783</v>
      </c>
      <c r="C11" s="377">
        <v>1554</v>
      </c>
      <c r="D11" s="377">
        <v>2005</v>
      </c>
      <c r="E11" s="585">
        <v>4342</v>
      </c>
      <c r="F11" s="377">
        <v>244</v>
      </c>
      <c r="G11" s="377">
        <v>1549</v>
      </c>
      <c r="H11" s="377">
        <v>1991</v>
      </c>
      <c r="I11" s="585">
        <v>3784</v>
      </c>
      <c r="J11" s="377">
        <v>435</v>
      </c>
      <c r="K11" s="377">
        <v>41</v>
      </c>
      <c r="L11" s="377">
        <v>113</v>
      </c>
      <c r="M11" s="585">
        <v>589</v>
      </c>
      <c r="N11" s="378">
        <v>4373</v>
      </c>
      <c r="O11" s="349"/>
      <c r="P11" s="349"/>
      <c r="Q11" s="349"/>
      <c r="R11" s="349" t="str">
        <f>IF(N11=SUM(I11,M11),"","TOTAL DOES NOT MATCH SUM OF THE PARTS")</f>
        <v/>
      </c>
    </row>
    <row r="12" spans="1:18">
      <c r="A12" s="113">
        <v>2007</v>
      </c>
      <c r="B12" s="377">
        <v>694</v>
      </c>
      <c r="C12" s="377">
        <v>862</v>
      </c>
      <c r="D12" s="377">
        <v>2300</v>
      </c>
      <c r="E12" s="585">
        <v>3856</v>
      </c>
      <c r="F12" s="377">
        <v>196</v>
      </c>
      <c r="G12" s="377">
        <v>1130</v>
      </c>
      <c r="H12" s="377">
        <v>2670</v>
      </c>
      <c r="I12" s="585">
        <v>3996</v>
      </c>
      <c r="J12" s="377">
        <v>311</v>
      </c>
      <c r="K12" s="377">
        <v>96</v>
      </c>
      <c r="L12" s="377">
        <v>157</v>
      </c>
      <c r="M12" s="585">
        <v>564</v>
      </c>
      <c r="N12" s="378">
        <v>4560</v>
      </c>
      <c r="O12" s="349"/>
      <c r="P12" s="349"/>
      <c r="Q12" s="349"/>
      <c r="R12" s="349" t="str">
        <f>IF(N12=SUM(I12,M12),"","TOTAL DOES NOT MATCH SUM OF THE PARTS")</f>
        <v/>
      </c>
    </row>
    <row r="13" spans="1:18">
      <c r="A13" s="113">
        <v>2008</v>
      </c>
      <c r="B13" s="377">
        <v>598</v>
      </c>
      <c r="C13" s="377">
        <v>817</v>
      </c>
      <c r="D13" s="377">
        <v>2503</v>
      </c>
      <c r="E13" s="585">
        <v>3918</v>
      </c>
      <c r="F13" s="377">
        <v>237</v>
      </c>
      <c r="G13" s="377">
        <v>915</v>
      </c>
      <c r="H13" s="377">
        <v>2482</v>
      </c>
      <c r="I13" s="585">
        <v>3634</v>
      </c>
      <c r="J13" s="377">
        <v>361</v>
      </c>
      <c r="K13" s="377">
        <v>113</v>
      </c>
      <c r="L13" s="377">
        <v>246</v>
      </c>
      <c r="M13" s="585">
        <v>720</v>
      </c>
      <c r="N13" s="378">
        <v>4354</v>
      </c>
      <c r="O13" s="349"/>
      <c r="P13" s="349"/>
      <c r="Q13" s="349"/>
      <c r="R13" s="349"/>
    </row>
    <row r="14" spans="1:18">
      <c r="A14" s="113">
        <v>2009</v>
      </c>
      <c r="B14" s="377">
        <v>784</v>
      </c>
      <c r="C14" s="377">
        <v>971</v>
      </c>
      <c r="D14" s="377">
        <v>2745</v>
      </c>
      <c r="E14" s="585">
        <v>4500</v>
      </c>
      <c r="F14" s="377">
        <v>189</v>
      </c>
      <c r="G14" s="377">
        <v>911</v>
      </c>
      <c r="H14" s="377">
        <v>2084</v>
      </c>
      <c r="I14" s="585">
        <v>3184</v>
      </c>
      <c r="J14" s="377">
        <v>552</v>
      </c>
      <c r="K14" s="377">
        <v>110</v>
      </c>
      <c r="L14" s="377">
        <v>507</v>
      </c>
      <c r="M14" s="585">
        <v>1169</v>
      </c>
      <c r="N14" s="378">
        <v>4353</v>
      </c>
      <c r="O14" s="349"/>
      <c r="P14" s="349"/>
      <c r="Q14" s="349"/>
      <c r="R14" s="349"/>
    </row>
    <row r="15" spans="1:18">
      <c r="A15" s="113">
        <v>2010</v>
      </c>
      <c r="B15" s="377">
        <v>896</v>
      </c>
      <c r="C15" s="377">
        <v>1000</v>
      </c>
      <c r="D15" s="377">
        <v>2212</v>
      </c>
      <c r="E15" s="585">
        <v>4108</v>
      </c>
      <c r="F15" s="377">
        <v>223</v>
      </c>
      <c r="G15" s="377">
        <v>878</v>
      </c>
      <c r="H15" s="377">
        <v>1860</v>
      </c>
      <c r="I15" s="585">
        <v>2961</v>
      </c>
      <c r="J15" s="377">
        <v>547</v>
      </c>
      <c r="K15" s="377">
        <v>77</v>
      </c>
      <c r="L15" s="377">
        <v>336</v>
      </c>
      <c r="M15" s="585">
        <v>960</v>
      </c>
      <c r="N15" s="378">
        <v>3921</v>
      </c>
      <c r="O15" s="349"/>
      <c r="P15" s="349"/>
      <c r="Q15" s="349"/>
      <c r="R15" s="349"/>
    </row>
    <row r="16" spans="1:18">
      <c r="A16" s="113">
        <v>2011</v>
      </c>
      <c r="B16" s="377">
        <v>734</v>
      </c>
      <c r="C16" s="377">
        <v>870</v>
      </c>
      <c r="D16" s="377">
        <v>2312</v>
      </c>
      <c r="E16" s="585">
        <v>3916</v>
      </c>
      <c r="F16" s="377">
        <v>183</v>
      </c>
      <c r="G16" s="377">
        <v>786</v>
      </c>
      <c r="H16" s="377">
        <v>2065</v>
      </c>
      <c r="I16" s="585">
        <v>3034</v>
      </c>
      <c r="J16" s="377">
        <v>581</v>
      </c>
      <c r="K16" s="377">
        <v>111</v>
      </c>
      <c r="L16" s="377">
        <v>308</v>
      </c>
      <c r="M16" s="585">
        <v>1000</v>
      </c>
      <c r="N16" s="378">
        <v>4034</v>
      </c>
      <c r="O16" s="349"/>
      <c r="P16" s="349"/>
      <c r="Q16" s="349"/>
      <c r="R16" s="349"/>
    </row>
    <row r="17" spans="1:18">
      <c r="A17" s="113">
        <v>2012</v>
      </c>
      <c r="B17" s="377">
        <v>766</v>
      </c>
      <c r="C17" s="377">
        <v>958</v>
      </c>
      <c r="D17" s="377">
        <v>1948</v>
      </c>
      <c r="E17" s="585">
        <v>3672</v>
      </c>
      <c r="F17" s="377">
        <v>269</v>
      </c>
      <c r="G17" s="377">
        <v>715</v>
      </c>
      <c r="H17" s="377">
        <v>1902</v>
      </c>
      <c r="I17" s="585">
        <v>2886</v>
      </c>
      <c r="J17" s="377">
        <v>334</v>
      </c>
      <c r="K17" s="377">
        <v>167</v>
      </c>
      <c r="L17" s="377">
        <v>147</v>
      </c>
      <c r="M17" s="585">
        <v>648</v>
      </c>
      <c r="N17" s="378">
        <v>3534</v>
      </c>
      <c r="O17" s="349"/>
      <c r="P17" s="349"/>
      <c r="Q17" s="349"/>
      <c r="R17" s="349"/>
    </row>
    <row r="18" spans="1:18">
      <c r="A18" s="379">
        <v>2013</v>
      </c>
      <c r="B18" s="243">
        <v>623</v>
      </c>
      <c r="C18" s="243">
        <v>1023</v>
      </c>
      <c r="D18" s="243">
        <v>2338</v>
      </c>
      <c r="E18" s="586">
        <v>3984</v>
      </c>
      <c r="F18" s="243">
        <v>323</v>
      </c>
      <c r="G18" s="243">
        <v>727</v>
      </c>
      <c r="H18" s="243">
        <v>1869</v>
      </c>
      <c r="I18" s="586">
        <v>2919</v>
      </c>
      <c r="J18" s="243">
        <v>507</v>
      </c>
      <c r="K18" s="243">
        <v>141</v>
      </c>
      <c r="L18" s="243">
        <v>167</v>
      </c>
      <c r="M18" s="586">
        <v>815</v>
      </c>
      <c r="N18" s="380">
        <v>3734</v>
      </c>
      <c r="O18" s="349"/>
      <c r="P18" s="349"/>
      <c r="Q18" s="349"/>
      <c r="R18" s="349"/>
    </row>
    <row r="19" spans="1:18">
      <c r="A19" s="116">
        <v>2014</v>
      </c>
      <c r="B19" s="381">
        <v>477</v>
      </c>
      <c r="C19" s="381">
        <v>317</v>
      </c>
      <c r="D19" s="381">
        <v>697</v>
      </c>
      <c r="E19" s="587">
        <v>1491</v>
      </c>
      <c r="F19" s="381">
        <v>144</v>
      </c>
      <c r="G19" s="381">
        <v>199</v>
      </c>
      <c r="H19" s="381">
        <v>415</v>
      </c>
      <c r="I19" s="587">
        <v>758</v>
      </c>
      <c r="J19" s="381">
        <v>294</v>
      </c>
      <c r="K19" s="381">
        <v>58</v>
      </c>
      <c r="L19" s="381">
        <v>108</v>
      </c>
      <c r="M19" s="587">
        <v>460</v>
      </c>
      <c r="N19" s="382">
        <v>2709</v>
      </c>
      <c r="O19" s="349"/>
      <c r="P19" s="349"/>
      <c r="Q19" s="349"/>
      <c r="R19" s="349"/>
    </row>
    <row r="20" spans="1:18" s="952" customFormat="1">
      <c r="A20" s="1104"/>
      <c r="B20" s="1105"/>
      <c r="C20" s="1105"/>
      <c r="D20" s="1105"/>
      <c r="E20" s="1106"/>
      <c r="F20" s="1105"/>
      <c r="G20" s="1105"/>
      <c r="H20" s="1105"/>
      <c r="I20" s="1106"/>
      <c r="J20" s="1105"/>
      <c r="K20" s="1105"/>
      <c r="L20" s="1105"/>
      <c r="M20" s="1106"/>
      <c r="N20" s="1106"/>
      <c r="O20" s="1028"/>
      <c r="P20" s="1028"/>
      <c r="Q20" s="1028"/>
      <c r="R20" s="1028"/>
    </row>
    <row r="21" spans="1:18">
      <c r="A21" s="234" t="s">
        <v>21</v>
      </c>
      <c r="B21" s="377"/>
      <c r="C21" s="377"/>
      <c r="D21" s="377"/>
      <c r="E21" s="378"/>
      <c r="F21" s="377"/>
      <c r="G21" s="377"/>
      <c r="H21" s="377"/>
      <c r="I21" s="378"/>
      <c r="J21" s="377"/>
      <c r="K21" s="377"/>
      <c r="L21" s="377"/>
      <c r="M21" s="378"/>
      <c r="N21" s="378"/>
      <c r="O21" s="349"/>
      <c r="P21" s="349"/>
      <c r="Q21" s="349"/>
      <c r="R21" s="349"/>
    </row>
    <row r="22" spans="1:18">
      <c r="A22" s="1253"/>
      <c r="B22" s="1253"/>
      <c r="C22" s="377"/>
      <c r="D22" s="377"/>
      <c r="E22" s="378"/>
      <c r="F22" s="377"/>
      <c r="G22" s="377"/>
      <c r="H22" s="377"/>
      <c r="I22" s="378"/>
      <c r="J22" s="377"/>
      <c r="K22" s="377"/>
      <c r="L22" s="377"/>
      <c r="M22" s="378"/>
      <c r="N22" s="378"/>
      <c r="O22" s="349"/>
      <c r="P22" s="349"/>
      <c r="Q22" s="349"/>
      <c r="R22" s="349"/>
    </row>
    <row r="23" spans="1:18">
      <c r="A23" s="234" t="s">
        <v>233</v>
      </c>
      <c r="B23" s="372"/>
      <c r="C23" s="372"/>
      <c r="D23" s="372"/>
      <c r="E23" s="372"/>
      <c r="F23" s="375"/>
      <c r="G23" s="375"/>
      <c r="H23" s="375"/>
      <c r="I23" s="375"/>
      <c r="J23" s="375"/>
      <c r="K23" s="375"/>
      <c r="L23" s="375"/>
    </row>
    <row r="24" spans="1:18">
      <c r="A24" s="7" t="s">
        <v>81</v>
      </c>
      <c r="B24" s="372"/>
      <c r="C24" s="372"/>
      <c r="D24" s="372"/>
      <c r="E24" s="372"/>
      <c r="F24" s="375"/>
      <c r="G24" s="375"/>
      <c r="H24" s="375"/>
      <c r="I24" s="375"/>
      <c r="J24" s="375"/>
      <c r="K24" s="375"/>
      <c r="L24" s="375"/>
    </row>
    <row r="25" spans="1:18">
      <c r="A25" s="584" t="s">
        <v>90</v>
      </c>
    </row>
    <row r="26" spans="1:18">
      <c r="A26" s="1247" t="s">
        <v>91</v>
      </c>
      <c r="B26" s="1246"/>
      <c r="C26" s="1246"/>
      <c r="D26" s="1246"/>
      <c r="E26" s="1246"/>
      <c r="F26" s="1246"/>
      <c r="G26" s="1246"/>
      <c r="H26" s="1246"/>
      <c r="I26" s="1246"/>
      <c r="J26" s="1246"/>
      <c r="K26" s="1246"/>
      <c r="L26" s="1246"/>
      <c r="M26" s="1246"/>
      <c r="N26" s="1246"/>
      <c r="O26" s="1246"/>
      <c r="P26" s="1246"/>
    </row>
    <row r="27" spans="1:18">
      <c r="A27" s="1247" t="s">
        <v>92</v>
      </c>
      <c r="B27" s="1246"/>
      <c r="C27" s="1246"/>
      <c r="D27" s="1246"/>
      <c r="E27" s="1246"/>
      <c r="F27" s="1246"/>
      <c r="G27" s="1246"/>
      <c r="H27" s="1246"/>
      <c r="I27" s="1246"/>
      <c r="J27" s="1246"/>
      <c r="K27" s="1246"/>
      <c r="L27" s="1246"/>
      <c r="M27" s="1246"/>
      <c r="N27" s="1246"/>
      <c r="O27" s="1246"/>
      <c r="P27" s="1246"/>
    </row>
    <row r="28" spans="1:18">
      <c r="A28" s="388"/>
      <c r="B28" s="195"/>
      <c r="C28" s="195"/>
      <c r="D28" s="195"/>
      <c r="E28" s="195"/>
      <c r="F28" s="195"/>
      <c r="G28" s="195"/>
      <c r="H28" s="195"/>
      <c r="I28" s="195"/>
      <c r="J28" s="195"/>
      <c r="K28" s="195"/>
      <c r="L28" s="195"/>
      <c r="M28" s="195"/>
      <c r="N28" s="195"/>
      <c r="O28" s="195"/>
      <c r="P28" s="195"/>
    </row>
    <row r="29" spans="1:18">
      <c r="A29" s="93" t="s">
        <v>176</v>
      </c>
    </row>
    <row r="30" spans="1:18">
      <c r="A30" s="94" t="s">
        <v>180</v>
      </c>
    </row>
  </sheetData>
  <mergeCells count="11">
    <mergeCell ref="A2:F2"/>
    <mergeCell ref="D4:F4"/>
    <mergeCell ref="N6:N7"/>
    <mergeCell ref="F5:N5"/>
    <mergeCell ref="A5:A7"/>
    <mergeCell ref="A27:P27"/>
    <mergeCell ref="A26:P26"/>
    <mergeCell ref="B5:E6"/>
    <mergeCell ref="F6:I6"/>
    <mergeCell ref="J6:M6"/>
    <mergeCell ref="A22:B22"/>
  </mergeCells>
  <phoneticPr fontId="2" type="noConversion"/>
  <hyperlinks>
    <hyperlink ref="N1" location="Index!A1" display="Index"/>
  </hyperlinks>
  <pageMargins left="0.75" right="0.75" top="1" bottom="1" header="0.5" footer="0.5"/>
  <pageSetup paperSize="9" scale="67" orientation="landscape" r:id="rId1"/>
  <headerFooter alignWithMargins="0">
    <oddHeader>&amp;CCourt Statistics Quarterly 
Additional Tables - 2014</oddHeader>
    <oddFooter>Page &amp;P of &amp;N</oddFooter>
  </headerFooter>
</worksheet>
</file>

<file path=xl/worksheets/sheet17.xml><?xml version="1.0" encoding="utf-8"?>
<worksheet xmlns="http://schemas.openxmlformats.org/spreadsheetml/2006/main" xmlns:r="http://schemas.openxmlformats.org/officeDocument/2006/relationships">
  <sheetPr codeName="Sheet17"/>
  <dimension ref="A1:IV29"/>
  <sheetViews>
    <sheetView zoomScaleNormal="100" zoomScaleSheetLayoutView="100" workbookViewId="0"/>
  </sheetViews>
  <sheetFormatPr defaultRowHeight="12.75"/>
  <cols>
    <col min="1" max="1" width="13" style="166" customWidth="1"/>
    <col min="2" max="2" width="15.5703125" style="166" customWidth="1"/>
    <col min="3" max="3" width="21" style="166" customWidth="1"/>
    <col min="4" max="4" width="13.85546875" style="166" customWidth="1"/>
    <col min="5" max="5" width="10" style="166" customWidth="1"/>
    <col min="6" max="16384" width="9.140625" style="166"/>
  </cols>
  <sheetData>
    <row r="1" spans="1:9">
      <c r="A1" s="371" t="s">
        <v>837</v>
      </c>
      <c r="E1" s="191" t="s">
        <v>643</v>
      </c>
    </row>
    <row r="2" spans="1:9" ht="14.25">
      <c r="A2" s="492" t="s">
        <v>89</v>
      </c>
      <c r="B2" s="195"/>
    </row>
    <row r="3" spans="1:9">
      <c r="A3" s="513" t="s">
        <v>776</v>
      </c>
      <c r="B3" s="168"/>
      <c r="E3" s="235"/>
    </row>
    <row r="4" spans="1:9">
      <c r="A4" s="375"/>
      <c r="I4" s="296"/>
    </row>
    <row r="5" spans="1:9">
      <c r="A5" s="1259" t="s">
        <v>281</v>
      </c>
      <c r="B5" s="1152" t="s">
        <v>97</v>
      </c>
      <c r="C5" s="1150"/>
      <c r="D5" s="1221" t="s">
        <v>98</v>
      </c>
      <c r="E5" s="1221" t="s">
        <v>231</v>
      </c>
      <c r="F5" s="243"/>
    </row>
    <row r="6" spans="1:9" s="195" customFormat="1" ht="38.25">
      <c r="A6" s="1146"/>
      <c r="B6" s="788" t="s">
        <v>214</v>
      </c>
      <c r="C6" s="788" t="s">
        <v>215</v>
      </c>
      <c r="D6" s="1257"/>
      <c r="E6" s="1257"/>
    </row>
    <row r="7" spans="1:9">
      <c r="A7" s="174"/>
      <c r="B7" s="179"/>
      <c r="C7" s="179"/>
      <c r="D7" s="179"/>
      <c r="E7" s="787"/>
    </row>
    <row r="8" spans="1:9">
      <c r="A8" s="174">
        <v>2003</v>
      </c>
      <c r="B8" s="377">
        <v>9679</v>
      </c>
      <c r="C8" s="377">
        <v>1171</v>
      </c>
      <c r="D8" s="601" t="s">
        <v>442</v>
      </c>
      <c r="E8" s="585">
        <v>10850</v>
      </c>
      <c r="F8" s="349"/>
    </row>
    <row r="9" spans="1:9">
      <c r="A9" s="174">
        <v>2004</v>
      </c>
      <c r="B9" s="377">
        <v>9567</v>
      </c>
      <c r="C9" s="377">
        <v>1966</v>
      </c>
      <c r="D9" s="601" t="s">
        <v>442</v>
      </c>
      <c r="E9" s="585">
        <v>11533</v>
      </c>
      <c r="F9" s="349"/>
    </row>
    <row r="10" spans="1:9">
      <c r="A10" s="174">
        <v>2005</v>
      </c>
      <c r="B10" s="377">
        <v>10339</v>
      </c>
      <c r="C10" s="377">
        <v>2810</v>
      </c>
      <c r="D10" s="601" t="s">
        <v>442</v>
      </c>
      <c r="E10" s="585">
        <v>13149</v>
      </c>
      <c r="F10" s="349"/>
    </row>
    <row r="11" spans="1:9">
      <c r="A11" s="174">
        <v>2006</v>
      </c>
      <c r="B11" s="377">
        <v>9846</v>
      </c>
      <c r="C11" s="377">
        <v>3713</v>
      </c>
      <c r="D11" s="377">
        <v>6550</v>
      </c>
      <c r="E11" s="585">
        <v>20109</v>
      </c>
      <c r="F11" s="349"/>
    </row>
    <row r="12" spans="1:9">
      <c r="A12" s="174">
        <v>2007</v>
      </c>
      <c r="B12" s="377">
        <v>8730</v>
      </c>
      <c r="C12" s="377">
        <v>3749</v>
      </c>
      <c r="D12" s="377">
        <v>8261</v>
      </c>
      <c r="E12" s="585">
        <v>20740</v>
      </c>
      <c r="F12" s="349"/>
    </row>
    <row r="13" spans="1:9">
      <c r="A13" s="174">
        <v>2008</v>
      </c>
      <c r="B13" s="377">
        <v>8610</v>
      </c>
      <c r="C13" s="377">
        <v>3534</v>
      </c>
      <c r="D13" s="377">
        <v>5551</v>
      </c>
      <c r="E13" s="585">
        <v>17695</v>
      </c>
      <c r="F13" s="349"/>
    </row>
    <row r="14" spans="1:9">
      <c r="A14" s="174">
        <v>2009</v>
      </c>
      <c r="B14" s="377">
        <v>7210</v>
      </c>
      <c r="C14" s="377">
        <v>3560</v>
      </c>
      <c r="D14" s="377">
        <v>7402</v>
      </c>
      <c r="E14" s="585">
        <v>18172</v>
      </c>
      <c r="F14" s="349"/>
    </row>
    <row r="15" spans="1:9">
      <c r="A15" s="174">
        <v>2010</v>
      </c>
      <c r="B15" s="377">
        <v>5597</v>
      </c>
      <c r="C15" s="377">
        <v>2792</v>
      </c>
      <c r="D15" s="377">
        <v>2674</v>
      </c>
      <c r="E15" s="585">
        <v>11063</v>
      </c>
      <c r="F15" s="349"/>
    </row>
    <row r="16" spans="1:9">
      <c r="A16" s="174">
        <v>2011</v>
      </c>
      <c r="B16" s="377">
        <v>6227</v>
      </c>
      <c r="C16" s="377">
        <v>2042</v>
      </c>
      <c r="D16" s="377">
        <v>3852</v>
      </c>
      <c r="E16" s="585">
        <v>12121</v>
      </c>
      <c r="F16" s="349"/>
    </row>
    <row r="17" spans="1:256">
      <c r="A17" s="174">
        <v>2012</v>
      </c>
      <c r="B17" s="377">
        <v>4755</v>
      </c>
      <c r="C17" s="377">
        <v>1572</v>
      </c>
      <c r="D17" s="377">
        <v>1129</v>
      </c>
      <c r="E17" s="585">
        <v>7456</v>
      </c>
      <c r="F17" s="349"/>
    </row>
    <row r="18" spans="1:256">
      <c r="A18" s="174">
        <v>2013</v>
      </c>
      <c r="B18" s="377">
        <v>4362</v>
      </c>
      <c r="C18" s="377">
        <v>1225</v>
      </c>
      <c r="D18" s="377">
        <v>2923</v>
      </c>
      <c r="E18" s="585">
        <v>8510</v>
      </c>
      <c r="F18" s="349"/>
    </row>
    <row r="19" spans="1:256">
      <c r="A19" s="176">
        <v>2014</v>
      </c>
      <c r="B19" s="381">
        <v>4176</v>
      </c>
      <c r="C19" s="381">
        <v>1349</v>
      </c>
      <c r="D19" s="381">
        <v>1489</v>
      </c>
      <c r="E19" s="774">
        <v>7014</v>
      </c>
      <c r="F19" s="349"/>
    </row>
    <row r="20" spans="1:256">
      <c r="A20" s="1083"/>
      <c r="B20" s="1105"/>
      <c r="C20" s="1105"/>
      <c r="D20" s="1105"/>
      <c r="E20" s="1107"/>
      <c r="F20" s="349"/>
    </row>
    <row r="21" spans="1:256">
      <c r="A21" s="234" t="s">
        <v>22</v>
      </c>
    </row>
    <row r="22" spans="1:256">
      <c r="A22" s="447"/>
    </row>
    <row r="23" spans="1:256">
      <c r="A23" s="234" t="s">
        <v>233</v>
      </c>
      <c r="H23" s="243"/>
    </row>
    <row r="24" spans="1:256" ht="12.75" customHeight="1">
      <c r="A24" s="490" t="s">
        <v>81</v>
      </c>
      <c r="B24" s="490"/>
      <c r="C24" s="490"/>
      <c r="D24" s="490"/>
      <c r="E24" s="490"/>
      <c r="F24" s="490"/>
      <c r="G24" s="490"/>
      <c r="H24" s="490"/>
      <c r="I24" s="490"/>
      <c r="J24" s="490"/>
      <c r="K24" s="490"/>
      <c r="L24" s="490"/>
      <c r="M24" s="490"/>
      <c r="N24" s="490"/>
      <c r="O24" s="490"/>
      <c r="P24" s="490"/>
      <c r="Q24" s="490"/>
      <c r="R24" s="490"/>
      <c r="S24" s="490"/>
      <c r="T24" s="490"/>
      <c r="U24" s="490"/>
      <c r="V24" s="490"/>
      <c r="W24" s="490"/>
      <c r="X24" s="490"/>
      <c r="Y24" s="490"/>
      <c r="Z24" s="490"/>
      <c r="AA24" s="490"/>
      <c r="AB24" s="490"/>
      <c r="AC24" s="490" t="s">
        <v>79</v>
      </c>
      <c r="AD24" s="490" t="s">
        <v>79</v>
      </c>
      <c r="AE24" s="490" t="s">
        <v>79</v>
      </c>
      <c r="AF24" s="490" t="s">
        <v>79</v>
      </c>
      <c r="AG24" s="490" t="s">
        <v>79</v>
      </c>
      <c r="AH24" s="490" t="s">
        <v>79</v>
      </c>
      <c r="AI24" s="490" t="s">
        <v>79</v>
      </c>
      <c r="AJ24" s="490" t="s">
        <v>79</v>
      </c>
      <c r="AK24" s="490" t="s">
        <v>79</v>
      </c>
      <c r="AL24" s="490" t="s">
        <v>79</v>
      </c>
      <c r="AM24" s="490" t="s">
        <v>79</v>
      </c>
      <c r="AN24" s="490" t="s">
        <v>79</v>
      </c>
      <c r="AO24" s="490" t="s">
        <v>79</v>
      </c>
      <c r="AP24" s="490" t="s">
        <v>79</v>
      </c>
      <c r="AQ24" s="490" t="s">
        <v>79</v>
      </c>
      <c r="AR24" s="490" t="s">
        <v>79</v>
      </c>
      <c r="AS24" s="490" t="s">
        <v>79</v>
      </c>
      <c r="AT24" s="490" t="s">
        <v>79</v>
      </c>
      <c r="AU24" s="490" t="s">
        <v>79</v>
      </c>
      <c r="AV24" s="490" t="s">
        <v>79</v>
      </c>
      <c r="AW24" s="490" t="s">
        <v>79</v>
      </c>
      <c r="AX24" s="490" t="s">
        <v>79</v>
      </c>
      <c r="AY24" s="490" t="s">
        <v>79</v>
      </c>
      <c r="AZ24" s="490" t="s">
        <v>79</v>
      </c>
      <c r="BA24" s="490" t="s">
        <v>79</v>
      </c>
      <c r="BB24" s="490" t="s">
        <v>79</v>
      </c>
      <c r="BC24" s="490" t="s">
        <v>79</v>
      </c>
      <c r="BD24" s="490" t="s">
        <v>79</v>
      </c>
      <c r="BE24" s="490" t="s">
        <v>79</v>
      </c>
      <c r="BF24" s="490" t="s">
        <v>79</v>
      </c>
      <c r="BG24" s="490" t="s">
        <v>79</v>
      </c>
      <c r="BH24" s="490" t="s">
        <v>79</v>
      </c>
      <c r="BI24" s="490" t="s">
        <v>79</v>
      </c>
      <c r="BJ24" s="490" t="s">
        <v>79</v>
      </c>
      <c r="BK24" s="490" t="s">
        <v>79</v>
      </c>
      <c r="BL24" s="490" t="s">
        <v>79</v>
      </c>
      <c r="BM24" s="490" t="s">
        <v>79</v>
      </c>
      <c r="BN24" s="490" t="s">
        <v>79</v>
      </c>
      <c r="BO24" s="490" t="s">
        <v>79</v>
      </c>
      <c r="BP24" s="490" t="s">
        <v>79</v>
      </c>
      <c r="BQ24" s="490" t="s">
        <v>79</v>
      </c>
      <c r="BR24" s="490" t="s">
        <v>79</v>
      </c>
      <c r="BS24" s="490" t="s">
        <v>79</v>
      </c>
      <c r="BT24" s="490" t="s">
        <v>79</v>
      </c>
      <c r="BU24" s="490" t="s">
        <v>79</v>
      </c>
      <c r="BV24" s="490" t="s">
        <v>79</v>
      </c>
      <c r="BW24" s="490" t="s">
        <v>79</v>
      </c>
      <c r="BX24" s="490" t="s">
        <v>79</v>
      </c>
      <c r="BY24" s="490" t="s">
        <v>79</v>
      </c>
      <c r="BZ24" s="490" t="s">
        <v>79</v>
      </c>
      <c r="CA24" s="490" t="s">
        <v>79</v>
      </c>
      <c r="CB24" s="490" t="s">
        <v>79</v>
      </c>
      <c r="CC24" s="490" t="s">
        <v>79</v>
      </c>
      <c r="CD24" s="490" t="s">
        <v>79</v>
      </c>
      <c r="CE24" s="490" t="s">
        <v>79</v>
      </c>
      <c r="CF24" s="490" t="s">
        <v>79</v>
      </c>
      <c r="CG24" s="490" t="s">
        <v>79</v>
      </c>
      <c r="CH24" s="490" t="s">
        <v>79</v>
      </c>
      <c r="CI24" s="490" t="s">
        <v>79</v>
      </c>
      <c r="CJ24" s="490" t="s">
        <v>79</v>
      </c>
      <c r="CK24" s="490" t="s">
        <v>79</v>
      </c>
      <c r="CL24" s="490" t="s">
        <v>79</v>
      </c>
      <c r="CM24" s="490" t="s">
        <v>79</v>
      </c>
      <c r="CN24" s="490" t="s">
        <v>79</v>
      </c>
      <c r="CO24" s="490" t="s">
        <v>79</v>
      </c>
      <c r="CP24" s="490" t="s">
        <v>79</v>
      </c>
      <c r="CQ24" s="490" t="s">
        <v>79</v>
      </c>
      <c r="CR24" s="490" t="s">
        <v>79</v>
      </c>
      <c r="CS24" s="490" t="s">
        <v>79</v>
      </c>
      <c r="CT24" s="490" t="s">
        <v>79</v>
      </c>
      <c r="CU24" s="490" t="s">
        <v>79</v>
      </c>
      <c r="CV24" s="490" t="s">
        <v>79</v>
      </c>
      <c r="CW24" s="490" t="s">
        <v>79</v>
      </c>
      <c r="CX24" s="490" t="s">
        <v>79</v>
      </c>
      <c r="CY24" s="490" t="s">
        <v>79</v>
      </c>
      <c r="CZ24" s="490" t="s">
        <v>79</v>
      </c>
      <c r="DA24" s="490" t="s">
        <v>79</v>
      </c>
      <c r="DB24" s="490" t="s">
        <v>79</v>
      </c>
      <c r="DC24" s="490" t="s">
        <v>79</v>
      </c>
      <c r="DD24" s="490" t="s">
        <v>79</v>
      </c>
      <c r="DE24" s="490" t="s">
        <v>79</v>
      </c>
      <c r="DF24" s="490" t="s">
        <v>79</v>
      </c>
      <c r="DG24" s="490" t="s">
        <v>79</v>
      </c>
      <c r="DH24" s="490" t="s">
        <v>79</v>
      </c>
      <c r="DI24" s="490" t="s">
        <v>79</v>
      </c>
      <c r="DJ24" s="490" t="s">
        <v>79</v>
      </c>
      <c r="DK24" s="490" t="s">
        <v>79</v>
      </c>
      <c r="DL24" s="490" t="s">
        <v>79</v>
      </c>
      <c r="DM24" s="490" t="s">
        <v>79</v>
      </c>
      <c r="DN24" s="490" t="s">
        <v>79</v>
      </c>
      <c r="DO24" s="490" t="s">
        <v>79</v>
      </c>
      <c r="DP24" s="490" t="s">
        <v>79</v>
      </c>
      <c r="DQ24" s="490" t="s">
        <v>79</v>
      </c>
      <c r="DR24" s="490" t="s">
        <v>79</v>
      </c>
      <c r="DS24" s="490" t="s">
        <v>79</v>
      </c>
      <c r="DT24" s="490" t="s">
        <v>79</v>
      </c>
      <c r="DU24" s="490" t="s">
        <v>79</v>
      </c>
      <c r="DV24" s="490" t="s">
        <v>79</v>
      </c>
      <c r="DW24" s="490" t="s">
        <v>79</v>
      </c>
      <c r="DX24" s="490" t="s">
        <v>79</v>
      </c>
      <c r="DY24" s="490" t="s">
        <v>79</v>
      </c>
      <c r="DZ24" s="490" t="s">
        <v>79</v>
      </c>
      <c r="EA24" s="490" t="s">
        <v>79</v>
      </c>
      <c r="EB24" s="490" t="s">
        <v>79</v>
      </c>
      <c r="EC24" s="490" t="s">
        <v>79</v>
      </c>
      <c r="ED24" s="490" t="s">
        <v>79</v>
      </c>
      <c r="EE24" s="490" t="s">
        <v>79</v>
      </c>
      <c r="EF24" s="490" t="s">
        <v>79</v>
      </c>
      <c r="EG24" s="490" t="s">
        <v>79</v>
      </c>
      <c r="EH24" s="490" t="s">
        <v>79</v>
      </c>
      <c r="EI24" s="490" t="s">
        <v>79</v>
      </c>
      <c r="EJ24" s="490" t="s">
        <v>79</v>
      </c>
      <c r="EK24" s="490" t="s">
        <v>79</v>
      </c>
      <c r="EL24" s="490" t="s">
        <v>79</v>
      </c>
      <c r="EM24" s="490" t="s">
        <v>79</v>
      </c>
      <c r="EN24" s="490" t="s">
        <v>79</v>
      </c>
      <c r="EO24" s="490" t="s">
        <v>79</v>
      </c>
      <c r="EP24" s="490" t="s">
        <v>79</v>
      </c>
      <c r="EQ24" s="490" t="s">
        <v>79</v>
      </c>
      <c r="ER24" s="490" t="s">
        <v>79</v>
      </c>
      <c r="ES24" s="490" t="s">
        <v>79</v>
      </c>
      <c r="ET24" s="490" t="s">
        <v>79</v>
      </c>
      <c r="EU24" s="490" t="s">
        <v>79</v>
      </c>
      <c r="EV24" s="490" t="s">
        <v>79</v>
      </c>
      <c r="EW24" s="490" t="s">
        <v>79</v>
      </c>
      <c r="EX24" s="490" t="s">
        <v>79</v>
      </c>
      <c r="EY24" s="490" t="s">
        <v>79</v>
      </c>
      <c r="EZ24" s="490" t="s">
        <v>79</v>
      </c>
      <c r="FA24" s="490" t="s">
        <v>79</v>
      </c>
      <c r="FB24" s="490" t="s">
        <v>79</v>
      </c>
      <c r="FC24" s="490" t="s">
        <v>79</v>
      </c>
      <c r="FD24" s="490" t="s">
        <v>79</v>
      </c>
      <c r="FE24" s="490" t="s">
        <v>79</v>
      </c>
      <c r="FF24" s="490" t="s">
        <v>79</v>
      </c>
      <c r="FG24" s="490" t="s">
        <v>79</v>
      </c>
      <c r="FH24" s="490" t="s">
        <v>79</v>
      </c>
      <c r="FI24" s="490" t="s">
        <v>79</v>
      </c>
      <c r="FJ24" s="490" t="s">
        <v>79</v>
      </c>
      <c r="FK24" s="490" t="s">
        <v>79</v>
      </c>
      <c r="FL24" s="490" t="s">
        <v>79</v>
      </c>
      <c r="FM24" s="490" t="s">
        <v>79</v>
      </c>
      <c r="FN24" s="490" t="s">
        <v>79</v>
      </c>
      <c r="FO24" s="490" t="s">
        <v>79</v>
      </c>
      <c r="FP24" s="490" t="s">
        <v>79</v>
      </c>
      <c r="FQ24" s="490" t="s">
        <v>79</v>
      </c>
      <c r="FR24" s="490" t="s">
        <v>79</v>
      </c>
      <c r="FS24" s="490" t="s">
        <v>79</v>
      </c>
      <c r="FT24" s="490" t="s">
        <v>79</v>
      </c>
      <c r="FU24" s="490" t="s">
        <v>79</v>
      </c>
      <c r="FV24" s="490" t="s">
        <v>79</v>
      </c>
      <c r="FW24" s="490" t="s">
        <v>79</v>
      </c>
      <c r="FX24" s="490" t="s">
        <v>79</v>
      </c>
      <c r="FY24" s="490" t="s">
        <v>79</v>
      </c>
      <c r="FZ24" s="490" t="s">
        <v>79</v>
      </c>
      <c r="GA24" s="490" t="s">
        <v>79</v>
      </c>
      <c r="GB24" s="490" t="s">
        <v>79</v>
      </c>
      <c r="GC24" s="490" t="s">
        <v>79</v>
      </c>
      <c r="GD24" s="490" t="s">
        <v>79</v>
      </c>
      <c r="GE24" s="490" t="s">
        <v>79</v>
      </c>
      <c r="GF24" s="490" t="s">
        <v>79</v>
      </c>
      <c r="GG24" s="490" t="s">
        <v>79</v>
      </c>
      <c r="GH24" s="490" t="s">
        <v>79</v>
      </c>
      <c r="GI24" s="490" t="s">
        <v>79</v>
      </c>
      <c r="GJ24" s="490" t="s">
        <v>79</v>
      </c>
      <c r="GK24" s="490" t="s">
        <v>79</v>
      </c>
      <c r="GL24" s="490" t="s">
        <v>79</v>
      </c>
      <c r="GM24" s="490" t="s">
        <v>79</v>
      </c>
      <c r="GN24" s="490" t="s">
        <v>79</v>
      </c>
      <c r="GO24" s="490" t="s">
        <v>79</v>
      </c>
      <c r="GP24" s="490" t="s">
        <v>79</v>
      </c>
      <c r="GQ24" s="490" t="s">
        <v>79</v>
      </c>
      <c r="GR24" s="490" t="s">
        <v>79</v>
      </c>
      <c r="GS24" s="490" t="s">
        <v>79</v>
      </c>
      <c r="GT24" s="490" t="s">
        <v>79</v>
      </c>
      <c r="GU24" s="490" t="s">
        <v>79</v>
      </c>
      <c r="GV24" s="490" t="s">
        <v>79</v>
      </c>
      <c r="GW24" s="490" t="s">
        <v>79</v>
      </c>
      <c r="GX24" s="490" t="s">
        <v>79</v>
      </c>
      <c r="GY24" s="490" t="s">
        <v>79</v>
      </c>
      <c r="GZ24" s="490" t="s">
        <v>79</v>
      </c>
      <c r="HA24" s="490" t="s">
        <v>79</v>
      </c>
      <c r="HB24" s="490" t="s">
        <v>79</v>
      </c>
      <c r="HC24" s="490" t="s">
        <v>79</v>
      </c>
      <c r="HD24" s="490" t="s">
        <v>79</v>
      </c>
      <c r="HE24" s="490" t="s">
        <v>79</v>
      </c>
      <c r="HF24" s="490" t="s">
        <v>79</v>
      </c>
      <c r="HG24" s="490" t="s">
        <v>79</v>
      </c>
      <c r="HH24" s="490" t="s">
        <v>79</v>
      </c>
      <c r="HI24" s="490" t="s">
        <v>79</v>
      </c>
      <c r="HJ24" s="490" t="s">
        <v>79</v>
      </c>
      <c r="HK24" s="490" t="s">
        <v>79</v>
      </c>
      <c r="HL24" s="490" t="s">
        <v>79</v>
      </c>
      <c r="HM24" s="490" t="s">
        <v>79</v>
      </c>
      <c r="HN24" s="490" t="s">
        <v>79</v>
      </c>
      <c r="HO24" s="490" t="s">
        <v>79</v>
      </c>
      <c r="HP24" s="490" t="s">
        <v>79</v>
      </c>
      <c r="HQ24" s="490" t="s">
        <v>79</v>
      </c>
      <c r="HR24" s="490" t="s">
        <v>79</v>
      </c>
      <c r="HS24" s="490" t="s">
        <v>79</v>
      </c>
      <c r="HT24" s="490" t="s">
        <v>79</v>
      </c>
      <c r="HU24" s="490" t="s">
        <v>79</v>
      </c>
      <c r="HV24" s="490" t="s">
        <v>79</v>
      </c>
      <c r="HW24" s="490" t="s">
        <v>79</v>
      </c>
      <c r="HX24" s="490" t="s">
        <v>79</v>
      </c>
      <c r="HY24" s="490" t="s">
        <v>79</v>
      </c>
      <c r="HZ24" s="490" t="s">
        <v>79</v>
      </c>
      <c r="IA24" s="490" t="s">
        <v>79</v>
      </c>
      <c r="IB24" s="490" t="s">
        <v>79</v>
      </c>
      <c r="IC24" s="490" t="s">
        <v>79</v>
      </c>
      <c r="ID24" s="490" t="s">
        <v>79</v>
      </c>
      <c r="IE24" s="490" t="s">
        <v>79</v>
      </c>
      <c r="IF24" s="490" t="s">
        <v>79</v>
      </c>
      <c r="IG24" s="490" t="s">
        <v>79</v>
      </c>
      <c r="IH24" s="490" t="s">
        <v>79</v>
      </c>
      <c r="II24" s="490" t="s">
        <v>79</v>
      </c>
      <c r="IJ24" s="490" t="s">
        <v>79</v>
      </c>
      <c r="IK24" s="490" t="s">
        <v>79</v>
      </c>
      <c r="IL24" s="490" t="s">
        <v>79</v>
      </c>
      <c r="IM24" s="490" t="s">
        <v>79</v>
      </c>
      <c r="IN24" s="490" t="s">
        <v>79</v>
      </c>
      <c r="IO24" s="490" t="s">
        <v>79</v>
      </c>
      <c r="IP24" s="490" t="s">
        <v>79</v>
      </c>
      <c r="IQ24" s="490" t="s">
        <v>79</v>
      </c>
      <c r="IR24" s="490" t="s">
        <v>79</v>
      </c>
      <c r="IS24" s="490" t="s">
        <v>79</v>
      </c>
      <c r="IT24" s="490" t="s">
        <v>79</v>
      </c>
      <c r="IU24" s="490" t="s">
        <v>79</v>
      </c>
      <c r="IV24" s="490" t="s">
        <v>79</v>
      </c>
    </row>
    <row r="25" spans="1:256" ht="24.75" customHeight="1">
      <c r="A25" s="1258" t="s">
        <v>95</v>
      </c>
      <c r="B25" s="1246"/>
      <c r="C25" s="1246"/>
      <c r="D25" s="1246"/>
      <c r="E25" s="1246"/>
      <c r="F25" s="195"/>
      <c r="G25" s="195"/>
      <c r="H25" s="195"/>
      <c r="I25" s="195"/>
    </row>
    <row r="26" spans="1:256" ht="39" customHeight="1">
      <c r="A26" s="1244" t="s">
        <v>96</v>
      </c>
      <c r="B26" s="1246"/>
      <c r="C26" s="1246"/>
      <c r="D26" s="1246"/>
      <c r="E26" s="1246"/>
      <c r="F26" s="651"/>
      <c r="G26" s="195"/>
      <c r="H26" s="195"/>
      <c r="I26" s="195"/>
    </row>
    <row r="27" spans="1:256">
      <c r="A27" s="975"/>
      <c r="B27" s="195"/>
      <c r="C27" s="195"/>
      <c r="D27" s="195"/>
      <c r="E27" s="195"/>
      <c r="F27" s="651"/>
      <c r="G27" s="195"/>
      <c r="H27" s="195"/>
      <c r="I27" s="195"/>
    </row>
    <row r="28" spans="1:256">
      <c r="A28" s="93" t="s">
        <v>176</v>
      </c>
    </row>
    <row r="29" spans="1:256">
      <c r="A29" s="94" t="s">
        <v>180</v>
      </c>
    </row>
  </sheetData>
  <mergeCells count="6">
    <mergeCell ref="A25:E25"/>
    <mergeCell ref="A26:E26"/>
    <mergeCell ref="B5:C5"/>
    <mergeCell ref="D5:D6"/>
    <mergeCell ref="E5:E6"/>
    <mergeCell ref="A5:A6"/>
  </mergeCells>
  <phoneticPr fontId="2" type="noConversion"/>
  <hyperlinks>
    <hyperlink ref="E1" location="Index!A1" display="Index"/>
  </hyperlinks>
  <pageMargins left="0.75" right="0.75" top="1" bottom="1" header="0.5" footer="0.5"/>
  <pageSetup paperSize="9" scale="67" orientation="landscape" r:id="rId1"/>
  <headerFooter alignWithMargins="0">
    <oddHeader>&amp;CCourt Statistics Quarterly 
Additional Tables - 2014</oddHeader>
    <oddFooter>Page &amp;P of &amp;N</oddFooter>
  </headerFooter>
</worksheet>
</file>

<file path=xl/worksheets/sheet18.xml><?xml version="1.0" encoding="utf-8"?>
<worksheet xmlns="http://schemas.openxmlformats.org/spreadsheetml/2006/main" xmlns:r="http://schemas.openxmlformats.org/officeDocument/2006/relationships">
  <sheetPr codeName="Sheet18"/>
  <dimension ref="A1:IV28"/>
  <sheetViews>
    <sheetView zoomScaleNormal="100" zoomScaleSheetLayoutView="100" workbookViewId="0"/>
  </sheetViews>
  <sheetFormatPr defaultRowHeight="12.75"/>
  <cols>
    <col min="1" max="1" width="25.7109375" style="276" customWidth="1"/>
    <col min="2" max="2" width="11" style="276" customWidth="1"/>
    <col min="3" max="3" width="13.140625" style="276" customWidth="1"/>
    <col min="4" max="5" width="16.42578125" style="276" customWidth="1"/>
    <col min="6" max="6" width="12.7109375" style="276" customWidth="1"/>
    <col min="7" max="7" width="8.28515625" style="276" customWidth="1"/>
    <col min="8" max="8" width="9.85546875" style="276" bestFit="1" customWidth="1"/>
    <col min="9" max="9" width="12.28515625" style="276" customWidth="1"/>
    <col min="10" max="10" width="14.140625" style="276" customWidth="1"/>
    <col min="11" max="11" width="11.28515625" style="276" bestFit="1" customWidth="1"/>
    <col min="12" max="12" width="10.85546875" style="276" bestFit="1" customWidth="1"/>
    <col min="13" max="13" width="9.7109375" style="276" bestFit="1" customWidth="1"/>
    <col min="14" max="16384" width="9.140625" style="276"/>
  </cols>
  <sheetData>
    <row r="1" spans="1:15">
      <c r="A1" s="652" t="s">
        <v>838</v>
      </c>
      <c r="B1" s="653"/>
      <c r="C1" s="653"/>
      <c r="D1" s="653"/>
      <c r="E1" s="653"/>
      <c r="F1" s="653"/>
      <c r="G1" s="653"/>
      <c r="H1" s="653"/>
      <c r="I1" s="653"/>
      <c r="M1" s="191" t="s">
        <v>643</v>
      </c>
    </row>
    <row r="2" spans="1:15" ht="14.25">
      <c r="A2" s="492" t="s">
        <v>89</v>
      </c>
      <c r="B2" s="652"/>
      <c r="C2" s="652"/>
      <c r="D2" s="654"/>
      <c r="E2" s="653"/>
      <c r="H2" s="243"/>
    </row>
    <row r="3" spans="1:15" ht="14.25">
      <c r="A3" s="493" t="s">
        <v>100</v>
      </c>
      <c r="B3" s="655"/>
      <c r="C3" s="655"/>
      <c r="D3" s="654"/>
      <c r="H3" s="243"/>
    </row>
    <row r="4" spans="1:15">
      <c r="A4" s="654"/>
      <c r="B4" s="656"/>
      <c r="C4" s="654"/>
      <c r="D4" s="654"/>
      <c r="E4" s="279"/>
      <c r="F4" s="179"/>
      <c r="G4" s="179"/>
      <c r="H4" s="531"/>
      <c r="I4" s="279"/>
      <c r="J4" s="279"/>
      <c r="K4" s="279"/>
      <c r="L4" s="279"/>
      <c r="M4" s="279"/>
    </row>
    <row r="5" spans="1:15" ht="12.75" customHeight="1">
      <c r="A5" s="1263" t="s">
        <v>101</v>
      </c>
      <c r="B5" s="1267" t="s">
        <v>281</v>
      </c>
      <c r="C5" s="1268"/>
      <c r="D5" s="1268"/>
      <c r="E5" s="1268"/>
      <c r="F5" s="1268"/>
      <c r="G5" s="1267" t="s">
        <v>284</v>
      </c>
      <c r="H5" s="1273"/>
      <c r="I5" s="1273"/>
      <c r="J5" s="1273"/>
      <c r="K5" s="1265" t="s">
        <v>287</v>
      </c>
      <c r="L5" s="1266" t="s">
        <v>288</v>
      </c>
      <c r="M5" s="1249"/>
    </row>
    <row r="6" spans="1:15" ht="12.75" customHeight="1">
      <c r="A6" s="1264"/>
      <c r="B6" s="1256" t="s">
        <v>231</v>
      </c>
      <c r="C6" s="1260" t="s">
        <v>102</v>
      </c>
      <c r="D6" s="1262" t="s">
        <v>283</v>
      </c>
      <c r="E6" s="1256"/>
      <c r="F6" s="1256"/>
      <c r="G6" s="1269" t="s">
        <v>231</v>
      </c>
      <c r="H6" s="1274" t="s">
        <v>285</v>
      </c>
      <c r="I6" s="1274" t="s">
        <v>717</v>
      </c>
      <c r="J6" s="1271" t="s">
        <v>286</v>
      </c>
      <c r="K6" s="1256"/>
      <c r="L6" s="1250"/>
      <c r="M6" s="1250"/>
    </row>
    <row r="7" spans="1:15" s="608" customFormat="1" ht="41.25" customHeight="1">
      <c r="A7" s="1146"/>
      <c r="B7" s="1149"/>
      <c r="C7" s="1261"/>
      <c r="D7" s="928" t="s">
        <v>216</v>
      </c>
      <c r="E7" s="928" t="s">
        <v>217</v>
      </c>
      <c r="F7" s="928" t="s">
        <v>218</v>
      </c>
      <c r="G7" s="1270"/>
      <c r="H7" s="1275"/>
      <c r="I7" s="1257"/>
      <c r="J7" s="1272"/>
      <c r="K7" s="1149"/>
      <c r="L7" s="928" t="s">
        <v>289</v>
      </c>
      <c r="M7" s="928" t="s">
        <v>290</v>
      </c>
    </row>
    <row r="8" spans="1:15">
      <c r="A8" s="657">
        <v>2003</v>
      </c>
      <c r="B8" s="658">
        <v>20815</v>
      </c>
      <c r="C8" s="659">
        <v>9829</v>
      </c>
      <c r="D8" s="659">
        <v>9740</v>
      </c>
      <c r="E8" s="659">
        <v>1246</v>
      </c>
      <c r="F8" s="660" t="s">
        <v>442</v>
      </c>
      <c r="G8" s="781">
        <v>21411</v>
      </c>
      <c r="H8" s="659">
        <v>4607</v>
      </c>
      <c r="I8" s="659">
        <v>5380</v>
      </c>
      <c r="J8" s="784">
        <v>11424</v>
      </c>
      <c r="K8" s="660" t="s">
        <v>442</v>
      </c>
      <c r="L8" s="659">
        <v>15501</v>
      </c>
      <c r="M8" s="659">
        <v>1422</v>
      </c>
      <c r="N8" s="349"/>
      <c r="O8" s="349"/>
    </row>
    <row r="9" spans="1:15">
      <c r="A9" s="617">
        <v>2004</v>
      </c>
      <c r="B9" s="619">
        <v>17408</v>
      </c>
      <c r="C9" s="618">
        <v>8550</v>
      </c>
      <c r="D9" s="618">
        <v>7521</v>
      </c>
      <c r="E9" s="618">
        <v>1337</v>
      </c>
      <c r="F9" s="601" t="s">
        <v>442</v>
      </c>
      <c r="G9" s="782">
        <v>19968</v>
      </c>
      <c r="H9" s="618">
        <v>3847</v>
      </c>
      <c r="I9" s="618">
        <v>4781</v>
      </c>
      <c r="J9" s="785">
        <v>11340</v>
      </c>
      <c r="K9" s="601" t="s">
        <v>442</v>
      </c>
      <c r="L9" s="618">
        <v>15164</v>
      </c>
      <c r="M9" s="618">
        <v>1133</v>
      </c>
      <c r="N9" s="349"/>
      <c r="O9" s="349"/>
    </row>
    <row r="10" spans="1:15">
      <c r="A10" s="617">
        <v>2005</v>
      </c>
      <c r="B10" s="619">
        <v>11571</v>
      </c>
      <c r="C10" s="618">
        <v>4749</v>
      </c>
      <c r="D10" s="618">
        <v>6822</v>
      </c>
      <c r="E10" s="601" t="s">
        <v>442</v>
      </c>
      <c r="F10" s="601" t="s">
        <v>442</v>
      </c>
      <c r="G10" s="782">
        <v>14482</v>
      </c>
      <c r="H10" s="618">
        <v>1924</v>
      </c>
      <c r="I10" s="618">
        <v>2387</v>
      </c>
      <c r="J10" s="785">
        <v>10171</v>
      </c>
      <c r="K10" s="601" t="s">
        <v>442</v>
      </c>
      <c r="L10" s="618">
        <v>12395</v>
      </c>
      <c r="M10" s="618">
        <v>435</v>
      </c>
      <c r="N10" s="349"/>
      <c r="O10" s="349"/>
    </row>
    <row r="11" spans="1:15">
      <c r="A11" s="617">
        <v>2006</v>
      </c>
      <c r="B11" s="619">
        <v>14873</v>
      </c>
      <c r="C11" s="618">
        <v>5152</v>
      </c>
      <c r="D11" s="618">
        <v>4544</v>
      </c>
      <c r="E11" s="618">
        <v>4708</v>
      </c>
      <c r="F11" s="618">
        <v>469</v>
      </c>
      <c r="G11" s="782">
        <v>16478</v>
      </c>
      <c r="H11" s="618">
        <v>2371</v>
      </c>
      <c r="I11" s="618">
        <v>2555</v>
      </c>
      <c r="J11" s="785">
        <v>11552</v>
      </c>
      <c r="K11" s="618">
        <v>1858</v>
      </c>
      <c r="L11" s="618">
        <v>13455</v>
      </c>
      <c r="M11" s="618">
        <v>558</v>
      </c>
      <c r="N11" s="349"/>
      <c r="O11" s="349"/>
    </row>
    <row r="12" spans="1:15">
      <c r="A12" s="617">
        <v>2007</v>
      </c>
      <c r="B12" s="619">
        <v>14341</v>
      </c>
      <c r="C12" s="618">
        <v>5313</v>
      </c>
      <c r="D12" s="618">
        <v>3786</v>
      </c>
      <c r="E12" s="618">
        <v>4732</v>
      </c>
      <c r="F12" s="618">
        <v>510</v>
      </c>
      <c r="G12" s="782">
        <v>14560</v>
      </c>
      <c r="H12" s="618">
        <v>2136</v>
      </c>
      <c r="I12" s="618">
        <v>2270</v>
      </c>
      <c r="J12" s="785">
        <v>10154</v>
      </c>
      <c r="K12" s="618">
        <v>1437</v>
      </c>
      <c r="L12" s="618">
        <v>12724</v>
      </c>
      <c r="M12" s="618">
        <v>513</v>
      </c>
      <c r="N12" s="349"/>
      <c r="O12" s="349"/>
    </row>
    <row r="13" spans="1:15">
      <c r="A13" s="617">
        <v>2008</v>
      </c>
      <c r="B13" s="619">
        <v>17401</v>
      </c>
      <c r="C13" s="618">
        <v>6484</v>
      </c>
      <c r="D13" s="618">
        <v>5102</v>
      </c>
      <c r="E13" s="618">
        <v>5033</v>
      </c>
      <c r="F13" s="618">
        <v>782</v>
      </c>
      <c r="G13" s="782">
        <v>19673</v>
      </c>
      <c r="H13" s="618">
        <v>2982</v>
      </c>
      <c r="I13" s="618">
        <v>3165</v>
      </c>
      <c r="J13" s="785">
        <v>13526</v>
      </c>
      <c r="K13" s="618">
        <v>2681</v>
      </c>
      <c r="L13" s="618">
        <v>16466</v>
      </c>
      <c r="M13" s="618">
        <v>555</v>
      </c>
      <c r="N13" s="349"/>
      <c r="O13" s="349"/>
    </row>
    <row r="14" spans="1:15">
      <c r="A14" s="617">
        <v>2009</v>
      </c>
      <c r="B14" s="619">
        <v>19489</v>
      </c>
      <c r="C14" s="618">
        <v>6604</v>
      </c>
      <c r="D14" s="618">
        <v>5767</v>
      </c>
      <c r="E14" s="618">
        <v>6912</v>
      </c>
      <c r="F14" s="618">
        <v>206</v>
      </c>
      <c r="G14" s="782">
        <v>22094</v>
      </c>
      <c r="H14" s="618">
        <v>3425</v>
      </c>
      <c r="I14" s="618">
        <v>3279</v>
      </c>
      <c r="J14" s="785">
        <v>15390</v>
      </c>
      <c r="K14" s="618">
        <v>2794</v>
      </c>
      <c r="L14" s="618">
        <v>18165</v>
      </c>
      <c r="M14" s="618">
        <v>607</v>
      </c>
      <c r="N14" s="349"/>
      <c r="O14" s="349"/>
    </row>
    <row r="15" spans="1:15">
      <c r="A15" s="617">
        <v>2010</v>
      </c>
      <c r="B15" s="619">
        <v>16027</v>
      </c>
      <c r="C15" s="618">
        <v>5783</v>
      </c>
      <c r="D15" s="618">
        <v>4220</v>
      </c>
      <c r="E15" s="618">
        <v>5886</v>
      </c>
      <c r="F15" s="618">
        <v>138</v>
      </c>
      <c r="G15" s="782">
        <v>20082</v>
      </c>
      <c r="H15" s="618">
        <v>2914</v>
      </c>
      <c r="I15" s="618">
        <v>2831</v>
      </c>
      <c r="J15" s="785">
        <v>14337</v>
      </c>
      <c r="K15" s="618">
        <v>2056</v>
      </c>
      <c r="L15" s="618">
        <v>16947</v>
      </c>
      <c r="M15" s="618">
        <v>411</v>
      </c>
      <c r="N15" s="349"/>
      <c r="O15" s="349"/>
    </row>
    <row r="16" spans="1:15">
      <c r="A16" s="617">
        <v>2011</v>
      </c>
      <c r="B16" s="619">
        <v>16821</v>
      </c>
      <c r="C16" s="618">
        <v>7166</v>
      </c>
      <c r="D16" s="618">
        <v>3949</v>
      </c>
      <c r="E16" s="618">
        <v>5621</v>
      </c>
      <c r="F16" s="618">
        <v>85</v>
      </c>
      <c r="G16" s="782">
        <v>19857</v>
      </c>
      <c r="H16" s="618">
        <v>3454</v>
      </c>
      <c r="I16" s="618">
        <v>3309</v>
      </c>
      <c r="J16" s="785">
        <v>13094</v>
      </c>
      <c r="K16" s="618">
        <v>2071</v>
      </c>
      <c r="L16" s="618">
        <v>17279</v>
      </c>
      <c r="M16" s="618">
        <v>454</v>
      </c>
      <c r="N16" s="349"/>
      <c r="O16" s="349"/>
    </row>
    <row r="17" spans="1:256">
      <c r="A17" s="617">
        <v>2012</v>
      </c>
      <c r="B17" s="619">
        <v>15245</v>
      </c>
      <c r="C17" s="618">
        <v>5808</v>
      </c>
      <c r="D17" s="618">
        <v>3277</v>
      </c>
      <c r="E17" s="618">
        <v>6060</v>
      </c>
      <c r="F17" s="618">
        <v>100</v>
      </c>
      <c r="G17" s="782">
        <v>19887</v>
      </c>
      <c r="H17" s="618">
        <v>3278</v>
      </c>
      <c r="I17" s="618">
        <v>2951</v>
      </c>
      <c r="J17" s="785">
        <v>13658</v>
      </c>
      <c r="K17" s="618">
        <v>2409</v>
      </c>
      <c r="L17" s="618">
        <v>16303</v>
      </c>
      <c r="M17" s="618">
        <v>560</v>
      </c>
      <c r="N17" s="349"/>
      <c r="O17" s="349"/>
    </row>
    <row r="18" spans="1:256">
      <c r="A18" s="617">
        <v>2013</v>
      </c>
      <c r="B18" s="619">
        <v>14430</v>
      </c>
      <c r="C18" s="618">
        <v>5258</v>
      </c>
      <c r="D18" s="618">
        <v>3734</v>
      </c>
      <c r="E18" s="618">
        <v>5334</v>
      </c>
      <c r="F18" s="618">
        <v>104</v>
      </c>
      <c r="G18" s="782">
        <v>17598</v>
      </c>
      <c r="H18" s="618">
        <v>2692</v>
      </c>
      <c r="I18" s="618">
        <v>2432</v>
      </c>
      <c r="J18" s="785">
        <v>12474</v>
      </c>
      <c r="K18" s="618">
        <v>1930</v>
      </c>
      <c r="L18" s="618">
        <v>13730</v>
      </c>
      <c r="M18" s="618">
        <v>710</v>
      </c>
      <c r="N18" s="349"/>
      <c r="O18" s="349"/>
    </row>
    <row r="19" spans="1:256">
      <c r="A19" s="622">
        <v>2014</v>
      </c>
      <c r="B19" s="661">
        <v>14989</v>
      </c>
      <c r="C19" s="525">
        <v>5503</v>
      </c>
      <c r="D19" s="525">
        <v>3854</v>
      </c>
      <c r="E19" s="525">
        <v>5537</v>
      </c>
      <c r="F19" s="525">
        <v>95</v>
      </c>
      <c r="G19" s="783">
        <v>18051</v>
      </c>
      <c r="H19" s="525">
        <v>2942</v>
      </c>
      <c r="I19" s="525">
        <v>2613</v>
      </c>
      <c r="J19" s="786">
        <v>12496</v>
      </c>
      <c r="K19" s="525">
        <v>2091</v>
      </c>
      <c r="L19" s="525">
        <v>13750</v>
      </c>
      <c r="M19" s="525">
        <v>781</v>
      </c>
      <c r="N19" s="349"/>
      <c r="O19" s="349"/>
    </row>
    <row r="20" spans="1:256">
      <c r="A20" s="617"/>
      <c r="B20" s="1108"/>
      <c r="C20" s="286"/>
      <c r="D20" s="286"/>
      <c r="E20" s="286"/>
      <c r="F20" s="286"/>
      <c r="G20" s="971"/>
      <c r="H20" s="286"/>
      <c r="I20" s="286"/>
      <c r="J20" s="286"/>
      <c r="K20" s="286"/>
      <c r="L20" s="286"/>
      <c r="M20" s="286"/>
      <c r="N20" s="349"/>
      <c r="O20" s="349"/>
    </row>
    <row r="21" spans="1:256">
      <c r="A21" s="284" t="s">
        <v>23</v>
      </c>
      <c r="B21" s="654"/>
      <c r="C21" s="654"/>
      <c r="D21" s="654"/>
      <c r="E21" s="654"/>
      <c r="H21" s="243"/>
      <c r="I21" s="243"/>
      <c r="J21" s="243"/>
    </row>
    <row r="22" spans="1:256">
      <c r="A22" s="639"/>
      <c r="B22" s="653"/>
      <c r="C22" s="653"/>
      <c r="D22" s="653"/>
      <c r="E22" s="653"/>
      <c r="H22" s="243"/>
    </row>
    <row r="23" spans="1:256">
      <c r="A23" s="284" t="s">
        <v>233</v>
      </c>
      <c r="G23" s="285"/>
      <c r="J23" s="662"/>
    </row>
    <row r="24" spans="1:256" s="166" customFormat="1" ht="12.75" customHeight="1">
      <c r="A24" s="490" t="s">
        <v>81</v>
      </c>
      <c r="B24" s="490"/>
      <c r="C24" s="490"/>
      <c r="D24" s="490"/>
      <c r="E24" s="490"/>
      <c r="F24" s="490"/>
      <c r="G24" s="490"/>
      <c r="H24" s="490"/>
      <c r="I24" s="490"/>
      <c r="J24" s="490"/>
      <c r="K24" s="490"/>
      <c r="L24" s="490"/>
      <c r="M24" s="490"/>
      <c r="N24" s="490"/>
      <c r="O24" s="490"/>
      <c r="P24" s="490"/>
      <c r="Q24" s="490"/>
      <c r="R24" s="490"/>
      <c r="S24" s="490"/>
      <c r="T24" s="490"/>
      <c r="U24" s="490"/>
      <c r="V24" s="490"/>
      <c r="W24" s="490"/>
      <c r="X24" s="490"/>
      <c r="Y24" s="490"/>
      <c r="Z24" s="490"/>
      <c r="AA24" s="490"/>
      <c r="AB24" s="490"/>
      <c r="AC24" s="490" t="s">
        <v>79</v>
      </c>
      <c r="AD24" s="490" t="s">
        <v>79</v>
      </c>
      <c r="AE24" s="490" t="s">
        <v>79</v>
      </c>
      <c r="AF24" s="490" t="s">
        <v>79</v>
      </c>
      <c r="AG24" s="490" t="s">
        <v>79</v>
      </c>
      <c r="AH24" s="490" t="s">
        <v>79</v>
      </c>
      <c r="AI24" s="490" t="s">
        <v>79</v>
      </c>
      <c r="AJ24" s="490" t="s">
        <v>79</v>
      </c>
      <c r="AK24" s="490" t="s">
        <v>79</v>
      </c>
      <c r="AL24" s="490" t="s">
        <v>79</v>
      </c>
      <c r="AM24" s="490" t="s">
        <v>79</v>
      </c>
      <c r="AN24" s="490" t="s">
        <v>79</v>
      </c>
      <c r="AO24" s="490" t="s">
        <v>79</v>
      </c>
      <c r="AP24" s="490" t="s">
        <v>79</v>
      </c>
      <c r="AQ24" s="490" t="s">
        <v>79</v>
      </c>
      <c r="AR24" s="490" t="s">
        <v>79</v>
      </c>
      <c r="AS24" s="490" t="s">
        <v>79</v>
      </c>
      <c r="AT24" s="490" t="s">
        <v>79</v>
      </c>
      <c r="AU24" s="490" t="s">
        <v>79</v>
      </c>
      <c r="AV24" s="490" t="s">
        <v>79</v>
      </c>
      <c r="AW24" s="490" t="s">
        <v>79</v>
      </c>
      <c r="AX24" s="490" t="s">
        <v>79</v>
      </c>
      <c r="AY24" s="490" t="s">
        <v>79</v>
      </c>
      <c r="AZ24" s="490" t="s">
        <v>79</v>
      </c>
      <c r="BA24" s="490" t="s">
        <v>79</v>
      </c>
      <c r="BB24" s="490" t="s">
        <v>79</v>
      </c>
      <c r="BC24" s="490" t="s">
        <v>79</v>
      </c>
      <c r="BD24" s="490" t="s">
        <v>79</v>
      </c>
      <c r="BE24" s="490" t="s">
        <v>79</v>
      </c>
      <c r="BF24" s="490" t="s">
        <v>79</v>
      </c>
      <c r="BG24" s="490" t="s">
        <v>79</v>
      </c>
      <c r="BH24" s="490" t="s">
        <v>79</v>
      </c>
      <c r="BI24" s="490" t="s">
        <v>79</v>
      </c>
      <c r="BJ24" s="490" t="s">
        <v>79</v>
      </c>
      <c r="BK24" s="490" t="s">
        <v>79</v>
      </c>
      <c r="BL24" s="490" t="s">
        <v>79</v>
      </c>
      <c r="BM24" s="490" t="s">
        <v>79</v>
      </c>
      <c r="BN24" s="490" t="s">
        <v>79</v>
      </c>
      <c r="BO24" s="490" t="s">
        <v>79</v>
      </c>
      <c r="BP24" s="490" t="s">
        <v>79</v>
      </c>
      <c r="BQ24" s="490" t="s">
        <v>79</v>
      </c>
      <c r="BR24" s="490" t="s">
        <v>79</v>
      </c>
      <c r="BS24" s="490" t="s">
        <v>79</v>
      </c>
      <c r="BT24" s="490" t="s">
        <v>79</v>
      </c>
      <c r="BU24" s="490" t="s">
        <v>79</v>
      </c>
      <c r="BV24" s="490" t="s">
        <v>79</v>
      </c>
      <c r="BW24" s="490" t="s">
        <v>79</v>
      </c>
      <c r="BX24" s="490" t="s">
        <v>79</v>
      </c>
      <c r="BY24" s="490" t="s">
        <v>79</v>
      </c>
      <c r="BZ24" s="490" t="s">
        <v>79</v>
      </c>
      <c r="CA24" s="490" t="s">
        <v>79</v>
      </c>
      <c r="CB24" s="490" t="s">
        <v>79</v>
      </c>
      <c r="CC24" s="490" t="s">
        <v>79</v>
      </c>
      <c r="CD24" s="490" t="s">
        <v>79</v>
      </c>
      <c r="CE24" s="490" t="s">
        <v>79</v>
      </c>
      <c r="CF24" s="490" t="s">
        <v>79</v>
      </c>
      <c r="CG24" s="490" t="s">
        <v>79</v>
      </c>
      <c r="CH24" s="490" t="s">
        <v>79</v>
      </c>
      <c r="CI24" s="490" t="s">
        <v>79</v>
      </c>
      <c r="CJ24" s="490" t="s">
        <v>79</v>
      </c>
      <c r="CK24" s="490" t="s">
        <v>79</v>
      </c>
      <c r="CL24" s="490" t="s">
        <v>79</v>
      </c>
      <c r="CM24" s="490" t="s">
        <v>79</v>
      </c>
      <c r="CN24" s="490" t="s">
        <v>79</v>
      </c>
      <c r="CO24" s="490" t="s">
        <v>79</v>
      </c>
      <c r="CP24" s="490" t="s">
        <v>79</v>
      </c>
      <c r="CQ24" s="490" t="s">
        <v>79</v>
      </c>
      <c r="CR24" s="490" t="s">
        <v>79</v>
      </c>
      <c r="CS24" s="490" t="s">
        <v>79</v>
      </c>
      <c r="CT24" s="490" t="s">
        <v>79</v>
      </c>
      <c r="CU24" s="490" t="s">
        <v>79</v>
      </c>
      <c r="CV24" s="490" t="s">
        <v>79</v>
      </c>
      <c r="CW24" s="490" t="s">
        <v>79</v>
      </c>
      <c r="CX24" s="490" t="s">
        <v>79</v>
      </c>
      <c r="CY24" s="490" t="s">
        <v>79</v>
      </c>
      <c r="CZ24" s="490" t="s">
        <v>79</v>
      </c>
      <c r="DA24" s="490" t="s">
        <v>79</v>
      </c>
      <c r="DB24" s="490" t="s">
        <v>79</v>
      </c>
      <c r="DC24" s="490" t="s">
        <v>79</v>
      </c>
      <c r="DD24" s="490" t="s">
        <v>79</v>
      </c>
      <c r="DE24" s="490" t="s">
        <v>79</v>
      </c>
      <c r="DF24" s="490" t="s">
        <v>79</v>
      </c>
      <c r="DG24" s="490" t="s">
        <v>79</v>
      </c>
      <c r="DH24" s="490" t="s">
        <v>79</v>
      </c>
      <c r="DI24" s="490" t="s">
        <v>79</v>
      </c>
      <c r="DJ24" s="490" t="s">
        <v>79</v>
      </c>
      <c r="DK24" s="490" t="s">
        <v>79</v>
      </c>
      <c r="DL24" s="490" t="s">
        <v>79</v>
      </c>
      <c r="DM24" s="490" t="s">
        <v>79</v>
      </c>
      <c r="DN24" s="490" t="s">
        <v>79</v>
      </c>
      <c r="DO24" s="490" t="s">
        <v>79</v>
      </c>
      <c r="DP24" s="490" t="s">
        <v>79</v>
      </c>
      <c r="DQ24" s="490" t="s">
        <v>79</v>
      </c>
      <c r="DR24" s="490" t="s">
        <v>79</v>
      </c>
      <c r="DS24" s="490" t="s">
        <v>79</v>
      </c>
      <c r="DT24" s="490" t="s">
        <v>79</v>
      </c>
      <c r="DU24" s="490" t="s">
        <v>79</v>
      </c>
      <c r="DV24" s="490" t="s">
        <v>79</v>
      </c>
      <c r="DW24" s="490" t="s">
        <v>79</v>
      </c>
      <c r="DX24" s="490" t="s">
        <v>79</v>
      </c>
      <c r="DY24" s="490" t="s">
        <v>79</v>
      </c>
      <c r="DZ24" s="490" t="s">
        <v>79</v>
      </c>
      <c r="EA24" s="490" t="s">
        <v>79</v>
      </c>
      <c r="EB24" s="490" t="s">
        <v>79</v>
      </c>
      <c r="EC24" s="490" t="s">
        <v>79</v>
      </c>
      <c r="ED24" s="490" t="s">
        <v>79</v>
      </c>
      <c r="EE24" s="490" t="s">
        <v>79</v>
      </c>
      <c r="EF24" s="490" t="s">
        <v>79</v>
      </c>
      <c r="EG24" s="490" t="s">
        <v>79</v>
      </c>
      <c r="EH24" s="490" t="s">
        <v>79</v>
      </c>
      <c r="EI24" s="490" t="s">
        <v>79</v>
      </c>
      <c r="EJ24" s="490" t="s">
        <v>79</v>
      </c>
      <c r="EK24" s="490" t="s">
        <v>79</v>
      </c>
      <c r="EL24" s="490" t="s">
        <v>79</v>
      </c>
      <c r="EM24" s="490" t="s">
        <v>79</v>
      </c>
      <c r="EN24" s="490" t="s">
        <v>79</v>
      </c>
      <c r="EO24" s="490" t="s">
        <v>79</v>
      </c>
      <c r="EP24" s="490" t="s">
        <v>79</v>
      </c>
      <c r="EQ24" s="490" t="s">
        <v>79</v>
      </c>
      <c r="ER24" s="490" t="s">
        <v>79</v>
      </c>
      <c r="ES24" s="490" t="s">
        <v>79</v>
      </c>
      <c r="ET24" s="490" t="s">
        <v>79</v>
      </c>
      <c r="EU24" s="490" t="s">
        <v>79</v>
      </c>
      <c r="EV24" s="490" t="s">
        <v>79</v>
      </c>
      <c r="EW24" s="490" t="s">
        <v>79</v>
      </c>
      <c r="EX24" s="490" t="s">
        <v>79</v>
      </c>
      <c r="EY24" s="490" t="s">
        <v>79</v>
      </c>
      <c r="EZ24" s="490" t="s">
        <v>79</v>
      </c>
      <c r="FA24" s="490" t="s">
        <v>79</v>
      </c>
      <c r="FB24" s="490" t="s">
        <v>79</v>
      </c>
      <c r="FC24" s="490" t="s">
        <v>79</v>
      </c>
      <c r="FD24" s="490" t="s">
        <v>79</v>
      </c>
      <c r="FE24" s="490" t="s">
        <v>79</v>
      </c>
      <c r="FF24" s="490" t="s">
        <v>79</v>
      </c>
      <c r="FG24" s="490" t="s">
        <v>79</v>
      </c>
      <c r="FH24" s="490" t="s">
        <v>79</v>
      </c>
      <c r="FI24" s="490" t="s">
        <v>79</v>
      </c>
      <c r="FJ24" s="490" t="s">
        <v>79</v>
      </c>
      <c r="FK24" s="490" t="s">
        <v>79</v>
      </c>
      <c r="FL24" s="490" t="s">
        <v>79</v>
      </c>
      <c r="FM24" s="490" t="s">
        <v>79</v>
      </c>
      <c r="FN24" s="490" t="s">
        <v>79</v>
      </c>
      <c r="FO24" s="490" t="s">
        <v>79</v>
      </c>
      <c r="FP24" s="490" t="s">
        <v>79</v>
      </c>
      <c r="FQ24" s="490" t="s">
        <v>79</v>
      </c>
      <c r="FR24" s="490" t="s">
        <v>79</v>
      </c>
      <c r="FS24" s="490" t="s">
        <v>79</v>
      </c>
      <c r="FT24" s="490" t="s">
        <v>79</v>
      </c>
      <c r="FU24" s="490" t="s">
        <v>79</v>
      </c>
      <c r="FV24" s="490" t="s">
        <v>79</v>
      </c>
      <c r="FW24" s="490" t="s">
        <v>79</v>
      </c>
      <c r="FX24" s="490" t="s">
        <v>79</v>
      </c>
      <c r="FY24" s="490" t="s">
        <v>79</v>
      </c>
      <c r="FZ24" s="490" t="s">
        <v>79</v>
      </c>
      <c r="GA24" s="490" t="s">
        <v>79</v>
      </c>
      <c r="GB24" s="490" t="s">
        <v>79</v>
      </c>
      <c r="GC24" s="490" t="s">
        <v>79</v>
      </c>
      <c r="GD24" s="490" t="s">
        <v>79</v>
      </c>
      <c r="GE24" s="490" t="s">
        <v>79</v>
      </c>
      <c r="GF24" s="490" t="s">
        <v>79</v>
      </c>
      <c r="GG24" s="490" t="s">
        <v>79</v>
      </c>
      <c r="GH24" s="490" t="s">
        <v>79</v>
      </c>
      <c r="GI24" s="490" t="s">
        <v>79</v>
      </c>
      <c r="GJ24" s="490" t="s">
        <v>79</v>
      </c>
      <c r="GK24" s="490" t="s">
        <v>79</v>
      </c>
      <c r="GL24" s="490" t="s">
        <v>79</v>
      </c>
      <c r="GM24" s="490" t="s">
        <v>79</v>
      </c>
      <c r="GN24" s="490" t="s">
        <v>79</v>
      </c>
      <c r="GO24" s="490" t="s">
        <v>79</v>
      </c>
      <c r="GP24" s="490" t="s">
        <v>79</v>
      </c>
      <c r="GQ24" s="490" t="s">
        <v>79</v>
      </c>
      <c r="GR24" s="490" t="s">
        <v>79</v>
      </c>
      <c r="GS24" s="490" t="s">
        <v>79</v>
      </c>
      <c r="GT24" s="490" t="s">
        <v>79</v>
      </c>
      <c r="GU24" s="490" t="s">
        <v>79</v>
      </c>
      <c r="GV24" s="490" t="s">
        <v>79</v>
      </c>
      <c r="GW24" s="490" t="s">
        <v>79</v>
      </c>
      <c r="GX24" s="490" t="s">
        <v>79</v>
      </c>
      <c r="GY24" s="490" t="s">
        <v>79</v>
      </c>
      <c r="GZ24" s="490" t="s">
        <v>79</v>
      </c>
      <c r="HA24" s="490" t="s">
        <v>79</v>
      </c>
      <c r="HB24" s="490" t="s">
        <v>79</v>
      </c>
      <c r="HC24" s="490" t="s">
        <v>79</v>
      </c>
      <c r="HD24" s="490" t="s">
        <v>79</v>
      </c>
      <c r="HE24" s="490" t="s">
        <v>79</v>
      </c>
      <c r="HF24" s="490" t="s">
        <v>79</v>
      </c>
      <c r="HG24" s="490" t="s">
        <v>79</v>
      </c>
      <c r="HH24" s="490" t="s">
        <v>79</v>
      </c>
      <c r="HI24" s="490" t="s">
        <v>79</v>
      </c>
      <c r="HJ24" s="490" t="s">
        <v>79</v>
      </c>
      <c r="HK24" s="490" t="s">
        <v>79</v>
      </c>
      <c r="HL24" s="490" t="s">
        <v>79</v>
      </c>
      <c r="HM24" s="490" t="s">
        <v>79</v>
      </c>
      <c r="HN24" s="490" t="s">
        <v>79</v>
      </c>
      <c r="HO24" s="490" t="s">
        <v>79</v>
      </c>
      <c r="HP24" s="490" t="s">
        <v>79</v>
      </c>
      <c r="HQ24" s="490" t="s">
        <v>79</v>
      </c>
      <c r="HR24" s="490" t="s">
        <v>79</v>
      </c>
      <c r="HS24" s="490" t="s">
        <v>79</v>
      </c>
      <c r="HT24" s="490" t="s">
        <v>79</v>
      </c>
      <c r="HU24" s="490" t="s">
        <v>79</v>
      </c>
      <c r="HV24" s="490" t="s">
        <v>79</v>
      </c>
      <c r="HW24" s="490" t="s">
        <v>79</v>
      </c>
      <c r="HX24" s="490" t="s">
        <v>79</v>
      </c>
      <c r="HY24" s="490" t="s">
        <v>79</v>
      </c>
      <c r="HZ24" s="490" t="s">
        <v>79</v>
      </c>
      <c r="IA24" s="490" t="s">
        <v>79</v>
      </c>
      <c r="IB24" s="490" t="s">
        <v>79</v>
      </c>
      <c r="IC24" s="490" t="s">
        <v>79</v>
      </c>
      <c r="ID24" s="490" t="s">
        <v>79</v>
      </c>
      <c r="IE24" s="490" t="s">
        <v>79</v>
      </c>
      <c r="IF24" s="490" t="s">
        <v>79</v>
      </c>
      <c r="IG24" s="490" t="s">
        <v>79</v>
      </c>
      <c r="IH24" s="490" t="s">
        <v>79</v>
      </c>
      <c r="II24" s="490" t="s">
        <v>79</v>
      </c>
      <c r="IJ24" s="490" t="s">
        <v>79</v>
      </c>
      <c r="IK24" s="490" t="s">
        <v>79</v>
      </c>
      <c r="IL24" s="490" t="s">
        <v>79</v>
      </c>
      <c r="IM24" s="490" t="s">
        <v>79</v>
      </c>
      <c r="IN24" s="490" t="s">
        <v>79</v>
      </c>
      <c r="IO24" s="490" t="s">
        <v>79</v>
      </c>
      <c r="IP24" s="490" t="s">
        <v>79</v>
      </c>
      <c r="IQ24" s="490" t="s">
        <v>79</v>
      </c>
      <c r="IR24" s="490" t="s">
        <v>79</v>
      </c>
      <c r="IS24" s="490" t="s">
        <v>79</v>
      </c>
      <c r="IT24" s="490" t="s">
        <v>79</v>
      </c>
      <c r="IU24" s="490" t="s">
        <v>79</v>
      </c>
      <c r="IV24" s="490" t="s">
        <v>79</v>
      </c>
    </row>
    <row r="25" spans="1:256">
      <c r="A25" s="663" t="s">
        <v>99</v>
      </c>
      <c r="G25" s="235"/>
    </row>
    <row r="26" spans="1:256">
      <c r="A26" s="663"/>
      <c r="G26" s="235"/>
    </row>
    <row r="27" spans="1:256">
      <c r="A27" s="93" t="s">
        <v>176</v>
      </c>
    </row>
    <row r="28" spans="1:256">
      <c r="A28" s="94" t="s">
        <v>180</v>
      </c>
      <c r="B28" s="656"/>
      <c r="C28" s="653"/>
      <c r="D28" s="653"/>
      <c r="F28" s="166"/>
      <c r="G28" s="166"/>
    </row>
  </sheetData>
  <mergeCells count="12">
    <mergeCell ref="I6:I7"/>
    <mergeCell ref="H6:H7"/>
    <mergeCell ref="C6:C7"/>
    <mergeCell ref="D6:F6"/>
    <mergeCell ref="A5:A7"/>
    <mergeCell ref="K5:K7"/>
    <mergeCell ref="L5:M6"/>
    <mergeCell ref="B6:B7"/>
    <mergeCell ref="B5:F5"/>
    <mergeCell ref="G6:G7"/>
    <mergeCell ref="J6:J7"/>
    <mergeCell ref="G5:J5"/>
  </mergeCells>
  <phoneticPr fontId="2" type="noConversion"/>
  <hyperlinks>
    <hyperlink ref="M1" location="Index!A1" display="Index"/>
  </hyperlinks>
  <pageMargins left="0.75" right="0.75" top="1" bottom="1" header="0.5" footer="0.5"/>
  <pageSetup paperSize="9" scale="67" orientation="landscape" r:id="rId1"/>
  <headerFooter alignWithMargins="0">
    <oddHeader>&amp;CCourt Statistics Quarterly 
Additional Tables - 2014</oddHeader>
    <oddFooter>Page &amp;P of &amp;N</oddFooter>
  </headerFooter>
</worksheet>
</file>

<file path=xl/worksheets/sheet19.xml><?xml version="1.0" encoding="utf-8"?>
<worksheet xmlns="http://schemas.openxmlformats.org/spreadsheetml/2006/main" xmlns:r="http://schemas.openxmlformats.org/officeDocument/2006/relationships">
  <sheetPr codeName="Sheet30"/>
  <dimension ref="A1:H275"/>
  <sheetViews>
    <sheetView zoomScaleNormal="100" zoomScaleSheetLayoutView="130" workbookViewId="0"/>
  </sheetViews>
  <sheetFormatPr defaultRowHeight="12.75"/>
  <cols>
    <col min="1" max="1" width="31.5703125" style="166" customWidth="1"/>
    <col min="2" max="7" width="17" style="166" customWidth="1"/>
    <col min="8" max="16384" width="9.140625" style="166"/>
  </cols>
  <sheetData>
    <row r="1" spans="1:8">
      <c r="A1" s="189" t="s">
        <v>839</v>
      </c>
      <c r="B1" s="222"/>
      <c r="C1" s="222"/>
      <c r="D1" s="222"/>
      <c r="E1" s="222"/>
      <c r="F1" s="191"/>
      <c r="G1" s="191" t="s">
        <v>643</v>
      </c>
    </row>
    <row r="2" spans="1:8">
      <c r="A2" s="192" t="s">
        <v>382</v>
      </c>
      <c r="B2" s="222"/>
      <c r="C2" s="222"/>
      <c r="D2" s="222"/>
      <c r="E2" s="222"/>
      <c r="F2" s="222"/>
    </row>
    <row r="3" spans="1:8" ht="14.25" customHeight="1">
      <c r="A3" s="193" t="s">
        <v>777</v>
      </c>
      <c r="B3" s="193"/>
      <c r="C3" s="193"/>
      <c r="D3" s="193"/>
      <c r="E3" s="193"/>
      <c r="F3" s="193"/>
    </row>
    <row r="4" spans="1:8">
      <c r="A4" s="189"/>
      <c r="B4" s="189"/>
      <c r="C4" s="189"/>
      <c r="D4" s="189"/>
      <c r="E4" s="189"/>
      <c r="F4" s="189"/>
    </row>
    <row r="5" spans="1:8" ht="22.5" customHeight="1">
      <c r="A5" s="1147" t="s">
        <v>471</v>
      </c>
      <c r="B5" s="1150" t="s">
        <v>503</v>
      </c>
      <c r="C5" s="1150"/>
      <c r="D5" s="1150" t="s">
        <v>219</v>
      </c>
      <c r="E5" s="1150"/>
      <c r="F5" s="1150" t="s">
        <v>531</v>
      </c>
      <c r="G5" s="1150"/>
      <c r="H5" s="296"/>
    </row>
    <row r="6" spans="1:8" s="195" customFormat="1" ht="45.75" customHeight="1">
      <c r="A6" s="1148"/>
      <c r="B6" s="297" t="s">
        <v>525</v>
      </c>
      <c r="C6" s="297" t="s">
        <v>469</v>
      </c>
      <c r="D6" s="297" t="s">
        <v>525</v>
      </c>
      <c r="E6" s="297" t="s">
        <v>469</v>
      </c>
      <c r="F6" s="297" t="s">
        <v>525</v>
      </c>
      <c r="G6" s="297" t="s">
        <v>469</v>
      </c>
      <c r="H6" s="298"/>
    </row>
    <row r="7" spans="1:8">
      <c r="A7" s="299"/>
      <c r="B7" s="300"/>
      <c r="C7" s="296"/>
      <c r="D7" s="301"/>
      <c r="E7" s="301"/>
      <c r="F7" s="301"/>
      <c r="G7" s="301"/>
      <c r="H7" s="301"/>
    </row>
    <row r="8" spans="1:8">
      <c r="A8" s="299">
        <v>2003</v>
      </c>
      <c r="B8" s="196">
        <v>120</v>
      </c>
      <c r="C8" s="196">
        <v>102</v>
      </c>
      <c r="D8" s="302" t="s">
        <v>442</v>
      </c>
      <c r="E8" s="302" t="s">
        <v>442</v>
      </c>
      <c r="F8" s="302" t="s">
        <v>442</v>
      </c>
      <c r="G8" s="302" t="s">
        <v>442</v>
      </c>
      <c r="H8" s="301"/>
    </row>
    <row r="9" spans="1:8">
      <c r="A9" s="299">
        <v>2004</v>
      </c>
      <c r="B9" s="196">
        <v>152</v>
      </c>
      <c r="C9" s="196">
        <v>100</v>
      </c>
      <c r="D9" s="302" t="s">
        <v>442</v>
      </c>
      <c r="E9" s="302" t="s">
        <v>442</v>
      </c>
      <c r="F9" s="302" t="s">
        <v>442</v>
      </c>
      <c r="G9" s="302" t="s">
        <v>442</v>
      </c>
      <c r="H9" s="301"/>
    </row>
    <row r="10" spans="1:8">
      <c r="A10" s="299">
        <v>2005</v>
      </c>
      <c r="B10" s="196">
        <v>137</v>
      </c>
      <c r="C10" s="196">
        <v>64</v>
      </c>
      <c r="D10" s="302" t="s">
        <v>442</v>
      </c>
      <c r="E10" s="302" t="s">
        <v>442</v>
      </c>
      <c r="F10" s="302" t="s">
        <v>442</v>
      </c>
      <c r="G10" s="302" t="s">
        <v>442</v>
      </c>
      <c r="H10" s="301"/>
    </row>
    <row r="11" spans="1:8">
      <c r="A11" s="299">
        <v>2006</v>
      </c>
      <c r="B11" s="196">
        <v>148</v>
      </c>
      <c r="C11" s="196">
        <v>121</v>
      </c>
      <c r="D11" s="302" t="s">
        <v>442</v>
      </c>
      <c r="E11" s="302" t="s">
        <v>442</v>
      </c>
      <c r="F11" s="302" t="s">
        <v>442</v>
      </c>
      <c r="G11" s="302" t="s">
        <v>442</v>
      </c>
      <c r="H11" s="301"/>
    </row>
    <row r="12" spans="1:8">
      <c r="A12" s="299">
        <v>2007</v>
      </c>
      <c r="B12" s="201">
        <v>29</v>
      </c>
      <c r="C12" s="201">
        <v>24</v>
      </c>
      <c r="D12" s="303">
        <v>172</v>
      </c>
      <c r="E12" s="303">
        <v>104</v>
      </c>
      <c r="F12" s="303">
        <v>14</v>
      </c>
      <c r="G12" s="303">
        <v>6</v>
      </c>
      <c r="H12" s="301"/>
    </row>
    <row r="13" spans="1:8">
      <c r="A13" s="299">
        <v>2008</v>
      </c>
      <c r="B13" s="303">
        <v>57</v>
      </c>
      <c r="C13" s="303">
        <v>53</v>
      </c>
      <c r="D13" s="303">
        <v>122</v>
      </c>
      <c r="E13" s="303">
        <v>104</v>
      </c>
      <c r="F13" s="303">
        <v>19</v>
      </c>
      <c r="G13" s="303">
        <v>16</v>
      </c>
      <c r="H13" s="301"/>
    </row>
    <row r="14" spans="1:8">
      <c r="A14" s="299">
        <v>2009</v>
      </c>
      <c r="B14" s="303">
        <v>44</v>
      </c>
      <c r="C14" s="303">
        <v>39</v>
      </c>
      <c r="D14" s="303">
        <v>57</v>
      </c>
      <c r="E14" s="303">
        <v>34</v>
      </c>
      <c r="F14" s="303">
        <v>33</v>
      </c>
      <c r="G14" s="303">
        <v>26</v>
      </c>
      <c r="H14" s="301"/>
    </row>
    <row r="15" spans="1:8">
      <c r="A15" s="299">
        <v>2010</v>
      </c>
      <c r="B15" s="303">
        <v>44</v>
      </c>
      <c r="C15" s="303">
        <v>33</v>
      </c>
      <c r="D15" s="303">
        <v>36</v>
      </c>
      <c r="E15" s="303">
        <v>23</v>
      </c>
      <c r="F15" s="303">
        <v>21</v>
      </c>
      <c r="G15" s="303">
        <v>14</v>
      </c>
      <c r="H15" s="301"/>
    </row>
    <row r="16" spans="1:8">
      <c r="A16" s="299">
        <v>2011</v>
      </c>
      <c r="B16" s="303">
        <v>41</v>
      </c>
      <c r="C16" s="303">
        <v>23</v>
      </c>
      <c r="D16" s="303">
        <v>18</v>
      </c>
      <c r="E16" s="303">
        <v>9</v>
      </c>
      <c r="F16" s="196">
        <v>32</v>
      </c>
      <c r="G16" s="303">
        <v>20</v>
      </c>
    </row>
    <row r="17" spans="1:7">
      <c r="A17" s="299">
        <v>2012</v>
      </c>
      <c r="B17" s="303">
        <v>16</v>
      </c>
      <c r="C17" s="303">
        <v>11</v>
      </c>
      <c r="D17" s="303">
        <v>28</v>
      </c>
      <c r="E17" s="303">
        <v>11</v>
      </c>
      <c r="F17" s="196">
        <v>11</v>
      </c>
      <c r="G17" s="303">
        <v>7</v>
      </c>
    </row>
    <row r="18" spans="1:7">
      <c r="A18" s="304">
        <v>2013</v>
      </c>
      <c r="B18" s="281">
        <v>14</v>
      </c>
      <c r="C18" s="281">
        <v>9</v>
      </c>
      <c r="D18" s="281">
        <v>42</v>
      </c>
      <c r="E18" s="281">
        <v>27</v>
      </c>
      <c r="F18" s="281">
        <v>16</v>
      </c>
      <c r="G18" s="281">
        <v>9</v>
      </c>
    </row>
    <row r="19" spans="1:7">
      <c r="A19" s="305">
        <v>2014</v>
      </c>
      <c r="B19" s="306">
        <v>17</v>
      </c>
      <c r="C19" s="306">
        <v>10</v>
      </c>
      <c r="D19" s="306">
        <v>25</v>
      </c>
      <c r="E19" s="306">
        <v>17</v>
      </c>
      <c r="F19" s="307">
        <v>27</v>
      </c>
      <c r="G19" s="308">
        <v>19</v>
      </c>
    </row>
    <row r="20" spans="1:7">
      <c r="A20" s="309"/>
      <c r="B20" s="195"/>
      <c r="C20" s="195"/>
      <c r="D20" s="195"/>
      <c r="E20" s="195"/>
      <c r="F20" s="195"/>
    </row>
    <row r="21" spans="1:7">
      <c r="A21" s="1276" t="s">
        <v>471</v>
      </c>
      <c r="B21" s="1150">
        <v>2014</v>
      </c>
      <c r="C21" s="1150"/>
      <c r="D21" s="1150"/>
      <c r="E21" s="1150"/>
      <c r="F21" s="1150"/>
    </row>
    <row r="22" spans="1:7" ht="12.75" customHeight="1">
      <c r="A22" s="1277"/>
      <c r="B22" s="1145" t="s">
        <v>525</v>
      </c>
      <c r="C22" s="1150" t="s">
        <v>385</v>
      </c>
      <c r="D22" s="1150"/>
      <c r="E22" s="1150"/>
      <c r="F22" s="1145" t="s">
        <v>469</v>
      </c>
    </row>
    <row r="23" spans="1:7" ht="29.25" customHeight="1">
      <c r="A23" s="1278"/>
      <c r="B23" s="1279"/>
      <c r="C23" s="310" t="s">
        <v>389</v>
      </c>
      <c r="D23" s="310" t="s">
        <v>387</v>
      </c>
      <c r="E23" s="310" t="s">
        <v>526</v>
      </c>
      <c r="F23" s="1149"/>
    </row>
    <row r="24" spans="1:7">
      <c r="A24" s="179"/>
      <c r="B24" s="301"/>
      <c r="C24" s="301"/>
      <c r="D24" s="301"/>
      <c r="E24" s="301"/>
      <c r="F24" s="775"/>
    </row>
    <row r="25" spans="1:7">
      <c r="A25" s="311" t="s">
        <v>503</v>
      </c>
      <c r="B25" s="301" t="s">
        <v>527</v>
      </c>
      <c r="C25" s="301"/>
      <c r="D25" s="301"/>
      <c r="E25" s="301"/>
      <c r="F25" s="775"/>
    </row>
    <row r="26" spans="1:7">
      <c r="A26" s="299" t="s">
        <v>528</v>
      </c>
      <c r="B26" s="312">
        <v>4</v>
      </c>
      <c r="C26" s="313">
        <v>0</v>
      </c>
      <c r="D26" s="313">
        <v>0</v>
      </c>
      <c r="E26" s="313">
        <v>4</v>
      </c>
      <c r="F26" s="776">
        <v>4</v>
      </c>
    </row>
    <row r="27" spans="1:7">
      <c r="A27" s="299" t="s">
        <v>529</v>
      </c>
      <c r="B27" s="314">
        <v>13</v>
      </c>
      <c r="C27" s="313">
        <v>2</v>
      </c>
      <c r="D27" s="313">
        <v>0</v>
      </c>
      <c r="E27" s="313">
        <v>4</v>
      </c>
      <c r="F27" s="776">
        <v>6</v>
      </c>
    </row>
    <row r="28" spans="1:7">
      <c r="A28" s="315" t="s">
        <v>530</v>
      </c>
      <c r="B28" s="316">
        <v>17</v>
      </c>
      <c r="C28" s="316">
        <v>2</v>
      </c>
      <c r="D28" s="316">
        <v>0</v>
      </c>
      <c r="E28" s="316">
        <v>8</v>
      </c>
      <c r="F28" s="777">
        <v>10</v>
      </c>
    </row>
    <row r="29" spans="1:7">
      <c r="A29" s="179"/>
      <c r="B29" s="316"/>
      <c r="C29" s="179"/>
      <c r="D29" s="179"/>
      <c r="E29" s="179"/>
      <c r="F29" s="777"/>
    </row>
    <row r="30" spans="1:7" ht="14.25">
      <c r="A30" s="240" t="s">
        <v>549</v>
      </c>
      <c r="B30" s="312">
        <v>25</v>
      </c>
      <c r="C30" s="314">
        <v>2</v>
      </c>
      <c r="D30" s="314">
        <v>6</v>
      </c>
      <c r="E30" s="314">
        <v>9</v>
      </c>
      <c r="F30" s="776">
        <v>17</v>
      </c>
    </row>
    <row r="31" spans="1:7">
      <c r="A31" s="240" t="s">
        <v>531</v>
      </c>
      <c r="B31" s="312">
        <v>27</v>
      </c>
      <c r="C31" s="314">
        <v>6</v>
      </c>
      <c r="D31" s="314">
        <v>1</v>
      </c>
      <c r="E31" s="314">
        <v>12</v>
      </c>
      <c r="F31" s="776">
        <v>19</v>
      </c>
    </row>
    <row r="32" spans="1:7">
      <c r="A32" s="317"/>
      <c r="B32" s="317"/>
      <c r="C32" s="317"/>
      <c r="D32" s="317"/>
      <c r="E32" s="317"/>
      <c r="F32" s="778"/>
    </row>
    <row r="33" spans="1:7">
      <c r="A33" s="179"/>
      <c r="B33" s="317"/>
      <c r="C33" s="317"/>
      <c r="D33" s="317"/>
      <c r="E33" s="317"/>
      <c r="F33" s="317"/>
    </row>
    <row r="34" spans="1:7">
      <c r="A34" s="1276" t="s">
        <v>471</v>
      </c>
      <c r="B34" s="1150">
        <v>2013</v>
      </c>
      <c r="C34" s="1150"/>
      <c r="D34" s="1150"/>
      <c r="E34" s="1150"/>
      <c r="F34" s="1150"/>
    </row>
    <row r="35" spans="1:7" ht="12.75" customHeight="1">
      <c r="A35" s="1277"/>
      <c r="B35" s="1145" t="s">
        <v>525</v>
      </c>
      <c r="C35" s="1150" t="s">
        <v>385</v>
      </c>
      <c r="D35" s="1150"/>
      <c r="E35" s="1150"/>
      <c r="F35" s="1145" t="s">
        <v>469</v>
      </c>
    </row>
    <row r="36" spans="1:7" ht="29.25" customHeight="1">
      <c r="A36" s="1278"/>
      <c r="B36" s="1279"/>
      <c r="C36" s="310" t="s">
        <v>389</v>
      </c>
      <c r="D36" s="310" t="s">
        <v>387</v>
      </c>
      <c r="E36" s="310" t="s">
        <v>526</v>
      </c>
      <c r="F36" s="1149"/>
    </row>
    <row r="37" spans="1:7">
      <c r="A37" s="179"/>
      <c r="B37" s="301"/>
      <c r="C37" s="301"/>
      <c r="D37" s="301"/>
      <c r="E37" s="301"/>
      <c r="F37" s="775"/>
    </row>
    <row r="38" spans="1:7">
      <c r="A38" s="311" t="s">
        <v>503</v>
      </c>
      <c r="B38" s="301" t="s">
        <v>527</v>
      </c>
      <c r="C38" s="301"/>
      <c r="D38" s="301"/>
      <c r="E38" s="301"/>
      <c r="F38" s="775"/>
    </row>
    <row r="39" spans="1:7">
      <c r="A39" s="299" t="s">
        <v>528</v>
      </c>
      <c r="B39" s="312">
        <v>3</v>
      </c>
      <c r="C39" s="313">
        <v>1</v>
      </c>
      <c r="D39" s="313">
        <v>0</v>
      </c>
      <c r="E39" s="313">
        <v>1</v>
      </c>
      <c r="F39" s="776">
        <v>2</v>
      </c>
      <c r="G39" s="318" t="str">
        <f>IF(F39=SUM(C39:E39),"","TOTAL DOESN'T EQUAL SUM OF PARTS")</f>
        <v/>
      </c>
    </row>
    <row r="40" spans="1:7">
      <c r="A40" s="299" t="s">
        <v>529</v>
      </c>
      <c r="B40" s="314">
        <v>11</v>
      </c>
      <c r="C40" s="313">
        <v>2</v>
      </c>
      <c r="D40" s="313">
        <v>2</v>
      </c>
      <c r="E40" s="313">
        <v>3</v>
      </c>
      <c r="F40" s="776">
        <v>7</v>
      </c>
      <c r="G40" s="318" t="str">
        <f>IF(F40=SUM(C40:E40),"","TOTAL DOESN'T EQUAL SUM OF PARTS")</f>
        <v/>
      </c>
    </row>
    <row r="41" spans="1:7">
      <c r="A41" s="315" t="s">
        <v>530</v>
      </c>
      <c r="B41" s="316">
        <v>14</v>
      </c>
      <c r="C41" s="316">
        <v>3</v>
      </c>
      <c r="D41" s="316">
        <v>2</v>
      </c>
      <c r="E41" s="316">
        <v>4</v>
      </c>
      <c r="F41" s="777">
        <v>9</v>
      </c>
      <c r="G41" s="318" t="str">
        <f>IF(F41=SUM(C41:E41),"","TOTAL DOESN'T EQUAL SUM OF PARTS")</f>
        <v/>
      </c>
    </row>
    <row r="42" spans="1:7">
      <c r="A42" s="179"/>
      <c r="B42" s="318" t="str">
        <f>IF(B41=SUM(B39:B40),"","TOTAL DOESN'T EQUAL SUM OF PARTS")</f>
        <v/>
      </c>
      <c r="C42" s="318" t="str">
        <f>IF(C41=SUM(C39:C40),"","TOTAL DOESN'T EQUAL SUM OF PARTS")</f>
        <v/>
      </c>
      <c r="D42" s="318" t="str">
        <f>IF(D41=SUM(D39:D40),"","TOTAL DOESN'T EQUAL SUM OF PARTS")</f>
        <v/>
      </c>
      <c r="E42" s="318" t="str">
        <f>IF(E41=SUM(E39:E40),"","TOTAL DOESN'T EQUAL SUM OF PARTS")</f>
        <v/>
      </c>
      <c r="F42" s="779" t="str">
        <f>IF(F41=SUM(F39:F40),"","TOTAL DOESN'T EQUAL SUM OF PARTS")</f>
        <v/>
      </c>
    </row>
    <row r="43" spans="1:7" ht="14.25">
      <c r="A43" s="240" t="s">
        <v>549</v>
      </c>
      <c r="B43" s="312">
        <v>42</v>
      </c>
      <c r="C43" s="314">
        <v>2</v>
      </c>
      <c r="D43" s="314">
        <v>13</v>
      </c>
      <c r="E43" s="314">
        <v>12</v>
      </c>
      <c r="F43" s="776">
        <v>27</v>
      </c>
      <c r="G43" s="318" t="str">
        <f>IF(F43=SUM(C43:E43),"","TOTAL DOESN'T EQUAL SUM OF PARTS")</f>
        <v/>
      </c>
    </row>
    <row r="44" spans="1:7">
      <c r="A44" s="240" t="s">
        <v>531</v>
      </c>
      <c r="B44" s="312">
        <v>16</v>
      </c>
      <c r="C44" s="314">
        <v>3</v>
      </c>
      <c r="D44" s="314">
        <v>3</v>
      </c>
      <c r="E44" s="314">
        <v>3</v>
      </c>
      <c r="F44" s="776">
        <v>9</v>
      </c>
      <c r="G44" s="318" t="str">
        <f>IF(F44=SUM(C44:E44),"","TOTAL DOESN'T EQUAL SUM OF PARTS")</f>
        <v/>
      </c>
    </row>
    <row r="45" spans="1:7">
      <c r="A45" s="317"/>
      <c r="B45" s="317"/>
      <c r="C45" s="317"/>
      <c r="D45" s="317"/>
      <c r="E45" s="317"/>
      <c r="F45" s="778"/>
    </row>
    <row r="46" spans="1:7">
      <c r="A46" s="234"/>
    </row>
    <row r="47" spans="1:7">
      <c r="A47" s="1276" t="s">
        <v>471</v>
      </c>
      <c r="B47" s="1150">
        <v>2012</v>
      </c>
      <c r="C47" s="1150"/>
      <c r="D47" s="1150"/>
      <c r="E47" s="1150"/>
      <c r="F47" s="1150"/>
    </row>
    <row r="48" spans="1:7">
      <c r="A48" s="1277"/>
      <c r="B48" s="1145" t="s">
        <v>525</v>
      </c>
      <c r="C48" s="1150" t="s">
        <v>385</v>
      </c>
      <c r="D48" s="1150"/>
      <c r="E48" s="1150"/>
      <c r="F48" s="1145" t="s">
        <v>469</v>
      </c>
    </row>
    <row r="49" spans="1:7" ht="25.5">
      <c r="A49" s="1278"/>
      <c r="B49" s="1279"/>
      <c r="C49" s="310" t="s">
        <v>389</v>
      </c>
      <c r="D49" s="310" t="s">
        <v>387</v>
      </c>
      <c r="E49" s="310" t="s">
        <v>526</v>
      </c>
      <c r="F49" s="1149"/>
    </row>
    <row r="50" spans="1:7">
      <c r="A50" s="179"/>
      <c r="B50" s="301"/>
      <c r="C50" s="301"/>
      <c r="D50" s="301"/>
      <c r="E50" s="301"/>
      <c r="F50" s="775"/>
    </row>
    <row r="51" spans="1:7">
      <c r="A51" s="311" t="s">
        <v>503</v>
      </c>
      <c r="B51" s="301" t="s">
        <v>527</v>
      </c>
      <c r="C51" s="301"/>
      <c r="D51" s="301"/>
      <c r="E51" s="301"/>
      <c r="F51" s="775"/>
    </row>
    <row r="52" spans="1:7">
      <c r="A52" s="299" t="s">
        <v>528</v>
      </c>
      <c r="B52" s="298">
        <v>10</v>
      </c>
      <c r="C52" s="319">
        <v>4</v>
      </c>
      <c r="D52" s="319">
        <v>1</v>
      </c>
      <c r="E52" s="319">
        <v>1</v>
      </c>
      <c r="F52" s="780">
        <v>6</v>
      </c>
      <c r="G52" s="318" t="str">
        <f>IF(F52=SUM(C52:E52),"","TOTAL DOESN'T EQUAL SUM OF PARTS")</f>
        <v/>
      </c>
    </row>
    <row r="53" spans="1:7">
      <c r="A53" s="299" t="s">
        <v>529</v>
      </c>
      <c r="B53" s="298">
        <v>6</v>
      </c>
      <c r="C53" s="319">
        <v>2</v>
      </c>
      <c r="D53" s="319">
        <v>1</v>
      </c>
      <c r="E53" s="319">
        <v>2</v>
      </c>
      <c r="F53" s="780">
        <v>5</v>
      </c>
      <c r="G53" s="318" t="str">
        <f>IF(F53=SUM(C53:E53),"","TOTAL DOESN'T EQUAL SUM OF PARTS")</f>
        <v/>
      </c>
    </row>
    <row r="54" spans="1:7">
      <c r="A54" s="315" t="s">
        <v>530</v>
      </c>
      <c r="B54" s="316">
        <v>16</v>
      </c>
      <c r="C54" s="320">
        <v>6</v>
      </c>
      <c r="D54" s="320">
        <v>2</v>
      </c>
      <c r="E54" s="320">
        <v>3</v>
      </c>
      <c r="F54" s="777">
        <v>11</v>
      </c>
      <c r="G54" s="318" t="str">
        <f>IF(F54=SUM(C54:E54),"","TOTAL DOESN'T EQUAL SUM OF PARTS")</f>
        <v/>
      </c>
    </row>
    <row r="55" spans="1:7">
      <c r="A55" s="179"/>
      <c r="B55" s="318" t="str">
        <f>IF(B54=SUM(B52:B53),"","TOTAL DOESN'T EQUAL SUM OF PARTS")</f>
        <v/>
      </c>
      <c r="C55" s="318" t="str">
        <f>IF(C54=SUM(C52:C53),"","TOTAL DOESN'T EQUAL SUM OF PARTS")</f>
        <v/>
      </c>
      <c r="D55" s="318" t="str">
        <f>IF(D54=SUM(D52:D53),"","TOTAL DOESN'T EQUAL SUM OF PARTS")</f>
        <v/>
      </c>
      <c r="E55" s="318" t="str">
        <f>IF(E54=SUM(E52:E53),"","TOTAL DOESN'T EQUAL SUM OF PARTS")</f>
        <v/>
      </c>
      <c r="F55" s="779" t="str">
        <f>IF(F54=SUM(F52:F53),"","TOTAL DOESN'T EQUAL SUM OF PARTS")</f>
        <v/>
      </c>
    </row>
    <row r="56" spans="1:7" ht="14.25">
      <c r="A56" s="240" t="s">
        <v>549</v>
      </c>
      <c r="B56" s="298">
        <v>28</v>
      </c>
      <c r="C56" s="321">
        <v>5</v>
      </c>
      <c r="D56" s="321">
        <v>4</v>
      </c>
      <c r="E56" s="321">
        <v>2</v>
      </c>
      <c r="F56" s="780">
        <v>11</v>
      </c>
      <c r="G56" s="318" t="str">
        <f>IF(F56=SUM(C56:E56),"","TOTAL DOESN'T EQUAL SUM OF PARTS")</f>
        <v/>
      </c>
    </row>
    <row r="57" spans="1:7">
      <c r="A57" s="240" t="s">
        <v>531</v>
      </c>
      <c r="B57" s="298">
        <v>11</v>
      </c>
      <c r="C57" s="321">
        <v>3</v>
      </c>
      <c r="D57" s="321">
        <v>3</v>
      </c>
      <c r="E57" s="321">
        <v>1</v>
      </c>
      <c r="F57" s="780">
        <v>7</v>
      </c>
      <c r="G57" s="318" t="str">
        <f>IF(F57=SUM(C57:E57),"","TOTAL DOESN'T EQUAL SUM OF PARTS")</f>
        <v/>
      </c>
    </row>
    <row r="58" spans="1:7">
      <c r="A58" s="317"/>
      <c r="B58" s="317"/>
      <c r="C58" s="317"/>
      <c r="D58" s="317"/>
      <c r="E58" s="317"/>
      <c r="F58" s="778"/>
    </row>
    <row r="59" spans="1:7">
      <c r="A59" s="234"/>
    </row>
    <row r="60" spans="1:7">
      <c r="A60" s="1276" t="s">
        <v>471</v>
      </c>
      <c r="B60" s="1150">
        <v>2011</v>
      </c>
      <c r="C60" s="1150"/>
      <c r="D60" s="1150"/>
      <c r="E60" s="1150"/>
      <c r="F60" s="1150"/>
    </row>
    <row r="61" spans="1:7">
      <c r="A61" s="1277"/>
      <c r="B61" s="1145" t="s">
        <v>525</v>
      </c>
      <c r="C61" s="1150" t="s">
        <v>385</v>
      </c>
      <c r="D61" s="1150"/>
      <c r="E61" s="1150"/>
      <c r="F61" s="1145" t="s">
        <v>469</v>
      </c>
    </row>
    <row r="62" spans="1:7" ht="25.5">
      <c r="A62" s="1278"/>
      <c r="B62" s="1279"/>
      <c r="C62" s="310" t="s">
        <v>389</v>
      </c>
      <c r="D62" s="310" t="s">
        <v>387</v>
      </c>
      <c r="E62" s="310" t="s">
        <v>526</v>
      </c>
      <c r="F62" s="1149"/>
    </row>
    <row r="63" spans="1:7">
      <c r="A63" s="179"/>
      <c r="B63" s="301"/>
      <c r="C63" s="301"/>
      <c r="D63" s="301"/>
      <c r="E63" s="301"/>
      <c r="F63" s="775"/>
    </row>
    <row r="64" spans="1:7">
      <c r="A64" s="311" t="s">
        <v>503</v>
      </c>
      <c r="B64" s="301" t="s">
        <v>527</v>
      </c>
      <c r="C64" s="301"/>
      <c r="D64" s="301"/>
      <c r="E64" s="301"/>
      <c r="F64" s="775"/>
    </row>
    <row r="65" spans="1:7">
      <c r="A65" s="299" t="s">
        <v>528</v>
      </c>
      <c r="B65" s="298">
        <v>22</v>
      </c>
      <c r="C65" s="319">
        <v>7</v>
      </c>
      <c r="D65" s="319">
        <v>4</v>
      </c>
      <c r="E65" s="319">
        <v>2</v>
      </c>
      <c r="F65" s="780">
        <v>13</v>
      </c>
      <c r="G65" s="318" t="str">
        <f>IF(F65=SUM(C65:E65),"","TOTAL DOESN'T EQUAL SUM OF PARTS")</f>
        <v/>
      </c>
    </row>
    <row r="66" spans="1:7">
      <c r="A66" s="299" t="s">
        <v>529</v>
      </c>
      <c r="B66" s="298">
        <v>19</v>
      </c>
      <c r="C66" s="319">
        <v>5</v>
      </c>
      <c r="D66" s="319">
        <v>5</v>
      </c>
      <c r="E66" s="319">
        <v>0</v>
      </c>
      <c r="F66" s="780">
        <v>10</v>
      </c>
      <c r="G66" s="318" t="str">
        <f>IF(F66=SUM(C66:E66),"","TOTAL DOESN'T EQUAL SUM OF PARTS")</f>
        <v/>
      </c>
    </row>
    <row r="67" spans="1:7">
      <c r="A67" s="315" t="s">
        <v>530</v>
      </c>
      <c r="B67" s="316">
        <v>41</v>
      </c>
      <c r="C67" s="320">
        <v>12</v>
      </c>
      <c r="D67" s="320">
        <v>9</v>
      </c>
      <c r="E67" s="320">
        <v>2</v>
      </c>
      <c r="F67" s="777">
        <v>23</v>
      </c>
      <c r="G67" s="318" t="str">
        <f>IF(F67=SUM(C67:E67),"","TOTAL DOESN'T EQUAL SUM OF PARTS")</f>
        <v/>
      </c>
    </row>
    <row r="68" spans="1:7">
      <c r="A68" s="179"/>
      <c r="B68" s="318" t="str">
        <f>IF(B67=SUM(B65:B66),"","TOTAL DOESN'T EQUAL SUM OF PARTS")</f>
        <v/>
      </c>
      <c r="C68" s="318" t="str">
        <f>IF(C67=SUM(C65:C66),"","TOTAL DOESN'T EQUAL SUM OF PARTS")</f>
        <v/>
      </c>
      <c r="D68" s="318" t="str">
        <f>IF(D67=SUM(D65:D66),"","TOTAL DOESN'T EQUAL SUM OF PARTS")</f>
        <v/>
      </c>
      <c r="E68" s="318" t="str">
        <f>IF(E67=SUM(E65:E66),"","TOTAL DOESN'T EQUAL SUM OF PARTS")</f>
        <v/>
      </c>
      <c r="F68" s="779" t="str">
        <f>IF(F67=SUM(F65:F66),"","TOTAL DOESN'T EQUAL SUM OF PARTS")</f>
        <v/>
      </c>
    </row>
    <row r="69" spans="1:7" ht="14.25">
      <c r="A69" s="240" t="s">
        <v>549</v>
      </c>
      <c r="B69" s="298">
        <v>18</v>
      </c>
      <c r="C69" s="321">
        <v>1</v>
      </c>
      <c r="D69" s="321">
        <v>8</v>
      </c>
      <c r="E69" s="321">
        <v>0</v>
      </c>
      <c r="F69" s="780">
        <v>9</v>
      </c>
      <c r="G69" s="318" t="str">
        <f>IF(F69=SUM(C69:E69),"","TOTAL DOESN'T EQUAL SUM OF PARTS")</f>
        <v/>
      </c>
    </row>
    <row r="70" spans="1:7">
      <c r="A70" s="240" t="s">
        <v>531</v>
      </c>
      <c r="B70" s="298">
        <v>32</v>
      </c>
      <c r="C70" s="321">
        <v>6</v>
      </c>
      <c r="D70" s="321">
        <v>11</v>
      </c>
      <c r="E70" s="321">
        <v>3</v>
      </c>
      <c r="F70" s="780">
        <v>20</v>
      </c>
      <c r="G70" s="318" t="str">
        <f>IF(F70=SUM(C70:E70),"","TOTAL DOESN'T EQUAL SUM OF PARTS")</f>
        <v/>
      </c>
    </row>
    <row r="71" spans="1:7">
      <c r="A71" s="317"/>
      <c r="B71" s="317"/>
      <c r="C71" s="317"/>
      <c r="D71" s="317"/>
      <c r="E71" s="317"/>
      <c r="F71" s="778"/>
    </row>
    <row r="72" spans="1:7">
      <c r="A72" s="234"/>
    </row>
    <row r="73" spans="1:7">
      <c r="A73" s="1276" t="s">
        <v>471</v>
      </c>
      <c r="B73" s="1150">
        <v>2010</v>
      </c>
      <c r="C73" s="1150"/>
      <c r="D73" s="1150"/>
      <c r="E73" s="1150"/>
      <c r="F73" s="1150"/>
    </row>
    <row r="74" spans="1:7">
      <c r="A74" s="1280"/>
      <c r="B74" s="1145" t="s">
        <v>525</v>
      </c>
      <c r="C74" s="1150" t="s">
        <v>385</v>
      </c>
      <c r="D74" s="1150"/>
      <c r="E74" s="1150"/>
      <c r="F74" s="1145" t="s">
        <v>469</v>
      </c>
    </row>
    <row r="75" spans="1:7" ht="25.5">
      <c r="A75" s="1278"/>
      <c r="B75" s="1279"/>
      <c r="C75" s="310" t="s">
        <v>389</v>
      </c>
      <c r="D75" s="310" t="s">
        <v>387</v>
      </c>
      <c r="E75" s="310" t="s">
        <v>526</v>
      </c>
      <c r="F75" s="1149"/>
    </row>
    <row r="76" spans="1:7">
      <c r="A76" s="179"/>
      <c r="B76" s="301"/>
      <c r="C76" s="301"/>
      <c r="D76" s="301"/>
      <c r="E76" s="301"/>
      <c r="F76" s="775"/>
    </row>
    <row r="77" spans="1:7">
      <c r="A77" s="311" t="s">
        <v>503</v>
      </c>
      <c r="B77" s="301" t="s">
        <v>527</v>
      </c>
      <c r="C77" s="301"/>
      <c r="D77" s="301"/>
      <c r="E77" s="301"/>
      <c r="F77" s="775"/>
    </row>
    <row r="78" spans="1:7">
      <c r="A78" s="299" t="s">
        <v>528</v>
      </c>
      <c r="B78" s="298">
        <v>27</v>
      </c>
      <c r="C78" s="319">
        <v>9</v>
      </c>
      <c r="D78" s="319">
        <v>6</v>
      </c>
      <c r="E78" s="319">
        <v>3</v>
      </c>
      <c r="F78" s="780">
        <v>18</v>
      </c>
      <c r="G78" s="318" t="str">
        <f>IF(F78=SUM(C78:E78),"","TOTAL DOESN'T EQUAL SUM OF PARTS")</f>
        <v/>
      </c>
    </row>
    <row r="79" spans="1:7">
      <c r="A79" s="299" t="s">
        <v>529</v>
      </c>
      <c r="B79" s="298">
        <v>17</v>
      </c>
      <c r="C79" s="319">
        <v>4</v>
      </c>
      <c r="D79" s="319">
        <v>6</v>
      </c>
      <c r="E79" s="319">
        <v>5</v>
      </c>
      <c r="F79" s="780">
        <v>15</v>
      </c>
      <c r="G79" s="318" t="str">
        <f>IF(F79=SUM(C79:E79),"","TOTAL DOESN'T EQUAL SUM OF PARTS")</f>
        <v/>
      </c>
    </row>
    <row r="80" spans="1:7">
      <c r="A80" s="315" t="s">
        <v>530</v>
      </c>
      <c r="B80" s="316">
        <v>44</v>
      </c>
      <c r="C80" s="320">
        <v>13</v>
      </c>
      <c r="D80" s="320">
        <v>12</v>
      </c>
      <c r="E80" s="320">
        <v>8</v>
      </c>
      <c r="F80" s="777">
        <v>33</v>
      </c>
      <c r="G80" s="318" t="str">
        <f>IF(F80=SUM(C80:E80),"","TOTAL DOESN'T EQUAL SUM OF PARTS")</f>
        <v/>
      </c>
    </row>
    <row r="81" spans="1:7">
      <c r="A81" s="179"/>
      <c r="B81" s="318" t="str">
        <f>IF(B80=SUM(B78:B79),"","TOTAL DOESN'T EQUAL SUM OF PARTS")</f>
        <v/>
      </c>
      <c r="C81" s="318" t="str">
        <f>IF(C80=SUM(C78:C79),"","TOTAL DOESN'T EQUAL SUM OF PARTS")</f>
        <v/>
      </c>
      <c r="D81" s="318" t="str">
        <f>IF(D80=SUM(D78:D79),"","TOTAL DOESN'T EQUAL SUM OF PARTS")</f>
        <v/>
      </c>
      <c r="E81" s="318" t="str">
        <f>IF(E80=SUM(E78:E79),"","TOTAL DOESN'T EQUAL SUM OF PARTS")</f>
        <v/>
      </c>
      <c r="F81" s="779" t="str">
        <f>IF(F80=SUM(F78:F79),"","TOTAL DOESN'T EQUAL SUM OF PARTS")</f>
        <v/>
      </c>
    </row>
    <row r="82" spans="1:7" ht="14.25">
      <c r="A82" s="240" t="s">
        <v>549</v>
      </c>
      <c r="B82" s="298">
        <v>36</v>
      </c>
      <c r="C82" s="321">
        <v>3</v>
      </c>
      <c r="D82" s="321">
        <v>8</v>
      </c>
      <c r="E82" s="321">
        <v>12</v>
      </c>
      <c r="F82" s="780">
        <v>23</v>
      </c>
      <c r="G82" s="318" t="str">
        <f>IF(F82=SUM(C82:E82),"","TOTAL DOESN'T EQUAL SUM OF PARTS")</f>
        <v/>
      </c>
    </row>
    <row r="83" spans="1:7">
      <c r="A83" s="240" t="s">
        <v>531</v>
      </c>
      <c r="B83" s="298">
        <v>21</v>
      </c>
      <c r="C83" s="321">
        <v>3</v>
      </c>
      <c r="D83" s="321">
        <v>7</v>
      </c>
      <c r="E83" s="321">
        <v>4</v>
      </c>
      <c r="F83" s="780">
        <v>14</v>
      </c>
      <c r="G83" s="318" t="str">
        <f>IF(F83=SUM(C83:E83),"","TOTAL DOESN'T EQUAL SUM OF PARTS")</f>
        <v/>
      </c>
    </row>
    <row r="84" spans="1:7">
      <c r="A84" s="322"/>
      <c r="B84" s="317"/>
      <c r="C84" s="317"/>
      <c r="D84" s="317"/>
      <c r="E84" s="317"/>
      <c r="F84" s="778"/>
    </row>
    <row r="85" spans="1:7">
      <c r="A85" s="234"/>
    </row>
    <row r="86" spans="1:7">
      <c r="A86" s="1276" t="s">
        <v>471</v>
      </c>
      <c r="B86" s="1150">
        <v>2009</v>
      </c>
      <c r="C86" s="1150"/>
      <c r="D86" s="1150"/>
      <c r="E86" s="1150"/>
      <c r="F86" s="1150"/>
    </row>
    <row r="87" spans="1:7">
      <c r="A87" s="1280"/>
      <c r="B87" s="1145" t="s">
        <v>525</v>
      </c>
      <c r="C87" s="1150" t="s">
        <v>385</v>
      </c>
      <c r="D87" s="1150"/>
      <c r="E87" s="1150"/>
      <c r="F87" s="1145" t="s">
        <v>469</v>
      </c>
    </row>
    <row r="88" spans="1:7" ht="25.5">
      <c r="A88" s="1278"/>
      <c r="B88" s="1279"/>
      <c r="C88" s="310" t="s">
        <v>389</v>
      </c>
      <c r="D88" s="310" t="s">
        <v>387</v>
      </c>
      <c r="E88" s="310" t="s">
        <v>526</v>
      </c>
      <c r="F88" s="1149"/>
    </row>
    <row r="89" spans="1:7">
      <c r="A89" s="179"/>
      <c r="B89" s="301"/>
      <c r="C89" s="301"/>
      <c r="D89" s="301"/>
      <c r="E89" s="301"/>
      <c r="F89" s="775"/>
    </row>
    <row r="90" spans="1:7">
      <c r="A90" s="311" t="s">
        <v>503</v>
      </c>
      <c r="B90" s="301" t="s">
        <v>527</v>
      </c>
      <c r="C90" s="301"/>
      <c r="D90" s="301"/>
      <c r="E90" s="301"/>
      <c r="F90" s="775"/>
    </row>
    <row r="91" spans="1:7">
      <c r="A91" s="299" t="s">
        <v>528</v>
      </c>
      <c r="B91" s="298">
        <v>19</v>
      </c>
      <c r="C91" s="321">
        <v>9</v>
      </c>
      <c r="D91" s="321">
        <v>5</v>
      </c>
      <c r="E91" s="321">
        <v>3</v>
      </c>
      <c r="F91" s="780">
        <v>17</v>
      </c>
      <c r="G91" s="318" t="str">
        <f>IF(F91=SUM(C91:E91),"","TOTAL DOESN'T EQUAL SUM OF PARTS")</f>
        <v/>
      </c>
    </row>
    <row r="92" spans="1:7">
      <c r="A92" s="299" t="s">
        <v>529</v>
      </c>
      <c r="B92" s="298">
        <v>25</v>
      </c>
      <c r="C92" s="321">
        <v>10</v>
      </c>
      <c r="D92" s="321">
        <v>10</v>
      </c>
      <c r="E92" s="321">
        <v>2</v>
      </c>
      <c r="F92" s="780">
        <v>22</v>
      </c>
      <c r="G92" s="318" t="str">
        <f>IF(F92=SUM(C92:E92),"","TOTAL DOESN'T EQUAL SUM OF PARTS")</f>
        <v/>
      </c>
    </row>
    <row r="93" spans="1:7">
      <c r="A93" s="315" t="s">
        <v>530</v>
      </c>
      <c r="B93" s="298">
        <v>44</v>
      </c>
      <c r="C93" s="298">
        <v>19</v>
      </c>
      <c r="D93" s="298">
        <v>15</v>
      </c>
      <c r="E93" s="298">
        <v>5</v>
      </c>
      <c r="F93" s="780">
        <v>39</v>
      </c>
      <c r="G93" s="318" t="str">
        <f>IF(F93=SUM(C93:E93),"","TOTAL DOESN'T EQUAL SUM OF PARTS")</f>
        <v/>
      </c>
    </row>
    <row r="94" spans="1:7">
      <c r="A94" s="179"/>
      <c r="B94" s="318" t="str">
        <f>IF(B93=SUM(B91:B92),"","TOTAL DOESN'T EQUAL SUM OF PARTS")</f>
        <v/>
      </c>
      <c r="C94" s="318" t="str">
        <f>IF(C93=SUM(C91:C92),"","TOTAL DOESN'T EQUAL SUM OF PARTS")</f>
        <v/>
      </c>
      <c r="D94" s="318" t="str">
        <f>IF(D93=SUM(D91:D92),"","TOTAL DOESN'T EQUAL SUM OF PARTS")</f>
        <v/>
      </c>
      <c r="E94" s="318" t="str">
        <f>IF(E93=SUM(E91:E92),"","TOTAL DOESN'T EQUAL SUM OF PARTS")</f>
        <v/>
      </c>
      <c r="F94" s="779" t="str">
        <f>IF(F93=SUM(F91:F92),"","TOTAL DOESN'T EQUAL SUM OF PARTS")</f>
        <v/>
      </c>
    </row>
    <row r="95" spans="1:7" ht="14.25">
      <c r="A95" s="240" t="s">
        <v>549</v>
      </c>
      <c r="B95" s="323">
        <v>57</v>
      </c>
      <c r="C95" s="323">
        <v>8</v>
      </c>
      <c r="D95" s="323">
        <v>18</v>
      </c>
      <c r="E95" s="323">
        <v>8</v>
      </c>
      <c r="F95" s="780">
        <v>34</v>
      </c>
      <c r="G95" s="318" t="str">
        <f>IF(F95=SUM(C95:E95),"","TOTAL DOESN'T EQUAL SUM OF PARTS")</f>
        <v/>
      </c>
    </row>
    <row r="96" spans="1:7">
      <c r="A96" s="240" t="s">
        <v>531</v>
      </c>
      <c r="B96" s="314">
        <v>33</v>
      </c>
      <c r="C96" s="314">
        <v>11</v>
      </c>
      <c r="D96" s="314">
        <v>11</v>
      </c>
      <c r="E96" s="314">
        <v>4</v>
      </c>
      <c r="F96" s="780">
        <v>26</v>
      </c>
      <c r="G96" s="318" t="str">
        <f>IF(F96=SUM(C96:E96),"","TOTAL DOESN'T EQUAL SUM OF PARTS")</f>
        <v/>
      </c>
    </row>
    <row r="97" spans="1:7">
      <c r="A97" s="322"/>
      <c r="B97" s="317"/>
      <c r="C97" s="317"/>
      <c r="D97" s="317"/>
      <c r="E97" s="317"/>
      <c r="F97" s="778"/>
    </row>
    <row r="98" spans="1:7">
      <c r="A98" s="234"/>
    </row>
    <row r="99" spans="1:7">
      <c r="A99" s="1276" t="s">
        <v>471</v>
      </c>
      <c r="B99" s="1150">
        <v>2008</v>
      </c>
      <c r="C99" s="1150"/>
      <c r="D99" s="1150"/>
      <c r="E99" s="1150"/>
      <c r="F99" s="1150"/>
    </row>
    <row r="100" spans="1:7">
      <c r="A100" s="1280"/>
      <c r="B100" s="1145" t="s">
        <v>525</v>
      </c>
      <c r="C100" s="1150" t="s">
        <v>385</v>
      </c>
      <c r="D100" s="1150"/>
      <c r="E100" s="1150"/>
      <c r="F100" s="1145" t="s">
        <v>469</v>
      </c>
    </row>
    <row r="101" spans="1:7" ht="25.5">
      <c r="A101" s="1278"/>
      <c r="B101" s="1279"/>
      <c r="C101" s="310" t="s">
        <v>389</v>
      </c>
      <c r="D101" s="310" t="s">
        <v>387</v>
      </c>
      <c r="E101" s="310" t="s">
        <v>526</v>
      </c>
      <c r="F101" s="1149"/>
    </row>
    <row r="102" spans="1:7">
      <c r="A102" s="179"/>
      <c r="B102" s="301"/>
      <c r="C102" s="301"/>
      <c r="D102" s="301"/>
      <c r="E102" s="301"/>
      <c r="F102" s="775"/>
    </row>
    <row r="103" spans="1:7">
      <c r="A103" s="311" t="s">
        <v>503</v>
      </c>
      <c r="B103" s="301" t="s">
        <v>527</v>
      </c>
      <c r="C103" s="301"/>
      <c r="D103" s="301"/>
      <c r="E103" s="301"/>
      <c r="F103" s="775"/>
    </row>
    <row r="104" spans="1:7">
      <c r="A104" s="299" t="s">
        <v>528</v>
      </c>
      <c r="B104" s="298">
        <v>36</v>
      </c>
      <c r="C104" s="319">
        <v>7</v>
      </c>
      <c r="D104" s="319">
        <v>10</v>
      </c>
      <c r="E104" s="319">
        <v>18</v>
      </c>
      <c r="F104" s="780">
        <v>35</v>
      </c>
      <c r="G104" s="318" t="str">
        <f>IF(F104=SUM(C104:E104),"","TOTAL DOESN'T EQUAL SUM OF PARTS")</f>
        <v/>
      </c>
    </row>
    <row r="105" spans="1:7">
      <c r="A105" s="299" t="s">
        <v>529</v>
      </c>
      <c r="B105" s="298">
        <v>21</v>
      </c>
      <c r="C105" s="319">
        <v>7</v>
      </c>
      <c r="D105" s="319">
        <v>4</v>
      </c>
      <c r="E105" s="319">
        <v>7</v>
      </c>
      <c r="F105" s="780">
        <v>18</v>
      </c>
      <c r="G105" s="318" t="str">
        <f>IF(F105=SUM(C105:E105),"","TOTAL DOESN'T EQUAL SUM OF PARTS")</f>
        <v/>
      </c>
    </row>
    <row r="106" spans="1:7">
      <c r="A106" s="315" t="s">
        <v>530</v>
      </c>
      <c r="B106" s="316">
        <v>57</v>
      </c>
      <c r="C106" s="320">
        <v>14</v>
      </c>
      <c r="D106" s="320">
        <v>14</v>
      </c>
      <c r="E106" s="320">
        <v>25</v>
      </c>
      <c r="F106" s="777">
        <v>53</v>
      </c>
      <c r="G106" s="318" t="str">
        <f>IF(F106=SUM(C106:E106),"","TOTAL DOESN'T EQUAL SUM OF PARTS")</f>
        <v/>
      </c>
    </row>
    <row r="107" spans="1:7">
      <c r="A107" s="179"/>
      <c r="B107" s="318" t="str">
        <f>IF(B106=SUM(B104:B105),"","TOTAL DOESN'T EQUAL SUM OF PARTS")</f>
        <v/>
      </c>
      <c r="C107" s="318" t="str">
        <f>IF(C106=SUM(C104:C105),"","TOTAL DOESN'T EQUAL SUM OF PARTS")</f>
        <v/>
      </c>
      <c r="D107" s="318" t="str">
        <f>IF(D106=SUM(D104:D105),"","TOTAL DOESN'T EQUAL SUM OF PARTS")</f>
        <v/>
      </c>
      <c r="E107" s="318" t="str">
        <f>IF(E106=SUM(E104:E105),"","TOTAL DOESN'T EQUAL SUM OF PARTS")</f>
        <v/>
      </c>
      <c r="F107" s="779" t="str">
        <f>IF(F106=SUM(F104:F105),"","TOTAL DOESN'T EQUAL SUM OF PARTS")</f>
        <v/>
      </c>
    </row>
    <row r="108" spans="1:7" ht="14.25">
      <c r="A108" s="240" t="s">
        <v>549</v>
      </c>
      <c r="B108" s="298">
        <v>122</v>
      </c>
      <c r="C108" s="321">
        <v>34</v>
      </c>
      <c r="D108" s="321">
        <v>47</v>
      </c>
      <c r="E108" s="321">
        <v>23</v>
      </c>
      <c r="F108" s="780">
        <v>104</v>
      </c>
      <c r="G108" s="318" t="str">
        <f>IF(F108=SUM(C108:E108),"","TOTAL DOESN'T EQUAL SUM OF PARTS")</f>
        <v/>
      </c>
    </row>
    <row r="109" spans="1:7">
      <c r="A109" s="240" t="s">
        <v>531</v>
      </c>
      <c r="B109" s="316">
        <v>19</v>
      </c>
      <c r="C109" s="179">
        <v>8</v>
      </c>
      <c r="D109" s="179">
        <v>4</v>
      </c>
      <c r="E109" s="179">
        <v>4</v>
      </c>
      <c r="F109" s="777">
        <v>16</v>
      </c>
      <c r="G109" s="318" t="str">
        <f>IF(F109=SUM(C109:E109),"","TOTAL DOESN'T EQUAL SUM OF PARTS")</f>
        <v/>
      </c>
    </row>
    <row r="110" spans="1:7">
      <c r="A110" s="322"/>
      <c r="B110" s="317"/>
      <c r="C110" s="317"/>
      <c r="D110" s="317"/>
      <c r="E110" s="317"/>
      <c r="F110" s="778"/>
    </row>
    <row r="111" spans="1:7">
      <c r="A111" s="234"/>
    </row>
    <row r="112" spans="1:7">
      <c r="A112" s="1276" t="s">
        <v>471</v>
      </c>
      <c r="B112" s="1150">
        <v>2007</v>
      </c>
      <c r="C112" s="1150"/>
      <c r="D112" s="1150"/>
      <c r="E112" s="1150"/>
      <c r="F112" s="1150"/>
    </row>
    <row r="113" spans="1:7">
      <c r="A113" s="1280"/>
      <c r="B113" s="1145" t="s">
        <v>525</v>
      </c>
      <c r="C113" s="1150" t="s">
        <v>385</v>
      </c>
      <c r="D113" s="1150"/>
      <c r="E113" s="1150"/>
      <c r="F113" s="1145" t="s">
        <v>469</v>
      </c>
    </row>
    <row r="114" spans="1:7" ht="25.5">
      <c r="A114" s="1278"/>
      <c r="B114" s="1279"/>
      <c r="C114" s="310" t="s">
        <v>389</v>
      </c>
      <c r="D114" s="310" t="s">
        <v>387</v>
      </c>
      <c r="E114" s="310" t="s">
        <v>526</v>
      </c>
      <c r="F114" s="1149"/>
    </row>
    <row r="115" spans="1:7">
      <c r="A115" s="179"/>
      <c r="B115" s="301"/>
      <c r="C115" s="301"/>
      <c r="D115" s="301"/>
      <c r="E115" s="301"/>
      <c r="F115" s="775"/>
    </row>
    <row r="116" spans="1:7">
      <c r="A116" s="311" t="s">
        <v>503</v>
      </c>
      <c r="B116" s="301" t="s">
        <v>527</v>
      </c>
      <c r="C116" s="301"/>
      <c r="D116" s="301"/>
      <c r="E116" s="301"/>
      <c r="F116" s="775"/>
    </row>
    <row r="117" spans="1:7">
      <c r="A117" s="299" t="s">
        <v>528</v>
      </c>
      <c r="B117" s="312">
        <v>20</v>
      </c>
      <c r="C117" s="313">
        <v>6</v>
      </c>
      <c r="D117" s="313">
        <v>8</v>
      </c>
      <c r="E117" s="313">
        <v>2</v>
      </c>
      <c r="F117" s="776">
        <v>16</v>
      </c>
      <c r="G117" s="318" t="str">
        <f>IF(F117=SUM(C117:E117),"","TOTAL DOESN'T EQUAL SUM OF PARTS")</f>
        <v/>
      </c>
    </row>
    <row r="118" spans="1:7">
      <c r="A118" s="299" t="s">
        <v>529</v>
      </c>
      <c r="B118" s="312">
        <v>9</v>
      </c>
      <c r="C118" s="313">
        <v>2</v>
      </c>
      <c r="D118" s="313">
        <v>4</v>
      </c>
      <c r="E118" s="313">
        <v>2</v>
      </c>
      <c r="F118" s="776">
        <v>8</v>
      </c>
      <c r="G118" s="318" t="str">
        <f>IF(F118=SUM(C118:E118),"","TOTAL DOESN'T EQUAL SUM OF PARTS")</f>
        <v/>
      </c>
    </row>
    <row r="119" spans="1:7">
      <c r="A119" s="315" t="s">
        <v>530</v>
      </c>
      <c r="B119" s="312">
        <v>29</v>
      </c>
      <c r="C119" s="312">
        <v>8</v>
      </c>
      <c r="D119" s="312">
        <v>12</v>
      </c>
      <c r="E119" s="312">
        <v>4</v>
      </c>
      <c r="F119" s="776">
        <v>24</v>
      </c>
      <c r="G119" s="318" t="str">
        <f>IF(F119=SUM(C119:E119),"","TOTAL DOESN'T EQUAL SUM OF PARTS")</f>
        <v/>
      </c>
    </row>
    <row r="120" spans="1:7">
      <c r="A120" s="179"/>
      <c r="B120" s="318" t="str">
        <f>IF(B119=SUM(B117:B118),"","TOTAL DOESN'T EQUAL SUM OF PARTS")</f>
        <v/>
      </c>
      <c r="C120" s="318" t="str">
        <f>IF(C119=SUM(C117:C118),"","TOTAL DOESN'T EQUAL SUM OF PARTS")</f>
        <v/>
      </c>
      <c r="D120" s="318" t="str">
        <f>IF(D119=SUM(D117:D118),"","TOTAL DOESN'T EQUAL SUM OF PARTS")</f>
        <v/>
      </c>
      <c r="E120" s="318" t="str">
        <f>IF(E119=SUM(E117:E118),"","TOTAL DOESN'T EQUAL SUM OF PARTS")</f>
        <v/>
      </c>
      <c r="F120" s="779" t="str">
        <f>IF(F119=SUM(F117:F118),"","TOTAL DOESN'T EQUAL SUM OF PARTS")</f>
        <v/>
      </c>
    </row>
    <row r="121" spans="1:7" ht="14.25">
      <c r="A121" s="240" t="s">
        <v>549</v>
      </c>
      <c r="B121" s="312">
        <v>172</v>
      </c>
      <c r="C121" s="314">
        <v>33</v>
      </c>
      <c r="D121" s="314">
        <v>46</v>
      </c>
      <c r="E121" s="314">
        <v>25</v>
      </c>
      <c r="F121" s="776">
        <v>104</v>
      </c>
      <c r="G121" s="318" t="str">
        <f>IF(F121=SUM(C121:E121),"","TOTAL DOESN'T EQUAL SUM OF PARTS")</f>
        <v/>
      </c>
    </row>
    <row r="122" spans="1:7">
      <c r="A122" s="240" t="s">
        <v>531</v>
      </c>
      <c r="B122" s="312">
        <v>14</v>
      </c>
      <c r="C122" s="314">
        <v>2</v>
      </c>
      <c r="D122" s="314">
        <v>2</v>
      </c>
      <c r="E122" s="314">
        <v>2</v>
      </c>
      <c r="F122" s="776">
        <v>6</v>
      </c>
      <c r="G122" s="318" t="str">
        <f>IF(F122=SUM(C122:E122),"","TOTAL DOESN'T EQUAL SUM OF PARTS")</f>
        <v/>
      </c>
    </row>
    <row r="123" spans="1:7">
      <c r="A123" s="322"/>
      <c r="B123" s="317"/>
      <c r="C123" s="317"/>
      <c r="D123" s="317"/>
      <c r="E123" s="317"/>
      <c r="F123" s="778"/>
    </row>
    <row r="124" spans="1:7">
      <c r="A124" s="234"/>
    </row>
    <row r="125" spans="1:7">
      <c r="A125" s="234" t="s">
        <v>239</v>
      </c>
    </row>
    <row r="126" spans="1:7">
      <c r="A126" s="1285" t="s">
        <v>664</v>
      </c>
      <c r="B126" s="1246"/>
      <c r="C126" s="1246"/>
      <c r="D126" s="1246"/>
      <c r="E126" s="1246"/>
      <c r="F126" s="1246"/>
    </row>
    <row r="127" spans="1:7">
      <c r="A127" s="309"/>
      <c r="B127" s="195"/>
      <c r="C127" s="195"/>
      <c r="D127" s="195"/>
      <c r="E127" s="195"/>
      <c r="F127" s="195"/>
    </row>
    <row r="128" spans="1:7">
      <c r="A128" s="93" t="s">
        <v>176</v>
      </c>
      <c r="B128" s="195"/>
      <c r="C128" s="195"/>
      <c r="D128" s="195"/>
      <c r="E128" s="195"/>
    </row>
    <row r="129" spans="1:7">
      <c r="A129" s="94" t="s">
        <v>180</v>
      </c>
    </row>
    <row r="130" spans="1:7">
      <c r="A130" s="179"/>
      <c r="B130" s="179"/>
      <c r="C130" s="179"/>
      <c r="D130" s="179"/>
      <c r="E130" s="179"/>
      <c r="F130" s="179"/>
      <c r="G130" s="179"/>
    </row>
    <row r="131" spans="1:7">
      <c r="A131" s="179"/>
      <c r="B131" s="179"/>
      <c r="C131" s="179"/>
      <c r="D131" s="179"/>
      <c r="E131" s="179"/>
      <c r="F131" s="179"/>
      <c r="G131" s="179"/>
    </row>
    <row r="132" spans="1:7">
      <c r="A132" s="179"/>
      <c r="B132" s="179"/>
      <c r="C132" s="179"/>
      <c r="D132" s="179"/>
      <c r="E132" s="179"/>
      <c r="F132" s="179"/>
      <c r="G132" s="179"/>
    </row>
    <row r="133" spans="1:7">
      <c r="A133" s="179"/>
      <c r="B133" s="179"/>
      <c r="C133" s="179"/>
      <c r="D133" s="179"/>
      <c r="E133" s="179"/>
      <c r="F133" s="179"/>
      <c r="G133" s="179"/>
    </row>
    <row r="134" spans="1:7">
      <c r="A134" s="179"/>
      <c r="B134" s="179"/>
      <c r="C134" s="179"/>
      <c r="D134" s="179"/>
      <c r="E134" s="179"/>
      <c r="F134" s="179"/>
      <c r="G134" s="179"/>
    </row>
    <row r="135" spans="1:7">
      <c r="A135" s="179"/>
      <c r="B135" s="179"/>
      <c r="C135" s="179"/>
      <c r="D135" s="179"/>
      <c r="E135" s="179"/>
      <c r="F135" s="179"/>
      <c r="G135" s="179"/>
    </row>
    <row r="136" spans="1:7">
      <c r="A136" s="179"/>
      <c r="B136" s="179"/>
      <c r="C136" s="179"/>
      <c r="D136" s="179"/>
      <c r="E136" s="179"/>
      <c r="F136" s="179"/>
      <c r="G136" s="179"/>
    </row>
    <row r="137" spans="1:7">
      <c r="A137" s="179"/>
      <c r="B137" s="179"/>
      <c r="C137" s="179"/>
      <c r="D137" s="179"/>
      <c r="E137" s="179"/>
      <c r="F137" s="179"/>
      <c r="G137" s="179"/>
    </row>
    <row r="138" spans="1:7">
      <c r="A138" s="179"/>
      <c r="B138" s="179"/>
      <c r="C138" s="179"/>
      <c r="D138" s="179"/>
      <c r="E138" s="179"/>
      <c r="F138" s="179"/>
      <c r="G138" s="179"/>
    </row>
    <row r="139" spans="1:7">
      <c r="A139" s="179"/>
      <c r="B139" s="179"/>
      <c r="C139" s="179"/>
      <c r="D139" s="179"/>
      <c r="E139" s="179"/>
      <c r="F139" s="179"/>
      <c r="G139" s="179"/>
    </row>
    <row r="140" spans="1:7">
      <c r="A140" s="179"/>
      <c r="B140" s="179"/>
      <c r="C140" s="179"/>
      <c r="D140" s="179"/>
      <c r="E140" s="179"/>
      <c r="F140" s="179"/>
      <c r="G140" s="179"/>
    </row>
    <row r="141" spans="1:7">
      <c r="A141" s="315"/>
      <c r="B141" s="315"/>
      <c r="C141" s="315"/>
      <c r="D141" s="315"/>
      <c r="E141" s="315"/>
      <c r="F141" s="315"/>
      <c r="G141" s="179"/>
    </row>
    <row r="142" spans="1:7">
      <c r="A142" s="299"/>
      <c r="B142" s="301"/>
      <c r="C142" s="301"/>
      <c r="D142" s="301"/>
      <c r="E142" s="301"/>
      <c r="F142" s="296"/>
      <c r="G142" s="179"/>
    </row>
    <row r="143" spans="1:7">
      <c r="A143" s="324"/>
      <c r="B143" s="1281"/>
      <c r="C143" s="1283"/>
      <c r="D143" s="1283"/>
      <c r="E143" s="1283"/>
      <c r="F143" s="1281"/>
      <c r="G143" s="179"/>
    </row>
    <row r="144" spans="1:7">
      <c r="A144" s="325"/>
      <c r="B144" s="1282"/>
      <c r="C144" s="326"/>
      <c r="D144" s="326"/>
      <c r="E144" s="326"/>
      <c r="F144" s="1284"/>
      <c r="G144" s="179"/>
    </row>
    <row r="145" spans="1:7">
      <c r="A145" s="327"/>
      <c r="B145" s="328"/>
      <c r="C145" s="328"/>
      <c r="D145" s="328"/>
      <c r="E145" s="328"/>
      <c r="F145" s="328"/>
      <c r="G145" s="179"/>
    </row>
    <row r="146" spans="1:7">
      <c r="A146" s="329"/>
      <c r="B146" s="328"/>
      <c r="C146" s="328"/>
      <c r="D146" s="328"/>
      <c r="E146" s="328"/>
      <c r="F146" s="328"/>
      <c r="G146" s="179"/>
    </row>
    <row r="147" spans="1:7">
      <c r="A147" s="324"/>
      <c r="B147" s="326"/>
      <c r="C147" s="326"/>
      <c r="D147" s="326"/>
      <c r="E147" s="326"/>
      <c r="F147" s="330"/>
      <c r="G147" s="179"/>
    </row>
    <row r="148" spans="1:7">
      <c r="A148" s="324"/>
      <c r="B148" s="326"/>
      <c r="C148" s="326"/>
      <c r="D148" s="326"/>
      <c r="E148" s="326"/>
      <c r="F148" s="330"/>
      <c r="G148" s="179"/>
    </row>
    <row r="149" spans="1:7">
      <c r="A149" s="324"/>
      <c r="B149" s="326"/>
      <c r="C149" s="326"/>
      <c r="D149" s="326"/>
      <c r="E149" s="326"/>
      <c r="F149" s="330"/>
      <c r="G149" s="179"/>
    </row>
    <row r="150" spans="1:7">
      <c r="A150" s="325"/>
      <c r="B150" s="330"/>
      <c r="C150" s="330"/>
      <c r="D150" s="330"/>
      <c r="E150" s="330"/>
      <c r="F150" s="330"/>
      <c r="G150" s="179"/>
    </row>
    <row r="151" spans="1:7">
      <c r="A151" s="327"/>
      <c r="B151" s="327"/>
      <c r="C151" s="327"/>
      <c r="D151" s="327"/>
      <c r="E151" s="327"/>
      <c r="F151" s="331"/>
      <c r="G151" s="179"/>
    </row>
    <row r="152" spans="1:7">
      <c r="A152" s="324"/>
      <c r="B152" s="326"/>
      <c r="C152" s="326"/>
      <c r="D152" s="326"/>
      <c r="E152" s="326"/>
      <c r="F152" s="330"/>
      <c r="G152" s="179"/>
    </row>
    <row r="153" spans="1:7">
      <c r="A153" s="324"/>
      <c r="B153" s="326"/>
      <c r="C153" s="326"/>
      <c r="D153" s="326"/>
      <c r="E153" s="326"/>
      <c r="F153" s="330"/>
      <c r="G153" s="179"/>
    </row>
    <row r="154" spans="1:7">
      <c r="A154" s="324"/>
      <c r="B154" s="326"/>
      <c r="C154" s="326"/>
      <c r="D154" s="326"/>
      <c r="E154" s="326"/>
      <c r="F154" s="330"/>
      <c r="G154" s="179"/>
    </row>
    <row r="155" spans="1:7">
      <c r="A155" s="327"/>
      <c r="B155" s="327"/>
      <c r="C155" s="327"/>
      <c r="D155" s="327"/>
      <c r="E155" s="327"/>
      <c r="F155" s="327"/>
      <c r="G155" s="179"/>
    </row>
    <row r="156" spans="1:7">
      <c r="A156" s="179"/>
      <c r="B156" s="179"/>
      <c r="C156" s="179"/>
      <c r="D156" s="179"/>
      <c r="E156" s="179"/>
      <c r="F156" s="179"/>
      <c r="G156" s="179"/>
    </row>
    <row r="157" spans="1:7">
      <c r="A157" s="179"/>
      <c r="B157" s="179"/>
      <c r="C157" s="179"/>
      <c r="D157" s="179"/>
      <c r="E157" s="179"/>
      <c r="F157" s="179"/>
      <c r="G157" s="179"/>
    </row>
    <row r="158" spans="1:7">
      <c r="A158" s="179"/>
      <c r="B158" s="179"/>
      <c r="C158" s="179"/>
      <c r="D158" s="179"/>
      <c r="E158" s="179"/>
      <c r="F158" s="179"/>
      <c r="G158" s="179"/>
    </row>
    <row r="159" spans="1:7">
      <c r="A159" s="179"/>
      <c r="B159" s="179"/>
      <c r="C159" s="179"/>
      <c r="D159" s="179"/>
      <c r="E159" s="179"/>
      <c r="F159" s="179"/>
      <c r="G159" s="179"/>
    </row>
    <row r="160" spans="1:7">
      <c r="A160" s="179"/>
      <c r="B160" s="179"/>
      <c r="C160" s="179"/>
      <c r="D160" s="179"/>
      <c r="E160" s="179"/>
      <c r="F160" s="179"/>
      <c r="G160" s="179"/>
    </row>
    <row r="161" spans="1:7">
      <c r="A161" s="179"/>
      <c r="B161" s="179"/>
      <c r="C161" s="179"/>
      <c r="D161" s="179"/>
      <c r="E161" s="179"/>
      <c r="F161" s="179"/>
      <c r="G161" s="179"/>
    </row>
    <row r="162" spans="1:7">
      <c r="A162" s="179"/>
      <c r="B162" s="179"/>
      <c r="C162" s="179"/>
      <c r="D162" s="179"/>
      <c r="E162" s="179"/>
      <c r="F162" s="179"/>
      <c r="G162" s="179"/>
    </row>
    <row r="163" spans="1:7">
      <c r="A163" s="179"/>
      <c r="B163" s="179"/>
      <c r="C163" s="179"/>
      <c r="D163" s="179"/>
      <c r="E163" s="179"/>
      <c r="F163" s="179"/>
      <c r="G163" s="179"/>
    </row>
    <row r="164" spans="1:7">
      <c r="A164" s="179"/>
      <c r="B164" s="179"/>
      <c r="C164" s="179"/>
      <c r="D164" s="179"/>
      <c r="E164" s="179"/>
      <c r="F164" s="179"/>
      <c r="G164" s="179"/>
    </row>
    <row r="165" spans="1:7">
      <c r="A165" s="179"/>
      <c r="B165" s="179"/>
      <c r="C165" s="179"/>
      <c r="D165" s="179"/>
      <c r="E165" s="179"/>
      <c r="F165" s="179"/>
      <c r="G165" s="179"/>
    </row>
    <row r="166" spans="1:7">
      <c r="A166" s="179"/>
      <c r="B166" s="179"/>
      <c r="C166" s="179"/>
      <c r="D166" s="179"/>
      <c r="E166" s="179"/>
      <c r="F166" s="179"/>
      <c r="G166" s="179"/>
    </row>
    <row r="167" spans="1:7">
      <c r="A167" s="179"/>
      <c r="B167" s="179"/>
      <c r="C167" s="179"/>
      <c r="D167" s="179"/>
      <c r="E167" s="179"/>
      <c r="F167" s="179"/>
      <c r="G167" s="179"/>
    </row>
    <row r="168" spans="1:7">
      <c r="A168" s="179"/>
      <c r="B168" s="179"/>
      <c r="C168" s="179"/>
      <c r="D168" s="179"/>
      <c r="E168" s="179"/>
      <c r="F168" s="179"/>
      <c r="G168" s="179"/>
    </row>
    <row r="169" spans="1:7">
      <c r="A169" s="179"/>
      <c r="B169" s="179"/>
      <c r="C169" s="179"/>
      <c r="D169" s="179"/>
      <c r="E169" s="179"/>
      <c r="F169" s="179"/>
      <c r="G169" s="179"/>
    </row>
    <row r="170" spans="1:7">
      <c r="A170" s="179"/>
      <c r="B170" s="179"/>
      <c r="C170" s="179"/>
      <c r="D170" s="179"/>
      <c r="E170" s="179"/>
      <c r="F170" s="179"/>
      <c r="G170" s="179"/>
    </row>
    <row r="171" spans="1:7">
      <c r="A171" s="179"/>
      <c r="B171" s="179"/>
      <c r="C171" s="179"/>
      <c r="D171" s="179"/>
      <c r="E171" s="179"/>
      <c r="F171" s="179"/>
      <c r="G171" s="179"/>
    </row>
    <row r="172" spans="1:7">
      <c r="A172" s="179"/>
      <c r="B172" s="179"/>
      <c r="C172" s="179"/>
      <c r="D172" s="179"/>
      <c r="E172" s="179"/>
      <c r="F172" s="179"/>
      <c r="G172" s="179"/>
    </row>
    <row r="173" spans="1:7">
      <c r="A173" s="179"/>
      <c r="B173" s="179"/>
      <c r="C173" s="179"/>
      <c r="D173" s="179"/>
      <c r="E173" s="179"/>
      <c r="F173" s="179"/>
      <c r="G173" s="179"/>
    </row>
    <row r="174" spans="1:7">
      <c r="A174" s="179"/>
      <c r="B174" s="179"/>
      <c r="C174" s="179"/>
      <c r="D174" s="179"/>
      <c r="E174" s="179"/>
      <c r="F174" s="179"/>
      <c r="G174" s="179"/>
    </row>
    <row r="175" spans="1:7">
      <c r="A175" s="179"/>
      <c r="B175" s="179"/>
      <c r="C175" s="179"/>
      <c r="D175" s="179"/>
      <c r="E175" s="179"/>
      <c r="F175" s="179"/>
      <c r="G175" s="179"/>
    </row>
    <row r="176" spans="1:7">
      <c r="A176" s="179"/>
      <c r="B176" s="179"/>
      <c r="C176" s="179"/>
      <c r="D176" s="179"/>
      <c r="E176" s="179"/>
      <c r="F176" s="179"/>
      <c r="G176" s="179"/>
    </row>
    <row r="177" spans="1:7">
      <c r="A177" s="179"/>
      <c r="B177" s="179"/>
      <c r="C177" s="179"/>
      <c r="D177" s="179"/>
      <c r="E177" s="179"/>
      <c r="F177" s="179"/>
      <c r="G177" s="179"/>
    </row>
    <row r="178" spans="1:7">
      <c r="A178" s="179"/>
      <c r="B178" s="179"/>
      <c r="C178" s="179"/>
      <c r="D178" s="179"/>
      <c r="E178" s="179"/>
      <c r="F178" s="179"/>
      <c r="G178" s="179"/>
    </row>
    <row r="179" spans="1:7">
      <c r="A179" s="179"/>
      <c r="B179" s="179"/>
      <c r="C179" s="179"/>
      <c r="D179" s="179"/>
      <c r="E179" s="179"/>
      <c r="F179" s="179"/>
      <c r="G179" s="179"/>
    </row>
    <row r="180" spans="1:7">
      <c r="A180" s="179"/>
      <c r="B180" s="179"/>
      <c r="C180" s="179"/>
      <c r="D180" s="179"/>
      <c r="E180" s="179"/>
      <c r="F180" s="179"/>
      <c r="G180" s="179"/>
    </row>
    <row r="181" spans="1:7">
      <c r="A181" s="179"/>
      <c r="B181" s="179"/>
      <c r="C181" s="179"/>
      <c r="D181" s="179"/>
      <c r="E181" s="179"/>
      <c r="F181" s="179"/>
      <c r="G181" s="179"/>
    </row>
    <row r="182" spans="1:7">
      <c r="A182" s="179"/>
      <c r="B182" s="179"/>
      <c r="C182" s="179"/>
      <c r="D182" s="179"/>
      <c r="E182" s="179"/>
      <c r="F182" s="179"/>
      <c r="G182" s="179"/>
    </row>
    <row r="183" spans="1:7">
      <c r="A183" s="179"/>
      <c r="B183" s="179"/>
      <c r="C183" s="179"/>
      <c r="D183" s="179"/>
      <c r="E183" s="179"/>
      <c r="F183" s="179"/>
      <c r="G183" s="179"/>
    </row>
    <row r="184" spans="1:7">
      <c r="A184" s="179"/>
      <c r="B184" s="179"/>
      <c r="C184" s="179"/>
      <c r="D184" s="179"/>
      <c r="E184" s="179"/>
      <c r="F184" s="179"/>
      <c r="G184" s="179"/>
    </row>
    <row r="185" spans="1:7">
      <c r="A185" s="179"/>
      <c r="B185" s="179"/>
      <c r="C185" s="179"/>
      <c r="D185" s="179"/>
      <c r="E185" s="179"/>
      <c r="F185" s="179"/>
      <c r="G185" s="179"/>
    </row>
    <row r="186" spans="1:7">
      <c r="A186" s="179"/>
      <c r="B186" s="179"/>
      <c r="C186" s="179"/>
      <c r="D186" s="179"/>
      <c r="E186" s="179"/>
      <c r="F186" s="179"/>
      <c r="G186" s="179"/>
    </row>
    <row r="187" spans="1:7">
      <c r="A187" s="179"/>
      <c r="B187" s="179"/>
      <c r="C187" s="179"/>
      <c r="D187" s="179"/>
      <c r="E187" s="179"/>
      <c r="F187" s="179"/>
      <c r="G187" s="179"/>
    </row>
    <row r="188" spans="1:7">
      <c r="A188" s="179"/>
      <c r="B188" s="179"/>
      <c r="C188" s="179"/>
      <c r="D188" s="179"/>
      <c r="E188" s="179"/>
      <c r="F188" s="179"/>
      <c r="G188" s="179"/>
    </row>
    <row r="189" spans="1:7">
      <c r="A189" s="179"/>
      <c r="B189" s="179"/>
      <c r="C189" s="179"/>
      <c r="D189" s="179"/>
      <c r="E189" s="179"/>
      <c r="F189" s="179"/>
      <c r="G189" s="179"/>
    </row>
    <row r="190" spans="1:7">
      <c r="A190" s="179"/>
      <c r="B190" s="179"/>
      <c r="C190" s="179"/>
      <c r="D190" s="179"/>
      <c r="E190" s="179"/>
      <c r="F190" s="179"/>
      <c r="G190" s="179"/>
    </row>
    <row r="191" spans="1:7">
      <c r="A191" s="179"/>
      <c r="B191" s="179"/>
      <c r="C191" s="179"/>
      <c r="D191" s="179"/>
      <c r="E191" s="179"/>
      <c r="F191" s="179"/>
      <c r="G191" s="179"/>
    </row>
    <row r="192" spans="1:7">
      <c r="A192" s="179"/>
      <c r="B192" s="179"/>
      <c r="C192" s="179"/>
      <c r="D192" s="179"/>
      <c r="E192" s="179"/>
      <c r="F192" s="179"/>
      <c r="G192" s="179"/>
    </row>
    <row r="193" spans="1:7">
      <c r="A193" s="179"/>
      <c r="B193" s="179"/>
      <c r="C193" s="179"/>
      <c r="D193" s="179"/>
      <c r="E193" s="179"/>
      <c r="F193" s="179"/>
      <c r="G193" s="179"/>
    </row>
    <row r="194" spans="1:7">
      <c r="A194" s="179"/>
      <c r="B194" s="179"/>
      <c r="C194" s="179"/>
      <c r="D194" s="179"/>
      <c r="E194" s="179"/>
      <c r="F194" s="179"/>
      <c r="G194" s="179"/>
    </row>
    <row r="195" spans="1:7">
      <c r="A195" s="179"/>
      <c r="B195" s="179"/>
      <c r="C195" s="179"/>
      <c r="D195" s="179"/>
      <c r="E195" s="179"/>
      <c r="F195" s="179"/>
      <c r="G195" s="179"/>
    </row>
    <row r="196" spans="1:7">
      <c r="A196" s="179"/>
      <c r="B196" s="179"/>
      <c r="C196" s="179"/>
      <c r="D196" s="179"/>
      <c r="E196" s="179"/>
      <c r="F196" s="179"/>
      <c r="G196" s="179"/>
    </row>
    <row r="197" spans="1:7">
      <c r="A197" s="179"/>
      <c r="B197" s="179"/>
      <c r="C197" s="179"/>
      <c r="D197" s="179"/>
      <c r="E197" s="179"/>
      <c r="F197" s="179"/>
      <c r="G197" s="179"/>
    </row>
    <row r="198" spans="1:7">
      <c r="A198" s="179"/>
      <c r="B198" s="179"/>
      <c r="C198" s="179"/>
      <c r="D198" s="179"/>
      <c r="E198" s="179"/>
      <c r="F198" s="179"/>
      <c r="G198" s="179"/>
    </row>
    <row r="199" spans="1:7">
      <c r="A199" s="179"/>
      <c r="B199" s="179"/>
      <c r="C199" s="179"/>
      <c r="D199" s="179"/>
      <c r="E199" s="179"/>
      <c r="F199" s="179"/>
      <c r="G199" s="179"/>
    </row>
    <row r="200" spans="1:7">
      <c r="A200" s="179"/>
      <c r="B200" s="179"/>
      <c r="C200" s="179"/>
      <c r="D200" s="179"/>
      <c r="E200" s="179"/>
      <c r="F200" s="179"/>
      <c r="G200" s="179"/>
    </row>
    <row r="201" spans="1:7">
      <c r="A201" s="179"/>
      <c r="B201" s="179"/>
      <c r="C201" s="179"/>
      <c r="D201" s="179"/>
      <c r="E201" s="179"/>
      <c r="F201" s="179"/>
      <c r="G201" s="179"/>
    </row>
    <row r="202" spans="1:7">
      <c r="A202" s="179"/>
      <c r="B202" s="179"/>
      <c r="C202" s="179"/>
      <c r="D202" s="179"/>
      <c r="E202" s="179"/>
      <c r="F202" s="179"/>
      <c r="G202" s="179"/>
    </row>
    <row r="203" spans="1:7">
      <c r="A203" s="179"/>
      <c r="B203" s="179"/>
      <c r="C203" s="179"/>
      <c r="D203" s="179"/>
      <c r="E203" s="179"/>
      <c r="F203" s="179"/>
      <c r="G203" s="179"/>
    </row>
    <row r="204" spans="1:7">
      <c r="A204" s="179"/>
      <c r="B204" s="179"/>
      <c r="C204" s="179"/>
      <c r="D204" s="179"/>
      <c r="E204" s="179"/>
      <c r="F204" s="179"/>
      <c r="G204" s="179"/>
    </row>
    <row r="205" spans="1:7">
      <c r="A205" s="179"/>
      <c r="B205" s="179"/>
      <c r="C205" s="179"/>
      <c r="D205" s="179"/>
      <c r="E205" s="179"/>
      <c r="F205" s="179"/>
      <c r="G205" s="179"/>
    </row>
    <row r="206" spans="1:7">
      <c r="A206" s="179"/>
      <c r="B206" s="179"/>
      <c r="C206" s="179"/>
      <c r="D206" s="179"/>
      <c r="E206" s="179"/>
      <c r="F206" s="179"/>
      <c r="G206" s="179"/>
    </row>
    <row r="207" spans="1:7">
      <c r="A207" s="179"/>
      <c r="B207" s="179"/>
      <c r="C207" s="179"/>
      <c r="D207" s="179"/>
      <c r="E207" s="179"/>
      <c r="F207" s="179"/>
      <c r="G207" s="179"/>
    </row>
    <row r="208" spans="1:7">
      <c r="A208" s="179"/>
      <c r="B208" s="179"/>
      <c r="C208" s="179"/>
      <c r="D208" s="179"/>
      <c r="E208" s="179"/>
      <c r="F208" s="179"/>
      <c r="G208" s="179"/>
    </row>
    <row r="209" spans="1:7">
      <c r="A209" s="179"/>
      <c r="B209" s="179"/>
      <c r="C209" s="179"/>
      <c r="D209" s="179"/>
      <c r="E209" s="179"/>
      <c r="F209" s="179"/>
      <c r="G209" s="179"/>
    </row>
    <row r="210" spans="1:7">
      <c r="A210" s="179"/>
      <c r="B210" s="179"/>
      <c r="C210" s="179"/>
      <c r="D210" s="179"/>
      <c r="E210" s="179"/>
      <c r="F210" s="179"/>
      <c r="G210" s="179"/>
    </row>
    <row r="211" spans="1:7">
      <c r="A211" s="179"/>
      <c r="B211" s="179"/>
      <c r="C211" s="179"/>
      <c r="D211" s="179"/>
      <c r="E211" s="179"/>
      <c r="F211" s="179"/>
      <c r="G211" s="179"/>
    </row>
    <row r="212" spans="1:7">
      <c r="A212" s="179"/>
      <c r="B212" s="179"/>
      <c r="C212" s="179"/>
      <c r="D212" s="179"/>
      <c r="E212" s="179"/>
      <c r="F212" s="179"/>
      <c r="G212" s="179"/>
    </row>
    <row r="213" spans="1:7">
      <c r="A213" s="179"/>
      <c r="B213" s="179"/>
      <c r="C213" s="179"/>
      <c r="D213" s="179"/>
      <c r="E213" s="179"/>
      <c r="F213" s="179"/>
      <c r="G213" s="179"/>
    </row>
    <row r="214" spans="1:7">
      <c r="A214" s="179"/>
      <c r="B214" s="179"/>
      <c r="C214" s="179"/>
      <c r="D214" s="179"/>
      <c r="E214" s="179"/>
      <c r="F214" s="179"/>
      <c r="G214" s="179"/>
    </row>
    <row r="215" spans="1:7">
      <c r="A215" s="179"/>
      <c r="B215" s="179"/>
      <c r="C215" s="179"/>
      <c r="D215" s="179"/>
      <c r="E215" s="179"/>
      <c r="F215" s="179"/>
      <c r="G215" s="179"/>
    </row>
    <row r="216" spans="1:7">
      <c r="A216" s="179"/>
      <c r="B216" s="179"/>
      <c r="C216" s="179"/>
      <c r="D216" s="179"/>
      <c r="E216" s="179"/>
      <c r="F216" s="179"/>
      <c r="G216" s="179"/>
    </row>
    <row r="217" spans="1:7">
      <c r="A217" s="179"/>
      <c r="B217" s="179"/>
      <c r="C217" s="179"/>
      <c r="D217" s="179"/>
      <c r="E217" s="179"/>
      <c r="F217" s="179"/>
      <c r="G217" s="179"/>
    </row>
    <row r="218" spans="1:7">
      <c r="A218" s="179"/>
      <c r="B218" s="179"/>
      <c r="C218" s="179"/>
      <c r="D218" s="179"/>
      <c r="E218" s="179"/>
      <c r="F218" s="179"/>
      <c r="G218" s="179"/>
    </row>
    <row r="219" spans="1:7">
      <c r="A219" s="179"/>
      <c r="B219" s="179"/>
      <c r="C219" s="179"/>
      <c r="D219" s="179"/>
      <c r="E219" s="179"/>
      <c r="F219" s="179"/>
      <c r="G219" s="179"/>
    </row>
    <row r="220" spans="1:7">
      <c r="A220" s="179"/>
      <c r="B220" s="179"/>
      <c r="C220" s="179"/>
      <c r="D220" s="179"/>
      <c r="E220" s="179"/>
      <c r="F220" s="179"/>
      <c r="G220" s="179"/>
    </row>
    <row r="221" spans="1:7">
      <c r="A221" s="179"/>
      <c r="B221" s="179"/>
      <c r="C221" s="179"/>
      <c r="D221" s="179"/>
      <c r="E221" s="179"/>
      <c r="F221" s="179"/>
      <c r="G221" s="179"/>
    </row>
    <row r="222" spans="1:7">
      <c r="A222" s="179"/>
      <c r="B222" s="179"/>
      <c r="C222" s="179"/>
      <c r="D222" s="179"/>
      <c r="E222" s="179"/>
      <c r="F222" s="179"/>
      <c r="G222" s="179"/>
    </row>
    <row r="223" spans="1:7">
      <c r="A223" s="179"/>
      <c r="B223" s="179"/>
      <c r="C223" s="179"/>
      <c r="D223" s="179"/>
      <c r="E223" s="179"/>
      <c r="F223" s="179"/>
      <c r="G223" s="179"/>
    </row>
    <row r="224" spans="1:7">
      <c r="A224" s="179"/>
      <c r="B224" s="179"/>
      <c r="C224" s="179"/>
      <c r="D224" s="179"/>
      <c r="E224" s="179"/>
      <c r="F224" s="179"/>
      <c r="G224" s="179"/>
    </row>
    <row r="225" spans="1:7">
      <c r="A225" s="179"/>
      <c r="B225" s="179"/>
      <c r="C225" s="179"/>
      <c r="D225" s="179"/>
      <c r="E225" s="179"/>
      <c r="F225" s="179"/>
      <c r="G225" s="179"/>
    </row>
    <row r="226" spans="1:7">
      <c r="A226" s="179"/>
      <c r="B226" s="179"/>
      <c r="C226" s="179"/>
      <c r="D226" s="179"/>
      <c r="E226" s="179"/>
      <c r="F226" s="179"/>
      <c r="G226" s="179"/>
    </row>
    <row r="227" spans="1:7">
      <c r="A227" s="179"/>
      <c r="B227" s="179"/>
      <c r="C227" s="179"/>
      <c r="D227" s="179"/>
      <c r="E227" s="179"/>
      <c r="F227" s="179"/>
      <c r="G227" s="179"/>
    </row>
    <row r="228" spans="1:7">
      <c r="A228" s="179"/>
      <c r="B228" s="179"/>
      <c r="C228" s="179"/>
      <c r="D228" s="179"/>
      <c r="E228" s="179"/>
      <c r="F228" s="179"/>
      <c r="G228" s="179"/>
    </row>
    <row r="229" spans="1:7">
      <c r="A229" s="179"/>
      <c r="B229" s="179"/>
      <c r="C229" s="179"/>
      <c r="D229" s="179"/>
      <c r="E229" s="179"/>
      <c r="F229" s="179"/>
      <c r="G229" s="179"/>
    </row>
    <row r="230" spans="1:7">
      <c r="A230" s="179"/>
      <c r="B230" s="179"/>
      <c r="C230" s="179"/>
      <c r="D230" s="179"/>
      <c r="E230" s="179"/>
      <c r="F230" s="179"/>
      <c r="G230" s="179"/>
    </row>
    <row r="231" spans="1:7">
      <c r="A231" s="179"/>
      <c r="B231" s="179"/>
      <c r="C231" s="179"/>
      <c r="D231" s="179"/>
      <c r="E231" s="179"/>
      <c r="F231" s="179"/>
      <c r="G231" s="179"/>
    </row>
    <row r="232" spans="1:7">
      <c r="A232" s="179"/>
      <c r="B232" s="179"/>
      <c r="C232" s="179"/>
      <c r="D232" s="179"/>
      <c r="E232" s="179"/>
      <c r="F232" s="179"/>
      <c r="G232" s="179"/>
    </row>
    <row r="233" spans="1:7">
      <c r="A233" s="179"/>
      <c r="B233" s="179"/>
      <c r="C233" s="179"/>
      <c r="D233" s="179"/>
      <c r="E233" s="179"/>
      <c r="F233" s="179"/>
      <c r="G233" s="179"/>
    </row>
    <row r="234" spans="1:7">
      <c r="A234" s="179"/>
      <c r="B234" s="179"/>
      <c r="C234" s="179"/>
      <c r="D234" s="179"/>
      <c r="E234" s="179"/>
      <c r="F234" s="179"/>
      <c r="G234" s="179"/>
    </row>
    <row r="235" spans="1:7">
      <c r="A235" s="179"/>
      <c r="B235" s="179"/>
      <c r="C235" s="179"/>
      <c r="D235" s="179"/>
      <c r="E235" s="179"/>
      <c r="F235" s="179"/>
      <c r="G235" s="179"/>
    </row>
    <row r="236" spans="1:7">
      <c r="A236" s="179"/>
      <c r="B236" s="179"/>
      <c r="C236" s="179"/>
      <c r="D236" s="179"/>
      <c r="E236" s="179"/>
      <c r="F236" s="179"/>
      <c r="G236" s="179"/>
    </row>
    <row r="237" spans="1:7">
      <c r="A237" s="179"/>
      <c r="B237" s="179"/>
      <c r="C237" s="179"/>
      <c r="D237" s="179"/>
      <c r="E237" s="179"/>
      <c r="F237" s="179"/>
      <c r="G237" s="179"/>
    </row>
    <row r="238" spans="1:7">
      <c r="A238" s="179"/>
      <c r="B238" s="179"/>
      <c r="C238" s="179"/>
      <c r="D238" s="179"/>
      <c r="E238" s="179"/>
      <c r="F238" s="179"/>
      <c r="G238" s="179"/>
    </row>
    <row r="239" spans="1:7">
      <c r="A239" s="179"/>
      <c r="B239" s="179"/>
      <c r="C239" s="179"/>
      <c r="D239" s="179"/>
      <c r="E239" s="179"/>
      <c r="F239" s="179"/>
      <c r="G239" s="179"/>
    </row>
    <row r="240" spans="1:7">
      <c r="A240" s="179"/>
      <c r="B240" s="179"/>
      <c r="C240" s="179"/>
      <c r="D240" s="179"/>
      <c r="E240" s="179"/>
      <c r="F240" s="179"/>
      <c r="G240" s="179"/>
    </row>
    <row r="241" spans="1:7">
      <c r="A241" s="179"/>
      <c r="B241" s="179"/>
      <c r="C241" s="179"/>
      <c r="D241" s="179"/>
      <c r="E241" s="179"/>
      <c r="F241" s="179"/>
      <c r="G241" s="179"/>
    </row>
    <row r="242" spans="1:7">
      <c r="A242" s="179"/>
      <c r="B242" s="179"/>
      <c r="C242" s="179"/>
      <c r="D242" s="179"/>
      <c r="E242" s="179"/>
      <c r="F242" s="179"/>
      <c r="G242" s="179"/>
    </row>
    <row r="243" spans="1:7">
      <c r="A243" s="179"/>
      <c r="B243" s="179"/>
      <c r="C243" s="179"/>
      <c r="D243" s="179"/>
      <c r="E243" s="179"/>
      <c r="F243" s="179"/>
      <c r="G243" s="179"/>
    </row>
    <row r="244" spans="1:7">
      <c r="A244" s="179"/>
      <c r="B244" s="179"/>
      <c r="C244" s="179"/>
      <c r="D244" s="179"/>
      <c r="E244" s="179"/>
      <c r="F244" s="179"/>
      <c r="G244" s="179"/>
    </row>
    <row r="245" spans="1:7">
      <c r="A245" s="179"/>
      <c r="B245" s="179"/>
      <c r="C245" s="179"/>
      <c r="D245" s="179"/>
      <c r="E245" s="179"/>
      <c r="F245" s="179"/>
      <c r="G245" s="179"/>
    </row>
    <row r="246" spans="1:7">
      <c r="A246" s="179"/>
      <c r="B246" s="179"/>
      <c r="C246" s="179"/>
      <c r="D246" s="179"/>
      <c r="E246" s="179"/>
      <c r="F246" s="179"/>
      <c r="G246" s="179"/>
    </row>
    <row r="247" spans="1:7">
      <c r="A247" s="179"/>
      <c r="B247" s="179"/>
      <c r="C247" s="179"/>
      <c r="D247" s="179"/>
      <c r="E247" s="179"/>
      <c r="F247" s="179"/>
      <c r="G247" s="179"/>
    </row>
    <row r="248" spans="1:7">
      <c r="A248" s="179"/>
      <c r="B248" s="179"/>
      <c r="C248" s="179"/>
      <c r="D248" s="179"/>
      <c r="E248" s="179"/>
      <c r="F248" s="179"/>
      <c r="G248" s="179"/>
    </row>
    <row r="249" spans="1:7">
      <c r="A249" s="179"/>
      <c r="B249" s="179"/>
      <c r="C249" s="179"/>
      <c r="D249" s="179"/>
      <c r="E249" s="179"/>
      <c r="F249" s="179"/>
      <c r="G249" s="179"/>
    </row>
    <row r="250" spans="1:7">
      <c r="A250" s="179"/>
      <c r="B250" s="179"/>
      <c r="C250" s="179"/>
      <c r="D250" s="179"/>
      <c r="E250" s="179"/>
      <c r="F250" s="179"/>
      <c r="G250" s="179"/>
    </row>
    <row r="251" spans="1:7">
      <c r="A251" s="179"/>
      <c r="B251" s="179"/>
      <c r="C251" s="179"/>
      <c r="D251" s="179"/>
      <c r="E251" s="179"/>
      <c r="F251" s="179"/>
      <c r="G251" s="179"/>
    </row>
    <row r="252" spans="1:7">
      <c r="A252" s="179"/>
      <c r="B252" s="179"/>
      <c r="C252" s="179"/>
      <c r="D252" s="179"/>
      <c r="E252" s="179"/>
      <c r="F252" s="179"/>
      <c r="G252" s="179"/>
    </row>
    <row r="253" spans="1:7">
      <c r="A253" s="179"/>
      <c r="B253" s="179"/>
      <c r="C253" s="179"/>
      <c r="D253" s="179"/>
      <c r="E253" s="179"/>
      <c r="F253" s="179"/>
      <c r="G253" s="179"/>
    </row>
    <row r="254" spans="1:7">
      <c r="A254" s="179"/>
      <c r="B254" s="179"/>
      <c r="C254" s="179"/>
      <c r="D254" s="179"/>
      <c r="E254" s="179"/>
      <c r="F254" s="179"/>
      <c r="G254" s="179"/>
    </row>
    <row r="255" spans="1:7">
      <c r="A255" s="179"/>
      <c r="B255" s="179"/>
      <c r="C255" s="179"/>
      <c r="D255" s="179"/>
      <c r="E255" s="179"/>
      <c r="F255" s="179"/>
      <c r="G255" s="179"/>
    </row>
    <row r="256" spans="1:7">
      <c r="A256" s="179"/>
      <c r="B256" s="179"/>
      <c r="C256" s="179"/>
      <c r="D256" s="179"/>
      <c r="E256" s="179"/>
      <c r="F256" s="179"/>
      <c r="G256" s="179"/>
    </row>
    <row r="257" spans="1:7">
      <c r="A257" s="179"/>
      <c r="B257" s="179"/>
      <c r="C257" s="179"/>
      <c r="D257" s="179"/>
      <c r="E257" s="179"/>
      <c r="F257" s="179"/>
      <c r="G257" s="179"/>
    </row>
    <row r="258" spans="1:7">
      <c r="A258" s="179"/>
      <c r="B258" s="179"/>
      <c r="C258" s="179"/>
      <c r="D258" s="179"/>
      <c r="E258" s="179"/>
      <c r="F258" s="179"/>
      <c r="G258" s="179"/>
    </row>
    <row r="259" spans="1:7">
      <c r="A259" s="179"/>
      <c r="B259" s="179"/>
      <c r="C259" s="179"/>
      <c r="D259" s="179"/>
      <c r="E259" s="179"/>
      <c r="F259" s="179"/>
      <c r="G259" s="179"/>
    </row>
    <row r="260" spans="1:7">
      <c r="A260" s="179"/>
      <c r="B260" s="179"/>
      <c r="C260" s="179"/>
      <c r="D260" s="179"/>
      <c r="E260" s="179"/>
      <c r="F260" s="179"/>
      <c r="G260" s="179"/>
    </row>
    <row r="261" spans="1:7">
      <c r="A261" s="179"/>
      <c r="B261" s="179"/>
      <c r="C261" s="179"/>
      <c r="D261" s="179"/>
      <c r="E261" s="179"/>
      <c r="F261" s="179"/>
      <c r="G261" s="179"/>
    </row>
    <row r="262" spans="1:7">
      <c r="A262" s="179"/>
      <c r="B262" s="179"/>
      <c r="C262" s="179"/>
      <c r="D262" s="179"/>
      <c r="E262" s="179"/>
      <c r="F262" s="179"/>
      <c r="G262" s="179"/>
    </row>
    <row r="263" spans="1:7">
      <c r="A263" s="179"/>
      <c r="B263" s="179"/>
      <c r="C263" s="179"/>
      <c r="D263" s="179"/>
      <c r="E263" s="179"/>
      <c r="F263" s="179"/>
      <c r="G263" s="179"/>
    </row>
    <row r="264" spans="1:7">
      <c r="A264" s="179"/>
      <c r="B264" s="179"/>
      <c r="C264" s="179"/>
      <c r="D264" s="179"/>
      <c r="E264" s="179"/>
      <c r="F264" s="179"/>
      <c r="G264" s="179"/>
    </row>
    <row r="265" spans="1:7">
      <c r="A265" s="179"/>
      <c r="B265" s="179"/>
      <c r="C265" s="179"/>
      <c r="D265" s="179"/>
      <c r="E265" s="179"/>
      <c r="F265" s="179"/>
      <c r="G265" s="179"/>
    </row>
    <row r="266" spans="1:7">
      <c r="A266" s="179"/>
      <c r="B266" s="179"/>
      <c r="C266" s="179"/>
      <c r="D266" s="179"/>
      <c r="E266" s="179"/>
      <c r="F266" s="179"/>
      <c r="G266" s="179"/>
    </row>
    <row r="267" spans="1:7">
      <c r="A267" s="179"/>
      <c r="B267" s="179"/>
      <c r="C267" s="179"/>
      <c r="D267" s="179"/>
      <c r="E267" s="179"/>
      <c r="F267" s="179"/>
      <c r="G267" s="179"/>
    </row>
    <row r="268" spans="1:7">
      <c r="A268" s="179"/>
      <c r="B268" s="179"/>
      <c r="C268" s="179"/>
      <c r="D268" s="179"/>
      <c r="E268" s="179"/>
      <c r="F268" s="179"/>
      <c r="G268" s="179"/>
    </row>
    <row r="269" spans="1:7">
      <c r="A269" s="179"/>
      <c r="B269" s="179"/>
      <c r="C269" s="179"/>
      <c r="D269" s="179"/>
      <c r="E269" s="179"/>
      <c r="F269" s="179"/>
      <c r="G269" s="179"/>
    </row>
    <row r="270" spans="1:7">
      <c r="A270" s="179"/>
      <c r="B270" s="179"/>
      <c r="C270" s="179"/>
      <c r="D270" s="179"/>
      <c r="E270" s="179"/>
      <c r="F270" s="179"/>
      <c r="G270" s="179"/>
    </row>
    <row r="271" spans="1:7">
      <c r="A271" s="179"/>
      <c r="B271" s="179"/>
      <c r="C271" s="179"/>
      <c r="D271" s="179"/>
      <c r="E271" s="179"/>
      <c r="F271" s="179"/>
      <c r="G271" s="179"/>
    </row>
    <row r="272" spans="1:7">
      <c r="A272" s="179"/>
      <c r="B272" s="179"/>
      <c r="C272" s="179"/>
      <c r="D272" s="179"/>
      <c r="E272" s="179"/>
      <c r="F272" s="179"/>
      <c r="G272" s="179"/>
    </row>
    <row r="273" spans="1:7">
      <c r="A273" s="179"/>
      <c r="B273" s="179"/>
      <c r="C273" s="179"/>
      <c r="D273" s="179"/>
      <c r="E273" s="179"/>
      <c r="F273" s="179"/>
      <c r="G273" s="179"/>
    </row>
    <row r="274" spans="1:7">
      <c r="A274" s="179"/>
      <c r="B274" s="179"/>
      <c r="C274" s="179"/>
      <c r="D274" s="179"/>
      <c r="E274" s="179"/>
      <c r="F274" s="179"/>
      <c r="G274" s="179"/>
    </row>
    <row r="275" spans="1:7">
      <c r="A275" s="179"/>
      <c r="B275" s="179"/>
      <c r="C275" s="179"/>
      <c r="D275" s="179"/>
      <c r="E275" s="179"/>
      <c r="F275" s="179"/>
      <c r="G275" s="179"/>
    </row>
  </sheetData>
  <mergeCells count="48">
    <mergeCell ref="B100:B101"/>
    <mergeCell ref="C100:E100"/>
    <mergeCell ref="F100:F101"/>
    <mergeCell ref="C87:E87"/>
    <mergeCell ref="F87:F88"/>
    <mergeCell ref="B143:B144"/>
    <mergeCell ref="C143:E143"/>
    <mergeCell ref="F143:F144"/>
    <mergeCell ref="A126:F126"/>
    <mergeCell ref="A112:A114"/>
    <mergeCell ref="B112:F112"/>
    <mergeCell ref="B113:B114"/>
    <mergeCell ref="C113:E113"/>
    <mergeCell ref="F113:F114"/>
    <mergeCell ref="A86:A88"/>
    <mergeCell ref="B86:F86"/>
    <mergeCell ref="B87:B88"/>
    <mergeCell ref="A99:A101"/>
    <mergeCell ref="B99:F99"/>
    <mergeCell ref="A60:A62"/>
    <mergeCell ref="B60:F60"/>
    <mergeCell ref="B61:B62"/>
    <mergeCell ref="C61:E61"/>
    <mergeCell ref="F61:F62"/>
    <mergeCell ref="A73:A75"/>
    <mergeCell ref="B73:F73"/>
    <mergeCell ref="B74:B75"/>
    <mergeCell ref="C74:E74"/>
    <mergeCell ref="F74:F75"/>
    <mergeCell ref="A5:A6"/>
    <mergeCell ref="B5:C5"/>
    <mergeCell ref="D5:E5"/>
    <mergeCell ref="B34:F34"/>
    <mergeCell ref="F5:G5"/>
    <mergeCell ref="A21:A23"/>
    <mergeCell ref="B21:F21"/>
    <mergeCell ref="B22:B23"/>
    <mergeCell ref="C22:E22"/>
    <mergeCell ref="F22:F23"/>
    <mergeCell ref="A47:A49"/>
    <mergeCell ref="B35:B36"/>
    <mergeCell ref="C35:E35"/>
    <mergeCell ref="F35:F36"/>
    <mergeCell ref="B47:F47"/>
    <mergeCell ref="B48:B49"/>
    <mergeCell ref="C48:E48"/>
    <mergeCell ref="F48:F49"/>
    <mergeCell ref="A34:A36"/>
  </mergeCells>
  <phoneticPr fontId="2" type="noConversion"/>
  <hyperlinks>
    <hyperlink ref="G1" location="Index!A1" display="Index"/>
  </hyperlinks>
  <pageMargins left="0.75" right="0.75" top="1" bottom="1" header="0.5" footer="0.5"/>
  <pageSetup paperSize="9" scale="60" orientation="landscape" r:id="rId1"/>
  <headerFooter alignWithMargins="0">
    <oddHeader>&amp;CCourt Statistics Quarterly 
Additional Tables - 2014</oddHeader>
    <oddFooter>Page &amp;P of &amp;N</oddFooter>
  </headerFooter>
  <rowBreaks count="2" manualBreakCount="2">
    <brk id="20" max="6" man="1"/>
    <brk id="72" max="6" man="1"/>
  </rowBreaks>
</worksheet>
</file>

<file path=xl/worksheets/sheet2.xml><?xml version="1.0" encoding="utf-8"?>
<worksheet xmlns="http://schemas.openxmlformats.org/spreadsheetml/2006/main" xmlns:r="http://schemas.openxmlformats.org/officeDocument/2006/relationships">
  <dimension ref="A1:W28"/>
  <sheetViews>
    <sheetView zoomScaleNormal="100" zoomScaleSheetLayoutView="100" workbookViewId="0"/>
  </sheetViews>
  <sheetFormatPr defaultRowHeight="12.75"/>
  <cols>
    <col min="1" max="1" width="5.85546875" style="166" customWidth="1"/>
    <col min="2" max="2" width="13.5703125" style="166" customWidth="1"/>
    <col min="3" max="3" width="1" style="166" customWidth="1"/>
    <col min="4" max="5" width="9.85546875" style="166" customWidth="1"/>
    <col min="6" max="6" width="1" style="166" customWidth="1"/>
    <col min="7" max="7" width="8.5703125" style="166" customWidth="1"/>
    <col min="8" max="8" width="11.140625" style="166" customWidth="1"/>
    <col min="9" max="9" width="1" style="166" customWidth="1"/>
    <col min="10" max="11" width="8.5703125" style="166" customWidth="1"/>
    <col min="12" max="12" width="1" style="166" customWidth="1"/>
    <col min="13" max="13" width="12" style="166" customWidth="1"/>
    <col min="14" max="14" width="12.7109375" style="166" customWidth="1"/>
    <col min="15" max="15" width="11" style="166" customWidth="1"/>
    <col min="16" max="16" width="10.7109375" style="166" bestFit="1" customWidth="1"/>
    <col min="17" max="17" width="1" style="166" customWidth="1"/>
    <col min="18" max="18" width="11.85546875" style="166" bestFit="1" customWidth="1"/>
    <col min="19" max="19" width="29.140625" style="166" customWidth="1"/>
    <col min="20" max="20" width="13.85546875" style="166" bestFit="1" customWidth="1"/>
    <col min="21" max="16384" width="9.140625" style="166"/>
  </cols>
  <sheetData>
    <row r="1" spans="1:23">
      <c r="A1" s="192" t="s">
        <v>822</v>
      </c>
      <c r="B1" s="189"/>
      <c r="C1" s="189"/>
      <c r="D1" s="189"/>
      <c r="E1" s="189"/>
      <c r="F1" s="856"/>
      <c r="G1" s="856"/>
      <c r="H1" s="856"/>
      <c r="I1" s="856"/>
      <c r="J1" s="856"/>
      <c r="K1" s="856"/>
      <c r="L1" s="856"/>
      <c r="R1" s="857" t="s">
        <v>643</v>
      </c>
    </row>
    <row r="2" spans="1:23">
      <c r="A2" s="192" t="s">
        <v>384</v>
      </c>
      <c r="B2" s="189"/>
      <c r="C2" s="189"/>
      <c r="D2" s="189"/>
      <c r="E2" s="189"/>
      <c r="F2" s="856"/>
      <c r="G2" s="856"/>
      <c r="H2" s="856"/>
    </row>
    <row r="3" spans="1:23">
      <c r="A3" s="193" t="s">
        <v>174</v>
      </c>
      <c r="B3" s="193"/>
      <c r="C3" s="193"/>
      <c r="D3" s="193"/>
      <c r="E3" s="193"/>
      <c r="F3" s="856"/>
      <c r="G3" s="856"/>
      <c r="H3" s="856"/>
    </row>
    <row r="4" spans="1:23">
      <c r="A4" s="193"/>
      <c r="B4" s="193"/>
      <c r="C4" s="193"/>
      <c r="D4" s="193"/>
      <c r="E4" s="193"/>
      <c r="F4" s="856"/>
      <c r="G4" s="856"/>
      <c r="H4" s="856"/>
    </row>
    <row r="5" spans="1:23">
      <c r="A5" s="1147"/>
      <c r="B5" s="1145" t="s">
        <v>378</v>
      </c>
      <c r="C5" s="636"/>
      <c r="D5" s="1150" t="s">
        <v>681</v>
      </c>
      <c r="E5" s="1151"/>
      <c r="F5" s="858"/>
      <c r="G5" s="1152" t="s">
        <v>682</v>
      </c>
      <c r="H5" s="1150"/>
      <c r="I5" s="264"/>
      <c r="J5" s="1150" t="s">
        <v>456</v>
      </c>
      <c r="K5" s="1150"/>
      <c r="L5" s="264"/>
      <c r="M5" s="1150" t="s">
        <v>459</v>
      </c>
      <c r="N5" s="1150"/>
      <c r="O5" s="1150"/>
      <c r="P5" s="1153"/>
      <c r="Q5" s="264"/>
      <c r="R5" s="1145" t="s">
        <v>231</v>
      </c>
    </row>
    <row r="6" spans="1:23" s="195" customFormat="1" ht="64.5" customHeight="1">
      <c r="A6" s="1148"/>
      <c r="B6" s="1149"/>
      <c r="C6" s="638"/>
      <c r="D6" s="310" t="s">
        <v>680</v>
      </c>
      <c r="E6" s="637" t="s">
        <v>540</v>
      </c>
      <c r="F6" s="637"/>
      <c r="G6" s="310" t="s">
        <v>680</v>
      </c>
      <c r="H6" s="637" t="s">
        <v>540</v>
      </c>
      <c r="I6" s="859"/>
      <c r="J6" s="589" t="s">
        <v>685</v>
      </c>
      <c r="K6" s="588" t="s">
        <v>684</v>
      </c>
      <c r="L6" s="635"/>
      <c r="M6" s="589" t="s">
        <v>683</v>
      </c>
      <c r="N6" s="589" t="s">
        <v>175</v>
      </c>
      <c r="O6" s="588" t="s">
        <v>2</v>
      </c>
      <c r="P6" s="588" t="s">
        <v>859</v>
      </c>
      <c r="Q6" s="635"/>
      <c r="R6" s="1146"/>
    </row>
    <row r="7" spans="1:23">
      <c r="A7" s="240">
        <v>2004</v>
      </c>
      <c r="B7" s="818">
        <f ca="1">'3.2'!B8</f>
        <v>71</v>
      </c>
      <c r="C7" s="201"/>
      <c r="D7" s="201">
        <v>208</v>
      </c>
      <c r="E7" s="818">
        <v>9</v>
      </c>
      <c r="F7" s="201"/>
      <c r="G7" s="201" t="s">
        <v>442</v>
      </c>
      <c r="H7" s="903" t="s">
        <v>442</v>
      </c>
      <c r="I7" s="517"/>
      <c r="J7" s="517">
        <v>1077</v>
      </c>
      <c r="K7" s="902">
        <v>7591</v>
      </c>
      <c r="L7" s="517"/>
      <c r="M7" s="302">
        <v>152</v>
      </c>
      <c r="N7" s="517">
        <v>10579</v>
      </c>
      <c r="O7" s="517">
        <v>50</v>
      </c>
      <c r="P7" s="905">
        <v>10781</v>
      </c>
      <c r="Q7" s="517"/>
      <c r="R7" s="197">
        <v>19737</v>
      </c>
      <c r="S7" s="982"/>
      <c r="T7" s="281"/>
      <c r="U7" s="983"/>
      <c r="V7" s="164"/>
      <c r="W7" s="164"/>
    </row>
    <row r="8" spans="1:23" ht="14.25" customHeight="1">
      <c r="A8" s="1020" t="s">
        <v>0</v>
      </c>
      <c r="B8" s="818">
        <v>71</v>
      </c>
      <c r="C8" s="201"/>
      <c r="D8" s="201" t="s">
        <v>442</v>
      </c>
      <c r="E8" s="818" t="s">
        <v>442</v>
      </c>
      <c r="F8" s="201"/>
      <c r="G8" s="201" t="s">
        <v>442</v>
      </c>
      <c r="H8" s="903" t="s">
        <v>442</v>
      </c>
      <c r="I8" s="517"/>
      <c r="J8" s="517">
        <v>1239</v>
      </c>
      <c r="K8" s="902">
        <v>7023</v>
      </c>
      <c r="L8" s="517"/>
      <c r="M8" s="302">
        <v>137</v>
      </c>
      <c r="N8" s="517">
        <v>11235</v>
      </c>
      <c r="O8" s="517" t="s">
        <v>442</v>
      </c>
      <c r="P8" s="905">
        <v>11372</v>
      </c>
      <c r="Q8" s="517"/>
      <c r="R8" s="197">
        <v>19705</v>
      </c>
      <c r="S8" s="982"/>
      <c r="T8" s="281"/>
      <c r="U8" s="983"/>
      <c r="V8" s="164"/>
      <c r="W8" s="164"/>
    </row>
    <row r="9" spans="1:23">
      <c r="A9" s="240">
        <v>2006</v>
      </c>
      <c r="B9" s="818">
        <f ca="1">'3.2'!B10</f>
        <v>105</v>
      </c>
      <c r="C9" s="201"/>
      <c r="D9" s="201">
        <v>61</v>
      </c>
      <c r="E9" s="818">
        <v>12</v>
      </c>
      <c r="F9" s="201"/>
      <c r="G9" s="201" t="s">
        <v>442</v>
      </c>
      <c r="H9" s="903" t="s">
        <v>442</v>
      </c>
      <c r="I9" s="517"/>
      <c r="J9" s="517">
        <v>1184</v>
      </c>
      <c r="K9" s="902">
        <v>6937</v>
      </c>
      <c r="L9" s="517"/>
      <c r="M9" s="517">
        <v>148</v>
      </c>
      <c r="N9" s="517">
        <v>13754</v>
      </c>
      <c r="O9" s="517">
        <v>59</v>
      </c>
      <c r="P9" s="905">
        <v>13961</v>
      </c>
      <c r="Q9" s="517"/>
      <c r="R9" s="197">
        <v>22260</v>
      </c>
      <c r="S9" s="982"/>
      <c r="T9" s="281"/>
      <c r="U9" s="983"/>
      <c r="V9" s="164"/>
      <c r="W9" s="164"/>
    </row>
    <row r="10" spans="1:23">
      <c r="A10" s="240">
        <v>2007</v>
      </c>
      <c r="B10" s="818">
        <f ca="1">'3.2'!B11</f>
        <v>97</v>
      </c>
      <c r="C10" s="201"/>
      <c r="D10" s="201">
        <v>57</v>
      </c>
      <c r="E10" s="818">
        <v>15</v>
      </c>
      <c r="F10" s="201"/>
      <c r="G10" s="201" t="s">
        <v>442</v>
      </c>
      <c r="H10" s="903" t="s">
        <v>442</v>
      </c>
      <c r="I10" s="517"/>
      <c r="J10" s="517">
        <v>1248</v>
      </c>
      <c r="K10" s="902">
        <v>6900</v>
      </c>
      <c r="L10" s="517"/>
      <c r="M10" s="517">
        <v>29</v>
      </c>
      <c r="N10" s="517">
        <v>15443</v>
      </c>
      <c r="O10" s="517">
        <v>72</v>
      </c>
      <c r="P10" s="905">
        <v>15544</v>
      </c>
      <c r="Q10" s="517"/>
      <c r="R10" s="197">
        <v>23861</v>
      </c>
      <c r="S10" s="982"/>
      <c r="T10" s="281"/>
      <c r="U10" s="983"/>
      <c r="V10" s="164"/>
      <c r="W10" s="164"/>
    </row>
    <row r="11" spans="1:23">
      <c r="A11" s="240">
        <v>2008</v>
      </c>
      <c r="B11" s="818">
        <f ca="1">'3.2'!B12</f>
        <v>33</v>
      </c>
      <c r="C11" s="201"/>
      <c r="D11" s="201">
        <v>62</v>
      </c>
      <c r="E11" s="818">
        <v>9</v>
      </c>
      <c r="F11" s="201"/>
      <c r="G11" s="201" t="s">
        <v>442</v>
      </c>
      <c r="H11" s="903" t="s">
        <v>442</v>
      </c>
      <c r="I11" s="517"/>
      <c r="J11" s="517">
        <v>1286</v>
      </c>
      <c r="K11" s="902">
        <v>7240</v>
      </c>
      <c r="L11" s="517"/>
      <c r="M11" s="517">
        <v>57</v>
      </c>
      <c r="N11" s="517">
        <v>16674</v>
      </c>
      <c r="O11" s="517">
        <v>58</v>
      </c>
      <c r="P11" s="905">
        <v>16789</v>
      </c>
      <c r="Q11" s="517"/>
      <c r="R11" s="197">
        <v>25419</v>
      </c>
      <c r="S11" s="982"/>
      <c r="T11" s="281"/>
      <c r="U11" s="983"/>
      <c r="V11" s="164"/>
      <c r="W11" s="164"/>
    </row>
    <row r="12" spans="1:23">
      <c r="A12" s="240">
        <v>2009</v>
      </c>
      <c r="B12" s="818">
        <f ca="1">'3.2'!B13</f>
        <v>65</v>
      </c>
      <c r="C12" s="201"/>
      <c r="D12" s="201">
        <v>37</v>
      </c>
      <c r="E12" s="818">
        <v>3</v>
      </c>
      <c r="F12" s="201"/>
      <c r="G12" s="196">
        <v>37</v>
      </c>
      <c r="H12" s="902">
        <v>3</v>
      </c>
      <c r="I12" s="517"/>
      <c r="J12" s="517">
        <v>1275</v>
      </c>
      <c r="K12" s="902">
        <v>7195</v>
      </c>
      <c r="L12" s="517"/>
      <c r="M12" s="517">
        <v>44</v>
      </c>
      <c r="N12" s="517">
        <v>18181</v>
      </c>
      <c r="O12" s="517">
        <v>31</v>
      </c>
      <c r="P12" s="905">
        <v>18256</v>
      </c>
      <c r="Q12" s="517"/>
      <c r="R12" s="197">
        <v>26831</v>
      </c>
      <c r="S12" s="982"/>
      <c r="T12" s="281"/>
      <c r="U12" s="983"/>
      <c r="V12" s="164"/>
      <c r="W12" s="164"/>
    </row>
    <row r="13" spans="1:23">
      <c r="A13" s="240">
        <v>2010</v>
      </c>
      <c r="B13" s="818">
        <f ca="1">'3.2'!B14</f>
        <v>80</v>
      </c>
      <c r="C13" s="201"/>
      <c r="D13" s="201" t="s">
        <v>442</v>
      </c>
      <c r="E13" s="818" t="s">
        <v>442</v>
      </c>
      <c r="F13" s="201"/>
      <c r="G13" s="196">
        <v>60</v>
      </c>
      <c r="H13" s="902">
        <v>8</v>
      </c>
      <c r="I13" s="517"/>
      <c r="J13" s="517">
        <v>1225</v>
      </c>
      <c r="K13" s="902">
        <v>7250</v>
      </c>
      <c r="L13" s="517"/>
      <c r="M13" s="517">
        <v>44</v>
      </c>
      <c r="N13" s="517">
        <v>18764</v>
      </c>
      <c r="O13" s="517">
        <v>86</v>
      </c>
      <c r="P13" s="905">
        <v>18894</v>
      </c>
      <c r="Q13" s="517"/>
      <c r="R13" s="197">
        <v>27449</v>
      </c>
      <c r="S13" s="982"/>
      <c r="T13" s="281"/>
      <c r="U13" s="983"/>
      <c r="V13" s="164"/>
      <c r="W13" s="164"/>
    </row>
    <row r="14" spans="1:23">
      <c r="A14" s="240">
        <v>2011</v>
      </c>
      <c r="B14" s="818">
        <f ca="1">'3.2'!B15</f>
        <v>37</v>
      </c>
      <c r="C14" s="201"/>
      <c r="D14" s="201" t="s">
        <v>442</v>
      </c>
      <c r="E14" s="818" t="s">
        <v>442</v>
      </c>
      <c r="F14" s="201"/>
      <c r="G14" s="196">
        <v>64</v>
      </c>
      <c r="H14" s="902">
        <v>13</v>
      </c>
      <c r="I14" s="517"/>
      <c r="J14" s="517">
        <v>1297</v>
      </c>
      <c r="K14" s="902">
        <v>7475</v>
      </c>
      <c r="L14" s="517"/>
      <c r="M14" s="517">
        <v>41</v>
      </c>
      <c r="N14" s="517">
        <v>16708</v>
      </c>
      <c r="O14" s="517">
        <v>121</v>
      </c>
      <c r="P14" s="905">
        <v>16870</v>
      </c>
      <c r="Q14" s="517"/>
      <c r="R14" s="197">
        <v>25679</v>
      </c>
      <c r="S14" s="982"/>
      <c r="T14" s="281"/>
      <c r="U14" s="983"/>
      <c r="V14" s="164"/>
      <c r="W14" s="164"/>
    </row>
    <row r="15" spans="1:23">
      <c r="A15" s="240">
        <v>2012</v>
      </c>
      <c r="B15" s="818">
        <f ca="1">'3.2'!B16</f>
        <v>27</v>
      </c>
      <c r="C15" s="201"/>
      <c r="D15" s="201" t="s">
        <v>442</v>
      </c>
      <c r="E15" s="818" t="s">
        <v>442</v>
      </c>
      <c r="F15" s="201"/>
      <c r="G15" s="196">
        <v>86</v>
      </c>
      <c r="H15" s="902">
        <v>30</v>
      </c>
      <c r="I15" s="517"/>
      <c r="J15" s="517">
        <v>1190</v>
      </c>
      <c r="K15" s="902">
        <v>7610</v>
      </c>
      <c r="L15" s="517"/>
      <c r="M15" s="517">
        <v>16</v>
      </c>
      <c r="N15" s="517">
        <v>18828</v>
      </c>
      <c r="O15" s="517">
        <v>40</v>
      </c>
      <c r="P15" s="905">
        <v>18884</v>
      </c>
      <c r="Q15" s="517"/>
      <c r="R15" s="197">
        <v>27711</v>
      </c>
      <c r="S15" s="982"/>
      <c r="T15" s="281"/>
      <c r="U15" s="983"/>
      <c r="V15" s="164"/>
      <c r="W15" s="164"/>
    </row>
    <row r="16" spans="1:23">
      <c r="A16" s="240">
        <v>2013</v>
      </c>
      <c r="B16" s="818">
        <f ca="1">'3.2'!B17</f>
        <v>53</v>
      </c>
      <c r="C16" s="201"/>
      <c r="D16" s="201" t="s">
        <v>442</v>
      </c>
      <c r="E16" s="818" t="s">
        <v>442</v>
      </c>
      <c r="F16" s="201"/>
      <c r="G16" s="196">
        <v>89</v>
      </c>
      <c r="H16" s="902">
        <v>20</v>
      </c>
      <c r="I16" s="517"/>
      <c r="J16" s="517">
        <v>1154</v>
      </c>
      <c r="K16" s="902">
        <v>6851</v>
      </c>
      <c r="L16" s="517"/>
      <c r="M16" s="517">
        <v>14</v>
      </c>
      <c r="N16" s="517">
        <v>21901</v>
      </c>
      <c r="O16" s="517">
        <v>96</v>
      </c>
      <c r="P16" s="905">
        <v>22011</v>
      </c>
      <c r="Q16" s="517"/>
      <c r="R16" s="197">
        <v>30069</v>
      </c>
      <c r="S16" s="982"/>
      <c r="T16" s="281"/>
      <c r="U16" s="983"/>
      <c r="V16" s="164"/>
      <c r="W16" s="164"/>
    </row>
    <row r="17" spans="1:22">
      <c r="A17" s="244">
        <v>2014</v>
      </c>
      <c r="B17" s="901">
        <v>55</v>
      </c>
      <c r="C17" s="861"/>
      <c r="D17" s="860" t="s">
        <v>442</v>
      </c>
      <c r="E17" s="901" t="s">
        <v>442</v>
      </c>
      <c r="F17" s="860"/>
      <c r="G17" s="862">
        <v>14</v>
      </c>
      <c r="H17" s="904">
        <v>11</v>
      </c>
      <c r="I17" s="687"/>
      <c r="J17" s="862">
        <v>1288</v>
      </c>
      <c r="K17" s="904">
        <v>6371</v>
      </c>
      <c r="L17" s="687"/>
      <c r="M17" s="862">
        <v>17</v>
      </c>
      <c r="N17" s="980">
        <v>10548</v>
      </c>
      <c r="O17" s="914" t="s">
        <v>442</v>
      </c>
      <c r="P17" s="981">
        <v>10565</v>
      </c>
      <c r="Q17" s="687"/>
      <c r="R17" s="485">
        <v>18279</v>
      </c>
      <c r="S17" s="982"/>
      <c r="T17" s="281"/>
      <c r="U17" s="983"/>
      <c r="V17" s="164"/>
    </row>
    <row r="18" spans="1:22">
      <c r="A18" s="315"/>
      <c r="B18" s="315"/>
      <c r="C18" s="315"/>
      <c r="D18" s="315"/>
      <c r="E18" s="863"/>
      <c r="F18" s="863"/>
      <c r="G18" s="179"/>
      <c r="H18" s="179"/>
      <c r="I18" s="179"/>
      <c r="J18" s="179"/>
      <c r="K18" s="367"/>
      <c r="L18" s="179"/>
      <c r="M18" s="179"/>
      <c r="N18" s="179"/>
      <c r="O18" s="179"/>
      <c r="P18" s="864"/>
      <c r="Q18" s="179"/>
      <c r="R18" s="414"/>
      <c r="S18" s="865"/>
      <c r="U18" s="976"/>
    </row>
    <row r="19" spans="1:22">
      <c r="A19" s="180" t="s">
        <v>233</v>
      </c>
      <c r="B19" s="866"/>
      <c r="C19" s="866"/>
      <c r="D19" s="866"/>
      <c r="E19" s="93"/>
      <c r="F19" s="207"/>
      <c r="G19" s="207"/>
      <c r="H19" s="863"/>
      <c r="N19" s="368"/>
      <c r="R19" s="693"/>
      <c r="S19" s="865"/>
      <c r="U19" s="976"/>
    </row>
    <row r="20" spans="1:22" ht="12.75" customHeight="1">
      <c r="A20" s="915" t="s">
        <v>161</v>
      </c>
      <c r="B20" s="93"/>
      <c r="C20" s="93"/>
      <c r="D20" s="93"/>
      <c r="E20" s="93"/>
      <c r="F20" s="207"/>
      <c r="G20" s="207"/>
      <c r="H20" s="207"/>
      <c r="I20" s="207"/>
      <c r="J20" s="207"/>
      <c r="K20" s="195"/>
      <c r="L20" s="195"/>
      <c r="N20" s="368"/>
      <c r="U20" s="976"/>
    </row>
    <row r="21" spans="1:22" ht="14.25" customHeight="1">
      <c r="A21" s="93" t="s">
        <v>162</v>
      </c>
      <c r="B21" s="93"/>
      <c r="C21" s="93"/>
      <c r="D21" s="93"/>
      <c r="E21" s="93"/>
      <c r="F21" s="446"/>
      <c r="G21" s="446"/>
      <c r="H21" s="207"/>
      <c r="I21" s="207"/>
      <c r="J21" s="207"/>
      <c r="K21" s="195"/>
      <c r="L21" s="195"/>
      <c r="N21" s="368"/>
      <c r="U21" s="976"/>
    </row>
    <row r="22" spans="1:22">
      <c r="A22" s="93" t="s">
        <v>163</v>
      </c>
      <c r="B22" s="93"/>
      <c r="C22" s="93"/>
      <c r="D22" s="93"/>
      <c r="E22" s="195"/>
      <c r="F22" s="195"/>
      <c r="G22" s="195"/>
      <c r="H22" s="207"/>
      <c r="I22" s="207"/>
      <c r="J22" s="207"/>
      <c r="N22" s="368"/>
    </row>
    <row r="23" spans="1:22" ht="12" customHeight="1">
      <c r="A23" s="186" t="s">
        <v>164</v>
      </c>
      <c r="B23" s="195"/>
      <c r="C23" s="195"/>
      <c r="D23" s="195"/>
      <c r="E23" s="93"/>
      <c r="F23" s="446"/>
      <c r="G23" s="446"/>
      <c r="H23" s="195"/>
      <c r="I23" s="195"/>
      <c r="J23" s="195"/>
      <c r="K23" s="195"/>
      <c r="L23" s="195"/>
      <c r="M23" s="195"/>
      <c r="N23" s="368"/>
    </row>
    <row r="24" spans="1:22" ht="12" customHeight="1">
      <c r="A24" s="605" t="s">
        <v>864</v>
      </c>
      <c r="B24" s="195"/>
      <c r="C24" s="195"/>
      <c r="D24" s="195"/>
      <c r="E24" s="93"/>
      <c r="F24" s="446"/>
      <c r="G24" s="446"/>
      <c r="H24" s="195"/>
      <c r="I24" s="195"/>
      <c r="J24" s="195"/>
      <c r="K24" s="195"/>
      <c r="L24" s="195"/>
      <c r="M24" s="195"/>
      <c r="N24" s="368"/>
    </row>
    <row r="25" spans="1:22" ht="13.5" customHeight="1">
      <c r="A25" s="915" t="s">
        <v>1</v>
      </c>
      <c r="B25" s="93"/>
      <c r="C25" s="93"/>
      <c r="D25" s="93"/>
      <c r="E25" s="368"/>
      <c r="F25" s="368"/>
      <c r="G25" s="368"/>
      <c r="H25" s="446"/>
      <c r="I25" s="446"/>
      <c r="J25" s="446"/>
      <c r="K25" s="168"/>
      <c r="L25" s="168"/>
      <c r="N25" s="368"/>
    </row>
    <row r="26" spans="1:22">
      <c r="A26" s="915" t="s">
        <v>3</v>
      </c>
      <c r="B26" s="368"/>
      <c r="C26" s="368"/>
      <c r="D26" s="368"/>
      <c r="H26" s="867"/>
      <c r="I26" s="867"/>
      <c r="J26" s="867"/>
      <c r="K26" s="867"/>
      <c r="L26" s="867"/>
      <c r="M26" s="368"/>
      <c r="N26" s="368"/>
    </row>
    <row r="27" spans="1:22">
      <c r="A27" s="93" t="s">
        <v>176</v>
      </c>
    </row>
    <row r="28" spans="1:22">
      <c r="A28" s="94" t="s">
        <v>180</v>
      </c>
    </row>
  </sheetData>
  <mergeCells count="7">
    <mergeCell ref="R5:R6"/>
    <mergeCell ref="A5:A6"/>
    <mergeCell ref="B5:B6"/>
    <mergeCell ref="D5:E5"/>
    <mergeCell ref="G5:H5"/>
    <mergeCell ref="J5:K5"/>
    <mergeCell ref="M5:P5"/>
  </mergeCells>
  <phoneticPr fontId="16" type="noConversion"/>
  <conditionalFormatting sqref="T7:T17">
    <cfRule type="cellIs" dxfId="26" priority="1" stopIfTrue="1" operator="notEqual">
      <formula>""""""</formula>
    </cfRule>
  </conditionalFormatting>
  <hyperlinks>
    <hyperlink ref="R1" location="Index!A1" display="Index"/>
  </hyperlinks>
  <pageMargins left="0.75" right="0.75" top="1" bottom="1" header="0.5" footer="0.5"/>
  <pageSetup paperSize="9" scale="72" orientation="landscape" r:id="rId1"/>
  <headerFooter alignWithMargins="0">
    <oddHeader>&amp;CCourt Statistics Quarterly 
January to March 2014</oddHeader>
    <oddFooter>Page &amp;P of &amp;N</oddFooter>
  </headerFooter>
  <colBreaks count="1" manualBreakCount="1">
    <brk id="18" max="1048575" man="1"/>
  </colBreaks>
</worksheet>
</file>

<file path=xl/worksheets/sheet20.xml><?xml version="1.0" encoding="utf-8"?>
<worksheet xmlns="http://schemas.openxmlformats.org/spreadsheetml/2006/main" xmlns:r="http://schemas.openxmlformats.org/officeDocument/2006/relationships">
  <sheetPr codeName="Sheet19"/>
  <dimension ref="A1:J31"/>
  <sheetViews>
    <sheetView zoomScaleNormal="100" zoomScaleSheetLayoutView="100" workbookViewId="0"/>
  </sheetViews>
  <sheetFormatPr defaultRowHeight="12.75"/>
  <cols>
    <col min="1" max="1" width="13.5703125" style="166" customWidth="1"/>
    <col min="2" max="3" width="14.140625" style="166" customWidth="1"/>
    <col min="4" max="4" width="20" style="166" customWidth="1"/>
    <col min="5" max="5" width="11.7109375" style="166" customWidth="1"/>
    <col min="6" max="10" width="9" style="166" customWidth="1"/>
    <col min="11" max="16384" width="9.140625" style="166"/>
  </cols>
  <sheetData>
    <row r="1" spans="1:10">
      <c r="A1" s="457" t="s">
        <v>840</v>
      </c>
      <c r="B1" s="457"/>
      <c r="C1" s="457"/>
      <c r="E1" s="191" t="s">
        <v>643</v>
      </c>
    </row>
    <row r="2" spans="1:10" ht="14.25">
      <c r="A2" s="492" t="s">
        <v>374</v>
      </c>
      <c r="B2" s="492"/>
      <c r="D2" s="597"/>
    </row>
    <row r="3" spans="1:10">
      <c r="A3" s="513" t="s">
        <v>778</v>
      </c>
      <c r="B3" s="513"/>
      <c r="F3" s="235"/>
    </row>
    <row r="4" spans="1:10">
      <c r="A4" s="491"/>
      <c r="B4" s="491"/>
      <c r="H4" s="296"/>
      <c r="I4" s="296"/>
      <c r="J4" s="296"/>
    </row>
    <row r="5" spans="1:10">
      <c r="A5" s="1286" t="s">
        <v>241</v>
      </c>
      <c r="B5" s="1288" t="s">
        <v>322</v>
      </c>
      <c r="C5" s="1150"/>
      <c r="D5" s="1150"/>
      <c r="E5" s="1153"/>
    </row>
    <row r="6" spans="1:10" ht="40.5" customHeight="1">
      <c r="A6" s="1287"/>
      <c r="B6" s="598" t="s">
        <v>220</v>
      </c>
      <c r="C6" s="599" t="s">
        <v>103</v>
      </c>
      <c r="D6" s="599" t="s">
        <v>104</v>
      </c>
      <c r="E6" s="600" t="s">
        <v>231</v>
      </c>
      <c r="H6" s="243"/>
    </row>
    <row r="7" spans="1:10">
      <c r="A7" s="174">
        <v>2003</v>
      </c>
      <c r="B7" s="377">
        <v>3514</v>
      </c>
      <c r="C7" s="377">
        <v>10677</v>
      </c>
      <c r="D7" s="601" t="s">
        <v>442</v>
      </c>
      <c r="E7" s="585">
        <v>14191</v>
      </c>
      <c r="F7" s="349"/>
      <c r="G7" s="517"/>
    </row>
    <row r="8" spans="1:10">
      <c r="A8" s="174">
        <v>2004</v>
      </c>
      <c r="B8" s="377">
        <v>4292</v>
      </c>
      <c r="C8" s="377">
        <v>10538</v>
      </c>
      <c r="D8" s="377">
        <v>1115</v>
      </c>
      <c r="E8" s="585">
        <v>14830</v>
      </c>
      <c r="F8" s="349"/>
      <c r="G8" s="517"/>
    </row>
    <row r="9" spans="1:10">
      <c r="A9" s="174">
        <v>2005</v>
      </c>
      <c r="B9" s="377">
        <v>3841</v>
      </c>
      <c r="C9" s="377">
        <v>11476</v>
      </c>
      <c r="D9" s="377">
        <v>1195</v>
      </c>
      <c r="E9" s="585">
        <v>15317</v>
      </c>
      <c r="F9" s="349"/>
      <c r="G9" s="517"/>
    </row>
    <row r="10" spans="1:10">
      <c r="A10" s="174">
        <v>2006</v>
      </c>
      <c r="B10" s="377">
        <v>4246</v>
      </c>
      <c r="C10" s="377">
        <v>14118</v>
      </c>
      <c r="D10" s="377">
        <v>1288</v>
      </c>
      <c r="E10" s="585">
        <v>18364</v>
      </c>
      <c r="F10" s="349"/>
      <c r="G10" s="517"/>
    </row>
    <row r="11" spans="1:10">
      <c r="A11" s="174">
        <v>2007</v>
      </c>
      <c r="B11" s="377">
        <v>4794</v>
      </c>
      <c r="C11" s="377">
        <v>13711</v>
      </c>
      <c r="D11" s="377">
        <v>1649</v>
      </c>
      <c r="E11" s="585">
        <v>18505</v>
      </c>
      <c r="F11" s="349"/>
      <c r="G11" s="517"/>
    </row>
    <row r="12" spans="1:10">
      <c r="A12" s="174">
        <v>2008</v>
      </c>
      <c r="B12" s="377">
        <v>5173</v>
      </c>
      <c r="C12" s="377">
        <v>13080</v>
      </c>
      <c r="D12" s="377">
        <v>1337</v>
      </c>
      <c r="E12" s="585">
        <v>18253</v>
      </c>
      <c r="F12" s="349"/>
      <c r="G12" s="517"/>
    </row>
    <row r="13" spans="1:10">
      <c r="A13" s="174">
        <v>2009</v>
      </c>
      <c r="B13" s="377">
        <v>5694</v>
      </c>
      <c r="C13" s="377">
        <v>12889</v>
      </c>
      <c r="D13" s="377">
        <v>922</v>
      </c>
      <c r="E13" s="585">
        <v>18583</v>
      </c>
      <c r="F13" s="349"/>
      <c r="G13" s="517"/>
    </row>
    <row r="14" spans="1:10">
      <c r="A14" s="174">
        <v>2010</v>
      </c>
      <c r="B14" s="377">
        <v>4864</v>
      </c>
      <c r="C14" s="377">
        <v>11755</v>
      </c>
      <c r="D14" s="377">
        <v>1315</v>
      </c>
      <c r="E14" s="585">
        <v>16619</v>
      </c>
      <c r="F14" s="349"/>
      <c r="G14" s="517"/>
    </row>
    <row r="15" spans="1:10">
      <c r="A15" s="174">
        <v>2011</v>
      </c>
      <c r="B15" s="377">
        <v>4726</v>
      </c>
      <c r="C15" s="377">
        <v>9202</v>
      </c>
      <c r="D15" s="377">
        <v>1161</v>
      </c>
      <c r="E15" s="585">
        <v>13928</v>
      </c>
      <c r="F15" s="349"/>
      <c r="G15" s="517"/>
    </row>
    <row r="16" spans="1:10">
      <c r="A16" s="174">
        <v>2012</v>
      </c>
      <c r="B16" s="377">
        <v>5549</v>
      </c>
      <c r="C16" s="377">
        <v>8904.82</v>
      </c>
      <c r="D16" s="601" t="s">
        <v>442</v>
      </c>
      <c r="E16" s="585">
        <v>14453.82</v>
      </c>
      <c r="F16" s="349"/>
      <c r="G16" s="517"/>
    </row>
    <row r="17" spans="1:10">
      <c r="A17" s="174">
        <v>2013</v>
      </c>
      <c r="B17" s="377">
        <v>5186</v>
      </c>
      <c r="C17" s="377">
        <v>7867</v>
      </c>
      <c r="D17" s="601" t="s">
        <v>442</v>
      </c>
      <c r="E17" s="585">
        <v>13053</v>
      </c>
      <c r="F17" s="349"/>
      <c r="G17" s="517"/>
    </row>
    <row r="18" spans="1:10">
      <c r="A18" s="176">
        <v>2014</v>
      </c>
      <c r="B18" s="602">
        <v>5417</v>
      </c>
      <c r="C18" s="565">
        <v>7725</v>
      </c>
      <c r="D18" s="603" t="s">
        <v>442</v>
      </c>
      <c r="E18" s="774">
        <v>13142</v>
      </c>
      <c r="F18" s="349"/>
    </row>
    <row r="19" spans="1:10">
      <c r="A19" s="1083"/>
      <c r="B19" s="1109"/>
      <c r="C19" s="1063"/>
      <c r="D19" s="1110"/>
      <c r="E19" s="1107"/>
      <c r="F19" s="349"/>
    </row>
    <row r="20" spans="1:10">
      <c r="A20" s="234" t="s">
        <v>24</v>
      </c>
      <c r="B20" s="604"/>
      <c r="C20" s="368"/>
      <c r="D20" s="368"/>
      <c r="E20" s="368"/>
      <c r="F20" s="368"/>
    </row>
    <row r="21" spans="1:10">
      <c r="A21" s="490"/>
      <c r="B21" s="368"/>
      <c r="C21" s="368"/>
      <c r="D21" s="368"/>
      <c r="E21" s="368"/>
      <c r="F21" s="368"/>
    </row>
    <row r="22" spans="1:10">
      <c r="A22" s="234" t="s">
        <v>233</v>
      </c>
      <c r="B22" s="234"/>
      <c r="C22" s="225"/>
      <c r="D22" s="225"/>
      <c r="E22" s="225"/>
      <c r="F22" s="225"/>
      <c r="G22" s="225"/>
    </row>
    <row r="23" spans="1:10">
      <c r="A23" s="490" t="s">
        <v>81</v>
      </c>
      <c r="B23" s="368"/>
      <c r="C23" s="368"/>
      <c r="D23" s="368"/>
      <c r="E23" s="368"/>
      <c r="F23" s="368"/>
      <c r="J23" s="243"/>
    </row>
    <row r="24" spans="1:10" ht="13.5" customHeight="1">
      <c r="A24" s="584" t="s">
        <v>25</v>
      </c>
      <c r="B24" s="383"/>
      <c r="C24" s="446"/>
      <c r="D24" s="446"/>
      <c r="E24" s="446"/>
      <c r="F24" s="446"/>
      <c r="G24" s="446"/>
      <c r="H24" s="207"/>
      <c r="I24" s="207"/>
      <c r="J24" s="207"/>
    </row>
    <row r="25" spans="1:10">
      <c r="A25" s="605" t="s">
        <v>26</v>
      </c>
      <c r="B25" s="186"/>
      <c r="C25" s="446"/>
      <c r="D25" s="446"/>
      <c r="E25" s="446"/>
      <c r="F25" s="446"/>
      <c r="G25" s="446"/>
      <c r="H25" s="207"/>
      <c r="I25" s="207"/>
      <c r="J25" s="207"/>
    </row>
    <row r="26" spans="1:10">
      <c r="A26" s="605"/>
      <c r="B26" s="186"/>
      <c r="C26" s="446"/>
      <c r="D26" s="446"/>
      <c r="E26" s="446"/>
      <c r="F26" s="446"/>
      <c r="G26" s="446"/>
      <c r="H26" s="207"/>
      <c r="I26" s="207"/>
      <c r="J26" s="207"/>
    </row>
    <row r="27" spans="1:10">
      <c r="A27" s="93" t="s">
        <v>176</v>
      </c>
    </row>
    <row r="28" spans="1:10">
      <c r="A28" s="94" t="s">
        <v>180</v>
      </c>
    </row>
    <row r="31" spans="1:10">
      <c r="D31" s="512"/>
    </row>
  </sheetData>
  <mergeCells count="2">
    <mergeCell ref="A5:A6"/>
    <mergeCell ref="B5:E5"/>
  </mergeCells>
  <phoneticPr fontId="2" type="noConversion"/>
  <hyperlinks>
    <hyperlink ref="E1" location="Index!A1" display="Index"/>
  </hyperlinks>
  <pageMargins left="0.75" right="0.75" top="1" bottom="1" header="0.5" footer="0.5"/>
  <pageSetup paperSize="9" scale="67" orientation="landscape" r:id="rId1"/>
  <headerFooter alignWithMargins="0">
    <oddHeader>&amp;CCourt Statistics Quarterly 
Additional Tables - 2014</oddHeader>
    <oddFooter>Page &amp;P of &amp;N</oddFooter>
  </headerFooter>
</worksheet>
</file>

<file path=xl/worksheets/sheet21.xml><?xml version="1.0" encoding="utf-8"?>
<worksheet xmlns="http://schemas.openxmlformats.org/spreadsheetml/2006/main" xmlns:r="http://schemas.openxmlformats.org/officeDocument/2006/relationships">
  <sheetPr codeName="Sheet20"/>
  <dimension ref="A1:S159"/>
  <sheetViews>
    <sheetView zoomScaleNormal="100" zoomScaleSheetLayoutView="100" workbookViewId="0"/>
  </sheetViews>
  <sheetFormatPr defaultRowHeight="12.75"/>
  <cols>
    <col min="1" max="1" width="52.7109375" style="166" customWidth="1"/>
    <col min="2" max="9" width="12.7109375" style="166" customWidth="1"/>
    <col min="10" max="10" width="10" style="166" customWidth="1"/>
    <col min="11" max="11" width="17.140625" style="166" customWidth="1"/>
    <col min="12" max="12" width="9.85546875" style="166" bestFit="1" customWidth="1"/>
    <col min="13" max="13" width="9.28515625" style="166" bestFit="1" customWidth="1"/>
    <col min="14" max="14" width="9.28515625" style="349" bestFit="1" customWidth="1"/>
    <col min="15" max="16384" width="9.140625" style="166"/>
  </cols>
  <sheetData>
    <row r="1" spans="1:13">
      <c r="A1" s="389" t="s">
        <v>841</v>
      </c>
      <c r="B1" s="372"/>
      <c r="C1" s="372"/>
      <c r="D1" s="372"/>
      <c r="E1" s="372"/>
      <c r="F1" s="372"/>
      <c r="G1" s="372"/>
      <c r="H1" s="372"/>
      <c r="I1" s="191" t="s">
        <v>643</v>
      </c>
    </row>
    <row r="2" spans="1:13">
      <c r="A2" s="390" t="s">
        <v>323</v>
      </c>
      <c r="B2" s="391"/>
      <c r="C2" s="391"/>
      <c r="D2" s="391"/>
      <c r="E2" s="391"/>
      <c r="F2" s="391"/>
      <c r="G2" s="391"/>
      <c r="H2" s="391"/>
      <c r="I2" s="391"/>
    </row>
    <row r="3" spans="1:13" ht="15.75">
      <c r="A3" s="591" t="s">
        <v>105</v>
      </c>
      <c r="B3" s="391"/>
      <c r="C3" s="391"/>
      <c r="D3" s="391"/>
      <c r="E3" s="391"/>
      <c r="F3" s="391"/>
      <c r="G3" s="391"/>
      <c r="H3" s="391"/>
      <c r="I3" s="391"/>
      <c r="K3" s="393"/>
    </row>
    <row r="4" spans="1:13">
      <c r="A4" s="392"/>
      <c r="B4" s="391"/>
      <c r="C4" s="391"/>
      <c r="D4" s="391"/>
      <c r="E4" s="391"/>
      <c r="F4" s="391"/>
      <c r="G4" s="391"/>
      <c r="H4" s="391"/>
      <c r="I4" s="391"/>
    </row>
    <row r="5" spans="1:13" ht="12.75" customHeight="1">
      <c r="A5" s="1286" t="s">
        <v>779</v>
      </c>
      <c r="B5" s="1289" t="s">
        <v>324</v>
      </c>
      <c r="C5" s="1289"/>
      <c r="D5" s="1289"/>
      <c r="E5" s="1291" t="s">
        <v>231</v>
      </c>
      <c r="F5" s="1291"/>
      <c r="G5" s="1289" t="s">
        <v>324</v>
      </c>
      <c r="H5" s="1289"/>
      <c r="I5" s="1289"/>
    </row>
    <row r="6" spans="1:13" ht="25.5">
      <c r="A6" s="1290"/>
      <c r="B6" s="394" t="s">
        <v>325</v>
      </c>
      <c r="C6" s="394" t="s">
        <v>326</v>
      </c>
      <c r="D6" s="394" t="s">
        <v>327</v>
      </c>
      <c r="E6" s="1292"/>
      <c r="F6" s="1293"/>
      <c r="G6" s="394" t="s">
        <v>325</v>
      </c>
      <c r="H6" s="394" t="s">
        <v>326</v>
      </c>
      <c r="I6" s="394" t="s">
        <v>327</v>
      </c>
    </row>
    <row r="7" spans="1:13">
      <c r="A7" s="395"/>
      <c r="B7" s="396"/>
      <c r="C7" s="396"/>
      <c r="D7" s="396"/>
      <c r="E7" s="767"/>
      <c r="F7" s="179"/>
      <c r="G7" s="397"/>
      <c r="H7" s="397"/>
      <c r="I7" s="397"/>
    </row>
    <row r="8" spans="1:13">
      <c r="A8" s="398">
        <v>2003</v>
      </c>
      <c r="B8" s="399">
        <v>474</v>
      </c>
      <c r="C8" s="399">
        <v>809</v>
      </c>
      <c r="D8" s="399">
        <v>2231</v>
      </c>
      <c r="E8" s="768">
        <v>3514</v>
      </c>
      <c r="F8" s="179"/>
      <c r="G8" s="400">
        <v>0.13488901536710302</v>
      </c>
      <c r="H8" s="400">
        <v>0.23022196926579397</v>
      </c>
      <c r="I8" s="400">
        <v>0.63488901536710307</v>
      </c>
      <c r="J8" s="349"/>
      <c r="K8" s="349"/>
      <c r="L8" s="349"/>
      <c r="M8" s="349"/>
    </row>
    <row r="9" spans="1:13">
      <c r="A9" s="398">
        <v>2004</v>
      </c>
      <c r="B9" s="399">
        <v>615</v>
      </c>
      <c r="C9" s="399">
        <v>936</v>
      </c>
      <c r="D9" s="399">
        <v>2741</v>
      </c>
      <c r="E9" s="768">
        <v>4292</v>
      </c>
      <c r="F9" s="179"/>
      <c r="G9" s="400">
        <v>0.14328984156570362</v>
      </c>
      <c r="H9" s="400">
        <v>0.21808014911463186</v>
      </c>
      <c r="I9" s="400">
        <v>0.63863000931966452</v>
      </c>
      <c r="J9" s="349"/>
      <c r="K9" s="349"/>
      <c r="L9" s="349"/>
      <c r="M9" s="349"/>
    </row>
    <row r="10" spans="1:13">
      <c r="A10" s="398">
        <v>2005</v>
      </c>
      <c r="B10" s="401">
        <v>672</v>
      </c>
      <c r="C10" s="401">
        <v>1238</v>
      </c>
      <c r="D10" s="401">
        <v>1931</v>
      </c>
      <c r="E10" s="768">
        <v>3841</v>
      </c>
      <c r="F10" s="179"/>
      <c r="G10" s="400">
        <v>0.17495443894819057</v>
      </c>
      <c r="H10" s="400">
        <v>0.32231189794324394</v>
      </c>
      <c r="I10" s="400">
        <v>0.50273366310856549</v>
      </c>
      <c r="J10" s="349"/>
      <c r="K10" s="349"/>
      <c r="L10" s="349"/>
      <c r="M10" s="349"/>
    </row>
    <row r="11" spans="1:13">
      <c r="A11" s="398">
        <v>2006</v>
      </c>
      <c r="B11" s="399">
        <v>517</v>
      </c>
      <c r="C11" s="399">
        <v>1079</v>
      </c>
      <c r="D11" s="399">
        <v>2650</v>
      </c>
      <c r="E11" s="768">
        <v>4246</v>
      </c>
      <c r="F11" s="179"/>
      <c r="G11" s="400">
        <v>0.12176165803108809</v>
      </c>
      <c r="H11" s="400">
        <v>0.25412152614225153</v>
      </c>
      <c r="I11" s="400">
        <v>0.62411681582666034</v>
      </c>
      <c r="J11" s="349"/>
      <c r="K11" s="349"/>
      <c r="L11" s="349"/>
      <c r="M11" s="349"/>
    </row>
    <row r="12" spans="1:13">
      <c r="A12" s="398">
        <v>2007</v>
      </c>
      <c r="B12" s="399">
        <v>852</v>
      </c>
      <c r="C12" s="399">
        <v>1406</v>
      </c>
      <c r="D12" s="399">
        <v>2536</v>
      </c>
      <c r="E12" s="768">
        <v>4794</v>
      </c>
      <c r="F12" s="402"/>
      <c r="G12" s="400">
        <v>0.17772215269086358</v>
      </c>
      <c r="H12" s="400">
        <v>0.29328327075511057</v>
      </c>
      <c r="I12" s="400">
        <v>0.52899457655402582</v>
      </c>
      <c r="J12" s="349"/>
      <c r="K12" s="349"/>
      <c r="L12" s="349"/>
      <c r="M12" s="349"/>
    </row>
    <row r="13" spans="1:13">
      <c r="A13" s="398">
        <v>2008</v>
      </c>
      <c r="B13" s="399">
        <v>876</v>
      </c>
      <c r="C13" s="399">
        <v>1660</v>
      </c>
      <c r="D13" s="399">
        <v>2637</v>
      </c>
      <c r="E13" s="768">
        <v>5173</v>
      </c>
      <c r="F13" s="402"/>
      <c r="G13" s="400">
        <v>0.16934080804175528</v>
      </c>
      <c r="H13" s="400">
        <v>0.32089696501063214</v>
      </c>
      <c r="I13" s="400">
        <v>0.50976222694761264</v>
      </c>
      <c r="J13" s="349"/>
      <c r="K13" s="349"/>
      <c r="L13" s="349"/>
      <c r="M13" s="349"/>
    </row>
    <row r="14" spans="1:13">
      <c r="A14" s="398">
        <v>2009</v>
      </c>
      <c r="B14" s="399">
        <v>892</v>
      </c>
      <c r="C14" s="399">
        <v>1262</v>
      </c>
      <c r="D14" s="399">
        <v>3540</v>
      </c>
      <c r="E14" s="768">
        <v>5694</v>
      </c>
      <c r="F14" s="402"/>
      <c r="G14" s="400">
        <v>0.15665612925886899</v>
      </c>
      <c r="H14" s="400">
        <v>0.22163681067790658</v>
      </c>
      <c r="I14" s="400">
        <v>0.6217070600632244</v>
      </c>
      <c r="J14" s="349"/>
      <c r="K14" s="349"/>
      <c r="L14" s="349"/>
      <c r="M14" s="349"/>
    </row>
    <row r="15" spans="1:13">
      <c r="A15" s="398">
        <v>2010</v>
      </c>
      <c r="B15" s="399">
        <v>1082</v>
      </c>
      <c r="C15" s="399">
        <v>1647</v>
      </c>
      <c r="D15" s="399">
        <v>2135</v>
      </c>
      <c r="E15" s="768">
        <v>4864</v>
      </c>
      <c r="F15" s="402"/>
      <c r="G15" s="400">
        <v>0.22245065789473684</v>
      </c>
      <c r="H15" s="400">
        <v>0.33861019736842107</v>
      </c>
      <c r="I15" s="400">
        <v>0.43893914473684209</v>
      </c>
      <c r="J15" s="349"/>
      <c r="K15" s="349"/>
      <c r="L15" s="349"/>
      <c r="M15" s="349"/>
    </row>
    <row r="16" spans="1:13">
      <c r="A16" s="398">
        <v>2011</v>
      </c>
      <c r="B16" s="399">
        <v>939</v>
      </c>
      <c r="C16" s="399">
        <v>2129</v>
      </c>
      <c r="D16" s="399">
        <v>1658</v>
      </c>
      <c r="E16" s="768">
        <v>4726</v>
      </c>
      <c r="F16" s="402"/>
      <c r="G16" s="400">
        <v>0.19868810833685993</v>
      </c>
      <c r="H16" s="400">
        <v>0.45048666948793908</v>
      </c>
      <c r="I16" s="400">
        <v>0.35082522217520101</v>
      </c>
      <c r="J16" s="349"/>
      <c r="K16" s="349"/>
      <c r="L16" s="349"/>
      <c r="M16" s="349"/>
    </row>
    <row r="17" spans="1:19">
      <c r="A17" s="398">
        <v>2012</v>
      </c>
      <c r="B17" s="399">
        <v>1254</v>
      </c>
      <c r="C17" s="399">
        <v>2512</v>
      </c>
      <c r="D17" s="399">
        <v>1783</v>
      </c>
      <c r="E17" s="768">
        <v>5549</v>
      </c>
      <c r="F17" s="402"/>
      <c r="G17" s="400">
        <v>0.22598666426383132</v>
      </c>
      <c r="H17" s="400">
        <v>0.452694179131375</v>
      </c>
      <c r="I17" s="400">
        <v>0.32131915660479365</v>
      </c>
      <c r="J17" s="349"/>
      <c r="K17" s="349"/>
      <c r="L17" s="349"/>
      <c r="M17" s="349"/>
    </row>
    <row r="18" spans="1:19" ht="12.75" customHeight="1">
      <c r="A18" s="398">
        <v>2013</v>
      </c>
      <c r="B18" s="399">
        <v>1116</v>
      </c>
      <c r="C18" s="399">
        <v>2683</v>
      </c>
      <c r="D18" s="399">
        <v>1387</v>
      </c>
      <c r="E18" s="768">
        <v>5186</v>
      </c>
      <c r="F18" s="402"/>
      <c r="G18" s="400">
        <v>0.21519475510991129</v>
      </c>
      <c r="H18" s="400">
        <v>0.51735441573467023</v>
      </c>
      <c r="I18" s="400">
        <v>0.26745082915541846</v>
      </c>
      <c r="J18" s="349"/>
      <c r="K18" s="349"/>
      <c r="L18" s="349"/>
      <c r="M18" s="349"/>
    </row>
    <row r="19" spans="1:19">
      <c r="A19" s="403">
        <v>2014</v>
      </c>
      <c r="B19" s="404">
        <v>913</v>
      </c>
      <c r="C19" s="404">
        <v>3275</v>
      </c>
      <c r="D19" s="404">
        <v>1229</v>
      </c>
      <c r="E19" s="769">
        <v>5417</v>
      </c>
      <c r="F19" s="317"/>
      <c r="G19" s="405">
        <f>B19/E19</f>
        <v>0.16854347424773861</v>
      </c>
      <c r="H19" s="405">
        <f>C19/E19</f>
        <v>0.60457817980431972</v>
      </c>
      <c r="I19" s="405">
        <f>D19/E19</f>
        <v>0.22687834594794168</v>
      </c>
      <c r="J19" s="349"/>
      <c r="K19" s="349"/>
      <c r="L19" s="349"/>
      <c r="M19" s="349"/>
    </row>
    <row r="20" spans="1:19">
      <c r="A20" s="406"/>
      <c r="B20" s="334"/>
      <c r="C20" s="334"/>
      <c r="D20" s="334"/>
      <c r="E20" s="407"/>
      <c r="F20" s="179"/>
      <c r="G20" s="334"/>
      <c r="H20" s="334"/>
      <c r="I20" s="334"/>
      <c r="J20" s="349"/>
      <c r="K20" s="349"/>
      <c r="L20" s="349"/>
      <c r="M20" s="349"/>
    </row>
    <row r="21" spans="1:19" ht="12.75" customHeight="1">
      <c r="A21" s="1286" t="s">
        <v>780</v>
      </c>
      <c r="B21" s="1289" t="s">
        <v>324</v>
      </c>
      <c r="C21" s="1289"/>
      <c r="D21" s="1289"/>
      <c r="E21" s="1291" t="s">
        <v>231</v>
      </c>
      <c r="F21" s="1291" t="s">
        <v>601</v>
      </c>
      <c r="G21" s="1289" t="s">
        <v>27</v>
      </c>
      <c r="H21" s="1289"/>
      <c r="I21" s="1289"/>
      <c r="J21" s="349"/>
      <c r="K21" s="349"/>
      <c r="L21" s="349"/>
      <c r="M21" s="349"/>
    </row>
    <row r="22" spans="1:19" ht="25.5">
      <c r="A22" s="1290"/>
      <c r="B22" s="394" t="s">
        <v>325</v>
      </c>
      <c r="C22" s="394" t="s">
        <v>326</v>
      </c>
      <c r="D22" s="394" t="s">
        <v>327</v>
      </c>
      <c r="E22" s="1292"/>
      <c r="F22" s="1292"/>
      <c r="G22" s="394" t="s">
        <v>325</v>
      </c>
      <c r="H22" s="394" t="s">
        <v>326</v>
      </c>
      <c r="I22" s="394" t="s">
        <v>327</v>
      </c>
      <c r="J22" s="349"/>
      <c r="K22" s="349"/>
      <c r="L22" s="349"/>
      <c r="M22" s="349"/>
    </row>
    <row r="23" spans="1:19">
      <c r="A23" s="395"/>
      <c r="B23" s="396"/>
      <c r="C23" s="396"/>
      <c r="D23" s="396"/>
      <c r="E23" s="767"/>
      <c r="F23" s="179"/>
      <c r="G23" s="397"/>
      <c r="H23" s="397"/>
      <c r="I23" s="397"/>
      <c r="J23" s="349"/>
      <c r="K23" s="349"/>
      <c r="L23" s="349"/>
      <c r="M23" s="349"/>
    </row>
    <row r="24" spans="1:19">
      <c r="A24" s="408" t="s">
        <v>328</v>
      </c>
      <c r="B24" s="375">
        <v>158</v>
      </c>
      <c r="C24" s="375">
        <v>411</v>
      </c>
      <c r="D24" s="375">
        <v>174</v>
      </c>
      <c r="E24" s="770">
        <f>SUM(B24:D24)</f>
        <v>743</v>
      </c>
      <c r="F24" s="402">
        <v>0.13716079010522431</v>
      </c>
      <c r="G24" s="400">
        <v>0.21265141318977121</v>
      </c>
      <c r="H24" s="400">
        <v>0.55316285329744275</v>
      </c>
      <c r="I24" s="400">
        <v>0.23418573351278602</v>
      </c>
      <c r="J24" s="349" t="str">
        <f>IF(E24=SUM(B24:D24),"","TOTAL DOESN’T EQUAL SUM OF PARTS")</f>
        <v/>
      </c>
      <c r="K24" s="538"/>
      <c r="L24" s="349" t="str">
        <f>IF(H24=C24/$E24,"","INCORRECT PERCENTAGES")</f>
        <v/>
      </c>
      <c r="M24" s="349" t="str">
        <f>IF(I24=D24/$E24,"","INCORRECT PERCENTAGES")</f>
        <v/>
      </c>
      <c r="N24" s="409" t="str">
        <f>IF(E24/$E$34=F24,"","PERCENTAGE SHARE WRONG")</f>
        <v/>
      </c>
      <c r="P24" s="243"/>
      <c r="Q24" s="243"/>
      <c r="R24" s="243"/>
      <c r="S24" s="243"/>
    </row>
    <row r="25" spans="1:19">
      <c r="A25" s="410" t="s">
        <v>329</v>
      </c>
      <c r="B25" s="375">
        <v>63</v>
      </c>
      <c r="C25" s="375">
        <v>457</v>
      </c>
      <c r="D25" s="375">
        <v>113</v>
      </c>
      <c r="E25" s="770">
        <f t="shared" ref="E25:E34" si="0">SUM(B25:D25)</f>
        <v>633</v>
      </c>
      <c r="F25" s="402">
        <v>0.11685434742477387</v>
      </c>
      <c r="G25" s="400">
        <v>9.9526066350710901E-2</v>
      </c>
      <c r="H25" s="400">
        <v>0.721958925750395</v>
      </c>
      <c r="I25" s="400">
        <v>0.17851500789889416</v>
      </c>
      <c r="J25" s="349" t="str">
        <f t="shared" ref="J25:J34" si="1">IF(E25=SUM(B25:D25),"","TOTAL DOESN’T EQUAL SUM OF PARTS")</f>
        <v/>
      </c>
      <c r="K25" s="538"/>
      <c r="L25" s="349" t="str">
        <f t="shared" ref="L25:L34" si="2">IF(H25=C25/$E25,"","INCORRECT PERCENTAGES")</f>
        <v/>
      </c>
      <c r="M25" s="349" t="str">
        <f t="shared" ref="M25:M34" si="3">IF(I25=D25/$E25,"","INCORRECT PERCENTAGES")</f>
        <v/>
      </c>
      <c r="N25" s="409" t="str">
        <f t="shared" ref="N25:N32" si="4">IF(E25/$E$34=F25,"","PERCENTAGE SHARE WRONG")</f>
        <v/>
      </c>
      <c r="P25" s="243"/>
      <c r="Q25" s="243"/>
      <c r="R25" s="243"/>
      <c r="S25" s="243"/>
    </row>
    <row r="26" spans="1:19">
      <c r="A26" s="410" t="s">
        <v>330</v>
      </c>
      <c r="B26" s="375">
        <v>180</v>
      </c>
      <c r="C26" s="375">
        <v>895</v>
      </c>
      <c r="D26" s="375">
        <v>251</v>
      </c>
      <c r="E26" s="770">
        <f t="shared" si="0"/>
        <v>1326</v>
      </c>
      <c r="F26" s="402">
        <v>0.24478493631161161</v>
      </c>
      <c r="G26" s="400">
        <v>0.13574660633484162</v>
      </c>
      <c r="H26" s="400">
        <v>0.67496229260935148</v>
      </c>
      <c r="I26" s="400">
        <v>0.18929110105580693</v>
      </c>
      <c r="J26" s="349" t="str">
        <f t="shared" si="1"/>
        <v/>
      </c>
      <c r="K26" s="538"/>
      <c r="L26" s="349" t="str">
        <f t="shared" si="2"/>
        <v/>
      </c>
      <c r="M26" s="349" t="str">
        <f t="shared" si="3"/>
        <v/>
      </c>
      <c r="N26" s="409" t="str">
        <f t="shared" si="4"/>
        <v/>
      </c>
      <c r="P26" s="243"/>
      <c r="Q26" s="243"/>
      <c r="R26" s="243"/>
      <c r="S26" s="243"/>
    </row>
    <row r="27" spans="1:19">
      <c r="A27" s="410" t="s">
        <v>331</v>
      </c>
      <c r="B27" s="375">
        <v>251</v>
      </c>
      <c r="C27" s="375">
        <v>985</v>
      </c>
      <c r="D27" s="375">
        <v>213</v>
      </c>
      <c r="E27" s="770">
        <f t="shared" si="0"/>
        <v>1449</v>
      </c>
      <c r="F27" s="402">
        <v>0.26749123130884256</v>
      </c>
      <c r="G27" s="400">
        <v>0.17322291235334714</v>
      </c>
      <c r="H27" s="400">
        <v>0.67977915804002764</v>
      </c>
      <c r="I27" s="400">
        <v>0.14699792960662525</v>
      </c>
      <c r="J27" s="349" t="str">
        <f t="shared" si="1"/>
        <v/>
      </c>
      <c r="K27" s="538"/>
      <c r="L27" s="349" t="str">
        <f t="shared" si="2"/>
        <v/>
      </c>
      <c r="M27" s="349" t="str">
        <f t="shared" si="3"/>
        <v/>
      </c>
      <c r="N27" s="409" t="str">
        <f t="shared" si="4"/>
        <v/>
      </c>
      <c r="P27" s="243"/>
      <c r="Q27" s="243"/>
      <c r="R27" s="243"/>
      <c r="S27" s="243"/>
    </row>
    <row r="28" spans="1:19">
      <c r="A28" s="410" t="s">
        <v>332</v>
      </c>
      <c r="B28" s="375">
        <v>50</v>
      </c>
      <c r="C28" s="375">
        <v>77</v>
      </c>
      <c r="D28" s="375">
        <v>80</v>
      </c>
      <c r="E28" s="770">
        <f t="shared" si="0"/>
        <v>207</v>
      </c>
      <c r="F28" s="402">
        <v>3.8213033044120361E-2</v>
      </c>
      <c r="G28" s="400">
        <v>0.24154589371980675</v>
      </c>
      <c r="H28" s="400">
        <v>0.3719806763285024</v>
      </c>
      <c r="I28" s="400">
        <v>0.38647342995169082</v>
      </c>
      <c r="J28" s="349" t="str">
        <f t="shared" si="1"/>
        <v/>
      </c>
      <c r="K28" s="538"/>
      <c r="L28" s="349" t="str">
        <f t="shared" si="2"/>
        <v/>
      </c>
      <c r="M28" s="349" t="str">
        <f t="shared" si="3"/>
        <v/>
      </c>
      <c r="N28" s="409" t="str">
        <f t="shared" si="4"/>
        <v/>
      </c>
      <c r="P28" s="243"/>
      <c r="Q28" s="243"/>
      <c r="R28" s="243"/>
      <c r="S28" s="243"/>
    </row>
    <row r="29" spans="1:19">
      <c r="A29" s="410" t="s">
        <v>333</v>
      </c>
      <c r="B29" s="375">
        <v>52</v>
      </c>
      <c r="C29" s="375">
        <v>119</v>
      </c>
      <c r="D29" s="375">
        <v>56</v>
      </c>
      <c r="E29" s="770">
        <f t="shared" si="0"/>
        <v>227</v>
      </c>
      <c r="F29" s="402">
        <v>4.1905113531474983E-2</v>
      </c>
      <c r="G29" s="400">
        <v>0.22907488986784141</v>
      </c>
      <c r="H29" s="400">
        <v>0.52422907488986781</v>
      </c>
      <c r="I29" s="400">
        <v>0.24669603524229075</v>
      </c>
      <c r="J29" s="349" t="str">
        <f t="shared" si="1"/>
        <v/>
      </c>
      <c r="K29" s="538"/>
      <c r="L29" s="349"/>
      <c r="M29" s="349" t="str">
        <f t="shared" si="3"/>
        <v/>
      </c>
      <c r="N29" s="409" t="str">
        <f t="shared" si="4"/>
        <v/>
      </c>
      <c r="P29" s="243"/>
      <c r="Q29" s="243"/>
      <c r="R29" s="243"/>
      <c r="S29" s="243"/>
    </row>
    <row r="30" spans="1:19" ht="12.75" customHeight="1">
      <c r="A30" s="408" t="s">
        <v>334</v>
      </c>
      <c r="B30" s="375">
        <v>29</v>
      </c>
      <c r="C30" s="375">
        <v>43</v>
      </c>
      <c r="D30" s="375">
        <v>6</v>
      </c>
      <c r="E30" s="770">
        <f t="shared" si="0"/>
        <v>78</v>
      </c>
      <c r="F30" s="402">
        <v>1.4399113900683035E-2</v>
      </c>
      <c r="G30" s="400">
        <v>0.37179487179487181</v>
      </c>
      <c r="H30" s="400">
        <v>0.55128205128205132</v>
      </c>
      <c r="I30" s="400">
        <v>7.6923076923076927E-2</v>
      </c>
      <c r="J30" s="349" t="str">
        <f t="shared" si="1"/>
        <v/>
      </c>
      <c r="K30" s="538"/>
      <c r="L30" s="349" t="str">
        <f t="shared" si="2"/>
        <v/>
      </c>
      <c r="M30" s="349" t="str">
        <f t="shared" si="3"/>
        <v/>
      </c>
      <c r="N30" s="409" t="str">
        <f t="shared" si="4"/>
        <v/>
      </c>
      <c r="P30" s="243"/>
      <c r="Q30" s="243"/>
      <c r="R30" s="243"/>
      <c r="S30" s="243"/>
    </row>
    <row r="31" spans="1:19">
      <c r="A31" s="410" t="s">
        <v>335</v>
      </c>
      <c r="B31" s="375"/>
      <c r="C31" s="375"/>
      <c r="D31" s="375"/>
      <c r="E31" s="770"/>
      <c r="F31" s="402"/>
      <c r="G31" s="400"/>
      <c r="H31" s="400"/>
      <c r="I31" s="400"/>
      <c r="J31" s="349" t="str">
        <f t="shared" si="1"/>
        <v/>
      </c>
      <c r="K31" s="538"/>
      <c r="L31" s="349"/>
      <c r="M31" s="349"/>
      <c r="N31" s="409"/>
      <c r="P31" s="243"/>
      <c r="Q31" s="243"/>
      <c r="R31" s="243"/>
      <c r="S31" s="243"/>
    </row>
    <row r="32" spans="1:19">
      <c r="A32" s="410" t="s">
        <v>336</v>
      </c>
      <c r="B32" s="375">
        <v>130</v>
      </c>
      <c r="C32" s="375">
        <v>288</v>
      </c>
      <c r="D32" s="375">
        <v>336</v>
      </c>
      <c r="E32" s="770">
        <f t="shared" si="0"/>
        <v>754</v>
      </c>
      <c r="F32" s="402">
        <v>0.13919143437326933</v>
      </c>
      <c r="G32" s="400">
        <v>0.17241379310344829</v>
      </c>
      <c r="H32" s="400">
        <v>0.38196286472148538</v>
      </c>
      <c r="I32" s="400">
        <v>0.44562334217506633</v>
      </c>
      <c r="J32" s="349" t="str">
        <f t="shared" si="1"/>
        <v/>
      </c>
      <c r="K32" s="538"/>
      <c r="L32" s="349" t="str">
        <f t="shared" si="2"/>
        <v/>
      </c>
      <c r="M32" s="349" t="str">
        <f t="shared" si="3"/>
        <v/>
      </c>
      <c r="N32" s="409" t="str">
        <f t="shared" si="4"/>
        <v/>
      </c>
      <c r="P32" s="243"/>
      <c r="Q32" s="243"/>
      <c r="R32" s="243"/>
      <c r="S32" s="243"/>
    </row>
    <row r="33" spans="1:19">
      <c r="A33" s="411"/>
      <c r="B33" s="412"/>
      <c r="C33" s="412"/>
      <c r="D33" s="412"/>
      <c r="E33" s="771"/>
      <c r="F33" s="402"/>
      <c r="G33" s="400"/>
      <c r="H33" s="400"/>
      <c r="I33" s="400"/>
      <c r="J33" s="349"/>
      <c r="K33" s="349"/>
      <c r="L33" s="349"/>
      <c r="M33" s="349"/>
      <c r="N33" s="409"/>
      <c r="P33" s="243"/>
      <c r="Q33" s="243"/>
      <c r="R33" s="243"/>
      <c r="S33" s="243"/>
    </row>
    <row r="34" spans="1:19">
      <c r="A34" s="416" t="s">
        <v>231</v>
      </c>
      <c r="B34" s="1116">
        <v>913</v>
      </c>
      <c r="C34" s="1116">
        <v>3275</v>
      </c>
      <c r="D34" s="1116">
        <v>1229</v>
      </c>
      <c r="E34" s="1120">
        <f t="shared" si="0"/>
        <v>5417</v>
      </c>
      <c r="F34" s="1118">
        <v>1</v>
      </c>
      <c r="G34" s="1119">
        <v>0.16854347424773861</v>
      </c>
      <c r="H34" s="1119">
        <v>0.60457817980431972</v>
      </c>
      <c r="I34" s="1119">
        <v>0.22687834594794168</v>
      </c>
      <c r="J34" s="349" t="str">
        <f t="shared" si="1"/>
        <v/>
      </c>
      <c r="K34" s="349"/>
      <c r="L34" s="349" t="str">
        <f t="shared" si="2"/>
        <v/>
      </c>
      <c r="M34" s="349" t="str">
        <f t="shared" si="3"/>
        <v/>
      </c>
      <c r="N34" s="409"/>
      <c r="P34" s="243"/>
      <c r="Q34" s="243"/>
      <c r="R34" s="243"/>
      <c r="S34" s="243"/>
    </row>
    <row r="35" spans="1:19">
      <c r="A35" s="406"/>
      <c r="B35" s="334"/>
      <c r="C35" s="334"/>
      <c r="D35" s="334"/>
      <c r="E35" s="407"/>
      <c r="F35" s="179"/>
      <c r="G35" s="334"/>
      <c r="H35" s="334"/>
      <c r="I35" s="334"/>
      <c r="J35" s="349"/>
      <c r="K35" s="349"/>
      <c r="L35" s="349"/>
      <c r="M35" s="349"/>
    </row>
    <row r="36" spans="1:19">
      <c r="A36" s="1286" t="s">
        <v>674</v>
      </c>
      <c r="B36" s="1289" t="s">
        <v>324</v>
      </c>
      <c r="C36" s="1289"/>
      <c r="D36" s="1289"/>
      <c r="E36" s="1291" t="s">
        <v>231</v>
      </c>
      <c r="F36" s="1291" t="s">
        <v>601</v>
      </c>
      <c r="G36" s="1289" t="s">
        <v>324</v>
      </c>
      <c r="H36" s="1289"/>
      <c r="I36" s="1289"/>
      <c r="J36" s="349"/>
      <c r="K36" s="349"/>
      <c r="L36" s="349"/>
      <c r="M36" s="349"/>
    </row>
    <row r="37" spans="1:19" ht="12.75" customHeight="1">
      <c r="A37" s="1290"/>
      <c r="B37" s="394" t="s">
        <v>325</v>
      </c>
      <c r="C37" s="394" t="s">
        <v>326</v>
      </c>
      <c r="D37" s="394" t="s">
        <v>327</v>
      </c>
      <c r="E37" s="1292"/>
      <c r="F37" s="1292"/>
      <c r="G37" s="394" t="s">
        <v>325</v>
      </c>
      <c r="H37" s="394" t="s">
        <v>326</v>
      </c>
      <c r="I37" s="394" t="s">
        <v>327</v>
      </c>
      <c r="J37" s="349"/>
      <c r="K37" s="349"/>
      <c r="L37" s="349"/>
      <c r="M37" s="349"/>
    </row>
    <row r="38" spans="1:19">
      <c r="A38" s="395"/>
      <c r="B38" s="396"/>
      <c r="C38" s="396"/>
      <c r="D38" s="396"/>
      <c r="E38" s="767"/>
      <c r="F38" s="179"/>
      <c r="G38" s="397"/>
      <c r="H38" s="397"/>
      <c r="I38" s="397"/>
      <c r="J38" s="349"/>
      <c r="K38" s="349"/>
      <c r="L38" s="349"/>
      <c r="M38" s="349"/>
    </row>
    <row r="39" spans="1:19">
      <c r="A39" s="408" t="s">
        <v>328</v>
      </c>
      <c r="B39" s="375">
        <v>305</v>
      </c>
      <c r="C39" s="375">
        <v>576</v>
      </c>
      <c r="D39" s="375">
        <v>156</v>
      </c>
      <c r="E39" s="770">
        <v>1037</v>
      </c>
      <c r="F39" s="402">
        <v>0.19996143463170074</v>
      </c>
      <c r="G39" s="400">
        <v>0.29411764705882354</v>
      </c>
      <c r="H39" s="400">
        <v>0.5554484088717454</v>
      </c>
      <c r="I39" s="400">
        <v>0.15043394406943106</v>
      </c>
      <c r="J39" s="349"/>
      <c r="K39" s="349"/>
      <c r="L39" s="349"/>
      <c r="M39" s="349"/>
    </row>
    <row r="40" spans="1:19">
      <c r="A40" s="410" t="s">
        <v>329</v>
      </c>
      <c r="B40" s="375">
        <v>251</v>
      </c>
      <c r="C40" s="375">
        <v>468</v>
      </c>
      <c r="D40" s="375">
        <v>172</v>
      </c>
      <c r="E40" s="770">
        <v>891</v>
      </c>
      <c r="F40" s="402">
        <v>0.17180871577323564</v>
      </c>
      <c r="G40" s="400">
        <v>0.28170594837261503</v>
      </c>
      <c r="H40" s="400">
        <v>0.5252525252525253</v>
      </c>
      <c r="I40" s="400">
        <v>0.19304152637485972</v>
      </c>
      <c r="J40" s="349" t="str">
        <f>IF(E39=SUM(B39:D39),"","TOTAL DOESN’T EQUAL SUM OF PARTS")</f>
        <v/>
      </c>
      <c r="K40" s="349" t="str">
        <f t="shared" ref="K40:M44" si="5">IF(G39=B39/$E39,"","INCORRECT PERCENTAGES")</f>
        <v/>
      </c>
      <c r="L40" s="349" t="str">
        <f t="shared" si="5"/>
        <v/>
      </c>
      <c r="M40" s="349" t="str">
        <f t="shared" si="5"/>
        <v/>
      </c>
      <c r="N40" s="409" t="str">
        <f>IF(E39/$E$49=F39,"","PERCENTAGE SHARE WRONG")</f>
        <v/>
      </c>
      <c r="P40" s="243"/>
      <c r="Q40" s="243"/>
      <c r="R40" s="243"/>
      <c r="S40" s="243"/>
    </row>
    <row r="41" spans="1:19">
      <c r="A41" s="410" t="s">
        <v>330</v>
      </c>
      <c r="B41" s="375">
        <v>143</v>
      </c>
      <c r="C41" s="375">
        <v>657</v>
      </c>
      <c r="D41" s="375">
        <v>332</v>
      </c>
      <c r="E41" s="770">
        <v>1132</v>
      </c>
      <c r="F41" s="402">
        <v>0.21827998457385267</v>
      </c>
      <c r="G41" s="400">
        <v>0.12632508833922262</v>
      </c>
      <c r="H41" s="400">
        <v>0.58038869257950532</v>
      </c>
      <c r="I41" s="400">
        <v>0.29328621908127206</v>
      </c>
      <c r="J41" s="349" t="str">
        <f t="shared" ref="J41:J47" si="6">IF(E40=SUM(B40:D40),"","TOTAL DOESN’T EQUAL SUM OF PARTS")</f>
        <v/>
      </c>
      <c r="K41" s="349" t="str">
        <f t="shared" si="5"/>
        <v/>
      </c>
      <c r="L41" s="349" t="str">
        <f t="shared" si="5"/>
        <v/>
      </c>
      <c r="M41" s="349" t="str">
        <f t="shared" si="5"/>
        <v/>
      </c>
      <c r="N41" s="409" t="str">
        <f t="shared" ref="N41:N47" si="7">IF(E40/$E$49=F40,"","PERCENTAGE SHARE WRONG")</f>
        <v/>
      </c>
      <c r="P41" s="243"/>
      <c r="Q41" s="243"/>
      <c r="R41" s="243"/>
      <c r="S41" s="243"/>
    </row>
    <row r="42" spans="1:19">
      <c r="A42" s="410" t="s">
        <v>331</v>
      </c>
      <c r="B42" s="375">
        <v>147</v>
      </c>
      <c r="C42" s="375">
        <v>572</v>
      </c>
      <c r="D42" s="375">
        <v>231</v>
      </c>
      <c r="E42" s="770">
        <v>950</v>
      </c>
      <c r="F42" s="402">
        <v>0.18318549942151949</v>
      </c>
      <c r="G42" s="400">
        <v>0.15473684210526314</v>
      </c>
      <c r="H42" s="400">
        <v>0.6021052631578947</v>
      </c>
      <c r="I42" s="400">
        <v>0.2431578947368421</v>
      </c>
      <c r="J42" s="349" t="str">
        <f t="shared" si="6"/>
        <v/>
      </c>
      <c r="K42" s="349" t="str">
        <f t="shared" si="5"/>
        <v/>
      </c>
      <c r="L42" s="349" t="str">
        <f t="shared" si="5"/>
        <v/>
      </c>
      <c r="M42" s="349" t="str">
        <f t="shared" si="5"/>
        <v/>
      </c>
      <c r="N42" s="409" t="str">
        <f t="shared" si="7"/>
        <v/>
      </c>
      <c r="P42" s="243"/>
      <c r="Q42" s="243"/>
      <c r="R42" s="243"/>
      <c r="S42" s="243"/>
    </row>
    <row r="43" spans="1:19">
      <c r="A43" s="410" t="s">
        <v>332</v>
      </c>
      <c r="B43" s="375">
        <v>46</v>
      </c>
      <c r="C43" s="375">
        <v>120</v>
      </c>
      <c r="D43" s="375">
        <v>92</v>
      </c>
      <c r="E43" s="770">
        <v>258</v>
      </c>
      <c r="F43" s="402">
        <v>4.9749325106054766E-2</v>
      </c>
      <c r="G43" s="400">
        <v>0.17829457364341086</v>
      </c>
      <c r="H43" s="400">
        <v>0.46511627906976744</v>
      </c>
      <c r="I43" s="400">
        <v>0.35658914728682173</v>
      </c>
      <c r="J43" s="349" t="str">
        <f t="shared" si="6"/>
        <v/>
      </c>
      <c r="K43" s="349" t="str">
        <f t="shared" si="5"/>
        <v/>
      </c>
      <c r="L43" s="349" t="str">
        <f t="shared" si="5"/>
        <v/>
      </c>
      <c r="M43" s="349" t="str">
        <f t="shared" si="5"/>
        <v/>
      </c>
      <c r="N43" s="409" t="str">
        <f t="shared" si="7"/>
        <v/>
      </c>
      <c r="P43" s="243"/>
      <c r="Q43" s="243"/>
      <c r="R43" s="243"/>
      <c r="S43" s="243"/>
    </row>
    <row r="44" spans="1:19">
      <c r="A44" s="410" t="s">
        <v>333</v>
      </c>
      <c r="B44" s="375">
        <v>37</v>
      </c>
      <c r="C44" s="375">
        <v>56</v>
      </c>
      <c r="D44" s="375">
        <v>49</v>
      </c>
      <c r="E44" s="770">
        <v>142</v>
      </c>
      <c r="F44" s="402">
        <v>2.7381411492479753E-2</v>
      </c>
      <c r="G44" s="400">
        <v>0.26056338028169013</v>
      </c>
      <c r="H44" s="400">
        <v>0.39436619718309857</v>
      </c>
      <c r="I44" s="400">
        <v>0.34507042253521125</v>
      </c>
      <c r="J44" s="349" t="str">
        <f t="shared" si="6"/>
        <v/>
      </c>
      <c r="K44" s="349" t="str">
        <f t="shared" si="5"/>
        <v/>
      </c>
      <c r="L44" s="349" t="str">
        <f t="shared" si="5"/>
        <v/>
      </c>
      <c r="M44" s="349" t="str">
        <f t="shared" si="5"/>
        <v/>
      </c>
      <c r="N44" s="409" t="str">
        <f t="shared" si="7"/>
        <v/>
      </c>
      <c r="P44" s="243"/>
      <c r="Q44" s="243"/>
      <c r="R44" s="243"/>
      <c r="S44" s="243"/>
    </row>
    <row r="45" spans="1:19">
      <c r="A45" s="408" t="s">
        <v>334</v>
      </c>
      <c r="B45" s="375">
        <v>38</v>
      </c>
      <c r="C45" s="375">
        <v>44</v>
      </c>
      <c r="D45" s="375">
        <v>29</v>
      </c>
      <c r="E45" s="770">
        <v>111</v>
      </c>
      <c r="F45" s="402">
        <v>2.1403779406093327E-2</v>
      </c>
      <c r="G45" s="400">
        <v>0.34234234234234234</v>
      </c>
      <c r="H45" s="400">
        <v>0.3963963963963964</v>
      </c>
      <c r="I45" s="400">
        <v>0.26126126126126126</v>
      </c>
      <c r="J45" s="349" t="str">
        <f t="shared" si="6"/>
        <v/>
      </c>
      <c r="K45" s="349"/>
      <c r="L45" s="349"/>
      <c r="M45" s="349"/>
      <c r="N45" s="409" t="str">
        <f t="shared" si="7"/>
        <v/>
      </c>
      <c r="P45" s="243"/>
      <c r="Q45" s="243"/>
      <c r="R45" s="243"/>
      <c r="S45" s="243"/>
    </row>
    <row r="46" spans="1:19" ht="12.75" customHeight="1">
      <c r="A46" s="410" t="s">
        <v>335</v>
      </c>
      <c r="B46" s="418" t="s">
        <v>247</v>
      </c>
      <c r="C46" s="418" t="s">
        <v>247</v>
      </c>
      <c r="D46" s="375">
        <v>2</v>
      </c>
      <c r="E46" s="770">
        <v>2</v>
      </c>
      <c r="F46" s="402">
        <v>3.8565368299267258E-4</v>
      </c>
      <c r="G46" s="400">
        <v>0</v>
      </c>
      <c r="H46" s="400">
        <v>0</v>
      </c>
      <c r="I46" s="400">
        <v>1</v>
      </c>
      <c r="J46" s="349" t="str">
        <f t="shared" si="6"/>
        <v/>
      </c>
      <c r="K46" s="349"/>
      <c r="L46" s="349"/>
      <c r="M46" s="349"/>
      <c r="N46" s="409" t="str">
        <f t="shared" si="7"/>
        <v/>
      </c>
      <c r="P46" s="243"/>
      <c r="Q46" s="243"/>
      <c r="R46" s="243"/>
      <c r="S46" s="243"/>
    </row>
    <row r="47" spans="1:19">
      <c r="A47" s="410" t="s">
        <v>336</v>
      </c>
      <c r="B47" s="375">
        <v>149</v>
      </c>
      <c r="C47" s="375">
        <v>190</v>
      </c>
      <c r="D47" s="375">
        <v>324</v>
      </c>
      <c r="E47" s="770">
        <v>663</v>
      </c>
      <c r="F47" s="402">
        <v>0.12784419591207097</v>
      </c>
      <c r="G47" s="400">
        <v>0.22473604826546004</v>
      </c>
      <c r="H47" s="400">
        <v>0.28657616892911009</v>
      </c>
      <c r="I47" s="400">
        <v>0.48868778280542985</v>
      </c>
      <c r="J47" s="349" t="str">
        <f t="shared" si="6"/>
        <v/>
      </c>
      <c r="K47" s="349"/>
      <c r="L47" s="349"/>
      <c r="M47" s="349"/>
      <c r="N47" s="409" t="str">
        <f t="shared" si="7"/>
        <v/>
      </c>
      <c r="P47" s="243"/>
      <c r="Q47" s="243"/>
      <c r="R47" s="243"/>
      <c r="S47" s="243"/>
    </row>
    <row r="48" spans="1:19">
      <c r="A48" s="411"/>
      <c r="B48" s="412"/>
      <c r="C48" s="412"/>
      <c r="D48" s="412"/>
      <c r="E48" s="771"/>
      <c r="F48" s="402"/>
      <c r="G48" s="413"/>
      <c r="H48" s="413"/>
      <c r="I48" s="413"/>
      <c r="J48" s="349"/>
      <c r="K48" s="349"/>
      <c r="L48" s="349"/>
      <c r="M48" s="349"/>
      <c r="N48" s="409"/>
      <c r="P48" s="243"/>
      <c r="Q48" s="243"/>
      <c r="R48" s="243"/>
      <c r="S48" s="243"/>
    </row>
    <row r="49" spans="1:19">
      <c r="A49" s="416" t="s">
        <v>231</v>
      </c>
      <c r="B49" s="1116">
        <v>1116</v>
      </c>
      <c r="C49" s="1116">
        <v>2683</v>
      </c>
      <c r="D49" s="1116">
        <v>1387</v>
      </c>
      <c r="E49" s="1120">
        <v>5186</v>
      </c>
      <c r="F49" s="1118">
        <v>1</v>
      </c>
      <c r="G49" s="1119">
        <v>0.21519475510991129</v>
      </c>
      <c r="H49" s="1119">
        <v>0.51735441573467023</v>
      </c>
      <c r="I49" s="1119">
        <v>0.26745082915541846</v>
      </c>
      <c r="J49" s="349"/>
      <c r="K49" s="349"/>
      <c r="L49" s="349"/>
      <c r="M49" s="349"/>
      <c r="N49" s="409"/>
      <c r="P49" s="243"/>
      <c r="Q49" s="243"/>
      <c r="R49" s="243"/>
      <c r="S49" s="243"/>
    </row>
    <row r="50" spans="1:19">
      <c r="A50" s="419"/>
      <c r="B50" s="420"/>
      <c r="C50" s="420"/>
      <c r="D50" s="420"/>
      <c r="E50" s="421"/>
      <c r="F50" s="421"/>
      <c r="G50" s="421"/>
      <c r="H50" s="421"/>
      <c r="I50" s="421"/>
      <c r="J50" s="349" t="str">
        <f>IF(E49=SUM(B49:D49),"","TOTAL DOESN’T EQUAL SUM OF PARTS")</f>
        <v/>
      </c>
      <c r="K50" s="349"/>
      <c r="L50" s="349"/>
      <c r="M50" s="349"/>
      <c r="N50" s="409"/>
      <c r="P50" s="243"/>
      <c r="Q50" s="243"/>
      <c r="R50" s="243"/>
      <c r="S50" s="243"/>
    </row>
    <row r="51" spans="1:19">
      <c r="A51" s="1286" t="s">
        <v>673</v>
      </c>
      <c r="B51" s="1289" t="s">
        <v>324</v>
      </c>
      <c r="C51" s="1289"/>
      <c r="D51" s="1289"/>
      <c r="E51" s="1291" t="s">
        <v>231</v>
      </c>
      <c r="F51" s="1291" t="s">
        <v>601</v>
      </c>
      <c r="G51" s="1289" t="s">
        <v>324</v>
      </c>
      <c r="H51" s="1289"/>
      <c r="I51" s="1289"/>
      <c r="J51" s="349"/>
      <c r="K51" s="349"/>
      <c r="L51" s="349"/>
      <c r="M51" s="349"/>
    </row>
    <row r="52" spans="1:19" ht="25.5">
      <c r="A52" s="1290"/>
      <c r="B52" s="394" t="s">
        <v>325</v>
      </c>
      <c r="C52" s="394" t="s">
        <v>326</v>
      </c>
      <c r="D52" s="394" t="s">
        <v>327</v>
      </c>
      <c r="E52" s="1292"/>
      <c r="F52" s="1292"/>
      <c r="G52" s="394" t="s">
        <v>325</v>
      </c>
      <c r="H52" s="394" t="s">
        <v>326</v>
      </c>
      <c r="I52" s="394" t="s">
        <v>327</v>
      </c>
      <c r="J52" s="349"/>
      <c r="K52" s="349"/>
      <c r="L52" s="349"/>
      <c r="M52" s="349"/>
    </row>
    <row r="53" spans="1:19">
      <c r="A53" s="395"/>
      <c r="B53" s="396"/>
      <c r="C53" s="396"/>
      <c r="D53" s="396"/>
      <c r="E53" s="767"/>
      <c r="F53" s="179"/>
      <c r="G53" s="397"/>
      <c r="H53" s="397"/>
      <c r="I53" s="397"/>
      <c r="J53" s="349"/>
      <c r="K53" s="349"/>
      <c r="L53" s="349"/>
      <c r="M53" s="349"/>
    </row>
    <row r="54" spans="1:19">
      <c r="A54" s="408" t="s">
        <v>328</v>
      </c>
      <c r="B54" s="422">
        <v>310</v>
      </c>
      <c r="C54" s="422">
        <v>771</v>
      </c>
      <c r="D54" s="422">
        <v>353</v>
      </c>
      <c r="E54" s="770">
        <v>1434</v>
      </c>
      <c r="F54" s="402">
        <v>0.25842494143088846</v>
      </c>
      <c r="G54" s="400">
        <v>0.21617852161785217</v>
      </c>
      <c r="H54" s="400">
        <v>0.53765690376569042</v>
      </c>
      <c r="I54" s="400">
        <v>0.24616457461645747</v>
      </c>
      <c r="J54" s="349"/>
      <c r="K54" s="349"/>
      <c r="L54" s="349"/>
      <c r="M54" s="349"/>
    </row>
    <row r="55" spans="1:19">
      <c r="A55" s="410" t="s">
        <v>329</v>
      </c>
      <c r="B55" s="422">
        <v>497</v>
      </c>
      <c r="C55" s="422">
        <v>310</v>
      </c>
      <c r="D55" s="422">
        <v>177</v>
      </c>
      <c r="E55" s="770">
        <v>984</v>
      </c>
      <c r="F55" s="402">
        <v>0.17732924851324564</v>
      </c>
      <c r="G55" s="400">
        <v>0.50508130081300817</v>
      </c>
      <c r="H55" s="400">
        <v>0.31504065040650409</v>
      </c>
      <c r="I55" s="400">
        <v>0.1798780487804878</v>
      </c>
      <c r="J55" s="349" t="str">
        <f>IF(E54=SUM(B54:D54),"","TOTAL DOESN’T EQUAL SUM OF PARTS")</f>
        <v/>
      </c>
      <c r="K55" s="349" t="str">
        <f t="shared" ref="K55:M57" si="8">IF(G54=B54/$E54,"","INCORRECT PERCENTAGES")</f>
        <v/>
      </c>
      <c r="L55" s="349" t="str">
        <f t="shared" si="8"/>
        <v/>
      </c>
      <c r="M55" s="349" t="str">
        <f t="shared" si="8"/>
        <v/>
      </c>
      <c r="N55" s="409" t="str">
        <f>IF(E54/$E$64=F54,"","PERCENTAGE SHARE WRONG")</f>
        <v/>
      </c>
    </row>
    <row r="56" spans="1:19">
      <c r="A56" s="410" t="s">
        <v>330</v>
      </c>
      <c r="B56" s="422">
        <v>116</v>
      </c>
      <c r="C56" s="422">
        <v>567</v>
      </c>
      <c r="D56" s="422">
        <v>329</v>
      </c>
      <c r="E56" s="770">
        <v>1012</v>
      </c>
      <c r="F56" s="402">
        <v>0.1823752027392323</v>
      </c>
      <c r="G56" s="400">
        <v>0.11462450592885376</v>
      </c>
      <c r="H56" s="400">
        <v>0.56027667984189722</v>
      </c>
      <c r="I56" s="400">
        <v>0.32509881422924902</v>
      </c>
      <c r="J56" s="349" t="str">
        <f t="shared" ref="J56:J62" si="9">IF(E55=SUM(B55:D55),"","TOTAL DOESN’T EQUAL SUM OF PARTS")</f>
        <v/>
      </c>
      <c r="K56" s="349" t="str">
        <f t="shared" si="8"/>
        <v/>
      </c>
      <c r="L56" s="349" t="str">
        <f t="shared" si="8"/>
        <v/>
      </c>
      <c r="M56" s="349" t="str">
        <f t="shared" si="8"/>
        <v/>
      </c>
      <c r="N56" s="409" t="str">
        <f t="shared" ref="N56:N62" si="10">IF(E55/$E$64=F55,"","PERCENTAGE SHARE WRONG")</f>
        <v/>
      </c>
    </row>
    <row r="57" spans="1:19">
      <c r="A57" s="410" t="s">
        <v>331</v>
      </c>
      <c r="B57" s="422">
        <v>132</v>
      </c>
      <c r="C57" s="422">
        <v>530</v>
      </c>
      <c r="D57" s="422">
        <v>391</v>
      </c>
      <c r="E57" s="770">
        <v>1053</v>
      </c>
      <c r="F57" s="402">
        <v>0.18976392142728418</v>
      </c>
      <c r="G57" s="400">
        <v>0.12535612535612536</v>
      </c>
      <c r="H57" s="400">
        <v>0.50332383665716995</v>
      </c>
      <c r="I57" s="400">
        <v>0.37132003798670465</v>
      </c>
      <c r="J57" s="349" t="str">
        <f t="shared" si="9"/>
        <v/>
      </c>
      <c r="K57" s="349" t="str">
        <f t="shared" si="8"/>
        <v/>
      </c>
      <c r="L57" s="349" t="str">
        <f t="shared" si="8"/>
        <v/>
      </c>
      <c r="M57" s="349" t="str">
        <f t="shared" si="8"/>
        <v/>
      </c>
      <c r="N57" s="409" t="str">
        <f t="shared" si="10"/>
        <v/>
      </c>
    </row>
    <row r="58" spans="1:19">
      <c r="A58" s="410" t="s">
        <v>332</v>
      </c>
      <c r="B58" s="422">
        <v>28</v>
      </c>
      <c r="C58" s="422">
        <v>66</v>
      </c>
      <c r="D58" s="422">
        <v>134</v>
      </c>
      <c r="E58" s="770">
        <v>228</v>
      </c>
      <c r="F58" s="402">
        <v>4.1088484411605695E-2</v>
      </c>
      <c r="G58" s="400">
        <v>0.12280701754385964</v>
      </c>
      <c r="H58" s="400">
        <v>0.28947368421052633</v>
      </c>
      <c r="I58" s="400">
        <v>0.58771929824561409</v>
      </c>
      <c r="J58" s="349" t="str">
        <f t="shared" si="9"/>
        <v/>
      </c>
      <c r="K58" s="349"/>
      <c r="L58" s="349"/>
      <c r="M58" s="349"/>
      <c r="N58" s="409" t="str">
        <f t="shared" si="10"/>
        <v/>
      </c>
    </row>
    <row r="59" spans="1:19">
      <c r="A59" s="410" t="s">
        <v>333</v>
      </c>
      <c r="B59" s="422">
        <v>65</v>
      </c>
      <c r="C59" s="422">
        <v>60</v>
      </c>
      <c r="D59" s="422">
        <v>61</v>
      </c>
      <c r="E59" s="770">
        <v>186</v>
      </c>
      <c r="F59" s="402">
        <v>3.3519553072625698E-2</v>
      </c>
      <c r="G59" s="400">
        <v>0.34946236559139787</v>
      </c>
      <c r="H59" s="400">
        <v>0.32258064516129031</v>
      </c>
      <c r="I59" s="400">
        <v>0.32795698924731181</v>
      </c>
      <c r="J59" s="349" t="str">
        <f t="shared" si="9"/>
        <v/>
      </c>
      <c r="K59" s="349"/>
      <c r="L59" s="349"/>
      <c r="M59" s="349"/>
      <c r="N59" s="409" t="str">
        <f t="shared" si="10"/>
        <v/>
      </c>
    </row>
    <row r="60" spans="1:19">
      <c r="A60" s="408" t="s">
        <v>334</v>
      </c>
      <c r="B60" s="422">
        <v>22</v>
      </c>
      <c r="C60" s="422">
        <v>21</v>
      </c>
      <c r="D60" s="422">
        <v>13</v>
      </c>
      <c r="E60" s="770">
        <v>56</v>
      </c>
      <c r="F60" s="402">
        <v>1.0091908451973329E-2</v>
      </c>
      <c r="G60" s="400">
        <v>0.39285714285714285</v>
      </c>
      <c r="H60" s="400">
        <v>0.375</v>
      </c>
      <c r="I60" s="400">
        <v>0.23214285714285715</v>
      </c>
      <c r="J60" s="349" t="str">
        <f t="shared" si="9"/>
        <v/>
      </c>
      <c r="K60" s="349"/>
      <c r="L60" s="349"/>
      <c r="M60" s="349"/>
      <c r="N60" s="409" t="str">
        <f t="shared" si="10"/>
        <v/>
      </c>
    </row>
    <row r="61" spans="1:19">
      <c r="A61" s="410" t="s">
        <v>335</v>
      </c>
      <c r="B61" s="396" t="s">
        <v>247</v>
      </c>
      <c r="C61" s="396" t="s">
        <v>247</v>
      </c>
      <c r="D61" s="422">
        <v>2</v>
      </c>
      <c r="E61" s="770">
        <v>2</v>
      </c>
      <c r="F61" s="402">
        <v>3.6042530185619032E-4</v>
      </c>
      <c r="G61" s="400">
        <v>0</v>
      </c>
      <c r="H61" s="400">
        <v>0</v>
      </c>
      <c r="I61" s="400">
        <v>1</v>
      </c>
      <c r="J61" s="349" t="str">
        <f t="shared" si="9"/>
        <v/>
      </c>
      <c r="K61" s="349"/>
      <c r="L61" s="349"/>
      <c r="M61" s="349"/>
      <c r="N61" s="409" t="str">
        <f t="shared" si="10"/>
        <v/>
      </c>
    </row>
    <row r="62" spans="1:19">
      <c r="A62" s="410" t="s">
        <v>336</v>
      </c>
      <c r="B62" s="422">
        <v>84</v>
      </c>
      <c r="C62" s="422">
        <v>187</v>
      </c>
      <c r="D62" s="422">
        <v>323</v>
      </c>
      <c r="E62" s="770">
        <v>594</v>
      </c>
      <c r="F62" s="402">
        <v>0.10704631465128853</v>
      </c>
      <c r="G62" s="400">
        <v>0.14141414141414141</v>
      </c>
      <c r="H62" s="400">
        <v>0.31481481481481483</v>
      </c>
      <c r="I62" s="400">
        <v>0.54377104377104379</v>
      </c>
      <c r="J62" s="349" t="str">
        <f t="shared" si="9"/>
        <v/>
      </c>
      <c r="K62" s="349"/>
      <c r="L62" s="349"/>
      <c r="M62" s="349"/>
      <c r="N62" s="409" t="str">
        <f t="shared" si="10"/>
        <v/>
      </c>
    </row>
    <row r="63" spans="1:19">
      <c r="A63" s="411"/>
      <c r="B63" s="412"/>
      <c r="C63" s="412"/>
      <c r="D63" s="412"/>
      <c r="E63" s="771"/>
      <c r="F63" s="402"/>
      <c r="G63" s="413"/>
      <c r="H63" s="413"/>
      <c r="I63" s="413"/>
      <c r="J63" s="349"/>
      <c r="K63" s="349"/>
      <c r="L63" s="349"/>
      <c r="M63" s="349"/>
      <c r="N63" s="409"/>
    </row>
    <row r="64" spans="1:19">
      <c r="A64" s="416" t="s">
        <v>231</v>
      </c>
      <c r="B64" s="1116">
        <v>1254</v>
      </c>
      <c r="C64" s="1116">
        <v>2512</v>
      </c>
      <c r="D64" s="1116">
        <v>1783</v>
      </c>
      <c r="E64" s="1117">
        <v>5549</v>
      </c>
      <c r="F64" s="1118">
        <v>1</v>
      </c>
      <c r="G64" s="1119">
        <v>0.22598666426383132</v>
      </c>
      <c r="H64" s="1119">
        <v>0.452694179131375</v>
      </c>
      <c r="I64" s="1119">
        <v>0.32131915660479365</v>
      </c>
      <c r="J64" s="349"/>
      <c r="K64" s="349"/>
      <c r="L64" s="349"/>
      <c r="M64" s="349"/>
    </row>
    <row r="65" spans="1:14">
      <c r="A65" s="419"/>
      <c r="B65" s="420"/>
      <c r="C65" s="420"/>
      <c r="D65" s="420"/>
      <c r="E65" s="421"/>
      <c r="F65" s="421"/>
      <c r="G65" s="421"/>
      <c r="H65" s="421"/>
      <c r="I65" s="421"/>
      <c r="J65" s="349" t="str">
        <f>IF(E64=SUM(B64:D64),"","TOTAL DOESN’T EQUAL SUM OF PARTS")</f>
        <v/>
      </c>
      <c r="K65" s="349"/>
      <c r="L65" s="349"/>
      <c r="M65" s="349"/>
    </row>
    <row r="66" spans="1:14">
      <c r="A66" s="1286" t="s">
        <v>690</v>
      </c>
      <c r="B66" s="1289" t="s">
        <v>324</v>
      </c>
      <c r="C66" s="1289"/>
      <c r="D66" s="1289"/>
      <c r="E66" s="1291" t="s">
        <v>231</v>
      </c>
      <c r="F66" s="1291" t="s">
        <v>601</v>
      </c>
      <c r="G66" s="1289" t="s">
        <v>324</v>
      </c>
      <c r="H66" s="1289"/>
      <c r="I66" s="1289"/>
      <c r="J66" s="349"/>
      <c r="K66" s="349"/>
      <c r="L66" s="349"/>
      <c r="M66" s="349"/>
    </row>
    <row r="67" spans="1:14" ht="12.75" customHeight="1">
      <c r="A67" s="1290"/>
      <c r="B67" s="394" t="s">
        <v>325</v>
      </c>
      <c r="C67" s="394" t="s">
        <v>326</v>
      </c>
      <c r="D67" s="394" t="s">
        <v>327</v>
      </c>
      <c r="E67" s="1292"/>
      <c r="F67" s="1292"/>
      <c r="G67" s="394" t="s">
        <v>325</v>
      </c>
      <c r="H67" s="394" t="s">
        <v>326</v>
      </c>
      <c r="I67" s="394" t="s">
        <v>327</v>
      </c>
      <c r="J67" s="349"/>
      <c r="K67" s="349"/>
      <c r="L67" s="349"/>
      <c r="M67" s="349"/>
    </row>
    <row r="68" spans="1:14">
      <c r="A68" s="395"/>
      <c r="B68" s="396"/>
      <c r="C68" s="396"/>
      <c r="D68" s="396"/>
      <c r="E68" s="767"/>
      <c r="F68" s="179"/>
      <c r="G68" s="397"/>
      <c r="H68" s="397"/>
      <c r="I68" s="397"/>
      <c r="J68" s="349"/>
      <c r="K68" s="349"/>
      <c r="L68" s="349"/>
      <c r="M68" s="349"/>
    </row>
    <row r="69" spans="1:14">
      <c r="A69" s="408" t="s">
        <v>328</v>
      </c>
      <c r="B69" s="422">
        <v>107</v>
      </c>
      <c r="C69" s="422">
        <v>762</v>
      </c>
      <c r="D69" s="422">
        <v>309</v>
      </c>
      <c r="E69" s="770">
        <v>1178</v>
      </c>
      <c r="F69" s="402">
        <v>0.24925941599661447</v>
      </c>
      <c r="G69" s="400">
        <v>9.0831918505942272E-2</v>
      </c>
      <c r="H69" s="400">
        <v>0.64685908319185059</v>
      </c>
      <c r="I69" s="400">
        <v>0.26230899830220711</v>
      </c>
      <c r="J69" s="349"/>
      <c r="K69" s="349"/>
      <c r="L69" s="349"/>
      <c r="M69" s="349"/>
    </row>
    <row r="70" spans="1:14">
      <c r="A70" s="410" t="s">
        <v>329</v>
      </c>
      <c r="B70" s="422">
        <v>487</v>
      </c>
      <c r="C70" s="422">
        <v>252</v>
      </c>
      <c r="D70" s="422">
        <v>230</v>
      </c>
      <c r="E70" s="770">
        <v>969</v>
      </c>
      <c r="F70" s="402">
        <v>0.20503597122302158</v>
      </c>
      <c r="G70" s="400">
        <v>0.50257997936016507</v>
      </c>
      <c r="H70" s="400">
        <v>0.26006191950464397</v>
      </c>
      <c r="I70" s="400">
        <v>0.23735810113519093</v>
      </c>
      <c r="J70" s="349" t="str">
        <f>IF(E69=SUM(B69:D69),"","TOTAL DOESN’T EQUAL SUM OF PARTS")</f>
        <v/>
      </c>
      <c r="K70" s="349" t="str">
        <f t="shared" ref="K70:M75" si="11">IF(G69=B69/$E69,"","INCORRECT PERCENTAGES")</f>
        <v/>
      </c>
      <c r="L70" s="349" t="str">
        <f t="shared" si="11"/>
        <v/>
      </c>
      <c r="M70" s="349" t="str">
        <f t="shared" si="11"/>
        <v/>
      </c>
      <c r="N70" s="409" t="str">
        <f t="shared" ref="N70:N75" si="12">IF(E69/$E$79=F69,"","PERCENTAGE SHARE WRONG")</f>
        <v/>
      </c>
    </row>
    <row r="71" spans="1:14">
      <c r="A71" s="410" t="s">
        <v>330</v>
      </c>
      <c r="B71" s="422">
        <v>116</v>
      </c>
      <c r="C71" s="422">
        <v>398</v>
      </c>
      <c r="D71" s="422">
        <v>281</v>
      </c>
      <c r="E71" s="770">
        <v>795</v>
      </c>
      <c r="F71" s="402">
        <v>0.16821836648328395</v>
      </c>
      <c r="G71" s="400">
        <v>0.14591194968553459</v>
      </c>
      <c r="H71" s="400">
        <v>0.50062893081761006</v>
      </c>
      <c r="I71" s="400">
        <v>0.35345911949685532</v>
      </c>
      <c r="J71" s="349" t="str">
        <f t="shared" ref="J71:J77" si="13">IF(E70=SUM(B70:D70),"","TOTAL DOESN’T EQUAL SUM OF PARTS")</f>
        <v/>
      </c>
      <c r="K71" s="349" t="str">
        <f t="shared" si="11"/>
        <v/>
      </c>
      <c r="L71" s="349" t="str">
        <f t="shared" si="11"/>
        <v/>
      </c>
      <c r="M71" s="349" t="str">
        <f t="shared" si="11"/>
        <v/>
      </c>
      <c r="N71" s="409" t="str">
        <f t="shared" si="12"/>
        <v/>
      </c>
    </row>
    <row r="72" spans="1:14">
      <c r="A72" s="410" t="s">
        <v>331</v>
      </c>
      <c r="B72" s="422">
        <v>101</v>
      </c>
      <c r="C72" s="422">
        <v>445</v>
      </c>
      <c r="D72" s="422">
        <v>259</v>
      </c>
      <c r="E72" s="770">
        <v>805</v>
      </c>
      <c r="F72" s="402">
        <v>0.17033432077867119</v>
      </c>
      <c r="G72" s="400">
        <v>0.12546583850931678</v>
      </c>
      <c r="H72" s="400">
        <v>0.55279503105590067</v>
      </c>
      <c r="I72" s="400">
        <v>0.32173913043478258</v>
      </c>
      <c r="J72" s="349" t="str">
        <f t="shared" si="13"/>
        <v/>
      </c>
      <c r="K72" s="349" t="str">
        <f t="shared" si="11"/>
        <v/>
      </c>
      <c r="L72" s="349" t="str">
        <f t="shared" si="11"/>
        <v/>
      </c>
      <c r="M72" s="349" t="str">
        <f t="shared" si="11"/>
        <v/>
      </c>
      <c r="N72" s="409" t="str">
        <f t="shared" si="12"/>
        <v/>
      </c>
    </row>
    <row r="73" spans="1:14">
      <c r="A73" s="410" t="s">
        <v>332</v>
      </c>
      <c r="B73" s="422">
        <v>17</v>
      </c>
      <c r="C73" s="422">
        <v>39</v>
      </c>
      <c r="D73" s="422">
        <v>171</v>
      </c>
      <c r="E73" s="770">
        <v>227</v>
      </c>
      <c r="F73" s="402">
        <v>4.8032162505289883E-2</v>
      </c>
      <c r="G73" s="400">
        <v>7.4889867841409691E-2</v>
      </c>
      <c r="H73" s="400">
        <v>0.17180616740088106</v>
      </c>
      <c r="I73" s="400">
        <v>0.75330396475770922</v>
      </c>
      <c r="J73" s="349" t="str">
        <f t="shared" si="13"/>
        <v/>
      </c>
      <c r="K73" s="349" t="str">
        <f t="shared" si="11"/>
        <v/>
      </c>
      <c r="L73" s="349" t="str">
        <f t="shared" si="11"/>
        <v/>
      </c>
      <c r="M73" s="349" t="str">
        <f t="shared" si="11"/>
        <v/>
      </c>
      <c r="N73" s="409" t="str">
        <f t="shared" si="12"/>
        <v/>
      </c>
    </row>
    <row r="74" spans="1:14">
      <c r="A74" s="410" t="s">
        <v>333</v>
      </c>
      <c r="B74" s="422">
        <v>28</v>
      </c>
      <c r="C74" s="422">
        <v>61</v>
      </c>
      <c r="D74" s="422">
        <v>76</v>
      </c>
      <c r="E74" s="770">
        <v>165</v>
      </c>
      <c r="F74" s="402">
        <v>3.4913245873889123E-2</v>
      </c>
      <c r="G74" s="400">
        <v>0.16969696969696971</v>
      </c>
      <c r="H74" s="400">
        <v>0.36969696969696969</v>
      </c>
      <c r="I74" s="400">
        <v>0.46060606060606063</v>
      </c>
      <c r="J74" s="349" t="str">
        <f t="shared" si="13"/>
        <v/>
      </c>
      <c r="K74" s="349" t="str">
        <f t="shared" si="11"/>
        <v/>
      </c>
      <c r="L74" s="349" t="str">
        <f t="shared" si="11"/>
        <v/>
      </c>
      <c r="M74" s="349" t="str">
        <f t="shared" si="11"/>
        <v/>
      </c>
      <c r="N74" s="409" t="str">
        <f t="shared" si="12"/>
        <v/>
      </c>
    </row>
    <row r="75" spans="1:14">
      <c r="A75" s="408" t="s">
        <v>334</v>
      </c>
      <c r="B75" s="422">
        <v>9</v>
      </c>
      <c r="C75" s="422">
        <v>7</v>
      </c>
      <c r="D75" s="422">
        <v>11</v>
      </c>
      <c r="E75" s="770">
        <v>27</v>
      </c>
      <c r="F75" s="402">
        <v>5.7130765975454932E-3</v>
      </c>
      <c r="G75" s="400">
        <v>0.33333333333333331</v>
      </c>
      <c r="H75" s="400">
        <v>0.25925925925925924</v>
      </c>
      <c r="I75" s="400">
        <v>0.40740740740740738</v>
      </c>
      <c r="J75" s="349" t="str">
        <f t="shared" si="13"/>
        <v/>
      </c>
      <c r="K75" s="349" t="str">
        <f t="shared" si="11"/>
        <v/>
      </c>
      <c r="L75" s="349" t="str">
        <f t="shared" si="11"/>
        <v/>
      </c>
      <c r="M75" s="349" t="str">
        <f t="shared" si="11"/>
        <v/>
      </c>
      <c r="N75" s="409" t="str">
        <f t="shared" si="12"/>
        <v/>
      </c>
    </row>
    <row r="76" spans="1:14">
      <c r="A76" s="410" t="s">
        <v>335</v>
      </c>
      <c r="B76" s="396" t="s">
        <v>247</v>
      </c>
      <c r="C76" s="396" t="s">
        <v>247</v>
      </c>
      <c r="D76" s="422">
        <v>18</v>
      </c>
      <c r="E76" s="770">
        <v>18</v>
      </c>
      <c r="F76" s="402">
        <v>3.8087177316969952E-3</v>
      </c>
      <c r="G76" s="400">
        <v>0</v>
      </c>
      <c r="H76" s="400">
        <v>0</v>
      </c>
      <c r="I76" s="400">
        <v>1</v>
      </c>
      <c r="J76" s="349" t="str">
        <f t="shared" si="13"/>
        <v/>
      </c>
      <c r="K76" s="349"/>
      <c r="L76" s="349"/>
      <c r="M76" s="349"/>
      <c r="N76" s="409"/>
    </row>
    <row r="77" spans="1:14">
      <c r="A77" s="410" t="s">
        <v>336</v>
      </c>
      <c r="B77" s="422">
        <v>74</v>
      </c>
      <c r="C77" s="422">
        <v>165</v>
      </c>
      <c r="D77" s="422">
        <v>303</v>
      </c>
      <c r="E77" s="770">
        <v>542</v>
      </c>
      <c r="F77" s="402">
        <v>0.1146847228099873</v>
      </c>
      <c r="G77" s="400">
        <v>0.13653136531365315</v>
      </c>
      <c r="H77" s="400">
        <v>0.30442804428044279</v>
      </c>
      <c r="I77" s="400">
        <v>0.55904059040590404</v>
      </c>
      <c r="J77" s="349" t="str">
        <f t="shared" si="13"/>
        <v/>
      </c>
      <c r="K77" s="349"/>
      <c r="L77" s="349"/>
      <c r="M77" s="349"/>
      <c r="N77" s="409"/>
    </row>
    <row r="78" spans="1:14">
      <c r="A78" s="411"/>
      <c r="B78" s="412"/>
      <c r="C78" s="412"/>
      <c r="D78" s="412"/>
      <c r="E78" s="771"/>
      <c r="F78" s="402"/>
      <c r="G78" s="413"/>
      <c r="H78" s="413"/>
      <c r="I78" s="413"/>
      <c r="J78" s="349"/>
      <c r="K78" s="349"/>
      <c r="L78" s="349"/>
      <c r="M78" s="349"/>
      <c r="N78" s="409"/>
    </row>
    <row r="79" spans="1:14">
      <c r="A79" s="416" t="s">
        <v>231</v>
      </c>
      <c r="B79" s="1116">
        <v>939</v>
      </c>
      <c r="C79" s="1116">
        <v>2129</v>
      </c>
      <c r="D79" s="1116">
        <v>1658</v>
      </c>
      <c r="E79" s="1117">
        <v>4726</v>
      </c>
      <c r="F79" s="1118">
        <v>1</v>
      </c>
      <c r="G79" s="1119">
        <v>0.19868810833685993</v>
      </c>
      <c r="H79" s="1119">
        <v>0.45048666948793908</v>
      </c>
      <c r="I79" s="1119">
        <v>0.35082522217520101</v>
      </c>
      <c r="J79" s="349"/>
      <c r="K79" s="349"/>
      <c r="L79" s="349"/>
      <c r="M79" s="349"/>
    </row>
    <row r="80" spans="1:14">
      <c r="A80" s="419"/>
      <c r="B80" s="420"/>
      <c r="C80" s="420"/>
      <c r="D80" s="420"/>
      <c r="E80" s="421"/>
      <c r="F80" s="421"/>
      <c r="G80" s="421"/>
      <c r="H80" s="421"/>
      <c r="I80" s="421"/>
      <c r="J80" s="349" t="str">
        <f>IF(E79=SUM(B79:D79),"","TOTAL DOESN’T EQUAL SUM OF PARTS")</f>
        <v/>
      </c>
      <c r="K80" s="349"/>
      <c r="L80" s="349"/>
      <c r="M80" s="349"/>
    </row>
    <row r="81" spans="1:14">
      <c r="A81" s="1286" t="s">
        <v>558</v>
      </c>
      <c r="B81" s="1289" t="s">
        <v>324</v>
      </c>
      <c r="C81" s="1289"/>
      <c r="D81" s="1289"/>
      <c r="E81" s="1291" t="s">
        <v>231</v>
      </c>
      <c r="F81" s="1291" t="s">
        <v>601</v>
      </c>
      <c r="G81" s="1289" t="s">
        <v>324</v>
      </c>
      <c r="H81" s="1289"/>
      <c r="I81" s="1289"/>
      <c r="J81" s="349"/>
      <c r="K81" s="349"/>
      <c r="L81" s="349"/>
      <c r="M81" s="349"/>
    </row>
    <row r="82" spans="1:14" ht="25.5">
      <c r="A82" s="1290"/>
      <c r="B82" s="394" t="s">
        <v>325</v>
      </c>
      <c r="C82" s="394" t="s">
        <v>326</v>
      </c>
      <c r="D82" s="394" t="s">
        <v>327</v>
      </c>
      <c r="E82" s="1292"/>
      <c r="F82" s="1292"/>
      <c r="G82" s="394" t="s">
        <v>325</v>
      </c>
      <c r="H82" s="394" t="s">
        <v>326</v>
      </c>
      <c r="I82" s="394" t="s">
        <v>327</v>
      </c>
      <c r="J82" s="349"/>
      <c r="K82" s="349"/>
      <c r="L82" s="349"/>
      <c r="M82" s="349"/>
    </row>
    <row r="83" spans="1:14">
      <c r="A83" s="395"/>
      <c r="B83" s="396"/>
      <c r="C83" s="396"/>
      <c r="D83" s="396"/>
      <c r="E83" s="767"/>
      <c r="F83" s="179"/>
      <c r="G83" s="397"/>
      <c r="H83" s="397"/>
      <c r="I83" s="397"/>
      <c r="J83" s="349"/>
      <c r="K83" s="349"/>
      <c r="L83" s="349"/>
      <c r="M83" s="349"/>
    </row>
    <row r="84" spans="1:14">
      <c r="A84" s="408" t="s">
        <v>328</v>
      </c>
      <c r="B84" s="422">
        <v>218</v>
      </c>
      <c r="C84" s="422">
        <v>469</v>
      </c>
      <c r="D84" s="422">
        <v>530</v>
      </c>
      <c r="E84" s="770">
        <v>1217</v>
      </c>
      <c r="F84" s="402">
        <f>E84/$E$94</f>
        <v>0.25020559210526316</v>
      </c>
      <c r="G84" s="400">
        <v>0.17912900575184881</v>
      </c>
      <c r="H84" s="400">
        <v>0.38537387017255548</v>
      </c>
      <c r="I84" s="400">
        <v>0.43549712407559571</v>
      </c>
      <c r="J84" s="349"/>
      <c r="K84" s="349"/>
      <c r="L84" s="349"/>
      <c r="M84" s="349"/>
    </row>
    <row r="85" spans="1:14">
      <c r="A85" s="410" t="s">
        <v>329</v>
      </c>
      <c r="B85" s="422">
        <v>307</v>
      </c>
      <c r="C85" s="422">
        <v>164</v>
      </c>
      <c r="D85" s="422">
        <v>200</v>
      </c>
      <c r="E85" s="770">
        <v>671</v>
      </c>
      <c r="F85" s="402">
        <f t="shared" ref="F85:F91" si="14">E85/$E$94</f>
        <v>0.13795230263157895</v>
      </c>
      <c r="G85" s="400">
        <v>0.45752608047690013</v>
      </c>
      <c r="H85" s="400">
        <v>0.24441132637853949</v>
      </c>
      <c r="I85" s="400">
        <v>0.29806259314456035</v>
      </c>
      <c r="J85" s="349"/>
      <c r="K85" s="349"/>
      <c r="L85" s="349"/>
      <c r="M85" s="349"/>
    </row>
    <row r="86" spans="1:14">
      <c r="A86" s="410" t="s">
        <v>330</v>
      </c>
      <c r="B86" s="422">
        <v>236</v>
      </c>
      <c r="C86" s="422">
        <v>221</v>
      </c>
      <c r="D86" s="422">
        <v>295</v>
      </c>
      <c r="E86" s="770">
        <v>752</v>
      </c>
      <c r="F86" s="402">
        <f t="shared" si="14"/>
        <v>0.15460526315789475</v>
      </c>
      <c r="G86" s="400">
        <v>0.31382978723404253</v>
      </c>
      <c r="H86" s="400">
        <v>0.29388297872340424</v>
      </c>
      <c r="I86" s="400">
        <v>0.39228723404255317</v>
      </c>
      <c r="J86" s="423"/>
      <c r="K86" s="349"/>
      <c r="L86" s="349"/>
      <c r="M86" s="349"/>
      <c r="N86" s="424"/>
    </row>
    <row r="87" spans="1:14">
      <c r="A87" s="410" t="s">
        <v>331</v>
      </c>
      <c r="B87" s="422">
        <v>200</v>
      </c>
      <c r="C87" s="422">
        <v>414</v>
      </c>
      <c r="D87" s="422">
        <v>427</v>
      </c>
      <c r="E87" s="770">
        <v>1041</v>
      </c>
      <c r="F87" s="402">
        <f t="shared" si="14"/>
        <v>0.21402138157894737</v>
      </c>
      <c r="G87" s="400">
        <v>0.19212295869356388</v>
      </c>
      <c r="H87" s="400">
        <v>0.39769452449567722</v>
      </c>
      <c r="I87" s="400">
        <v>0.4101825168107589</v>
      </c>
      <c r="J87" s="423"/>
      <c r="K87" s="349"/>
      <c r="L87" s="349"/>
      <c r="M87" s="349"/>
      <c r="N87" s="424"/>
    </row>
    <row r="88" spans="1:14">
      <c r="A88" s="410" t="s">
        <v>332</v>
      </c>
      <c r="B88" s="422">
        <v>12</v>
      </c>
      <c r="C88" s="422">
        <v>53</v>
      </c>
      <c r="D88" s="422">
        <v>182</v>
      </c>
      <c r="E88" s="770">
        <v>247</v>
      </c>
      <c r="F88" s="402">
        <f t="shared" si="14"/>
        <v>5.078125E-2</v>
      </c>
      <c r="G88" s="400">
        <v>4.8582995951417005E-2</v>
      </c>
      <c r="H88" s="400">
        <v>0.2145748987854251</v>
      </c>
      <c r="I88" s="400">
        <v>0.73684210526315785</v>
      </c>
      <c r="J88" s="423"/>
      <c r="K88" s="349"/>
      <c r="L88" s="349"/>
      <c r="M88" s="349"/>
      <c r="N88" s="424"/>
    </row>
    <row r="89" spans="1:14">
      <c r="A89" s="410" t="s">
        <v>333</v>
      </c>
      <c r="B89" s="422">
        <v>27</v>
      </c>
      <c r="C89" s="422">
        <v>47</v>
      </c>
      <c r="D89" s="422">
        <v>84</v>
      </c>
      <c r="E89" s="770">
        <v>158</v>
      </c>
      <c r="F89" s="402">
        <f t="shared" si="14"/>
        <v>3.2483552631578948E-2</v>
      </c>
      <c r="G89" s="400">
        <v>0.17088607594936708</v>
      </c>
      <c r="H89" s="400">
        <v>0.29746835443037972</v>
      </c>
      <c r="I89" s="400">
        <v>0.53164556962025311</v>
      </c>
      <c r="J89" s="423"/>
      <c r="K89" s="349"/>
      <c r="L89" s="349"/>
      <c r="M89" s="349"/>
      <c r="N89" s="424"/>
    </row>
    <row r="90" spans="1:14">
      <c r="A90" s="408" t="s">
        <v>334</v>
      </c>
      <c r="B90" s="422">
        <v>4</v>
      </c>
      <c r="C90" s="422">
        <v>9</v>
      </c>
      <c r="D90" s="422">
        <v>6</v>
      </c>
      <c r="E90" s="770">
        <v>19</v>
      </c>
      <c r="F90" s="402">
        <f t="shared" si="14"/>
        <v>3.90625E-3</v>
      </c>
      <c r="G90" s="400">
        <v>0.21052631578947367</v>
      </c>
      <c r="H90" s="400">
        <v>0.47368421052631576</v>
      </c>
      <c r="I90" s="400">
        <v>0.31578947368421051</v>
      </c>
      <c r="J90" s="423"/>
      <c r="K90" s="349"/>
      <c r="L90" s="349"/>
      <c r="M90" s="349"/>
      <c r="N90" s="424"/>
    </row>
    <row r="91" spans="1:14">
      <c r="A91" s="410" t="s">
        <v>335</v>
      </c>
      <c r="B91" s="396" t="s">
        <v>247</v>
      </c>
      <c r="C91" s="396" t="s">
        <v>247</v>
      </c>
      <c r="D91" s="422">
        <v>6</v>
      </c>
      <c r="E91" s="770">
        <v>6</v>
      </c>
      <c r="F91" s="402">
        <f t="shared" si="14"/>
        <v>1.2335526315789473E-3</v>
      </c>
      <c r="G91" s="400">
        <v>0</v>
      </c>
      <c r="H91" s="400">
        <v>0</v>
      </c>
      <c r="I91" s="400">
        <v>1</v>
      </c>
      <c r="J91" s="423"/>
      <c r="K91" s="349"/>
      <c r="L91" s="349"/>
      <c r="M91" s="349"/>
      <c r="N91" s="424"/>
    </row>
    <row r="92" spans="1:14">
      <c r="A92" s="410" t="s">
        <v>336</v>
      </c>
      <c r="B92" s="422">
        <v>78</v>
      </c>
      <c r="C92" s="422">
        <v>270</v>
      </c>
      <c r="D92" s="422">
        <v>405</v>
      </c>
      <c r="E92" s="770">
        <v>753</v>
      </c>
      <c r="F92" s="402">
        <f>E92/$E$94</f>
        <v>0.15481085526315788</v>
      </c>
      <c r="G92" s="400">
        <v>0.10358565737051793</v>
      </c>
      <c r="H92" s="400">
        <v>0.35856573705179284</v>
      </c>
      <c r="I92" s="400">
        <v>0.53784860557768921</v>
      </c>
      <c r="J92" s="423"/>
      <c r="K92" s="349"/>
      <c r="L92" s="349"/>
      <c r="M92" s="349"/>
      <c r="N92" s="424"/>
    </row>
    <row r="93" spans="1:14">
      <c r="A93" s="411"/>
      <c r="B93" s="412"/>
      <c r="C93" s="412"/>
      <c r="D93" s="412"/>
      <c r="E93" s="771"/>
      <c r="F93" s="402"/>
      <c r="G93" s="413"/>
      <c r="H93" s="413"/>
      <c r="I93" s="413"/>
      <c r="J93" s="423"/>
      <c r="K93" s="349"/>
      <c r="L93" s="349"/>
      <c r="M93" s="349"/>
      <c r="N93" s="424"/>
    </row>
    <row r="94" spans="1:14">
      <c r="A94" s="416" t="s">
        <v>231</v>
      </c>
      <c r="B94" s="1116">
        <v>1082</v>
      </c>
      <c r="C94" s="1116">
        <v>1647</v>
      </c>
      <c r="D94" s="1116">
        <v>2135</v>
      </c>
      <c r="E94" s="1117">
        <v>4864</v>
      </c>
      <c r="F94" s="1118">
        <f>E94/$E$94</f>
        <v>1</v>
      </c>
      <c r="G94" s="1119">
        <v>0.22245065789473684</v>
      </c>
      <c r="H94" s="1119">
        <v>0.33861019736842107</v>
      </c>
      <c r="I94" s="1119">
        <v>0.43893914473684209</v>
      </c>
      <c r="J94" s="423"/>
      <c r="K94" s="349"/>
      <c r="L94" s="349"/>
      <c r="M94" s="349"/>
      <c r="N94" s="424"/>
    </row>
    <row r="95" spans="1:14">
      <c r="A95" s="419"/>
      <c r="B95" s="420"/>
      <c r="C95" s="420"/>
      <c r="D95" s="420"/>
      <c r="E95" s="421"/>
      <c r="F95" s="421"/>
      <c r="G95" s="421"/>
      <c r="H95" s="421"/>
      <c r="I95" s="421"/>
      <c r="J95" s="423"/>
      <c r="K95" s="349"/>
      <c r="L95" s="349"/>
      <c r="M95" s="349"/>
    </row>
    <row r="96" spans="1:14">
      <c r="A96" s="1286" t="s">
        <v>559</v>
      </c>
      <c r="B96" s="1289" t="s">
        <v>324</v>
      </c>
      <c r="C96" s="1289"/>
      <c r="D96" s="1289"/>
      <c r="E96" s="1291" t="s">
        <v>231</v>
      </c>
      <c r="F96" s="1291" t="s">
        <v>601</v>
      </c>
      <c r="G96" s="1289" t="s">
        <v>324</v>
      </c>
      <c r="H96" s="1289"/>
      <c r="I96" s="1289"/>
      <c r="J96" s="349" t="str">
        <f>IF(E94=SUM(B94:D94),"","TOTAL DOESN’T EQUAL SUM OF PARTS")</f>
        <v/>
      </c>
      <c r="K96" s="349"/>
      <c r="L96" s="349"/>
      <c r="M96" s="349"/>
    </row>
    <row r="97" spans="1:14" ht="25.5">
      <c r="A97" s="1290"/>
      <c r="B97" s="394" t="s">
        <v>325</v>
      </c>
      <c r="C97" s="394" t="s">
        <v>326</v>
      </c>
      <c r="D97" s="394" t="s">
        <v>327</v>
      </c>
      <c r="E97" s="1292"/>
      <c r="F97" s="1292"/>
      <c r="G97" s="394" t="s">
        <v>325</v>
      </c>
      <c r="H97" s="394" t="s">
        <v>326</v>
      </c>
      <c r="I97" s="394" t="s">
        <v>327</v>
      </c>
      <c r="J97" s="349"/>
      <c r="K97" s="349"/>
      <c r="L97" s="349"/>
      <c r="M97" s="349"/>
    </row>
    <row r="98" spans="1:14">
      <c r="A98" s="395"/>
      <c r="B98" s="396"/>
      <c r="C98" s="396"/>
      <c r="D98" s="396"/>
      <c r="E98" s="767"/>
      <c r="F98" s="179"/>
      <c r="G98" s="397"/>
      <c r="H98" s="397"/>
      <c r="I98" s="397"/>
      <c r="J98" s="349"/>
      <c r="K98" s="349"/>
      <c r="L98" s="349"/>
      <c r="M98" s="349"/>
    </row>
    <row r="99" spans="1:14">
      <c r="A99" s="408" t="s">
        <v>328</v>
      </c>
      <c r="B99" s="422">
        <v>289</v>
      </c>
      <c r="C99" s="422">
        <v>328</v>
      </c>
      <c r="D99" s="422">
        <v>405</v>
      </c>
      <c r="E99" s="770">
        <v>1022</v>
      </c>
      <c r="F99" s="402">
        <v>0.17948717948717949</v>
      </c>
      <c r="G99" s="400">
        <v>0.2827788649706458</v>
      </c>
      <c r="H99" s="400">
        <v>0.32093933463796476</v>
      </c>
      <c r="I99" s="400">
        <v>0.39628180039138944</v>
      </c>
      <c r="J99" s="349"/>
      <c r="K99" s="349"/>
      <c r="L99" s="349"/>
      <c r="M99" s="349"/>
    </row>
    <row r="100" spans="1:14">
      <c r="A100" s="410" t="s">
        <v>329</v>
      </c>
      <c r="B100" s="422">
        <v>147</v>
      </c>
      <c r="C100" s="422">
        <v>253</v>
      </c>
      <c r="D100" s="422">
        <v>403</v>
      </c>
      <c r="E100" s="770">
        <v>803</v>
      </c>
      <c r="F100" s="402">
        <v>0.14102564102564102</v>
      </c>
      <c r="G100" s="400">
        <v>0.18306351183063513</v>
      </c>
      <c r="H100" s="400">
        <v>0.31506849315068491</v>
      </c>
      <c r="I100" s="400">
        <v>0.50186799501867996</v>
      </c>
      <c r="J100" s="349"/>
      <c r="K100" s="349"/>
      <c r="L100" s="349"/>
      <c r="M100" s="349"/>
    </row>
    <row r="101" spans="1:14">
      <c r="A101" s="410" t="s">
        <v>330</v>
      </c>
      <c r="B101" s="422">
        <v>108</v>
      </c>
      <c r="C101" s="422">
        <v>141</v>
      </c>
      <c r="D101" s="422">
        <v>528</v>
      </c>
      <c r="E101" s="770">
        <v>777</v>
      </c>
      <c r="F101" s="402">
        <v>0.13645943097997892</v>
      </c>
      <c r="G101" s="400">
        <v>0.138996138996139</v>
      </c>
      <c r="H101" s="400">
        <v>0.18146718146718147</v>
      </c>
      <c r="I101" s="400">
        <v>0.67953667953667951</v>
      </c>
      <c r="J101" s="349"/>
      <c r="K101" s="349"/>
      <c r="L101" s="349"/>
      <c r="M101" s="349"/>
    </row>
    <row r="102" spans="1:14">
      <c r="A102" s="410" t="s">
        <v>331</v>
      </c>
      <c r="B102" s="422">
        <v>119</v>
      </c>
      <c r="C102" s="422">
        <v>200</v>
      </c>
      <c r="D102" s="422">
        <v>914</v>
      </c>
      <c r="E102" s="770">
        <v>1233</v>
      </c>
      <c r="F102" s="402">
        <v>0.21654373024236037</v>
      </c>
      <c r="G102" s="400">
        <v>9.6512570965125707E-2</v>
      </c>
      <c r="H102" s="400">
        <v>0.16220600162206</v>
      </c>
      <c r="I102" s="400">
        <v>0.74128142741281422</v>
      </c>
      <c r="J102" s="349" t="str">
        <f>IF(E99=SUM(B99:D99),"","TOTAL DOESN’T EQUAL SUM OF PARTS")</f>
        <v/>
      </c>
      <c r="K102" s="349" t="str">
        <f t="shared" ref="K102:M104" si="15">IF(G99=B99/$E99,"","INCORRECT PERCENTAGES")</f>
        <v/>
      </c>
      <c r="L102" s="349" t="str">
        <f t="shared" si="15"/>
        <v/>
      </c>
      <c r="M102" s="349" t="str">
        <f t="shared" si="15"/>
        <v/>
      </c>
      <c r="N102" s="424" t="str">
        <f>IF(E99/$E$109=F99,"","PERCENTAGE SHARE WRONG")</f>
        <v/>
      </c>
    </row>
    <row r="103" spans="1:14">
      <c r="A103" s="410" t="s">
        <v>332</v>
      </c>
      <c r="B103" s="422">
        <v>33</v>
      </c>
      <c r="C103" s="422">
        <v>55</v>
      </c>
      <c r="D103" s="422">
        <v>274</v>
      </c>
      <c r="E103" s="770">
        <v>362</v>
      </c>
      <c r="F103" s="402">
        <v>6.3575693712680015E-2</v>
      </c>
      <c r="G103" s="400">
        <v>9.1160220994475141E-2</v>
      </c>
      <c r="H103" s="400">
        <v>0.15193370165745856</v>
      </c>
      <c r="I103" s="400">
        <v>0.75690607734806625</v>
      </c>
      <c r="J103" s="349" t="str">
        <f t="shared" ref="J103:J110" si="16">IF(E100=SUM(B100:D100),"","TOTAL DOESN’T EQUAL SUM OF PARTS")</f>
        <v/>
      </c>
      <c r="K103" s="349" t="str">
        <f t="shared" si="15"/>
        <v/>
      </c>
      <c r="L103" s="349" t="str">
        <f t="shared" si="15"/>
        <v/>
      </c>
      <c r="M103" s="349" t="str">
        <f t="shared" si="15"/>
        <v/>
      </c>
      <c r="N103" s="424" t="str">
        <f t="shared" ref="N103:N110" si="17">IF(E100/$E$109=F100,"","PERCENTAGE SHARE WRONG")</f>
        <v/>
      </c>
    </row>
    <row r="104" spans="1:14">
      <c r="A104" s="410" t="s">
        <v>333</v>
      </c>
      <c r="B104" s="422">
        <v>52</v>
      </c>
      <c r="C104" s="422">
        <v>62</v>
      </c>
      <c r="D104" s="422">
        <v>184</v>
      </c>
      <c r="E104" s="770">
        <v>298</v>
      </c>
      <c r="F104" s="402">
        <v>5.2335792061819458E-2</v>
      </c>
      <c r="G104" s="400">
        <v>0.17449664429530201</v>
      </c>
      <c r="H104" s="400">
        <v>0.20805369127516779</v>
      </c>
      <c r="I104" s="400">
        <v>0.6174496644295302</v>
      </c>
      <c r="J104" s="349" t="str">
        <f t="shared" si="16"/>
        <v/>
      </c>
      <c r="K104" s="349" t="str">
        <f t="shared" si="15"/>
        <v/>
      </c>
      <c r="L104" s="349" t="str">
        <f t="shared" si="15"/>
        <v/>
      </c>
      <c r="M104" s="349" t="str">
        <f t="shared" si="15"/>
        <v/>
      </c>
      <c r="N104" s="424" t="str">
        <f t="shared" si="17"/>
        <v/>
      </c>
    </row>
    <row r="105" spans="1:14">
      <c r="A105" s="408" t="s">
        <v>334</v>
      </c>
      <c r="B105" s="422">
        <v>3</v>
      </c>
      <c r="C105" s="422">
        <v>7</v>
      </c>
      <c r="D105" s="422">
        <v>10</v>
      </c>
      <c r="E105" s="770">
        <v>20</v>
      </c>
      <c r="F105" s="402">
        <v>3.5124692658939235E-3</v>
      </c>
      <c r="G105" s="400">
        <v>0.15</v>
      </c>
      <c r="H105" s="400">
        <v>0.35</v>
      </c>
      <c r="I105" s="400">
        <v>0.5</v>
      </c>
      <c r="J105" s="349" t="str">
        <f t="shared" si="16"/>
        <v/>
      </c>
      <c r="K105" s="349"/>
      <c r="L105" s="349"/>
      <c r="M105" s="349"/>
      <c r="N105" s="424" t="str">
        <f t="shared" si="17"/>
        <v/>
      </c>
    </row>
    <row r="106" spans="1:14">
      <c r="A106" s="410" t="s">
        <v>335</v>
      </c>
      <c r="B106" s="396" t="s">
        <v>247</v>
      </c>
      <c r="C106" s="396" t="s">
        <v>247</v>
      </c>
      <c r="D106" s="422">
        <v>18</v>
      </c>
      <c r="E106" s="770">
        <v>18</v>
      </c>
      <c r="F106" s="402">
        <v>3.1612223393045311E-3</v>
      </c>
      <c r="G106" s="400">
        <v>0</v>
      </c>
      <c r="H106" s="400">
        <v>0</v>
      </c>
      <c r="I106" s="400">
        <v>1</v>
      </c>
      <c r="J106" s="349" t="str">
        <f t="shared" si="16"/>
        <v/>
      </c>
      <c r="K106" s="349"/>
      <c r="L106" s="349"/>
      <c r="M106" s="349"/>
      <c r="N106" s="424" t="str">
        <f t="shared" si="17"/>
        <v/>
      </c>
    </row>
    <row r="107" spans="1:14">
      <c r="A107" s="410" t="s">
        <v>336</v>
      </c>
      <c r="B107" s="422">
        <v>141</v>
      </c>
      <c r="C107" s="422">
        <v>216</v>
      </c>
      <c r="D107" s="422">
        <v>804</v>
      </c>
      <c r="E107" s="770">
        <v>1161</v>
      </c>
      <c r="F107" s="402">
        <v>0.20389884088514226</v>
      </c>
      <c r="G107" s="400">
        <v>0.12144702842377261</v>
      </c>
      <c r="H107" s="400">
        <v>0.18604651162790697</v>
      </c>
      <c r="I107" s="400">
        <v>0.69250645994832039</v>
      </c>
      <c r="J107" s="349" t="str">
        <f t="shared" si="16"/>
        <v/>
      </c>
      <c r="K107" s="349"/>
      <c r="L107" s="349"/>
      <c r="M107" s="349"/>
      <c r="N107" s="424" t="str">
        <f t="shared" si="17"/>
        <v/>
      </c>
    </row>
    <row r="108" spans="1:14">
      <c r="A108" s="411"/>
      <c r="B108" s="425"/>
      <c r="C108" s="425"/>
      <c r="D108" s="425"/>
      <c r="E108" s="773"/>
      <c r="F108" s="402"/>
      <c r="G108" s="413"/>
      <c r="H108" s="413"/>
      <c r="I108" s="413"/>
      <c r="J108" s="349"/>
      <c r="K108" s="349"/>
      <c r="L108" s="349"/>
      <c r="M108" s="349"/>
      <c r="N108" s="424"/>
    </row>
    <row r="109" spans="1:14">
      <c r="A109" s="406" t="s">
        <v>231</v>
      </c>
      <c r="B109" s="413">
        <v>892</v>
      </c>
      <c r="C109" s="413">
        <v>1262</v>
      </c>
      <c r="D109" s="413">
        <v>3540</v>
      </c>
      <c r="E109" s="772">
        <v>5694</v>
      </c>
      <c r="F109" s="414">
        <v>1</v>
      </c>
      <c r="G109" s="415">
        <v>0.15665612925886899</v>
      </c>
      <c r="H109" s="415">
        <v>0.22163681067790658</v>
      </c>
      <c r="I109" s="415">
        <v>0.6217070600632244</v>
      </c>
      <c r="J109" s="349" t="str">
        <f t="shared" si="16"/>
        <v/>
      </c>
      <c r="K109" s="349"/>
      <c r="L109" s="349"/>
      <c r="M109" s="349"/>
      <c r="N109" s="424" t="str">
        <f t="shared" si="17"/>
        <v/>
      </c>
    </row>
    <row r="110" spans="1:14">
      <c r="A110" s="1112"/>
      <c r="B110" s="1113"/>
      <c r="C110" s="1113"/>
      <c r="D110" s="1113"/>
      <c r="E110" s="1113"/>
      <c r="F110" s="1114"/>
      <c r="G110" s="1115"/>
      <c r="H110" s="1115"/>
      <c r="I110" s="1115"/>
      <c r="J110" s="349" t="str">
        <f t="shared" si="16"/>
        <v/>
      </c>
      <c r="K110" s="349"/>
      <c r="L110" s="349"/>
      <c r="M110" s="349"/>
      <c r="N110" s="424" t="str">
        <f t="shared" si="17"/>
        <v/>
      </c>
    </row>
    <row r="111" spans="1:14">
      <c r="A111" s="419" t="s">
        <v>21</v>
      </c>
      <c r="B111" s="388"/>
      <c r="C111" s="388"/>
      <c r="D111" s="590"/>
      <c r="E111" s="590"/>
      <c r="J111" s="349"/>
      <c r="K111" s="349"/>
      <c r="L111" s="349"/>
      <c r="M111" s="349"/>
    </row>
    <row r="112" spans="1:14">
      <c r="A112" s="447"/>
      <c r="B112" s="388"/>
      <c r="C112" s="388"/>
      <c r="D112" s="388"/>
      <c r="E112" s="388"/>
      <c r="J112" s="349" t="str">
        <f>IF(E109=SUM(B109:D109),"","TOTAL DOESN’T EQUAL SUM OF PARTS")</f>
        <v/>
      </c>
      <c r="K112" s="349" t="str">
        <f>IF(G109=B109/$E109,"","INCORRECT PERCENTAGES")</f>
        <v/>
      </c>
      <c r="L112" s="349" t="str">
        <f>IF(H109=C109/$E109,"","INCORRECT PERCENTAGES")</f>
        <v/>
      </c>
      <c r="M112" s="349" t="str">
        <f>IF(I109=D109/$E109,"","INCORRECT PERCENTAGES")</f>
        <v/>
      </c>
    </row>
    <row r="113" spans="1:14">
      <c r="A113" s="426" t="s">
        <v>239</v>
      </c>
      <c r="B113" s="420"/>
      <c r="C113" s="420"/>
      <c r="D113" s="420"/>
      <c r="E113" s="384"/>
      <c r="F113" s="384"/>
      <c r="G113" s="384"/>
      <c r="H113" s="384"/>
      <c r="I113" s="384"/>
      <c r="K113" s="179"/>
      <c r="L113" s="179"/>
    </row>
    <row r="114" spans="1:14">
      <c r="A114" s="943" t="s">
        <v>81</v>
      </c>
      <c r="B114" s="951"/>
      <c r="C114" s="951"/>
      <c r="D114" s="951"/>
      <c r="E114" s="951"/>
      <c r="F114" s="952"/>
      <c r="G114" s="952"/>
      <c r="H114" s="952"/>
      <c r="I114" s="952"/>
      <c r="N114" s="166"/>
    </row>
    <row r="115" spans="1:14">
      <c r="A115" s="489" t="s">
        <v>711</v>
      </c>
      <c r="B115" s="420"/>
      <c r="C115" s="420"/>
      <c r="D115" s="420"/>
      <c r="E115" s="427"/>
      <c r="F115" s="427"/>
      <c r="G115" s="427"/>
      <c r="H115" s="427"/>
      <c r="I115" s="427"/>
      <c r="N115" s="166"/>
    </row>
    <row r="116" spans="1:14">
      <c r="A116" s="489"/>
      <c r="B116" s="420"/>
      <c r="C116" s="420"/>
      <c r="D116" s="420"/>
      <c r="E116" s="427"/>
      <c r="F116" s="427"/>
      <c r="G116" s="427"/>
      <c r="H116" s="427"/>
      <c r="I116" s="427"/>
      <c r="K116" s="179"/>
      <c r="L116" s="179"/>
    </row>
    <row r="117" spans="1:14" s="952" customFormat="1">
      <c r="A117" s="93" t="s">
        <v>176</v>
      </c>
      <c r="B117" s="420"/>
      <c r="C117" s="420"/>
      <c r="D117" s="420"/>
      <c r="E117" s="166"/>
      <c r="F117" s="166"/>
      <c r="G117" s="166"/>
      <c r="H117" s="166"/>
      <c r="I117" s="166"/>
    </row>
    <row r="118" spans="1:14">
      <c r="A118" s="94" t="s">
        <v>180</v>
      </c>
      <c r="B118" s="179"/>
      <c r="C118" s="179"/>
      <c r="K118" s="179"/>
      <c r="L118" s="179"/>
    </row>
    <row r="119" spans="1:14">
      <c r="A119" s="327"/>
      <c r="B119" s="179"/>
      <c r="C119" s="179"/>
      <c r="K119" s="179"/>
      <c r="L119" s="179"/>
    </row>
    <row r="120" spans="1:14">
      <c r="A120" s="428"/>
      <c r="B120" s="179"/>
      <c r="C120" s="179"/>
      <c r="K120" s="179"/>
      <c r="L120" s="179"/>
    </row>
    <row r="121" spans="1:14">
      <c r="A121" s="429"/>
      <c r="B121" s="179"/>
      <c r="C121" s="179"/>
      <c r="K121" s="179"/>
      <c r="L121" s="179"/>
    </row>
    <row r="122" spans="1:14">
      <c r="A122" s="430"/>
      <c r="B122" s="179"/>
      <c r="C122" s="179"/>
      <c r="K122" s="179"/>
      <c r="L122" s="179"/>
    </row>
    <row r="123" spans="1:14">
      <c r="A123" s="431"/>
      <c r="B123" s="432"/>
      <c r="C123" s="432"/>
      <c r="D123" s="432"/>
      <c r="E123" s="433"/>
      <c r="F123" s="433"/>
      <c r="G123" s="433"/>
      <c r="H123" s="433"/>
      <c r="I123" s="433"/>
      <c r="K123" s="179"/>
      <c r="L123" s="179"/>
    </row>
    <row r="124" spans="1:14">
      <c r="A124" s="434"/>
      <c r="B124" s="432"/>
      <c r="C124" s="432"/>
      <c r="D124" s="432"/>
      <c r="E124" s="433"/>
      <c r="F124" s="433"/>
      <c r="G124" s="433"/>
      <c r="H124" s="433"/>
      <c r="I124" s="433"/>
      <c r="K124" s="179"/>
      <c r="L124" s="179"/>
    </row>
    <row r="125" spans="1:14">
      <c r="A125" s="435"/>
      <c r="B125" s="432"/>
      <c r="C125" s="432"/>
      <c r="D125" s="432"/>
      <c r="E125" s="433"/>
      <c r="F125" s="433"/>
      <c r="G125" s="433"/>
      <c r="H125" s="433"/>
      <c r="I125" s="433"/>
      <c r="K125" s="179"/>
      <c r="L125" s="179"/>
    </row>
    <row r="126" spans="1:14">
      <c r="A126" s="435"/>
      <c r="B126" s="432"/>
      <c r="C126" s="432"/>
      <c r="D126" s="432"/>
      <c r="E126" s="433"/>
      <c r="F126" s="433"/>
      <c r="G126" s="433"/>
      <c r="H126" s="433"/>
      <c r="I126" s="433"/>
      <c r="J126" s="179"/>
      <c r="K126" s="179"/>
      <c r="L126" s="179"/>
    </row>
    <row r="127" spans="1:14">
      <c r="A127" s="435"/>
      <c r="B127" s="432"/>
      <c r="C127" s="432"/>
      <c r="D127" s="432"/>
      <c r="E127" s="433"/>
      <c r="F127" s="433"/>
      <c r="G127" s="433"/>
      <c r="H127" s="433"/>
      <c r="I127" s="433"/>
      <c r="J127" s="179"/>
      <c r="K127" s="179"/>
      <c r="L127" s="179"/>
    </row>
    <row r="128" spans="1:14">
      <c r="A128" s="435"/>
      <c r="B128" s="432"/>
      <c r="C128" s="432"/>
      <c r="D128" s="432"/>
      <c r="E128" s="433"/>
      <c r="F128" s="433"/>
      <c r="G128" s="433"/>
      <c r="H128" s="433"/>
      <c r="I128" s="433"/>
      <c r="J128" s="179"/>
      <c r="K128" s="179"/>
      <c r="L128" s="179"/>
    </row>
    <row r="129" spans="1:12">
      <c r="A129" s="431"/>
      <c r="B129" s="432"/>
      <c r="C129" s="432"/>
      <c r="D129" s="432"/>
      <c r="E129" s="433"/>
      <c r="F129" s="433"/>
      <c r="G129" s="433"/>
      <c r="H129" s="433"/>
      <c r="I129" s="433"/>
      <c r="J129" s="179"/>
      <c r="K129" s="179"/>
      <c r="L129" s="179"/>
    </row>
    <row r="130" spans="1:12">
      <c r="A130" s="435"/>
      <c r="B130" s="432"/>
      <c r="C130" s="432"/>
      <c r="D130" s="432"/>
      <c r="E130" s="433"/>
      <c r="F130" s="433"/>
      <c r="G130" s="433"/>
      <c r="H130" s="433"/>
      <c r="I130" s="433"/>
      <c r="J130" s="179"/>
      <c r="K130" s="179"/>
      <c r="L130" s="179"/>
    </row>
    <row r="131" spans="1:12">
      <c r="A131" s="435"/>
      <c r="B131" s="432"/>
      <c r="C131" s="432"/>
      <c r="D131" s="432"/>
      <c r="E131" s="433"/>
      <c r="F131" s="433"/>
      <c r="G131" s="433"/>
      <c r="H131" s="433"/>
      <c r="I131" s="433"/>
      <c r="J131" s="179"/>
      <c r="K131" s="179"/>
      <c r="L131" s="179"/>
    </row>
    <row r="132" spans="1:12">
      <c r="A132" s="436"/>
      <c r="B132" s="432"/>
      <c r="C132" s="432"/>
      <c r="D132" s="432"/>
      <c r="E132" s="433"/>
      <c r="F132" s="433"/>
      <c r="G132" s="433"/>
      <c r="H132" s="433"/>
      <c r="I132" s="433"/>
      <c r="J132" s="179"/>
      <c r="K132" s="179"/>
      <c r="L132" s="179"/>
    </row>
    <row r="133" spans="1:12">
      <c r="A133" s="437"/>
      <c r="B133" s="433"/>
      <c r="C133" s="433"/>
      <c r="D133" s="433"/>
      <c r="E133" s="433"/>
      <c r="F133" s="433"/>
      <c r="G133" s="433"/>
      <c r="H133" s="433"/>
      <c r="I133" s="433"/>
      <c r="J133" s="179"/>
      <c r="K133" s="179"/>
      <c r="L133" s="179"/>
    </row>
    <row r="134" spans="1:12">
      <c r="A134" s="437"/>
      <c r="B134" s="438"/>
      <c r="C134" s="438"/>
      <c r="D134" s="438"/>
      <c r="E134" s="438"/>
      <c r="F134" s="438"/>
      <c r="G134" s="438"/>
      <c r="H134" s="438"/>
      <c r="I134" s="438"/>
      <c r="J134" s="179"/>
      <c r="K134" s="179"/>
      <c r="L134" s="179"/>
    </row>
    <row r="135" spans="1:12">
      <c r="A135" s="179"/>
      <c r="B135" s="179"/>
      <c r="C135" s="179"/>
      <c r="D135" s="179"/>
      <c r="E135" s="179"/>
      <c r="F135" s="179"/>
      <c r="G135" s="179"/>
      <c r="H135" s="179"/>
      <c r="I135" s="179"/>
      <c r="J135" s="179"/>
      <c r="K135" s="179"/>
      <c r="L135" s="179"/>
    </row>
    <row r="136" spans="1:12">
      <c r="A136" s="179"/>
      <c r="B136" s="179"/>
      <c r="C136" s="179"/>
      <c r="D136" s="179"/>
      <c r="E136" s="179"/>
      <c r="F136" s="179"/>
      <c r="G136" s="179"/>
      <c r="H136" s="179"/>
      <c r="I136" s="179"/>
      <c r="J136" s="179"/>
      <c r="K136" s="179"/>
      <c r="L136" s="179"/>
    </row>
    <row r="137" spans="1:12">
      <c r="A137" s="179"/>
      <c r="B137" s="179"/>
      <c r="C137" s="179"/>
      <c r="D137" s="179"/>
      <c r="E137" s="179"/>
      <c r="F137" s="179"/>
      <c r="G137" s="179"/>
      <c r="H137" s="179"/>
      <c r="I137" s="179"/>
      <c r="J137" s="179"/>
      <c r="K137" s="179"/>
      <c r="L137" s="179"/>
    </row>
    <row r="138" spans="1:12">
      <c r="A138" s="179"/>
      <c r="B138" s="179"/>
      <c r="C138" s="179"/>
      <c r="D138" s="179"/>
      <c r="E138" s="179"/>
      <c r="F138" s="179"/>
      <c r="G138" s="179"/>
      <c r="H138" s="179"/>
      <c r="I138" s="179"/>
      <c r="J138" s="179"/>
      <c r="K138" s="179"/>
      <c r="L138" s="179"/>
    </row>
    <row r="139" spans="1:12">
      <c r="A139" s="179"/>
      <c r="B139" s="179"/>
      <c r="C139" s="179"/>
      <c r="D139" s="179"/>
      <c r="E139" s="179"/>
      <c r="F139" s="179"/>
      <c r="G139" s="179"/>
      <c r="H139" s="179"/>
      <c r="I139" s="179"/>
      <c r="J139" s="179"/>
      <c r="K139" s="179"/>
      <c r="L139" s="179"/>
    </row>
    <row r="140" spans="1:12">
      <c r="A140" s="179"/>
      <c r="B140" s="179"/>
      <c r="C140" s="179"/>
      <c r="D140" s="179"/>
      <c r="E140" s="179"/>
      <c r="F140" s="179"/>
      <c r="G140" s="179"/>
      <c r="H140" s="179"/>
      <c r="I140" s="179"/>
      <c r="J140" s="179"/>
      <c r="K140" s="179"/>
      <c r="L140" s="179"/>
    </row>
    <row r="141" spans="1:12">
      <c r="A141" s="179"/>
      <c r="B141" s="179"/>
      <c r="C141" s="179"/>
      <c r="D141" s="179"/>
      <c r="E141" s="179"/>
      <c r="F141" s="179"/>
      <c r="G141" s="179"/>
      <c r="H141" s="179"/>
      <c r="I141" s="179"/>
      <c r="J141" s="179"/>
      <c r="K141" s="179"/>
      <c r="L141" s="179"/>
    </row>
    <row r="142" spans="1:12">
      <c r="A142" s="179"/>
      <c r="B142" s="179"/>
      <c r="C142" s="179"/>
      <c r="D142" s="179"/>
      <c r="E142" s="179"/>
      <c r="F142" s="179"/>
      <c r="G142" s="179"/>
      <c r="H142" s="179"/>
      <c r="I142" s="179"/>
      <c r="J142" s="179"/>
      <c r="K142" s="179"/>
      <c r="L142" s="179"/>
    </row>
    <row r="143" spans="1:12">
      <c r="A143" s="179"/>
      <c r="B143" s="179"/>
      <c r="C143" s="179"/>
      <c r="D143" s="179"/>
      <c r="E143" s="179"/>
      <c r="F143" s="179"/>
      <c r="G143" s="179"/>
      <c r="H143" s="179"/>
      <c r="I143" s="179"/>
      <c r="J143" s="179"/>
      <c r="K143" s="179"/>
      <c r="L143" s="179"/>
    </row>
    <row r="144" spans="1:12">
      <c r="A144" s="179"/>
      <c r="B144" s="179"/>
      <c r="C144" s="179"/>
      <c r="D144" s="179"/>
      <c r="E144" s="179"/>
      <c r="F144" s="179"/>
      <c r="G144" s="179"/>
      <c r="H144" s="179"/>
      <c r="I144" s="179"/>
      <c r="J144" s="179"/>
      <c r="K144" s="179"/>
      <c r="L144" s="179"/>
    </row>
    <row r="145" spans="1:10">
      <c r="A145" s="179"/>
      <c r="B145" s="179"/>
      <c r="C145" s="179"/>
      <c r="D145" s="179"/>
      <c r="E145" s="179"/>
      <c r="F145" s="179"/>
      <c r="G145" s="179"/>
      <c r="H145" s="179"/>
      <c r="I145" s="179"/>
      <c r="J145" s="179"/>
    </row>
    <row r="146" spans="1:10">
      <c r="A146" s="179"/>
      <c r="B146" s="179"/>
      <c r="C146" s="179"/>
      <c r="D146" s="179"/>
      <c r="E146" s="179"/>
      <c r="F146" s="179"/>
      <c r="G146" s="179"/>
      <c r="H146" s="179"/>
      <c r="I146" s="179"/>
      <c r="J146" s="179"/>
    </row>
    <row r="147" spans="1:10">
      <c r="A147" s="179"/>
      <c r="B147" s="179"/>
      <c r="C147" s="179"/>
      <c r="D147" s="179"/>
      <c r="E147" s="179"/>
      <c r="F147" s="179"/>
      <c r="G147" s="179"/>
      <c r="H147" s="179"/>
      <c r="I147" s="179"/>
      <c r="J147" s="179"/>
    </row>
    <row r="148" spans="1:10">
      <c r="A148" s="179"/>
      <c r="B148" s="179"/>
      <c r="C148" s="179"/>
      <c r="D148" s="179"/>
      <c r="E148" s="179"/>
      <c r="F148" s="179"/>
      <c r="G148" s="179"/>
      <c r="H148" s="179"/>
      <c r="I148" s="179"/>
      <c r="J148" s="179"/>
    </row>
    <row r="149" spans="1:10">
      <c r="A149" s="179"/>
      <c r="B149" s="179"/>
      <c r="C149" s="179"/>
      <c r="D149" s="179"/>
      <c r="E149" s="179"/>
      <c r="F149" s="179"/>
      <c r="G149" s="179"/>
      <c r="H149" s="179"/>
      <c r="I149" s="179"/>
      <c r="J149" s="179"/>
    </row>
    <row r="150" spans="1:10">
      <c r="A150" s="179"/>
      <c r="B150" s="179"/>
      <c r="C150" s="179"/>
      <c r="D150" s="179"/>
      <c r="E150" s="179"/>
      <c r="F150" s="179"/>
      <c r="G150" s="179"/>
      <c r="H150" s="179"/>
      <c r="I150" s="179"/>
      <c r="J150" s="179"/>
    </row>
    <row r="151" spans="1:10">
      <c r="A151" s="179"/>
      <c r="B151" s="179"/>
      <c r="C151" s="179"/>
      <c r="D151" s="179"/>
      <c r="E151" s="179"/>
      <c r="F151" s="179"/>
      <c r="G151" s="179"/>
      <c r="H151" s="179"/>
      <c r="I151" s="179"/>
      <c r="J151" s="179"/>
    </row>
    <row r="152" spans="1:10">
      <c r="A152" s="179"/>
      <c r="B152" s="179"/>
      <c r="C152" s="179"/>
      <c r="D152" s="179"/>
      <c r="E152" s="179"/>
      <c r="F152" s="179"/>
      <c r="G152" s="179"/>
      <c r="H152" s="179"/>
      <c r="I152" s="179"/>
      <c r="J152" s="179"/>
    </row>
    <row r="153" spans="1:10">
      <c r="A153" s="179"/>
      <c r="B153" s="179"/>
      <c r="C153" s="179"/>
      <c r="D153" s="179"/>
      <c r="E153" s="179"/>
      <c r="F153" s="179"/>
      <c r="G153" s="179"/>
      <c r="H153" s="179"/>
      <c r="I153" s="179"/>
      <c r="J153" s="179"/>
    </row>
    <row r="154" spans="1:10">
      <c r="A154" s="179"/>
      <c r="B154" s="179"/>
      <c r="C154" s="179"/>
      <c r="D154" s="179"/>
      <c r="E154" s="179"/>
      <c r="F154" s="179"/>
      <c r="G154" s="179"/>
      <c r="H154" s="179"/>
      <c r="I154" s="179"/>
      <c r="J154" s="179"/>
    </row>
    <row r="155" spans="1:10">
      <c r="A155" s="179"/>
      <c r="B155" s="179"/>
      <c r="C155" s="179"/>
      <c r="D155" s="179"/>
      <c r="E155" s="179"/>
      <c r="F155" s="179"/>
      <c r="G155" s="179"/>
      <c r="H155" s="179"/>
      <c r="I155" s="179"/>
      <c r="J155" s="179"/>
    </row>
    <row r="156" spans="1:10">
      <c r="A156" s="179"/>
      <c r="B156" s="179"/>
      <c r="C156" s="179"/>
      <c r="D156" s="179"/>
      <c r="E156" s="179"/>
      <c r="F156" s="179"/>
      <c r="G156" s="179"/>
      <c r="H156" s="179"/>
      <c r="I156" s="179"/>
      <c r="J156" s="179"/>
    </row>
    <row r="157" spans="1:10">
      <c r="J157" s="179"/>
    </row>
    <row r="158" spans="1:10">
      <c r="J158" s="179"/>
    </row>
    <row r="159" spans="1:10">
      <c r="J159" s="179"/>
    </row>
  </sheetData>
  <mergeCells count="35">
    <mergeCell ref="G5:I5"/>
    <mergeCell ref="A5:A6"/>
    <mergeCell ref="B5:D5"/>
    <mergeCell ref="E5:E6"/>
    <mergeCell ref="F5:F6"/>
    <mergeCell ref="G81:I81"/>
    <mergeCell ref="A36:A37"/>
    <mergeCell ref="B36:D36"/>
    <mergeCell ref="E36:E37"/>
    <mergeCell ref="G36:I36"/>
    <mergeCell ref="A81:A82"/>
    <mergeCell ref="B81:D81"/>
    <mergeCell ref="E81:E82"/>
    <mergeCell ref="F81:F82"/>
    <mergeCell ref="F36:F37"/>
    <mergeCell ref="F21:F22"/>
    <mergeCell ref="A96:A97"/>
    <mergeCell ref="B96:D96"/>
    <mergeCell ref="E96:E97"/>
    <mergeCell ref="F96:F97"/>
    <mergeCell ref="G51:I51"/>
    <mergeCell ref="A51:A52"/>
    <mergeCell ref="B51:D51"/>
    <mergeCell ref="E51:E52"/>
    <mergeCell ref="F51:F52"/>
    <mergeCell ref="G66:I66"/>
    <mergeCell ref="G96:I96"/>
    <mergeCell ref="G21:I21"/>
    <mergeCell ref="A66:A67"/>
    <mergeCell ref="B66:D66"/>
    <mergeCell ref="E66:E67"/>
    <mergeCell ref="F66:F67"/>
    <mergeCell ref="A21:A22"/>
    <mergeCell ref="B21:D21"/>
    <mergeCell ref="E21:E22"/>
  </mergeCells>
  <phoneticPr fontId="2" type="noConversion"/>
  <hyperlinks>
    <hyperlink ref="I1" location="Index!A1" display="Index"/>
  </hyperlinks>
  <pageMargins left="0.75" right="0.75" top="1" bottom="1" header="0.5" footer="0.5"/>
  <pageSetup paperSize="9" scale="65" orientation="landscape" r:id="rId1"/>
  <headerFooter alignWithMargins="0">
    <oddHeader>&amp;CCourt Statistics Quarterly 
Additional Tables - 2014</oddHeader>
    <oddFooter>Page &amp;P of &amp;N</oddFooter>
  </headerFooter>
  <rowBreaks count="2" manualBreakCount="2">
    <brk id="50" max="8" man="1"/>
    <brk id="95" max="8" man="1"/>
  </rowBreaks>
</worksheet>
</file>

<file path=xl/worksheets/sheet22.xml><?xml version="1.0" encoding="utf-8"?>
<worksheet xmlns="http://schemas.openxmlformats.org/spreadsheetml/2006/main" xmlns:r="http://schemas.openxmlformats.org/officeDocument/2006/relationships">
  <sheetPr codeName="Sheet21"/>
  <dimension ref="A1:IV91"/>
  <sheetViews>
    <sheetView zoomScaleNormal="100" zoomScaleSheetLayoutView="100" workbookViewId="0"/>
  </sheetViews>
  <sheetFormatPr defaultRowHeight="12.75"/>
  <cols>
    <col min="1" max="1" width="41.7109375" style="166" customWidth="1"/>
    <col min="2" max="5" width="12.7109375" style="166" customWidth="1"/>
    <col min="6" max="6" width="9.140625" style="349"/>
    <col min="7" max="16384" width="9.140625" style="166"/>
  </cols>
  <sheetData>
    <row r="1" spans="1:5">
      <c r="A1" s="389" t="s">
        <v>842</v>
      </c>
      <c r="B1" s="372"/>
      <c r="C1" s="372"/>
      <c r="D1" s="372"/>
      <c r="E1" s="191" t="s">
        <v>643</v>
      </c>
    </row>
    <row r="2" spans="1:5" ht="12.75" customHeight="1">
      <c r="A2" s="1295" t="s">
        <v>107</v>
      </c>
      <c r="B2" s="1295"/>
      <c r="C2" s="1295"/>
      <c r="D2" s="1295"/>
      <c r="E2" s="1295"/>
    </row>
    <row r="3" spans="1:5" ht="15.75" customHeight="1">
      <c r="A3" s="1296" t="s">
        <v>108</v>
      </c>
      <c r="B3" s="1297"/>
      <c r="C3" s="1297"/>
      <c r="D3" s="1297"/>
      <c r="E3" s="1297"/>
    </row>
    <row r="4" spans="1:5" ht="12.75" customHeight="1">
      <c r="A4" s="395"/>
      <c r="B4" s="395"/>
      <c r="C4" s="395"/>
      <c r="D4" s="395"/>
      <c r="E4" s="395"/>
    </row>
    <row r="5" spans="1:5" ht="12.75" customHeight="1">
      <c r="A5" s="1286"/>
      <c r="B5" s="1289" t="s">
        <v>710</v>
      </c>
      <c r="C5" s="1289"/>
      <c r="D5" s="1289"/>
      <c r="E5" s="1291" t="s">
        <v>231</v>
      </c>
    </row>
    <row r="6" spans="1:5" ht="28.5" customHeight="1">
      <c r="A6" s="1278"/>
      <c r="B6" s="394" t="s">
        <v>325</v>
      </c>
      <c r="C6" s="394" t="s">
        <v>326</v>
      </c>
      <c r="D6" s="394" t="s">
        <v>337</v>
      </c>
      <c r="E6" s="1290"/>
    </row>
    <row r="7" spans="1:5" ht="12.75" customHeight="1">
      <c r="B7" s="439"/>
      <c r="C7" s="439"/>
      <c r="D7" s="439"/>
      <c r="E7" s="761"/>
    </row>
    <row r="8" spans="1:5" ht="12.75" customHeight="1">
      <c r="A8" s="304">
        <v>2003</v>
      </c>
      <c r="B8" s="439">
        <v>257</v>
      </c>
      <c r="C8" s="439">
        <v>229</v>
      </c>
      <c r="D8" s="439">
        <v>127</v>
      </c>
      <c r="E8" s="762">
        <v>613</v>
      </c>
    </row>
    <row r="9" spans="1:5" ht="12.75" customHeight="1">
      <c r="A9" s="304">
        <v>2004</v>
      </c>
      <c r="B9" s="439">
        <v>319</v>
      </c>
      <c r="C9" s="439">
        <v>222</v>
      </c>
      <c r="D9" s="439">
        <v>138</v>
      </c>
      <c r="E9" s="762">
        <v>679</v>
      </c>
    </row>
    <row r="10" spans="1:5" ht="12.75" customHeight="1">
      <c r="A10" s="304">
        <v>2005</v>
      </c>
      <c r="B10" s="439">
        <v>214</v>
      </c>
      <c r="C10" s="439">
        <v>252</v>
      </c>
      <c r="D10" s="439">
        <v>129</v>
      </c>
      <c r="E10" s="762">
        <v>595</v>
      </c>
    </row>
    <row r="11" spans="1:5" ht="12.75" customHeight="1">
      <c r="A11" s="304">
        <v>2006</v>
      </c>
      <c r="B11" s="439">
        <v>215</v>
      </c>
      <c r="C11" s="439">
        <v>226</v>
      </c>
      <c r="D11" s="439">
        <v>128</v>
      </c>
      <c r="E11" s="762">
        <v>569</v>
      </c>
    </row>
    <row r="12" spans="1:5" ht="12.75" customHeight="1">
      <c r="A12" s="304">
        <v>2007</v>
      </c>
      <c r="B12" s="439">
        <v>162</v>
      </c>
      <c r="C12" s="439">
        <v>266</v>
      </c>
      <c r="D12" s="439">
        <v>171</v>
      </c>
      <c r="E12" s="762">
        <v>599</v>
      </c>
    </row>
    <row r="13" spans="1:5" ht="12.75" customHeight="1">
      <c r="A13" s="304">
        <v>2008</v>
      </c>
      <c r="B13" s="439">
        <v>105</v>
      </c>
      <c r="C13" s="439">
        <v>299</v>
      </c>
      <c r="D13" s="439">
        <v>188</v>
      </c>
      <c r="E13" s="762">
        <v>592</v>
      </c>
    </row>
    <row r="14" spans="1:5" ht="12.75" customHeight="1">
      <c r="A14" s="304">
        <v>2009</v>
      </c>
      <c r="B14" s="439">
        <v>251</v>
      </c>
      <c r="C14" s="439">
        <v>594</v>
      </c>
      <c r="D14" s="439">
        <v>759</v>
      </c>
      <c r="E14" s="762">
        <v>1604</v>
      </c>
    </row>
    <row r="15" spans="1:5" ht="12.75" customHeight="1">
      <c r="A15" s="304">
        <v>2010</v>
      </c>
      <c r="B15" s="439">
        <v>174</v>
      </c>
      <c r="C15" s="439">
        <v>441</v>
      </c>
      <c r="D15" s="439">
        <v>844</v>
      </c>
      <c r="E15" s="762">
        <v>1459</v>
      </c>
    </row>
    <row r="16" spans="1:5" ht="12.75" customHeight="1">
      <c r="A16" s="304">
        <v>2011</v>
      </c>
      <c r="B16" s="439">
        <v>36</v>
      </c>
      <c r="C16" s="439">
        <v>540</v>
      </c>
      <c r="D16" s="439">
        <v>716</v>
      </c>
      <c r="E16" s="762">
        <v>1292</v>
      </c>
    </row>
    <row r="17" spans="1:11" ht="12.75" customHeight="1">
      <c r="A17" s="304">
        <v>2012</v>
      </c>
      <c r="B17" s="439">
        <v>81</v>
      </c>
      <c r="C17" s="439">
        <v>367</v>
      </c>
      <c r="D17" s="439">
        <v>633</v>
      </c>
      <c r="E17" s="762">
        <v>1081</v>
      </c>
    </row>
    <row r="18" spans="1:11" ht="12.75" customHeight="1">
      <c r="A18" s="304">
        <v>2013</v>
      </c>
      <c r="B18" s="375">
        <v>54</v>
      </c>
      <c r="C18" s="375">
        <v>179</v>
      </c>
      <c r="D18" s="375">
        <v>579</v>
      </c>
      <c r="E18" s="762">
        <v>812</v>
      </c>
    </row>
    <row r="19" spans="1:11" ht="12.75" customHeight="1">
      <c r="A19" s="440">
        <v>2014</v>
      </c>
      <c r="B19" s="441">
        <v>20</v>
      </c>
      <c r="C19" s="441">
        <v>233</v>
      </c>
      <c r="D19" s="441">
        <v>497</v>
      </c>
      <c r="E19" s="763">
        <v>750</v>
      </c>
    </row>
    <row r="20" spans="1:11" ht="12.75" customHeight="1">
      <c r="A20" s="389"/>
      <c r="B20" s="407"/>
      <c r="C20" s="407"/>
      <c r="D20" s="407"/>
      <c r="E20" s="407"/>
    </row>
    <row r="21" spans="1:11">
      <c r="A21" s="1286" t="s">
        <v>781</v>
      </c>
      <c r="B21" s="1289" t="s">
        <v>710</v>
      </c>
      <c r="C21" s="1289"/>
      <c r="D21" s="1289"/>
      <c r="E21" s="1291" t="s">
        <v>231</v>
      </c>
    </row>
    <row r="22" spans="1:11" ht="25.5">
      <c r="A22" s="1278"/>
      <c r="B22" s="394" t="s">
        <v>325</v>
      </c>
      <c r="C22" s="394" t="s">
        <v>326</v>
      </c>
      <c r="D22" s="394" t="s">
        <v>337</v>
      </c>
      <c r="E22" s="1290"/>
    </row>
    <row r="23" spans="1:11">
      <c r="A23" s="179"/>
      <c r="B23" s="439"/>
      <c r="C23" s="439"/>
      <c r="D23" s="439"/>
      <c r="E23" s="761"/>
    </row>
    <row r="24" spans="1:11">
      <c r="A24" s="395" t="s">
        <v>338</v>
      </c>
      <c r="B24" s="376">
        <v>20</v>
      </c>
      <c r="C24" s="376">
        <v>233</v>
      </c>
      <c r="D24" s="376">
        <v>497</v>
      </c>
      <c r="E24" s="764">
        <v>750</v>
      </c>
      <c r="H24" s="243"/>
      <c r="I24" s="262"/>
    </row>
    <row r="25" spans="1:11" ht="13.5" customHeight="1">
      <c r="A25" s="395" t="s">
        <v>339</v>
      </c>
      <c r="B25" s="444" t="s">
        <v>247</v>
      </c>
      <c r="C25" s="444" t="s">
        <v>247</v>
      </c>
      <c r="D25" s="444" t="s">
        <v>247</v>
      </c>
      <c r="E25" s="764"/>
      <c r="H25" s="243"/>
      <c r="I25" s="262"/>
    </row>
    <row r="26" spans="1:11">
      <c r="A26" s="395"/>
      <c r="B26" s="179"/>
      <c r="C26" s="300"/>
      <c r="D26" s="300"/>
      <c r="E26" s="764"/>
      <c r="H26" s="243"/>
      <c r="I26" s="262"/>
    </row>
    <row r="27" spans="1:11">
      <c r="A27" s="445" t="s">
        <v>231</v>
      </c>
      <c r="B27" s="442">
        <v>20</v>
      </c>
      <c r="C27" s="442">
        <v>233</v>
      </c>
      <c r="D27" s="442">
        <v>497</v>
      </c>
      <c r="E27" s="763">
        <v>750</v>
      </c>
      <c r="H27" s="262"/>
      <c r="I27" s="262"/>
      <c r="J27" s="262"/>
      <c r="K27" s="262"/>
    </row>
    <row r="28" spans="1:11" ht="12.75" customHeight="1">
      <c r="A28" s="389"/>
      <c r="B28" s="407"/>
      <c r="C28" s="407"/>
      <c r="D28" s="407"/>
      <c r="E28" s="407"/>
    </row>
    <row r="29" spans="1:11">
      <c r="A29" s="1286" t="s">
        <v>675</v>
      </c>
      <c r="B29" s="1289" t="s">
        <v>710</v>
      </c>
      <c r="C29" s="1289"/>
      <c r="D29" s="1289"/>
      <c r="E29" s="1291" t="s">
        <v>231</v>
      </c>
    </row>
    <row r="30" spans="1:11" ht="25.5">
      <c r="A30" s="1278"/>
      <c r="B30" s="394" t="s">
        <v>325</v>
      </c>
      <c r="C30" s="394" t="s">
        <v>326</v>
      </c>
      <c r="D30" s="394" t="s">
        <v>337</v>
      </c>
      <c r="E30" s="1290"/>
    </row>
    <row r="31" spans="1:11">
      <c r="A31" s="179"/>
      <c r="B31" s="439"/>
      <c r="C31" s="439"/>
      <c r="D31" s="439"/>
      <c r="E31" s="761"/>
    </row>
    <row r="32" spans="1:11">
      <c r="A32" s="395" t="s">
        <v>338</v>
      </c>
      <c r="B32" s="376">
        <v>53</v>
      </c>
      <c r="C32" s="376">
        <v>175</v>
      </c>
      <c r="D32" s="376">
        <v>569</v>
      </c>
      <c r="E32" s="764">
        <v>797</v>
      </c>
      <c r="H32" s="243"/>
      <c r="I32" s="262"/>
    </row>
    <row r="33" spans="1:11" ht="13.5" customHeight="1">
      <c r="A33" s="395" t="s">
        <v>339</v>
      </c>
      <c r="B33" s="179">
        <v>1</v>
      </c>
      <c r="C33" s="300">
        <v>4</v>
      </c>
      <c r="D33" s="300">
        <v>10</v>
      </c>
      <c r="E33" s="764">
        <v>15</v>
      </c>
      <c r="H33" s="243"/>
      <c r="I33" s="262"/>
    </row>
    <row r="34" spans="1:11">
      <c r="A34" s="395"/>
      <c r="B34" s="179"/>
      <c r="C34" s="300"/>
      <c r="D34" s="300"/>
      <c r="E34" s="764"/>
      <c r="H34" s="243"/>
      <c r="I34" s="262"/>
    </row>
    <row r="35" spans="1:11">
      <c r="A35" s="445" t="s">
        <v>231</v>
      </c>
      <c r="B35" s="442">
        <v>54</v>
      </c>
      <c r="C35" s="442">
        <v>179</v>
      </c>
      <c r="D35" s="442">
        <v>579</v>
      </c>
      <c r="E35" s="763">
        <v>812</v>
      </c>
      <c r="H35" s="262"/>
      <c r="I35" s="262"/>
      <c r="J35" s="262"/>
      <c r="K35" s="262"/>
    </row>
    <row r="36" spans="1:11">
      <c r="A36" s="445"/>
      <c r="B36" s="417" t="str">
        <f>IF(B35=B18,"","DOESN’T MATCH WITH TOP TABLE")</f>
        <v/>
      </c>
      <c r="C36" s="417" t="str">
        <f>IF(C35=C18,"","DOESN’T MATCH WITH TOP TABLE")</f>
        <v/>
      </c>
      <c r="D36" s="417" t="str">
        <f>IF(D35=D18,"","DOESN’T MATCH WITH TOP TABLE")</f>
        <v/>
      </c>
      <c r="E36" s="417" t="str">
        <f>IF(E35=E18,"","DOESN’T MATCH WITH TOP TABLE")</f>
        <v/>
      </c>
    </row>
    <row r="37" spans="1:11">
      <c r="A37" s="1286" t="s">
        <v>676</v>
      </c>
      <c r="B37" s="1289" t="s">
        <v>710</v>
      </c>
      <c r="C37" s="1289"/>
      <c r="D37" s="1289"/>
      <c r="E37" s="1291" t="s">
        <v>231</v>
      </c>
    </row>
    <row r="38" spans="1:11" ht="25.5">
      <c r="A38" s="1278"/>
      <c r="B38" s="394" t="s">
        <v>325</v>
      </c>
      <c r="C38" s="394" t="s">
        <v>326</v>
      </c>
      <c r="D38" s="394" t="s">
        <v>337</v>
      </c>
      <c r="E38" s="1290"/>
    </row>
    <row r="39" spans="1:11">
      <c r="B39" s="439"/>
      <c r="C39" s="439"/>
      <c r="D39" s="439"/>
      <c r="E39" s="761"/>
    </row>
    <row r="40" spans="1:11">
      <c r="A40" s="395" t="s">
        <v>338</v>
      </c>
      <c r="B40" s="375">
        <v>81</v>
      </c>
      <c r="C40" s="375">
        <v>367</v>
      </c>
      <c r="D40" s="375">
        <v>633</v>
      </c>
      <c r="E40" s="764">
        <v>1081</v>
      </c>
    </row>
    <row r="41" spans="1:11" ht="25.5">
      <c r="A41" s="395" t="s">
        <v>339</v>
      </c>
      <c r="B41" s="444" t="s">
        <v>247</v>
      </c>
      <c r="C41" s="444" t="s">
        <v>247</v>
      </c>
      <c r="D41" s="444" t="s">
        <v>247</v>
      </c>
      <c r="E41" s="765" t="s">
        <v>247</v>
      </c>
    </row>
    <row r="42" spans="1:11">
      <c r="A42" s="395"/>
      <c r="B42" s="376"/>
      <c r="C42" s="376"/>
      <c r="D42" s="376"/>
      <c r="E42" s="764"/>
    </row>
    <row r="43" spans="1:11">
      <c r="A43" s="389" t="s">
        <v>231</v>
      </c>
      <c r="B43" s="371">
        <v>81</v>
      </c>
      <c r="C43" s="371">
        <v>367</v>
      </c>
      <c r="D43" s="371">
        <v>633</v>
      </c>
      <c r="E43" s="764">
        <v>1081</v>
      </c>
    </row>
    <row r="44" spans="1:11">
      <c r="A44" s="445"/>
      <c r="B44" s="417" t="str">
        <f>IF(B43=B17,"","DOESN’T MATCH WITH TOP TABLE")</f>
        <v/>
      </c>
      <c r="C44" s="417" t="str">
        <f>IF(C43=C17,"","DOESN’T MATCH WITH TOP TABLE")</f>
        <v/>
      </c>
      <c r="D44" s="417" t="str">
        <f>IF(D43=D17,"","DOESN’T MATCH WITH TOP TABLE")</f>
        <v/>
      </c>
      <c r="E44" s="766" t="str">
        <f>IF(E43=E17,"","DOESN’T MATCH WITH TOP TABLE")</f>
        <v/>
      </c>
    </row>
    <row r="45" spans="1:11">
      <c r="A45" s="389"/>
      <c r="B45" s="407"/>
      <c r="C45" s="407"/>
      <c r="D45" s="407"/>
      <c r="E45" s="407"/>
    </row>
    <row r="46" spans="1:11">
      <c r="A46" s="1286" t="s">
        <v>701</v>
      </c>
      <c r="B46" s="1289" t="s">
        <v>710</v>
      </c>
      <c r="C46" s="1289"/>
      <c r="D46" s="1289"/>
      <c r="E46" s="1291" t="s">
        <v>231</v>
      </c>
    </row>
    <row r="47" spans="1:11" ht="25.5">
      <c r="A47" s="1278"/>
      <c r="B47" s="394" t="s">
        <v>325</v>
      </c>
      <c r="C47" s="394" t="s">
        <v>326</v>
      </c>
      <c r="D47" s="394" t="s">
        <v>337</v>
      </c>
      <c r="E47" s="1290"/>
    </row>
    <row r="48" spans="1:11">
      <c r="B48" s="439"/>
      <c r="C48" s="439"/>
      <c r="D48" s="439"/>
      <c r="E48" s="761"/>
    </row>
    <row r="49" spans="1:5">
      <c r="A49" s="395" t="s">
        <v>338</v>
      </c>
      <c r="B49" s="375">
        <v>29</v>
      </c>
      <c r="C49" s="375">
        <v>535</v>
      </c>
      <c r="D49" s="375">
        <v>716</v>
      </c>
      <c r="E49" s="764">
        <v>1280</v>
      </c>
    </row>
    <row r="50" spans="1:5" ht="25.5">
      <c r="A50" s="395" t="s">
        <v>339</v>
      </c>
      <c r="B50" s="166">
        <v>7</v>
      </c>
      <c r="C50" s="446">
        <v>5</v>
      </c>
      <c r="D50" s="444" t="s">
        <v>247</v>
      </c>
      <c r="E50" s="764">
        <v>12</v>
      </c>
    </row>
    <row r="51" spans="1:5">
      <c r="A51" s="395"/>
      <c r="B51" s="376"/>
      <c r="C51" s="376"/>
      <c r="D51" s="376"/>
      <c r="E51" s="764"/>
    </row>
    <row r="52" spans="1:5">
      <c r="A52" s="389" t="s">
        <v>231</v>
      </c>
      <c r="B52" s="371">
        <v>36</v>
      </c>
      <c r="C52" s="371">
        <v>540</v>
      </c>
      <c r="D52" s="371">
        <v>716</v>
      </c>
      <c r="E52" s="764">
        <v>1292</v>
      </c>
    </row>
    <row r="53" spans="1:5">
      <c r="A53" s="445"/>
      <c r="B53" s="417" t="str">
        <f>IF(B52=B16,"","DOESN’T MATCH WITH TOP TABLE")</f>
        <v/>
      </c>
      <c r="C53" s="417" t="str">
        <f>IF(C52=C16,"","DOESN’T MATCH WITH TOP TABLE")</f>
        <v/>
      </c>
      <c r="D53" s="417" t="str">
        <f>IF(D52=D16,"","DOESN’T MATCH WITH TOP TABLE")</f>
        <v/>
      </c>
      <c r="E53" s="766" t="str">
        <f>IF(E52=E16,"","DOESN’T MATCH WITH TOP TABLE")</f>
        <v/>
      </c>
    </row>
    <row r="54" spans="1:5">
      <c r="A54" s="389"/>
      <c r="B54" s="407"/>
      <c r="C54" s="407"/>
      <c r="D54" s="407"/>
      <c r="E54" s="407"/>
    </row>
    <row r="55" spans="1:5">
      <c r="A55" s="1286" t="s">
        <v>560</v>
      </c>
      <c r="B55" s="1289" t="s">
        <v>710</v>
      </c>
      <c r="C55" s="1289"/>
      <c r="D55" s="1289"/>
      <c r="E55" s="1291" t="s">
        <v>231</v>
      </c>
    </row>
    <row r="56" spans="1:5" ht="25.5">
      <c r="A56" s="1278"/>
      <c r="B56" s="394" t="s">
        <v>325</v>
      </c>
      <c r="C56" s="394" t="s">
        <v>326</v>
      </c>
      <c r="D56" s="394" t="s">
        <v>337</v>
      </c>
      <c r="E56" s="1290"/>
    </row>
    <row r="57" spans="1:5">
      <c r="B57" s="439"/>
      <c r="C57" s="439"/>
      <c r="D57" s="439"/>
      <c r="E57" s="761"/>
    </row>
    <row r="58" spans="1:5">
      <c r="A58" s="395" t="s">
        <v>338</v>
      </c>
      <c r="B58" s="375">
        <v>126</v>
      </c>
      <c r="C58" s="375">
        <v>374</v>
      </c>
      <c r="D58" s="375">
        <v>690</v>
      </c>
      <c r="E58" s="764">
        <v>1190</v>
      </c>
    </row>
    <row r="59" spans="1:5" ht="22.5" customHeight="1">
      <c r="A59" s="395" t="s">
        <v>339</v>
      </c>
      <c r="B59" s="166">
        <v>48</v>
      </c>
      <c r="C59" s="446">
        <v>67</v>
      </c>
      <c r="D59" s="446">
        <v>154</v>
      </c>
      <c r="E59" s="764">
        <v>269</v>
      </c>
    </row>
    <row r="60" spans="1:5">
      <c r="A60" s="395"/>
      <c r="B60" s="376"/>
      <c r="C60" s="376"/>
      <c r="D60" s="376"/>
      <c r="E60" s="764"/>
    </row>
    <row r="61" spans="1:5">
      <c r="A61" s="389" t="s">
        <v>231</v>
      </c>
      <c r="B61" s="371">
        <v>174</v>
      </c>
      <c r="C61" s="371">
        <v>441</v>
      </c>
      <c r="D61" s="371">
        <v>844</v>
      </c>
      <c r="E61" s="762">
        <v>1459</v>
      </c>
    </row>
    <row r="62" spans="1:5">
      <c r="A62" s="445"/>
      <c r="B62" s="417" t="str">
        <f>IF(B61=B15,"","DOESN’T MATCH WITH TOP TABLE")</f>
        <v/>
      </c>
      <c r="C62" s="417" t="str">
        <f>IF(C61=C15,"","DOESN’T MATCH WITH TOP TABLE")</f>
        <v/>
      </c>
      <c r="D62" s="417" t="str">
        <f>IF(D61=D15,"","DOESN’T MATCH WITH TOP TABLE")</f>
        <v/>
      </c>
      <c r="E62" s="766" t="str">
        <f>IF(E61=E15,"","DOESN’T MATCH WITH TOP TABLE")</f>
        <v/>
      </c>
    </row>
    <row r="63" spans="1:5">
      <c r="A63" s="389"/>
      <c r="B63" s="407"/>
      <c r="C63" s="407"/>
      <c r="D63" s="407"/>
      <c r="E63" s="407"/>
    </row>
    <row r="64" spans="1:5">
      <c r="A64" s="1286" t="s">
        <v>561</v>
      </c>
      <c r="B64" s="1289" t="s">
        <v>710</v>
      </c>
      <c r="C64" s="1289"/>
      <c r="D64" s="1289"/>
      <c r="E64" s="1291" t="s">
        <v>231</v>
      </c>
    </row>
    <row r="65" spans="1:256" ht="25.5">
      <c r="A65" s="1278"/>
      <c r="B65" s="394" t="s">
        <v>325</v>
      </c>
      <c r="C65" s="394" t="s">
        <v>326</v>
      </c>
      <c r="D65" s="394" t="s">
        <v>337</v>
      </c>
      <c r="E65" s="1290"/>
    </row>
    <row r="66" spans="1:256">
      <c r="B66" s="439"/>
      <c r="C66" s="439"/>
      <c r="D66" s="439"/>
      <c r="E66" s="761"/>
    </row>
    <row r="67" spans="1:256">
      <c r="A67" s="395" t="s">
        <v>338</v>
      </c>
      <c r="B67" s="375">
        <v>235</v>
      </c>
      <c r="C67" s="375">
        <v>492</v>
      </c>
      <c r="D67" s="375">
        <v>554</v>
      </c>
      <c r="E67" s="764">
        <v>1281</v>
      </c>
    </row>
    <row r="68" spans="1:256" ht="18.75" customHeight="1">
      <c r="A68" s="395" t="s">
        <v>339</v>
      </c>
      <c r="B68" s="376">
        <v>16</v>
      </c>
      <c r="C68" s="376">
        <v>102</v>
      </c>
      <c r="D68" s="376">
        <v>205</v>
      </c>
      <c r="E68" s="764">
        <v>323</v>
      </c>
    </row>
    <row r="69" spans="1:256">
      <c r="A69" s="395"/>
      <c r="B69" s="376"/>
      <c r="C69" s="376"/>
      <c r="D69" s="376"/>
      <c r="E69" s="764"/>
    </row>
    <row r="70" spans="1:256">
      <c r="A70" s="389" t="s">
        <v>231</v>
      </c>
      <c r="B70" s="371">
        <v>251</v>
      </c>
      <c r="C70" s="371">
        <v>594</v>
      </c>
      <c r="D70" s="371">
        <v>759</v>
      </c>
      <c r="E70" s="762">
        <v>1604</v>
      </c>
    </row>
    <row r="71" spans="1:256">
      <c r="A71" s="445"/>
      <c r="B71" s="417" t="str">
        <f>IF(B70=B14,"","DOESN’T MATCH WITH TOP TABLE")</f>
        <v/>
      </c>
      <c r="C71" s="417" t="str">
        <f>IF(C70=C14,"","DOESN’T MATCH WITH TOP TABLE")</f>
        <v/>
      </c>
      <c r="D71" s="417" t="str">
        <f>IF(D70=D14,"","DOESN’T MATCH WITH TOP TABLE")</f>
        <v/>
      </c>
      <c r="E71" s="766" t="str">
        <f>IF(E70=E14,"","DOESN’T MATCH WITH TOP TABLE")</f>
        <v/>
      </c>
    </row>
    <row r="72" spans="1:256">
      <c r="A72" s="1121"/>
      <c r="B72" s="1111"/>
      <c r="C72" s="1111"/>
      <c r="D72" s="1111"/>
      <c r="E72" s="1111"/>
    </row>
    <row r="73" spans="1:256">
      <c r="A73" s="419" t="s">
        <v>21</v>
      </c>
      <c r="F73" s="166"/>
    </row>
    <row r="74" spans="1:256">
      <c r="A74" s="1253"/>
      <c r="B74" s="1255"/>
      <c r="C74" s="479"/>
      <c r="D74" s="479"/>
      <c r="E74" s="592"/>
      <c r="F74" s="166"/>
    </row>
    <row r="75" spans="1:256" ht="14.25" customHeight="1">
      <c r="A75" s="426" t="s">
        <v>233</v>
      </c>
    </row>
    <row r="76" spans="1:256" ht="14.25" customHeight="1">
      <c r="A76" s="490" t="s">
        <v>81</v>
      </c>
      <c r="B76" s="490"/>
      <c r="C76" s="490"/>
      <c r="D76" s="490"/>
      <c r="E76" s="490"/>
      <c r="F76" s="490"/>
      <c r="G76" s="490"/>
      <c r="H76" s="490"/>
      <c r="I76" s="490"/>
      <c r="J76" s="490"/>
      <c r="K76" s="490"/>
      <c r="L76" s="490"/>
      <c r="M76" s="490"/>
      <c r="N76" s="490"/>
      <c r="O76" s="490"/>
      <c r="P76" s="490"/>
      <c r="Q76" s="490"/>
      <c r="R76" s="490"/>
      <c r="S76" s="490"/>
      <c r="T76" s="490"/>
      <c r="U76" s="490"/>
      <c r="V76" s="490"/>
      <c r="W76" s="490"/>
      <c r="X76" s="490"/>
      <c r="Y76" s="490"/>
      <c r="Z76" s="490"/>
      <c r="AA76" s="490"/>
      <c r="AB76" s="490"/>
      <c r="AC76" s="490"/>
      <c r="AD76" s="490"/>
      <c r="AE76" s="490"/>
      <c r="AF76" s="490"/>
      <c r="AG76" s="490"/>
      <c r="AH76" s="490"/>
      <c r="AI76" s="490"/>
      <c r="AJ76" s="490"/>
      <c r="AK76" s="490"/>
      <c r="AL76" s="490"/>
      <c r="AM76" s="490"/>
      <c r="AN76" s="490"/>
      <c r="AO76" s="490"/>
      <c r="AP76" s="490"/>
      <c r="AQ76" s="490"/>
      <c r="AR76" s="490"/>
      <c r="AS76" s="490"/>
      <c r="AT76" s="490"/>
      <c r="AU76" s="490"/>
      <c r="AV76" s="490"/>
      <c r="AW76" s="490"/>
      <c r="AX76" s="490"/>
      <c r="AY76" s="490"/>
      <c r="AZ76" s="490"/>
      <c r="BA76" s="490"/>
      <c r="BB76" s="490"/>
      <c r="BC76" s="490"/>
      <c r="BD76" s="490"/>
      <c r="BE76" s="490"/>
      <c r="BF76" s="490"/>
      <c r="BG76" s="490"/>
      <c r="BH76" s="490"/>
      <c r="BI76" s="490"/>
      <c r="BJ76" s="490"/>
      <c r="BK76" s="490"/>
      <c r="BL76" s="490"/>
      <c r="BM76" s="490"/>
      <c r="BN76" s="490"/>
      <c r="BO76" s="490"/>
      <c r="BP76" s="490"/>
      <c r="BQ76" s="490"/>
      <c r="BR76" s="490"/>
      <c r="BS76" s="490"/>
      <c r="BT76" s="490"/>
      <c r="BU76" s="490"/>
      <c r="BV76" s="490"/>
      <c r="BW76" s="490"/>
      <c r="BX76" s="490"/>
      <c r="BY76" s="490"/>
      <c r="BZ76" s="490"/>
      <c r="CA76" s="490"/>
      <c r="CB76" s="490"/>
      <c r="CC76" s="490"/>
      <c r="CD76" s="490"/>
      <c r="CE76" s="490"/>
      <c r="CF76" s="490"/>
      <c r="CG76" s="490"/>
      <c r="CH76" s="490"/>
      <c r="CI76" s="490"/>
      <c r="CJ76" s="490"/>
      <c r="CK76" s="490"/>
      <c r="CL76" s="490"/>
      <c r="CM76" s="490"/>
      <c r="CN76" s="490"/>
      <c r="CO76" s="490"/>
      <c r="CP76" s="490"/>
      <c r="CQ76" s="490"/>
      <c r="CR76" s="490"/>
      <c r="CS76" s="490"/>
      <c r="CT76" s="490"/>
      <c r="CU76" s="490"/>
      <c r="CV76" s="490"/>
      <c r="CW76" s="490"/>
      <c r="CX76" s="490"/>
      <c r="CY76" s="490"/>
      <c r="CZ76" s="490"/>
      <c r="DA76" s="490"/>
      <c r="DB76" s="490"/>
      <c r="DC76" s="490"/>
      <c r="DD76" s="490"/>
      <c r="DE76" s="490"/>
      <c r="DF76" s="490"/>
      <c r="DG76" s="490"/>
      <c r="DH76" s="490"/>
      <c r="DI76" s="490"/>
      <c r="DJ76" s="490"/>
      <c r="DK76" s="490"/>
      <c r="DL76" s="490"/>
      <c r="DM76" s="490"/>
      <c r="DN76" s="490"/>
      <c r="DO76" s="490"/>
      <c r="DP76" s="490"/>
      <c r="DQ76" s="490"/>
      <c r="DR76" s="490"/>
      <c r="DS76" s="490"/>
      <c r="DT76" s="490"/>
      <c r="DU76" s="490"/>
      <c r="DV76" s="490"/>
      <c r="DW76" s="490"/>
      <c r="DX76" s="490"/>
      <c r="DY76" s="490"/>
      <c r="DZ76" s="490"/>
      <c r="EA76" s="490"/>
      <c r="EB76" s="490"/>
      <c r="EC76" s="490"/>
      <c r="ED76" s="490"/>
      <c r="EE76" s="490"/>
      <c r="EF76" s="490"/>
      <c r="EG76" s="490"/>
      <c r="EH76" s="490"/>
      <c r="EI76" s="490"/>
      <c r="EJ76" s="490"/>
      <c r="EK76" s="490"/>
      <c r="EL76" s="490"/>
      <c r="EM76" s="490"/>
      <c r="EN76" s="490"/>
      <c r="EO76" s="490"/>
      <c r="EP76" s="490"/>
      <c r="EQ76" s="490"/>
      <c r="ER76" s="490"/>
      <c r="ES76" s="490"/>
      <c r="ET76" s="490"/>
      <c r="EU76" s="490"/>
      <c r="EV76" s="490"/>
      <c r="EW76" s="490"/>
      <c r="EX76" s="490"/>
      <c r="EY76" s="490"/>
      <c r="EZ76" s="490"/>
      <c r="FA76" s="490"/>
      <c r="FB76" s="490"/>
      <c r="FC76" s="490"/>
      <c r="FD76" s="490"/>
      <c r="FE76" s="490"/>
      <c r="FF76" s="490"/>
      <c r="FG76" s="490"/>
      <c r="FH76" s="490"/>
      <c r="FI76" s="490"/>
      <c r="FJ76" s="490"/>
      <c r="FK76" s="490"/>
      <c r="FL76" s="490"/>
      <c r="FM76" s="490"/>
      <c r="FN76" s="490"/>
      <c r="FO76" s="490"/>
      <c r="FP76" s="490"/>
      <c r="FQ76" s="490"/>
      <c r="FR76" s="490"/>
      <c r="FS76" s="490"/>
      <c r="FT76" s="490"/>
      <c r="FU76" s="490"/>
      <c r="FV76" s="490"/>
      <c r="FW76" s="490"/>
      <c r="FX76" s="490"/>
      <c r="FY76" s="490"/>
      <c r="FZ76" s="490"/>
      <c r="GA76" s="490"/>
      <c r="GB76" s="490"/>
      <c r="GC76" s="490"/>
      <c r="GD76" s="490"/>
      <c r="GE76" s="490"/>
      <c r="GF76" s="490"/>
      <c r="GG76" s="490"/>
      <c r="GH76" s="490"/>
      <c r="GI76" s="490"/>
      <c r="GJ76" s="490"/>
      <c r="GK76" s="490"/>
      <c r="GL76" s="490"/>
      <c r="GM76" s="490"/>
      <c r="GN76" s="490"/>
      <c r="GO76" s="490"/>
      <c r="GP76" s="490"/>
      <c r="GQ76" s="490"/>
      <c r="GR76" s="490"/>
      <c r="GS76" s="490"/>
      <c r="GT76" s="490"/>
      <c r="GU76" s="490"/>
      <c r="GV76" s="490"/>
      <c r="GW76" s="490"/>
      <c r="GX76" s="490"/>
      <c r="GY76" s="490"/>
      <c r="GZ76" s="490"/>
      <c r="HA76" s="490"/>
      <c r="HB76" s="490"/>
      <c r="HC76" s="490"/>
      <c r="HD76" s="490"/>
      <c r="HE76" s="490"/>
      <c r="HF76" s="490"/>
      <c r="HG76" s="490"/>
      <c r="HH76" s="490"/>
      <c r="HI76" s="490"/>
      <c r="HJ76" s="490"/>
      <c r="HK76" s="490"/>
      <c r="HL76" s="490"/>
      <c r="HM76" s="490"/>
      <c r="HN76" s="490"/>
      <c r="HO76" s="490"/>
      <c r="HP76" s="490"/>
      <c r="HQ76" s="490"/>
      <c r="HR76" s="490"/>
      <c r="HS76" s="490"/>
      <c r="HT76" s="490"/>
      <c r="HU76" s="490"/>
      <c r="HV76" s="490"/>
      <c r="HW76" s="490"/>
      <c r="HX76" s="490"/>
      <c r="HY76" s="490"/>
      <c r="HZ76" s="490"/>
      <c r="IA76" s="490"/>
      <c r="IB76" s="490"/>
      <c r="IC76" s="490"/>
      <c r="ID76" s="490"/>
      <c r="IE76" s="490"/>
      <c r="IF76" s="490"/>
      <c r="IG76" s="490"/>
      <c r="IH76" s="490"/>
      <c r="II76" s="490"/>
      <c r="IJ76" s="490"/>
      <c r="IK76" s="490"/>
      <c r="IL76" s="490"/>
      <c r="IM76" s="490"/>
      <c r="IN76" s="490"/>
      <c r="IO76" s="490"/>
      <c r="IP76" s="490"/>
      <c r="IQ76" s="490"/>
      <c r="IR76" s="490"/>
      <c r="IS76" s="490"/>
      <c r="IT76" s="490"/>
      <c r="IU76" s="490"/>
      <c r="IV76" s="490"/>
    </row>
    <row r="77" spans="1:256">
      <c r="A77" s="1253" t="s">
        <v>711</v>
      </c>
      <c r="B77" s="1294"/>
      <c r="C77" s="1294"/>
      <c r="D77" s="1294"/>
      <c r="E77" s="1294"/>
    </row>
    <row r="78" spans="1:256" ht="24" customHeight="1">
      <c r="A78" s="1214" t="s">
        <v>106</v>
      </c>
      <c r="B78" s="1214"/>
      <c r="C78" s="1214"/>
      <c r="D78" s="1214"/>
      <c r="E78" s="1214"/>
    </row>
    <row r="79" spans="1:256" ht="24" customHeight="1">
      <c r="A79" s="1080"/>
      <c r="B79" s="1080"/>
      <c r="C79" s="1080"/>
      <c r="D79" s="1080"/>
      <c r="E79" s="1080"/>
    </row>
    <row r="80" spans="1:256">
      <c r="A80" s="93" t="s">
        <v>176</v>
      </c>
      <c r="B80" s="448"/>
      <c r="C80" s="448"/>
      <c r="D80" s="448"/>
      <c r="E80" s="448"/>
      <c r="F80" s="449"/>
    </row>
    <row r="81" spans="1:6">
      <c r="A81" s="94" t="s">
        <v>180</v>
      </c>
      <c r="B81" s="179"/>
      <c r="C81" s="179"/>
      <c r="D81" s="179"/>
      <c r="E81" s="179"/>
      <c r="F81" s="449"/>
    </row>
    <row r="82" spans="1:6">
      <c r="A82" s="179"/>
      <c r="B82" s="179"/>
      <c r="C82" s="179"/>
      <c r="D82" s="179"/>
      <c r="E82" s="179"/>
      <c r="F82" s="449"/>
    </row>
    <row r="83" spans="1:6">
      <c r="A83" s="179"/>
      <c r="B83" s="179"/>
      <c r="C83" s="179"/>
      <c r="D83" s="179"/>
      <c r="E83" s="179"/>
      <c r="F83" s="449"/>
    </row>
    <row r="84" spans="1:6">
      <c r="A84" s="450"/>
      <c r="B84" s="450"/>
      <c r="C84" s="450"/>
      <c r="D84" s="450"/>
      <c r="E84" s="451"/>
      <c r="F84" s="449"/>
    </row>
    <row r="85" spans="1:6">
      <c r="A85" s="221"/>
      <c r="B85" s="452"/>
      <c r="C85" s="452"/>
      <c r="D85" s="452"/>
      <c r="E85" s="453"/>
      <c r="F85" s="449"/>
    </row>
    <row r="86" spans="1:6">
      <c r="A86" s="454"/>
      <c r="B86" s="452"/>
      <c r="C86" s="452"/>
      <c r="D86" s="452"/>
      <c r="E86" s="453"/>
      <c r="F86" s="449"/>
    </row>
    <row r="87" spans="1:6">
      <c r="A87" s="221"/>
      <c r="B87" s="229"/>
      <c r="C87" s="229"/>
      <c r="D87" s="229"/>
      <c r="E87" s="221"/>
      <c r="F87" s="449"/>
    </row>
    <row r="88" spans="1:6">
      <c r="A88" s="455"/>
      <c r="B88" s="452"/>
      <c r="C88" s="452"/>
      <c r="D88" s="452"/>
      <c r="E88" s="453"/>
      <c r="F88" s="449"/>
    </row>
    <row r="89" spans="1:6">
      <c r="A89" s="454"/>
      <c r="B89" s="452"/>
      <c r="C89" s="452"/>
      <c r="D89" s="452"/>
      <c r="E89" s="453"/>
      <c r="F89" s="449"/>
    </row>
    <row r="90" spans="1:6">
      <c r="A90" s="450"/>
      <c r="B90" s="453"/>
      <c r="C90" s="453"/>
      <c r="D90" s="453"/>
      <c r="E90" s="453"/>
      <c r="F90" s="449"/>
    </row>
    <row r="91" spans="1:6">
      <c r="A91" s="450"/>
      <c r="B91" s="456"/>
      <c r="C91" s="456"/>
      <c r="D91" s="456"/>
      <c r="E91" s="456"/>
      <c r="F91" s="449"/>
    </row>
  </sheetData>
  <mergeCells count="26">
    <mergeCell ref="A55:A56"/>
    <mergeCell ref="B55:D55"/>
    <mergeCell ref="E55:E56"/>
    <mergeCell ref="A46:A47"/>
    <mergeCell ref="B46:D46"/>
    <mergeCell ref="E46:E47"/>
    <mergeCell ref="A2:E2"/>
    <mergeCell ref="A3:E3"/>
    <mergeCell ref="A29:A30"/>
    <mergeCell ref="B29:D29"/>
    <mergeCell ref="E29:E30"/>
    <mergeCell ref="A5:A6"/>
    <mergeCell ref="B5:D5"/>
    <mergeCell ref="E5:E6"/>
    <mergeCell ref="A21:A22"/>
    <mergeCell ref="B21:D21"/>
    <mergeCell ref="E21:E22"/>
    <mergeCell ref="A78:E78"/>
    <mergeCell ref="A77:E77"/>
    <mergeCell ref="A64:A65"/>
    <mergeCell ref="B64:D64"/>
    <mergeCell ref="E64:E65"/>
    <mergeCell ref="A74:B74"/>
    <mergeCell ref="A37:A38"/>
    <mergeCell ref="B37:D37"/>
    <mergeCell ref="E37:E38"/>
  </mergeCells>
  <phoneticPr fontId="2" type="noConversion"/>
  <hyperlinks>
    <hyperlink ref="E1" location="Index!A1" display="Index"/>
  </hyperlinks>
  <pageMargins left="0.75" right="0.75" top="1" bottom="1" header="0.5" footer="0.5"/>
  <pageSetup paperSize="9" scale="67" orientation="landscape" r:id="rId1"/>
  <headerFooter alignWithMargins="0">
    <oddHeader>&amp;CCourt Statistics Quarterly 
Additional Tables - 2014</oddHeader>
    <oddFooter>Page &amp;P of &amp;N</oddFooter>
  </headerFooter>
</worksheet>
</file>

<file path=xl/worksheets/sheet23.xml><?xml version="1.0" encoding="utf-8"?>
<worksheet xmlns="http://schemas.openxmlformats.org/spreadsheetml/2006/main" xmlns:r="http://schemas.openxmlformats.org/officeDocument/2006/relationships">
  <sheetPr codeName="Sheet22"/>
  <dimension ref="A1:IV33"/>
  <sheetViews>
    <sheetView zoomScaleNormal="100" zoomScaleSheetLayoutView="100" workbookViewId="0"/>
  </sheetViews>
  <sheetFormatPr defaultColWidth="13.42578125" defaultRowHeight="12.75"/>
  <cols>
    <col min="1" max="1" width="13.42578125" style="166" customWidth="1"/>
    <col min="2" max="4" width="23.140625" style="166" customWidth="1"/>
    <col min="5" max="16384" width="13.42578125" style="166"/>
  </cols>
  <sheetData>
    <row r="1" spans="1:4" ht="12.75" customHeight="1">
      <c r="A1" s="457" t="s">
        <v>843</v>
      </c>
      <c r="B1" s="372"/>
      <c r="D1" s="191" t="s">
        <v>643</v>
      </c>
    </row>
    <row r="2" spans="1:4" ht="14.25">
      <c r="A2" s="390" t="s">
        <v>30</v>
      </c>
      <c r="B2" s="390"/>
    </row>
    <row r="3" spans="1:4" ht="14.25" customHeight="1">
      <c r="A3" s="392" t="s">
        <v>782</v>
      </c>
      <c r="B3" s="390"/>
    </row>
    <row r="4" spans="1:4">
      <c r="A4" s="395"/>
    </row>
    <row r="5" spans="1:4" ht="36" customHeight="1">
      <c r="A5" s="458" t="s">
        <v>340</v>
      </c>
      <c r="B5" s="759" t="s">
        <v>341</v>
      </c>
      <c r="C5" s="759" t="s">
        <v>31</v>
      </c>
      <c r="D5" s="759" t="s">
        <v>119</v>
      </c>
    </row>
    <row r="6" spans="1:4" ht="18.75" customHeight="1">
      <c r="A6" s="459">
        <v>2005</v>
      </c>
      <c r="B6" s="293">
        <v>3841</v>
      </c>
      <c r="C6" s="179">
        <v>224</v>
      </c>
      <c r="D6" s="460">
        <v>4.0999999999999996</v>
      </c>
    </row>
    <row r="7" spans="1:4" ht="18.75" customHeight="1">
      <c r="A7" s="459">
        <v>2006</v>
      </c>
      <c r="B7" s="293">
        <v>4246</v>
      </c>
      <c r="C7" s="179">
        <v>199</v>
      </c>
      <c r="D7" s="460">
        <v>3.6</v>
      </c>
    </row>
    <row r="8" spans="1:4" ht="18.75" customHeight="1">
      <c r="A8" s="459">
        <v>2007</v>
      </c>
      <c r="B8" s="293">
        <v>4794</v>
      </c>
      <c r="C8" s="179">
        <v>221</v>
      </c>
      <c r="D8" s="460">
        <v>4.0999999999999996</v>
      </c>
    </row>
    <row r="9" spans="1:4" ht="18.75" customHeight="1">
      <c r="A9" s="459">
        <v>2008</v>
      </c>
      <c r="B9" s="293">
        <v>5173</v>
      </c>
      <c r="C9" s="179">
        <v>251</v>
      </c>
      <c r="D9" s="461">
        <v>4.3</v>
      </c>
    </row>
    <row r="10" spans="1:4" ht="18.75" customHeight="1">
      <c r="A10" s="459">
        <v>2009</v>
      </c>
      <c r="B10" s="293">
        <v>5694</v>
      </c>
      <c r="C10" s="179">
        <v>196</v>
      </c>
      <c r="D10" s="461">
        <v>3.8</v>
      </c>
    </row>
    <row r="11" spans="1:4" ht="18.75" customHeight="1">
      <c r="A11" s="459">
        <v>2010</v>
      </c>
      <c r="B11" s="293">
        <v>4864</v>
      </c>
      <c r="C11" s="462">
        <v>182</v>
      </c>
      <c r="D11" s="461">
        <v>4</v>
      </c>
    </row>
    <row r="12" spans="1:4" ht="18.75" customHeight="1">
      <c r="A12" s="109">
        <v>2011</v>
      </c>
      <c r="B12" s="198">
        <v>4726</v>
      </c>
      <c r="C12" s="462">
        <v>193</v>
      </c>
      <c r="D12" s="462">
        <v>3.6</v>
      </c>
    </row>
    <row r="13" spans="1:4" ht="18.75" customHeight="1">
      <c r="A13" s="760" t="s">
        <v>35</v>
      </c>
      <c r="B13" s="198">
        <v>5549</v>
      </c>
      <c r="C13" s="179">
        <v>217</v>
      </c>
      <c r="D13" s="462">
        <v>3.7</v>
      </c>
    </row>
    <row r="14" spans="1:4" ht="18.75" customHeight="1">
      <c r="A14" s="109">
        <v>2013</v>
      </c>
      <c r="B14" s="198">
        <v>5186</v>
      </c>
      <c r="C14" s="179">
        <v>287</v>
      </c>
      <c r="D14" s="462">
        <v>2.4</v>
      </c>
    </row>
    <row r="15" spans="1:4" ht="18.75" customHeight="1">
      <c r="A15" s="440">
        <v>2014</v>
      </c>
      <c r="B15" s="206">
        <v>5359</v>
      </c>
      <c r="C15" s="317">
        <v>226</v>
      </c>
      <c r="D15" s="463">
        <v>3.4</v>
      </c>
    </row>
    <row r="16" spans="1:4" ht="18.75" customHeight="1">
      <c r="A16" s="109"/>
      <c r="B16" s="198"/>
      <c r="C16" s="179"/>
      <c r="D16" s="462"/>
    </row>
    <row r="17" spans="1:256" ht="12.75" customHeight="1">
      <c r="A17" s="1122" t="s">
        <v>28</v>
      </c>
    </row>
    <row r="18" spans="1:256">
      <c r="A18" s="1298"/>
      <c r="B18" s="1245"/>
      <c r="C18" s="1245"/>
      <c r="D18" s="235"/>
    </row>
    <row r="19" spans="1:256">
      <c r="A19" s="464" t="s">
        <v>233</v>
      </c>
      <c r="B19" s="225"/>
      <c r="C19" s="225"/>
      <c r="D19" s="235"/>
    </row>
    <row r="20" spans="1:256" ht="12.75" customHeight="1">
      <c r="A20" s="490" t="s">
        <v>29</v>
      </c>
      <c r="B20" s="490"/>
      <c r="C20" s="490"/>
      <c r="D20" s="490"/>
      <c r="E20" s="490"/>
      <c r="F20" s="490"/>
      <c r="G20" s="490"/>
      <c r="H20" s="490"/>
      <c r="I20" s="490"/>
      <c r="J20" s="490"/>
      <c r="K20" s="490"/>
      <c r="L20" s="490"/>
      <c r="M20" s="490"/>
      <c r="N20" s="490"/>
      <c r="O20" s="490"/>
      <c r="P20" s="490"/>
      <c r="Q20" s="490"/>
      <c r="R20" s="490"/>
      <c r="S20" s="490"/>
      <c r="T20" s="490"/>
      <c r="U20" s="490"/>
      <c r="V20" s="490"/>
      <c r="W20" s="490"/>
      <c r="X20" s="490"/>
      <c r="Y20" s="490"/>
      <c r="Z20" s="490"/>
      <c r="AA20" s="490"/>
      <c r="AB20" s="490"/>
      <c r="AC20" s="490" t="s">
        <v>79</v>
      </c>
      <c r="AD20" s="490" t="s">
        <v>79</v>
      </c>
      <c r="AE20" s="490" t="s">
        <v>79</v>
      </c>
      <c r="AF20" s="490" t="s">
        <v>79</v>
      </c>
      <c r="AG20" s="490" t="s">
        <v>79</v>
      </c>
      <c r="AH20" s="490" t="s">
        <v>79</v>
      </c>
      <c r="AI20" s="490" t="s">
        <v>79</v>
      </c>
      <c r="AJ20" s="490" t="s">
        <v>79</v>
      </c>
      <c r="AK20" s="490" t="s">
        <v>79</v>
      </c>
      <c r="AL20" s="490" t="s">
        <v>79</v>
      </c>
      <c r="AM20" s="490" t="s">
        <v>79</v>
      </c>
      <c r="AN20" s="490" t="s">
        <v>79</v>
      </c>
      <c r="AO20" s="490" t="s">
        <v>79</v>
      </c>
      <c r="AP20" s="490" t="s">
        <v>79</v>
      </c>
      <c r="AQ20" s="490" t="s">
        <v>79</v>
      </c>
      <c r="AR20" s="490" t="s">
        <v>79</v>
      </c>
      <c r="AS20" s="490" t="s">
        <v>79</v>
      </c>
      <c r="AT20" s="490" t="s">
        <v>79</v>
      </c>
      <c r="AU20" s="490" t="s">
        <v>79</v>
      </c>
      <c r="AV20" s="490" t="s">
        <v>79</v>
      </c>
      <c r="AW20" s="490" t="s">
        <v>79</v>
      </c>
      <c r="AX20" s="490" t="s">
        <v>79</v>
      </c>
      <c r="AY20" s="490" t="s">
        <v>79</v>
      </c>
      <c r="AZ20" s="490" t="s">
        <v>79</v>
      </c>
      <c r="BA20" s="490" t="s">
        <v>79</v>
      </c>
      <c r="BB20" s="490" t="s">
        <v>79</v>
      </c>
      <c r="BC20" s="490" t="s">
        <v>79</v>
      </c>
      <c r="BD20" s="490" t="s">
        <v>79</v>
      </c>
      <c r="BE20" s="490" t="s">
        <v>79</v>
      </c>
      <c r="BF20" s="490" t="s">
        <v>79</v>
      </c>
      <c r="BG20" s="490" t="s">
        <v>79</v>
      </c>
      <c r="BH20" s="490" t="s">
        <v>79</v>
      </c>
      <c r="BI20" s="490" t="s">
        <v>79</v>
      </c>
      <c r="BJ20" s="490" t="s">
        <v>79</v>
      </c>
      <c r="BK20" s="490" t="s">
        <v>79</v>
      </c>
      <c r="BL20" s="490" t="s">
        <v>79</v>
      </c>
      <c r="BM20" s="490" t="s">
        <v>79</v>
      </c>
      <c r="BN20" s="490" t="s">
        <v>79</v>
      </c>
      <c r="BO20" s="490" t="s">
        <v>79</v>
      </c>
      <c r="BP20" s="490" t="s">
        <v>79</v>
      </c>
      <c r="BQ20" s="490" t="s">
        <v>79</v>
      </c>
      <c r="BR20" s="490" t="s">
        <v>79</v>
      </c>
      <c r="BS20" s="490" t="s">
        <v>79</v>
      </c>
      <c r="BT20" s="490" t="s">
        <v>79</v>
      </c>
      <c r="BU20" s="490" t="s">
        <v>79</v>
      </c>
      <c r="BV20" s="490" t="s">
        <v>79</v>
      </c>
      <c r="BW20" s="490" t="s">
        <v>79</v>
      </c>
      <c r="BX20" s="490" t="s">
        <v>79</v>
      </c>
      <c r="BY20" s="490" t="s">
        <v>79</v>
      </c>
      <c r="BZ20" s="490" t="s">
        <v>79</v>
      </c>
      <c r="CA20" s="490" t="s">
        <v>79</v>
      </c>
      <c r="CB20" s="490" t="s">
        <v>79</v>
      </c>
      <c r="CC20" s="490" t="s">
        <v>79</v>
      </c>
      <c r="CD20" s="490" t="s">
        <v>79</v>
      </c>
      <c r="CE20" s="490" t="s">
        <v>79</v>
      </c>
      <c r="CF20" s="490" t="s">
        <v>79</v>
      </c>
      <c r="CG20" s="490" t="s">
        <v>79</v>
      </c>
      <c r="CH20" s="490" t="s">
        <v>79</v>
      </c>
      <c r="CI20" s="490" t="s">
        <v>79</v>
      </c>
      <c r="CJ20" s="490" t="s">
        <v>79</v>
      </c>
      <c r="CK20" s="490" t="s">
        <v>79</v>
      </c>
      <c r="CL20" s="490" t="s">
        <v>79</v>
      </c>
      <c r="CM20" s="490" t="s">
        <v>79</v>
      </c>
      <c r="CN20" s="490" t="s">
        <v>79</v>
      </c>
      <c r="CO20" s="490" t="s">
        <v>79</v>
      </c>
      <c r="CP20" s="490" t="s">
        <v>79</v>
      </c>
      <c r="CQ20" s="490" t="s">
        <v>79</v>
      </c>
      <c r="CR20" s="490" t="s">
        <v>79</v>
      </c>
      <c r="CS20" s="490" t="s">
        <v>79</v>
      </c>
      <c r="CT20" s="490" t="s">
        <v>79</v>
      </c>
      <c r="CU20" s="490" t="s">
        <v>79</v>
      </c>
      <c r="CV20" s="490" t="s">
        <v>79</v>
      </c>
      <c r="CW20" s="490" t="s">
        <v>79</v>
      </c>
      <c r="CX20" s="490" t="s">
        <v>79</v>
      </c>
      <c r="CY20" s="490" t="s">
        <v>79</v>
      </c>
      <c r="CZ20" s="490" t="s">
        <v>79</v>
      </c>
      <c r="DA20" s="490" t="s">
        <v>79</v>
      </c>
      <c r="DB20" s="490" t="s">
        <v>79</v>
      </c>
      <c r="DC20" s="490" t="s">
        <v>79</v>
      </c>
      <c r="DD20" s="490" t="s">
        <v>79</v>
      </c>
      <c r="DE20" s="490" t="s">
        <v>79</v>
      </c>
      <c r="DF20" s="490" t="s">
        <v>79</v>
      </c>
      <c r="DG20" s="490" t="s">
        <v>79</v>
      </c>
      <c r="DH20" s="490" t="s">
        <v>79</v>
      </c>
      <c r="DI20" s="490" t="s">
        <v>79</v>
      </c>
      <c r="DJ20" s="490" t="s">
        <v>79</v>
      </c>
      <c r="DK20" s="490" t="s">
        <v>79</v>
      </c>
      <c r="DL20" s="490" t="s">
        <v>79</v>
      </c>
      <c r="DM20" s="490" t="s">
        <v>79</v>
      </c>
      <c r="DN20" s="490" t="s">
        <v>79</v>
      </c>
      <c r="DO20" s="490" t="s">
        <v>79</v>
      </c>
      <c r="DP20" s="490" t="s">
        <v>79</v>
      </c>
      <c r="DQ20" s="490" t="s">
        <v>79</v>
      </c>
      <c r="DR20" s="490" t="s">
        <v>79</v>
      </c>
      <c r="DS20" s="490" t="s">
        <v>79</v>
      </c>
      <c r="DT20" s="490" t="s">
        <v>79</v>
      </c>
      <c r="DU20" s="490" t="s">
        <v>79</v>
      </c>
      <c r="DV20" s="490" t="s">
        <v>79</v>
      </c>
      <c r="DW20" s="490" t="s">
        <v>79</v>
      </c>
      <c r="DX20" s="490" t="s">
        <v>79</v>
      </c>
      <c r="DY20" s="490" t="s">
        <v>79</v>
      </c>
      <c r="DZ20" s="490" t="s">
        <v>79</v>
      </c>
      <c r="EA20" s="490" t="s">
        <v>79</v>
      </c>
      <c r="EB20" s="490" t="s">
        <v>79</v>
      </c>
      <c r="EC20" s="490" t="s">
        <v>79</v>
      </c>
      <c r="ED20" s="490" t="s">
        <v>79</v>
      </c>
      <c r="EE20" s="490" t="s">
        <v>79</v>
      </c>
      <c r="EF20" s="490" t="s">
        <v>79</v>
      </c>
      <c r="EG20" s="490" t="s">
        <v>79</v>
      </c>
      <c r="EH20" s="490" t="s">
        <v>79</v>
      </c>
      <c r="EI20" s="490" t="s">
        <v>79</v>
      </c>
      <c r="EJ20" s="490" t="s">
        <v>79</v>
      </c>
      <c r="EK20" s="490" t="s">
        <v>79</v>
      </c>
      <c r="EL20" s="490" t="s">
        <v>79</v>
      </c>
      <c r="EM20" s="490" t="s">
        <v>79</v>
      </c>
      <c r="EN20" s="490" t="s">
        <v>79</v>
      </c>
      <c r="EO20" s="490" t="s">
        <v>79</v>
      </c>
      <c r="EP20" s="490" t="s">
        <v>79</v>
      </c>
      <c r="EQ20" s="490" t="s">
        <v>79</v>
      </c>
      <c r="ER20" s="490" t="s">
        <v>79</v>
      </c>
      <c r="ES20" s="490" t="s">
        <v>79</v>
      </c>
      <c r="ET20" s="490" t="s">
        <v>79</v>
      </c>
      <c r="EU20" s="490" t="s">
        <v>79</v>
      </c>
      <c r="EV20" s="490" t="s">
        <v>79</v>
      </c>
      <c r="EW20" s="490" t="s">
        <v>79</v>
      </c>
      <c r="EX20" s="490" t="s">
        <v>79</v>
      </c>
      <c r="EY20" s="490" t="s">
        <v>79</v>
      </c>
      <c r="EZ20" s="490" t="s">
        <v>79</v>
      </c>
      <c r="FA20" s="490" t="s">
        <v>79</v>
      </c>
      <c r="FB20" s="490" t="s">
        <v>79</v>
      </c>
      <c r="FC20" s="490" t="s">
        <v>79</v>
      </c>
      <c r="FD20" s="490" t="s">
        <v>79</v>
      </c>
      <c r="FE20" s="490" t="s">
        <v>79</v>
      </c>
      <c r="FF20" s="490" t="s">
        <v>79</v>
      </c>
      <c r="FG20" s="490" t="s">
        <v>79</v>
      </c>
      <c r="FH20" s="490" t="s">
        <v>79</v>
      </c>
      <c r="FI20" s="490" t="s">
        <v>79</v>
      </c>
      <c r="FJ20" s="490" t="s">
        <v>79</v>
      </c>
      <c r="FK20" s="490" t="s">
        <v>79</v>
      </c>
      <c r="FL20" s="490" t="s">
        <v>79</v>
      </c>
      <c r="FM20" s="490" t="s">
        <v>79</v>
      </c>
      <c r="FN20" s="490" t="s">
        <v>79</v>
      </c>
      <c r="FO20" s="490" t="s">
        <v>79</v>
      </c>
      <c r="FP20" s="490" t="s">
        <v>79</v>
      </c>
      <c r="FQ20" s="490" t="s">
        <v>79</v>
      </c>
      <c r="FR20" s="490" t="s">
        <v>79</v>
      </c>
      <c r="FS20" s="490" t="s">
        <v>79</v>
      </c>
      <c r="FT20" s="490" t="s">
        <v>79</v>
      </c>
      <c r="FU20" s="490" t="s">
        <v>79</v>
      </c>
      <c r="FV20" s="490" t="s">
        <v>79</v>
      </c>
      <c r="FW20" s="490" t="s">
        <v>79</v>
      </c>
      <c r="FX20" s="490" t="s">
        <v>79</v>
      </c>
      <c r="FY20" s="490" t="s">
        <v>79</v>
      </c>
      <c r="FZ20" s="490" t="s">
        <v>79</v>
      </c>
      <c r="GA20" s="490" t="s">
        <v>79</v>
      </c>
      <c r="GB20" s="490" t="s">
        <v>79</v>
      </c>
      <c r="GC20" s="490" t="s">
        <v>79</v>
      </c>
      <c r="GD20" s="490" t="s">
        <v>79</v>
      </c>
      <c r="GE20" s="490" t="s">
        <v>79</v>
      </c>
      <c r="GF20" s="490" t="s">
        <v>79</v>
      </c>
      <c r="GG20" s="490" t="s">
        <v>79</v>
      </c>
      <c r="GH20" s="490" t="s">
        <v>79</v>
      </c>
      <c r="GI20" s="490" t="s">
        <v>79</v>
      </c>
      <c r="GJ20" s="490" t="s">
        <v>79</v>
      </c>
      <c r="GK20" s="490" t="s">
        <v>79</v>
      </c>
      <c r="GL20" s="490" t="s">
        <v>79</v>
      </c>
      <c r="GM20" s="490" t="s">
        <v>79</v>
      </c>
      <c r="GN20" s="490" t="s">
        <v>79</v>
      </c>
      <c r="GO20" s="490" t="s">
        <v>79</v>
      </c>
      <c r="GP20" s="490" t="s">
        <v>79</v>
      </c>
      <c r="GQ20" s="490" t="s">
        <v>79</v>
      </c>
      <c r="GR20" s="490" t="s">
        <v>79</v>
      </c>
      <c r="GS20" s="490" t="s">
        <v>79</v>
      </c>
      <c r="GT20" s="490" t="s">
        <v>79</v>
      </c>
      <c r="GU20" s="490" t="s">
        <v>79</v>
      </c>
      <c r="GV20" s="490" t="s">
        <v>79</v>
      </c>
      <c r="GW20" s="490" t="s">
        <v>79</v>
      </c>
      <c r="GX20" s="490" t="s">
        <v>79</v>
      </c>
      <c r="GY20" s="490" t="s">
        <v>79</v>
      </c>
      <c r="GZ20" s="490" t="s">
        <v>79</v>
      </c>
      <c r="HA20" s="490" t="s">
        <v>79</v>
      </c>
      <c r="HB20" s="490" t="s">
        <v>79</v>
      </c>
      <c r="HC20" s="490" t="s">
        <v>79</v>
      </c>
      <c r="HD20" s="490" t="s">
        <v>79</v>
      </c>
      <c r="HE20" s="490" t="s">
        <v>79</v>
      </c>
      <c r="HF20" s="490" t="s">
        <v>79</v>
      </c>
      <c r="HG20" s="490" t="s">
        <v>79</v>
      </c>
      <c r="HH20" s="490" t="s">
        <v>79</v>
      </c>
      <c r="HI20" s="490" t="s">
        <v>79</v>
      </c>
      <c r="HJ20" s="490" t="s">
        <v>79</v>
      </c>
      <c r="HK20" s="490" t="s">
        <v>79</v>
      </c>
      <c r="HL20" s="490" t="s">
        <v>79</v>
      </c>
      <c r="HM20" s="490" t="s">
        <v>79</v>
      </c>
      <c r="HN20" s="490" t="s">
        <v>79</v>
      </c>
      <c r="HO20" s="490" t="s">
        <v>79</v>
      </c>
      <c r="HP20" s="490" t="s">
        <v>79</v>
      </c>
      <c r="HQ20" s="490" t="s">
        <v>79</v>
      </c>
      <c r="HR20" s="490" t="s">
        <v>79</v>
      </c>
      <c r="HS20" s="490" t="s">
        <v>79</v>
      </c>
      <c r="HT20" s="490" t="s">
        <v>79</v>
      </c>
      <c r="HU20" s="490" t="s">
        <v>79</v>
      </c>
      <c r="HV20" s="490" t="s">
        <v>79</v>
      </c>
      <c r="HW20" s="490" t="s">
        <v>79</v>
      </c>
      <c r="HX20" s="490" t="s">
        <v>79</v>
      </c>
      <c r="HY20" s="490" t="s">
        <v>79</v>
      </c>
      <c r="HZ20" s="490" t="s">
        <v>79</v>
      </c>
      <c r="IA20" s="490" t="s">
        <v>79</v>
      </c>
      <c r="IB20" s="490" t="s">
        <v>79</v>
      </c>
      <c r="IC20" s="490" t="s">
        <v>79</v>
      </c>
      <c r="ID20" s="490" t="s">
        <v>79</v>
      </c>
      <c r="IE20" s="490" t="s">
        <v>79</v>
      </c>
      <c r="IF20" s="490" t="s">
        <v>79</v>
      </c>
      <c r="IG20" s="490" t="s">
        <v>79</v>
      </c>
      <c r="IH20" s="490" t="s">
        <v>79</v>
      </c>
      <c r="II20" s="490" t="s">
        <v>79</v>
      </c>
      <c r="IJ20" s="490" t="s">
        <v>79</v>
      </c>
      <c r="IK20" s="490" t="s">
        <v>79</v>
      </c>
      <c r="IL20" s="490" t="s">
        <v>79</v>
      </c>
      <c r="IM20" s="490" t="s">
        <v>79</v>
      </c>
      <c r="IN20" s="490" t="s">
        <v>79</v>
      </c>
      <c r="IO20" s="490" t="s">
        <v>79</v>
      </c>
      <c r="IP20" s="490" t="s">
        <v>79</v>
      </c>
      <c r="IQ20" s="490" t="s">
        <v>79</v>
      </c>
      <c r="IR20" s="490" t="s">
        <v>79</v>
      </c>
      <c r="IS20" s="490" t="s">
        <v>79</v>
      </c>
      <c r="IT20" s="490" t="s">
        <v>79</v>
      </c>
      <c r="IU20" s="490" t="s">
        <v>79</v>
      </c>
      <c r="IV20" s="490" t="s">
        <v>79</v>
      </c>
    </row>
    <row r="21" spans="1:256" ht="24.95" customHeight="1">
      <c r="A21" s="1285" t="s">
        <v>32</v>
      </c>
      <c r="B21" s="1196"/>
      <c r="C21" s="1196"/>
      <c r="D21" s="1196"/>
    </row>
    <row r="22" spans="1:256" ht="24.95" customHeight="1">
      <c r="A22" s="1285" t="s">
        <v>33</v>
      </c>
      <c r="B22" s="1196"/>
      <c r="C22" s="1196"/>
      <c r="D22" s="1196"/>
    </row>
    <row r="23" spans="1:256">
      <c r="A23" s="1285" t="s">
        <v>34</v>
      </c>
      <c r="B23" s="1196"/>
      <c r="C23" s="1196"/>
      <c r="D23" s="1196"/>
      <c r="E23" s="179"/>
      <c r="F23" s="179"/>
    </row>
    <row r="24" spans="1:256">
      <c r="A24" s="309"/>
      <c r="B24" s="168"/>
      <c r="C24" s="168"/>
      <c r="D24" s="168"/>
      <c r="E24" s="179"/>
      <c r="F24" s="179"/>
    </row>
    <row r="25" spans="1:256">
      <c r="A25" s="93" t="s">
        <v>176</v>
      </c>
      <c r="B25" s="465"/>
      <c r="C25" s="221"/>
      <c r="D25" s="221"/>
      <c r="E25" s="179"/>
      <c r="F25" s="179"/>
    </row>
    <row r="26" spans="1:256">
      <c r="A26" s="94" t="s">
        <v>180</v>
      </c>
      <c r="B26" s="466"/>
      <c r="C26" s="466"/>
      <c r="D26" s="466"/>
      <c r="E26" s="179"/>
      <c r="F26" s="179"/>
    </row>
    <row r="27" spans="1:256">
      <c r="A27" s="221"/>
      <c r="B27" s="467"/>
      <c r="C27" s="221"/>
      <c r="D27" s="221"/>
      <c r="E27" s="179"/>
      <c r="F27" s="179"/>
    </row>
    <row r="28" spans="1:256">
      <c r="A28" s="468"/>
      <c r="B28" s="213"/>
      <c r="C28" s="221"/>
      <c r="D28" s="469"/>
      <c r="E28" s="179"/>
      <c r="F28" s="179"/>
    </row>
    <row r="29" spans="1:256">
      <c r="A29" s="468"/>
      <c r="B29" s="213"/>
      <c r="C29" s="221"/>
      <c r="D29" s="469"/>
      <c r="E29" s="179"/>
      <c r="F29" s="179"/>
    </row>
    <row r="30" spans="1:256">
      <c r="A30" s="468"/>
      <c r="B30" s="213"/>
      <c r="C30" s="221"/>
      <c r="D30" s="470"/>
      <c r="E30" s="179"/>
      <c r="F30" s="179"/>
    </row>
    <row r="31" spans="1:256">
      <c r="A31" s="468"/>
      <c r="B31" s="213"/>
      <c r="C31" s="221"/>
      <c r="D31" s="470"/>
      <c r="E31" s="179"/>
      <c r="F31" s="179"/>
    </row>
    <row r="32" spans="1:256">
      <c r="A32" s="450"/>
      <c r="B32" s="471"/>
      <c r="C32" s="221"/>
      <c r="D32" s="221"/>
      <c r="E32" s="179"/>
      <c r="F32" s="179"/>
    </row>
    <row r="33" spans="1:6">
      <c r="A33" s="426"/>
      <c r="B33" s="179"/>
      <c r="C33" s="179"/>
      <c r="D33" s="179"/>
      <c r="E33" s="179"/>
      <c r="F33" s="179"/>
    </row>
  </sheetData>
  <mergeCells count="4">
    <mergeCell ref="A18:C18"/>
    <mergeCell ref="A21:D21"/>
    <mergeCell ref="A22:D22"/>
    <mergeCell ref="A23:D23"/>
  </mergeCells>
  <phoneticPr fontId="2" type="noConversion"/>
  <hyperlinks>
    <hyperlink ref="D1" location="Index!A1" display="Index"/>
  </hyperlinks>
  <pageMargins left="0.75" right="0.75" top="1" bottom="1" header="0.5" footer="0.5"/>
  <pageSetup paperSize="9" scale="67" orientation="landscape" r:id="rId1"/>
  <headerFooter alignWithMargins="0">
    <oddHeader>&amp;CCourt Statistics Quarterly 
Additional Tables - 2014</oddHeader>
    <oddFooter>Page &amp;P of &amp;N</oddFooter>
  </headerFooter>
</worksheet>
</file>

<file path=xl/worksheets/sheet24.xml><?xml version="1.0" encoding="utf-8"?>
<worksheet xmlns="http://schemas.openxmlformats.org/spreadsheetml/2006/main" xmlns:r="http://schemas.openxmlformats.org/officeDocument/2006/relationships">
  <sheetPr codeName="Sheet23"/>
  <dimension ref="A1:IV39"/>
  <sheetViews>
    <sheetView zoomScaleNormal="100" zoomScaleSheetLayoutView="100" workbookViewId="0"/>
  </sheetViews>
  <sheetFormatPr defaultRowHeight="12.75"/>
  <cols>
    <col min="1" max="1" width="27.7109375" style="166" customWidth="1"/>
    <col min="2" max="2" width="30" style="166" customWidth="1"/>
    <col min="3" max="16384" width="9.140625" style="166"/>
  </cols>
  <sheetData>
    <row r="1" spans="1:4">
      <c r="A1" s="457" t="s">
        <v>844</v>
      </c>
      <c r="B1" s="191" t="s">
        <v>643</v>
      </c>
    </row>
    <row r="2" spans="1:4" ht="14.25">
      <c r="A2" s="443" t="s">
        <v>374</v>
      </c>
      <c r="B2" s="372"/>
    </row>
    <row r="3" spans="1:4" ht="14.25">
      <c r="A3" s="591" t="s">
        <v>37</v>
      </c>
      <c r="B3" s="390"/>
    </row>
    <row r="4" spans="1:4" ht="12.75" customHeight="1">
      <c r="A4" s="392"/>
      <c r="B4" s="390"/>
    </row>
    <row r="5" spans="1:4">
      <c r="A5" s="458" t="s">
        <v>340</v>
      </c>
      <c r="B5" s="472" t="s">
        <v>343</v>
      </c>
    </row>
    <row r="6" spans="1:4">
      <c r="A6" s="304">
        <v>2003</v>
      </c>
      <c r="B6" s="473">
        <v>6485</v>
      </c>
    </row>
    <row r="7" spans="1:4">
      <c r="A7" s="304">
        <v>2004</v>
      </c>
      <c r="B7" s="473">
        <v>9446</v>
      </c>
    </row>
    <row r="8" spans="1:4">
      <c r="A8" s="304">
        <v>2005</v>
      </c>
      <c r="B8" s="474">
        <v>9335</v>
      </c>
    </row>
    <row r="9" spans="1:4">
      <c r="A9" s="459">
        <v>2006</v>
      </c>
      <c r="B9" s="474">
        <v>7626</v>
      </c>
    </row>
    <row r="10" spans="1:4">
      <c r="A10" s="459">
        <v>2007</v>
      </c>
      <c r="B10" s="475">
        <v>8794</v>
      </c>
    </row>
    <row r="11" spans="1:4">
      <c r="A11" s="459">
        <v>2008</v>
      </c>
      <c r="B11" s="474">
        <v>11660</v>
      </c>
    </row>
    <row r="12" spans="1:4">
      <c r="A12" s="459">
        <v>2009</v>
      </c>
      <c r="B12" s="474">
        <v>9297</v>
      </c>
    </row>
    <row r="13" spans="1:4">
      <c r="A13" s="459">
        <v>2010</v>
      </c>
      <c r="B13" s="474">
        <v>8113</v>
      </c>
    </row>
    <row r="14" spans="1:4">
      <c r="A14" s="459">
        <v>2011</v>
      </c>
      <c r="B14" s="474">
        <v>9642</v>
      </c>
      <c r="D14" s="198"/>
    </row>
    <row r="15" spans="1:4">
      <c r="A15" s="459">
        <v>2012</v>
      </c>
      <c r="B15" s="474">
        <v>10254</v>
      </c>
      <c r="D15" s="198"/>
    </row>
    <row r="16" spans="1:4">
      <c r="A16" s="459">
        <v>2013</v>
      </c>
      <c r="B16" s="476">
        <v>12013</v>
      </c>
      <c r="D16" s="198"/>
    </row>
    <row r="17" spans="1:256">
      <c r="A17" s="440">
        <v>2014</v>
      </c>
      <c r="B17" s="477">
        <v>12010</v>
      </c>
    </row>
    <row r="18" spans="1:256">
      <c r="A18" s="109"/>
      <c r="B18" s="476"/>
    </row>
    <row r="19" spans="1:256">
      <c r="A19" s="1122" t="s">
        <v>28</v>
      </c>
    </row>
    <row r="20" spans="1:256" ht="12.75" customHeight="1">
      <c r="A20" s="1253"/>
      <c r="B20" s="1197"/>
    </row>
    <row r="21" spans="1:256">
      <c r="A21" s="426" t="s">
        <v>233</v>
      </c>
    </row>
    <row r="22" spans="1:256" ht="21.75" customHeight="1">
      <c r="A22" s="1285" t="s">
        <v>29</v>
      </c>
      <c r="B22" s="1285"/>
      <c r="C22" s="490"/>
      <c r="D22" s="490"/>
      <c r="E22" s="490"/>
      <c r="F22" s="490"/>
      <c r="G22" s="490"/>
      <c r="H22" s="490"/>
      <c r="I22" s="490"/>
      <c r="J22" s="490"/>
      <c r="K22" s="490"/>
      <c r="L22" s="490"/>
      <c r="M22" s="490"/>
      <c r="N22" s="490"/>
      <c r="O22" s="490"/>
      <c r="P22" s="490"/>
      <c r="Q22" s="490"/>
      <c r="R22" s="490"/>
      <c r="S22" s="490"/>
      <c r="T22" s="490"/>
      <c r="U22" s="490"/>
      <c r="V22" s="490"/>
      <c r="W22" s="490"/>
      <c r="X22" s="490"/>
      <c r="Y22" s="490"/>
      <c r="Z22" s="490"/>
      <c r="AA22" s="490"/>
      <c r="AB22" s="490"/>
      <c r="AC22" s="490" t="s">
        <v>79</v>
      </c>
      <c r="AD22" s="490" t="s">
        <v>79</v>
      </c>
      <c r="AE22" s="490" t="s">
        <v>79</v>
      </c>
      <c r="AF22" s="490" t="s">
        <v>79</v>
      </c>
      <c r="AG22" s="490" t="s">
        <v>79</v>
      </c>
      <c r="AH22" s="490" t="s">
        <v>79</v>
      </c>
      <c r="AI22" s="490" t="s">
        <v>79</v>
      </c>
      <c r="AJ22" s="490" t="s">
        <v>79</v>
      </c>
      <c r="AK22" s="490" t="s">
        <v>79</v>
      </c>
      <c r="AL22" s="490" t="s">
        <v>79</v>
      </c>
      <c r="AM22" s="490" t="s">
        <v>79</v>
      </c>
      <c r="AN22" s="490" t="s">
        <v>79</v>
      </c>
      <c r="AO22" s="490" t="s">
        <v>79</v>
      </c>
      <c r="AP22" s="490" t="s">
        <v>79</v>
      </c>
      <c r="AQ22" s="490" t="s">
        <v>79</v>
      </c>
      <c r="AR22" s="490" t="s">
        <v>79</v>
      </c>
      <c r="AS22" s="490" t="s">
        <v>79</v>
      </c>
      <c r="AT22" s="490" t="s">
        <v>79</v>
      </c>
      <c r="AU22" s="490" t="s">
        <v>79</v>
      </c>
      <c r="AV22" s="490" t="s">
        <v>79</v>
      </c>
      <c r="AW22" s="490" t="s">
        <v>79</v>
      </c>
      <c r="AX22" s="490" t="s">
        <v>79</v>
      </c>
      <c r="AY22" s="490" t="s">
        <v>79</v>
      </c>
      <c r="AZ22" s="490" t="s">
        <v>79</v>
      </c>
      <c r="BA22" s="490" t="s">
        <v>79</v>
      </c>
      <c r="BB22" s="490" t="s">
        <v>79</v>
      </c>
      <c r="BC22" s="490" t="s">
        <v>79</v>
      </c>
      <c r="BD22" s="490" t="s">
        <v>79</v>
      </c>
      <c r="BE22" s="490" t="s">
        <v>79</v>
      </c>
      <c r="BF22" s="490" t="s">
        <v>79</v>
      </c>
      <c r="BG22" s="490" t="s">
        <v>79</v>
      </c>
      <c r="BH22" s="490" t="s">
        <v>79</v>
      </c>
      <c r="BI22" s="490" t="s">
        <v>79</v>
      </c>
      <c r="BJ22" s="490" t="s">
        <v>79</v>
      </c>
      <c r="BK22" s="490" t="s">
        <v>79</v>
      </c>
      <c r="BL22" s="490" t="s">
        <v>79</v>
      </c>
      <c r="BM22" s="490" t="s">
        <v>79</v>
      </c>
      <c r="BN22" s="490" t="s">
        <v>79</v>
      </c>
      <c r="BO22" s="490" t="s">
        <v>79</v>
      </c>
      <c r="BP22" s="490" t="s">
        <v>79</v>
      </c>
      <c r="BQ22" s="490" t="s">
        <v>79</v>
      </c>
      <c r="BR22" s="490" t="s">
        <v>79</v>
      </c>
      <c r="BS22" s="490" t="s">
        <v>79</v>
      </c>
      <c r="BT22" s="490" t="s">
        <v>79</v>
      </c>
      <c r="BU22" s="490" t="s">
        <v>79</v>
      </c>
      <c r="BV22" s="490" t="s">
        <v>79</v>
      </c>
      <c r="BW22" s="490" t="s">
        <v>79</v>
      </c>
      <c r="BX22" s="490" t="s">
        <v>79</v>
      </c>
      <c r="BY22" s="490" t="s">
        <v>79</v>
      </c>
      <c r="BZ22" s="490" t="s">
        <v>79</v>
      </c>
      <c r="CA22" s="490" t="s">
        <v>79</v>
      </c>
      <c r="CB22" s="490" t="s">
        <v>79</v>
      </c>
      <c r="CC22" s="490" t="s">
        <v>79</v>
      </c>
      <c r="CD22" s="490" t="s">
        <v>79</v>
      </c>
      <c r="CE22" s="490" t="s">
        <v>79</v>
      </c>
      <c r="CF22" s="490" t="s">
        <v>79</v>
      </c>
      <c r="CG22" s="490" t="s">
        <v>79</v>
      </c>
      <c r="CH22" s="490" t="s">
        <v>79</v>
      </c>
      <c r="CI22" s="490" t="s">
        <v>79</v>
      </c>
      <c r="CJ22" s="490" t="s">
        <v>79</v>
      </c>
      <c r="CK22" s="490" t="s">
        <v>79</v>
      </c>
      <c r="CL22" s="490" t="s">
        <v>79</v>
      </c>
      <c r="CM22" s="490" t="s">
        <v>79</v>
      </c>
      <c r="CN22" s="490" t="s">
        <v>79</v>
      </c>
      <c r="CO22" s="490" t="s">
        <v>79</v>
      </c>
      <c r="CP22" s="490" t="s">
        <v>79</v>
      </c>
      <c r="CQ22" s="490" t="s">
        <v>79</v>
      </c>
      <c r="CR22" s="490" t="s">
        <v>79</v>
      </c>
      <c r="CS22" s="490" t="s">
        <v>79</v>
      </c>
      <c r="CT22" s="490" t="s">
        <v>79</v>
      </c>
      <c r="CU22" s="490" t="s">
        <v>79</v>
      </c>
      <c r="CV22" s="490" t="s">
        <v>79</v>
      </c>
      <c r="CW22" s="490" t="s">
        <v>79</v>
      </c>
      <c r="CX22" s="490" t="s">
        <v>79</v>
      </c>
      <c r="CY22" s="490" t="s">
        <v>79</v>
      </c>
      <c r="CZ22" s="490" t="s">
        <v>79</v>
      </c>
      <c r="DA22" s="490" t="s">
        <v>79</v>
      </c>
      <c r="DB22" s="490" t="s">
        <v>79</v>
      </c>
      <c r="DC22" s="490" t="s">
        <v>79</v>
      </c>
      <c r="DD22" s="490" t="s">
        <v>79</v>
      </c>
      <c r="DE22" s="490" t="s">
        <v>79</v>
      </c>
      <c r="DF22" s="490" t="s">
        <v>79</v>
      </c>
      <c r="DG22" s="490" t="s">
        <v>79</v>
      </c>
      <c r="DH22" s="490" t="s">
        <v>79</v>
      </c>
      <c r="DI22" s="490" t="s">
        <v>79</v>
      </c>
      <c r="DJ22" s="490" t="s">
        <v>79</v>
      </c>
      <c r="DK22" s="490" t="s">
        <v>79</v>
      </c>
      <c r="DL22" s="490" t="s">
        <v>79</v>
      </c>
      <c r="DM22" s="490" t="s">
        <v>79</v>
      </c>
      <c r="DN22" s="490" t="s">
        <v>79</v>
      </c>
      <c r="DO22" s="490" t="s">
        <v>79</v>
      </c>
      <c r="DP22" s="490" t="s">
        <v>79</v>
      </c>
      <c r="DQ22" s="490" t="s">
        <v>79</v>
      </c>
      <c r="DR22" s="490" t="s">
        <v>79</v>
      </c>
      <c r="DS22" s="490" t="s">
        <v>79</v>
      </c>
      <c r="DT22" s="490" t="s">
        <v>79</v>
      </c>
      <c r="DU22" s="490" t="s">
        <v>79</v>
      </c>
      <c r="DV22" s="490" t="s">
        <v>79</v>
      </c>
      <c r="DW22" s="490" t="s">
        <v>79</v>
      </c>
      <c r="DX22" s="490" t="s">
        <v>79</v>
      </c>
      <c r="DY22" s="490" t="s">
        <v>79</v>
      </c>
      <c r="DZ22" s="490" t="s">
        <v>79</v>
      </c>
      <c r="EA22" s="490" t="s">
        <v>79</v>
      </c>
      <c r="EB22" s="490" t="s">
        <v>79</v>
      </c>
      <c r="EC22" s="490" t="s">
        <v>79</v>
      </c>
      <c r="ED22" s="490" t="s">
        <v>79</v>
      </c>
      <c r="EE22" s="490" t="s">
        <v>79</v>
      </c>
      <c r="EF22" s="490" t="s">
        <v>79</v>
      </c>
      <c r="EG22" s="490" t="s">
        <v>79</v>
      </c>
      <c r="EH22" s="490" t="s">
        <v>79</v>
      </c>
      <c r="EI22" s="490" t="s">
        <v>79</v>
      </c>
      <c r="EJ22" s="490" t="s">
        <v>79</v>
      </c>
      <c r="EK22" s="490" t="s">
        <v>79</v>
      </c>
      <c r="EL22" s="490" t="s">
        <v>79</v>
      </c>
      <c r="EM22" s="490" t="s">
        <v>79</v>
      </c>
      <c r="EN22" s="490" t="s">
        <v>79</v>
      </c>
      <c r="EO22" s="490" t="s">
        <v>79</v>
      </c>
      <c r="EP22" s="490" t="s">
        <v>79</v>
      </c>
      <c r="EQ22" s="490" t="s">
        <v>79</v>
      </c>
      <c r="ER22" s="490" t="s">
        <v>79</v>
      </c>
      <c r="ES22" s="490" t="s">
        <v>79</v>
      </c>
      <c r="ET22" s="490" t="s">
        <v>79</v>
      </c>
      <c r="EU22" s="490" t="s">
        <v>79</v>
      </c>
      <c r="EV22" s="490" t="s">
        <v>79</v>
      </c>
      <c r="EW22" s="490" t="s">
        <v>79</v>
      </c>
      <c r="EX22" s="490" t="s">
        <v>79</v>
      </c>
      <c r="EY22" s="490" t="s">
        <v>79</v>
      </c>
      <c r="EZ22" s="490" t="s">
        <v>79</v>
      </c>
      <c r="FA22" s="490" t="s">
        <v>79</v>
      </c>
      <c r="FB22" s="490" t="s">
        <v>79</v>
      </c>
      <c r="FC22" s="490" t="s">
        <v>79</v>
      </c>
      <c r="FD22" s="490" t="s">
        <v>79</v>
      </c>
      <c r="FE22" s="490" t="s">
        <v>79</v>
      </c>
      <c r="FF22" s="490" t="s">
        <v>79</v>
      </c>
      <c r="FG22" s="490" t="s">
        <v>79</v>
      </c>
      <c r="FH22" s="490" t="s">
        <v>79</v>
      </c>
      <c r="FI22" s="490" t="s">
        <v>79</v>
      </c>
      <c r="FJ22" s="490" t="s">
        <v>79</v>
      </c>
      <c r="FK22" s="490" t="s">
        <v>79</v>
      </c>
      <c r="FL22" s="490" t="s">
        <v>79</v>
      </c>
      <c r="FM22" s="490" t="s">
        <v>79</v>
      </c>
      <c r="FN22" s="490" t="s">
        <v>79</v>
      </c>
      <c r="FO22" s="490" t="s">
        <v>79</v>
      </c>
      <c r="FP22" s="490" t="s">
        <v>79</v>
      </c>
      <c r="FQ22" s="490" t="s">
        <v>79</v>
      </c>
      <c r="FR22" s="490" t="s">
        <v>79</v>
      </c>
      <c r="FS22" s="490" t="s">
        <v>79</v>
      </c>
      <c r="FT22" s="490" t="s">
        <v>79</v>
      </c>
      <c r="FU22" s="490" t="s">
        <v>79</v>
      </c>
      <c r="FV22" s="490" t="s">
        <v>79</v>
      </c>
      <c r="FW22" s="490" t="s">
        <v>79</v>
      </c>
      <c r="FX22" s="490" t="s">
        <v>79</v>
      </c>
      <c r="FY22" s="490" t="s">
        <v>79</v>
      </c>
      <c r="FZ22" s="490" t="s">
        <v>79</v>
      </c>
      <c r="GA22" s="490" t="s">
        <v>79</v>
      </c>
      <c r="GB22" s="490" t="s">
        <v>79</v>
      </c>
      <c r="GC22" s="490" t="s">
        <v>79</v>
      </c>
      <c r="GD22" s="490" t="s">
        <v>79</v>
      </c>
      <c r="GE22" s="490" t="s">
        <v>79</v>
      </c>
      <c r="GF22" s="490" t="s">
        <v>79</v>
      </c>
      <c r="GG22" s="490" t="s">
        <v>79</v>
      </c>
      <c r="GH22" s="490" t="s">
        <v>79</v>
      </c>
      <c r="GI22" s="490" t="s">
        <v>79</v>
      </c>
      <c r="GJ22" s="490" t="s">
        <v>79</v>
      </c>
      <c r="GK22" s="490" t="s">
        <v>79</v>
      </c>
      <c r="GL22" s="490" t="s">
        <v>79</v>
      </c>
      <c r="GM22" s="490" t="s">
        <v>79</v>
      </c>
      <c r="GN22" s="490" t="s">
        <v>79</v>
      </c>
      <c r="GO22" s="490" t="s">
        <v>79</v>
      </c>
      <c r="GP22" s="490" t="s">
        <v>79</v>
      </c>
      <c r="GQ22" s="490" t="s">
        <v>79</v>
      </c>
      <c r="GR22" s="490" t="s">
        <v>79</v>
      </c>
      <c r="GS22" s="490" t="s">
        <v>79</v>
      </c>
      <c r="GT22" s="490" t="s">
        <v>79</v>
      </c>
      <c r="GU22" s="490" t="s">
        <v>79</v>
      </c>
      <c r="GV22" s="490" t="s">
        <v>79</v>
      </c>
      <c r="GW22" s="490" t="s">
        <v>79</v>
      </c>
      <c r="GX22" s="490" t="s">
        <v>79</v>
      </c>
      <c r="GY22" s="490" t="s">
        <v>79</v>
      </c>
      <c r="GZ22" s="490" t="s">
        <v>79</v>
      </c>
      <c r="HA22" s="490" t="s">
        <v>79</v>
      </c>
      <c r="HB22" s="490" t="s">
        <v>79</v>
      </c>
      <c r="HC22" s="490" t="s">
        <v>79</v>
      </c>
      <c r="HD22" s="490" t="s">
        <v>79</v>
      </c>
      <c r="HE22" s="490" t="s">
        <v>79</v>
      </c>
      <c r="HF22" s="490" t="s">
        <v>79</v>
      </c>
      <c r="HG22" s="490" t="s">
        <v>79</v>
      </c>
      <c r="HH22" s="490" t="s">
        <v>79</v>
      </c>
      <c r="HI22" s="490" t="s">
        <v>79</v>
      </c>
      <c r="HJ22" s="490" t="s">
        <v>79</v>
      </c>
      <c r="HK22" s="490" t="s">
        <v>79</v>
      </c>
      <c r="HL22" s="490" t="s">
        <v>79</v>
      </c>
      <c r="HM22" s="490" t="s">
        <v>79</v>
      </c>
      <c r="HN22" s="490" t="s">
        <v>79</v>
      </c>
      <c r="HO22" s="490" t="s">
        <v>79</v>
      </c>
      <c r="HP22" s="490" t="s">
        <v>79</v>
      </c>
      <c r="HQ22" s="490" t="s">
        <v>79</v>
      </c>
      <c r="HR22" s="490" t="s">
        <v>79</v>
      </c>
      <c r="HS22" s="490" t="s">
        <v>79</v>
      </c>
      <c r="HT22" s="490" t="s">
        <v>79</v>
      </c>
      <c r="HU22" s="490" t="s">
        <v>79</v>
      </c>
      <c r="HV22" s="490" t="s">
        <v>79</v>
      </c>
      <c r="HW22" s="490" t="s">
        <v>79</v>
      </c>
      <c r="HX22" s="490" t="s">
        <v>79</v>
      </c>
      <c r="HY22" s="490" t="s">
        <v>79</v>
      </c>
      <c r="HZ22" s="490" t="s">
        <v>79</v>
      </c>
      <c r="IA22" s="490" t="s">
        <v>79</v>
      </c>
      <c r="IB22" s="490" t="s">
        <v>79</v>
      </c>
      <c r="IC22" s="490" t="s">
        <v>79</v>
      </c>
      <c r="ID22" s="490" t="s">
        <v>79</v>
      </c>
      <c r="IE22" s="490" t="s">
        <v>79</v>
      </c>
      <c r="IF22" s="490" t="s">
        <v>79</v>
      </c>
      <c r="IG22" s="490" t="s">
        <v>79</v>
      </c>
      <c r="IH22" s="490" t="s">
        <v>79</v>
      </c>
      <c r="II22" s="490" t="s">
        <v>79</v>
      </c>
      <c r="IJ22" s="490" t="s">
        <v>79</v>
      </c>
      <c r="IK22" s="490" t="s">
        <v>79</v>
      </c>
      <c r="IL22" s="490" t="s">
        <v>79</v>
      </c>
      <c r="IM22" s="490" t="s">
        <v>79</v>
      </c>
      <c r="IN22" s="490" t="s">
        <v>79</v>
      </c>
      <c r="IO22" s="490" t="s">
        <v>79</v>
      </c>
      <c r="IP22" s="490" t="s">
        <v>79</v>
      </c>
      <c r="IQ22" s="490" t="s">
        <v>79</v>
      </c>
      <c r="IR22" s="490" t="s">
        <v>79</v>
      </c>
      <c r="IS22" s="490" t="s">
        <v>79</v>
      </c>
      <c r="IT22" s="490" t="s">
        <v>79</v>
      </c>
      <c r="IU22" s="490" t="s">
        <v>79</v>
      </c>
      <c r="IV22" s="490" t="s">
        <v>79</v>
      </c>
    </row>
    <row r="23" spans="1:256" ht="25.5" customHeight="1">
      <c r="A23" s="1285" t="s">
        <v>36</v>
      </c>
      <c r="B23" s="1299"/>
    </row>
    <row r="24" spans="1:256">
      <c r="A24" s="309"/>
      <c r="B24" s="1081"/>
    </row>
    <row r="25" spans="1:256">
      <c r="A25" s="93" t="s">
        <v>176</v>
      </c>
      <c r="B25" s="235"/>
      <c r="F25" s="91"/>
    </row>
    <row r="26" spans="1:256">
      <c r="A26" s="94" t="s">
        <v>180</v>
      </c>
      <c r="B26" s="235"/>
    </row>
    <row r="27" spans="1:256">
      <c r="A27" s="221"/>
      <c r="B27" s="221"/>
      <c r="C27" s="179"/>
      <c r="D27" s="179"/>
    </row>
    <row r="28" spans="1:256">
      <c r="A28" s="450"/>
      <c r="B28" s="467"/>
      <c r="C28" s="179"/>
      <c r="D28" s="179"/>
    </row>
    <row r="29" spans="1:256">
      <c r="A29" s="465"/>
      <c r="B29" s="465"/>
      <c r="C29" s="179"/>
      <c r="D29" s="179"/>
    </row>
    <row r="30" spans="1:256">
      <c r="A30" s="455"/>
      <c r="B30" s="465"/>
      <c r="C30" s="179"/>
      <c r="D30" s="179"/>
    </row>
    <row r="31" spans="1:256">
      <c r="A31" s="455"/>
      <c r="B31" s="465"/>
      <c r="C31" s="179"/>
      <c r="D31" s="179"/>
    </row>
    <row r="32" spans="1:256">
      <c r="A32" s="450"/>
      <c r="B32" s="453"/>
      <c r="C32" s="179"/>
      <c r="D32" s="179"/>
    </row>
    <row r="33" spans="1:4">
      <c r="A33" s="221"/>
      <c r="B33" s="467"/>
      <c r="C33" s="179"/>
      <c r="D33" s="179"/>
    </row>
    <row r="34" spans="1:4">
      <c r="A34" s="468"/>
      <c r="B34" s="212"/>
      <c r="C34" s="179"/>
      <c r="D34" s="179"/>
    </row>
    <row r="35" spans="1:4">
      <c r="A35" s="468"/>
      <c r="B35" s="452"/>
      <c r="C35" s="179"/>
      <c r="D35" s="179"/>
    </row>
    <row r="36" spans="1:4">
      <c r="A36" s="468"/>
      <c r="B36" s="212"/>
      <c r="C36" s="179"/>
      <c r="D36" s="179"/>
    </row>
    <row r="37" spans="1:4">
      <c r="A37" s="468"/>
      <c r="B37" s="212"/>
      <c r="C37" s="179"/>
      <c r="D37" s="179"/>
    </row>
    <row r="38" spans="1:4">
      <c r="A38" s="450"/>
      <c r="B38" s="471"/>
      <c r="C38" s="179"/>
      <c r="D38" s="179"/>
    </row>
    <row r="39" spans="1:4">
      <c r="A39" s="179"/>
      <c r="B39" s="179"/>
      <c r="C39" s="179"/>
      <c r="D39" s="179"/>
    </row>
  </sheetData>
  <mergeCells count="3">
    <mergeCell ref="A23:B23"/>
    <mergeCell ref="A20:B20"/>
    <mergeCell ref="A22:B22"/>
  </mergeCells>
  <phoneticPr fontId="2" type="noConversion"/>
  <hyperlinks>
    <hyperlink ref="B1" location="Index!A1" display="Index"/>
  </hyperlinks>
  <pageMargins left="0.75" right="0.75" top="1" bottom="1" header="0.5" footer="0.5"/>
  <pageSetup paperSize="9" scale="67" orientation="landscape" r:id="rId1"/>
  <headerFooter alignWithMargins="0">
    <oddHeader>&amp;CCourt Statistics Quarterly 
Additional Tables - 2014</oddHeader>
    <oddFooter>Page &amp;P of &amp;N</oddFooter>
  </headerFooter>
</worksheet>
</file>

<file path=xl/worksheets/sheet25.xml><?xml version="1.0" encoding="utf-8"?>
<worksheet xmlns="http://schemas.openxmlformats.org/spreadsheetml/2006/main" xmlns:r="http://schemas.openxmlformats.org/officeDocument/2006/relationships">
  <sheetPr codeName="Sheet24"/>
  <dimension ref="A1:IV30"/>
  <sheetViews>
    <sheetView zoomScaleNormal="100" zoomScaleSheetLayoutView="100" workbookViewId="0"/>
  </sheetViews>
  <sheetFormatPr defaultRowHeight="12.75"/>
  <cols>
    <col min="1" max="1" width="16.42578125" style="166" customWidth="1"/>
    <col min="2" max="2" width="11" style="166" customWidth="1"/>
    <col min="3" max="20" width="8.42578125" style="166" customWidth="1"/>
    <col min="21" max="21" width="10.42578125" style="166" customWidth="1"/>
    <col min="22" max="16384" width="9.140625" style="166"/>
  </cols>
  <sheetData>
    <row r="1" spans="1:27">
      <c r="A1" s="457" t="s">
        <v>845</v>
      </c>
      <c r="B1" s="372"/>
      <c r="C1" s="372"/>
      <c r="D1" s="372"/>
      <c r="E1" s="372"/>
      <c r="F1" s="372"/>
      <c r="G1" s="372"/>
      <c r="H1" s="372"/>
      <c r="I1" s="372"/>
      <c r="J1" s="372"/>
      <c r="K1" s="372"/>
      <c r="L1" s="372"/>
      <c r="M1" s="372"/>
      <c r="N1" s="372"/>
      <c r="O1" s="191"/>
      <c r="P1" s="191"/>
      <c r="Q1" s="191"/>
      <c r="R1" s="191"/>
      <c r="T1" s="191" t="s">
        <v>643</v>
      </c>
    </row>
    <row r="2" spans="1:27" ht="14.25">
      <c r="A2" s="478" t="s">
        <v>374</v>
      </c>
      <c r="B2" s="479"/>
      <c r="C2" s="443"/>
      <c r="D2" s="443"/>
      <c r="E2" s="443"/>
      <c r="F2" s="443"/>
      <c r="G2" s="443"/>
    </row>
    <row r="3" spans="1:27">
      <c r="A3" s="1300" t="s">
        <v>783</v>
      </c>
      <c r="B3" s="1300"/>
      <c r="C3" s="1300"/>
      <c r="D3" s="1300"/>
      <c r="E3" s="443"/>
      <c r="F3" s="443"/>
      <c r="G3" s="443"/>
    </row>
    <row r="4" spans="1:27">
      <c r="A4" s="376"/>
      <c r="B4" s="373"/>
      <c r="C4" s="443"/>
      <c r="D4" s="443"/>
      <c r="E4" s="443"/>
      <c r="F4" s="443"/>
      <c r="G4" s="443"/>
    </row>
    <row r="5" spans="1:27" ht="39.75" customHeight="1">
      <c r="A5" s="1304" t="s">
        <v>344</v>
      </c>
      <c r="B5" s="1301" t="s">
        <v>111</v>
      </c>
      <c r="C5" s="1301"/>
      <c r="D5" s="1301"/>
      <c r="E5" s="1301" t="s">
        <v>112</v>
      </c>
      <c r="F5" s="1301"/>
      <c r="G5" s="1301"/>
      <c r="H5" s="1301" t="s">
        <v>113</v>
      </c>
      <c r="I5" s="1301"/>
      <c r="J5" s="1301"/>
      <c r="K5" s="1301" t="s">
        <v>114</v>
      </c>
      <c r="L5" s="1301"/>
      <c r="M5" s="1301"/>
      <c r="N5" s="1301" t="s">
        <v>115</v>
      </c>
      <c r="O5" s="1301"/>
      <c r="P5" s="1301"/>
      <c r="Q5" s="1301" t="s">
        <v>347</v>
      </c>
      <c r="R5" s="1302"/>
      <c r="S5" s="1303"/>
      <c r="T5" s="755" t="s">
        <v>231</v>
      </c>
    </row>
    <row r="6" spans="1:27" ht="25.5">
      <c r="A6" s="1305"/>
      <c r="B6" s="310" t="s">
        <v>345</v>
      </c>
      <c r="C6" s="310" t="s">
        <v>346</v>
      </c>
      <c r="D6" s="333" t="s">
        <v>231</v>
      </c>
      <c r="E6" s="310" t="s">
        <v>345</v>
      </c>
      <c r="F6" s="310" t="s">
        <v>346</v>
      </c>
      <c r="G6" s="333" t="s">
        <v>231</v>
      </c>
      <c r="H6" s="310" t="s">
        <v>345</v>
      </c>
      <c r="I6" s="310" t="s">
        <v>346</v>
      </c>
      <c r="J6" s="333" t="s">
        <v>231</v>
      </c>
      <c r="K6" s="310" t="s">
        <v>345</v>
      </c>
      <c r="L6" s="310" t="s">
        <v>346</v>
      </c>
      <c r="M6" s="333" t="s">
        <v>231</v>
      </c>
      <c r="N6" s="310" t="s">
        <v>345</v>
      </c>
      <c r="O6" s="310" t="s">
        <v>346</v>
      </c>
      <c r="P6" s="333" t="s">
        <v>231</v>
      </c>
      <c r="Q6" s="310" t="s">
        <v>345</v>
      </c>
      <c r="R6" s="310" t="s">
        <v>346</v>
      </c>
      <c r="S6" s="333" t="s">
        <v>231</v>
      </c>
      <c r="T6" s="756"/>
    </row>
    <row r="7" spans="1:27">
      <c r="A7" s="757">
        <v>2003</v>
      </c>
      <c r="B7" s="201">
        <v>21165</v>
      </c>
      <c r="C7" s="201">
        <v>20487</v>
      </c>
      <c r="D7" s="743">
        <v>41652</v>
      </c>
      <c r="E7" s="201">
        <v>56</v>
      </c>
      <c r="F7" s="201">
        <v>40</v>
      </c>
      <c r="G7" s="743">
        <v>96</v>
      </c>
      <c r="H7" s="201">
        <v>42</v>
      </c>
      <c r="I7" s="201">
        <v>33</v>
      </c>
      <c r="J7" s="743">
        <v>75</v>
      </c>
      <c r="K7" s="201">
        <v>280</v>
      </c>
      <c r="L7" s="201">
        <v>50</v>
      </c>
      <c r="M7" s="743">
        <v>330</v>
      </c>
      <c r="N7" s="201">
        <v>131</v>
      </c>
      <c r="O7" s="201">
        <v>5</v>
      </c>
      <c r="P7" s="743">
        <v>136</v>
      </c>
      <c r="Q7" s="480" t="s">
        <v>247</v>
      </c>
      <c r="R7" s="201">
        <v>18</v>
      </c>
      <c r="S7" s="752">
        <v>18</v>
      </c>
      <c r="T7" s="744">
        <v>42307</v>
      </c>
      <c r="U7" s="349"/>
      <c r="V7" s="349"/>
      <c r="W7" s="349"/>
      <c r="X7" s="349"/>
      <c r="Y7" s="349"/>
      <c r="Z7" s="349"/>
      <c r="AA7" s="349"/>
    </row>
    <row r="8" spans="1:27">
      <c r="A8" s="757">
        <v>2004</v>
      </c>
      <c r="B8" s="481">
        <v>19026</v>
      </c>
      <c r="C8" s="481">
        <v>29604</v>
      </c>
      <c r="D8" s="744">
        <v>48630</v>
      </c>
      <c r="E8" s="481">
        <v>22</v>
      </c>
      <c r="F8" s="481">
        <v>22</v>
      </c>
      <c r="G8" s="744">
        <v>44</v>
      </c>
      <c r="H8" s="482">
        <v>13</v>
      </c>
      <c r="I8" s="481">
        <v>9</v>
      </c>
      <c r="J8" s="744">
        <v>22</v>
      </c>
      <c r="K8" s="481">
        <v>19</v>
      </c>
      <c r="L8" s="481">
        <v>15</v>
      </c>
      <c r="M8" s="744">
        <v>34</v>
      </c>
      <c r="N8" s="481">
        <v>160</v>
      </c>
      <c r="O8" s="481">
        <v>1</v>
      </c>
      <c r="P8" s="744">
        <v>161</v>
      </c>
      <c r="Q8" s="480" t="s">
        <v>247</v>
      </c>
      <c r="R8" s="481">
        <v>3</v>
      </c>
      <c r="S8" s="753">
        <v>3</v>
      </c>
      <c r="T8" s="744">
        <v>48894</v>
      </c>
      <c r="U8" s="349"/>
      <c r="V8" s="349"/>
      <c r="W8" s="349"/>
      <c r="X8" s="349"/>
      <c r="Y8" s="349"/>
      <c r="Z8" s="349"/>
      <c r="AA8" s="349"/>
    </row>
    <row r="9" spans="1:27">
      <c r="A9" s="757">
        <v>2005</v>
      </c>
      <c r="B9" s="201">
        <v>11626</v>
      </c>
      <c r="C9" s="201">
        <v>24413</v>
      </c>
      <c r="D9" s="744">
        <v>36039</v>
      </c>
      <c r="E9" s="201">
        <v>22</v>
      </c>
      <c r="F9" s="483" t="s">
        <v>247</v>
      </c>
      <c r="G9" s="744">
        <v>22</v>
      </c>
      <c r="H9" s="201">
        <v>1</v>
      </c>
      <c r="I9" s="483" t="s">
        <v>247</v>
      </c>
      <c r="J9" s="744">
        <v>1</v>
      </c>
      <c r="K9" s="483">
        <v>170</v>
      </c>
      <c r="L9" s="483" t="s">
        <v>247</v>
      </c>
      <c r="M9" s="744">
        <v>170</v>
      </c>
      <c r="N9" s="201">
        <v>28</v>
      </c>
      <c r="O9" s="483" t="s">
        <v>247</v>
      </c>
      <c r="P9" s="744">
        <v>28</v>
      </c>
      <c r="Q9" s="480" t="s">
        <v>247</v>
      </c>
      <c r="R9" s="201">
        <v>2</v>
      </c>
      <c r="S9" s="753">
        <v>2</v>
      </c>
      <c r="T9" s="744">
        <v>36262</v>
      </c>
      <c r="U9" s="349"/>
      <c r="V9" s="349"/>
      <c r="W9" s="349"/>
      <c r="X9" s="349"/>
      <c r="Y9" s="349"/>
      <c r="Z9" s="349"/>
      <c r="AA9" s="349"/>
    </row>
    <row r="10" spans="1:27">
      <c r="A10" s="757">
        <v>2006</v>
      </c>
      <c r="B10" s="201">
        <v>12078</v>
      </c>
      <c r="C10" s="201">
        <v>34732</v>
      </c>
      <c r="D10" s="744">
        <v>46810</v>
      </c>
      <c r="E10" s="201">
        <v>21</v>
      </c>
      <c r="F10" s="483" t="s">
        <v>247</v>
      </c>
      <c r="G10" s="744">
        <v>21</v>
      </c>
      <c r="H10" s="201">
        <v>1</v>
      </c>
      <c r="I10" s="483" t="s">
        <v>247</v>
      </c>
      <c r="J10" s="744">
        <v>1</v>
      </c>
      <c r="K10" s="483">
        <v>268</v>
      </c>
      <c r="L10" s="483" t="s">
        <v>247</v>
      </c>
      <c r="M10" s="744">
        <v>268</v>
      </c>
      <c r="N10" s="201">
        <v>17</v>
      </c>
      <c r="O10" s="483" t="s">
        <v>247</v>
      </c>
      <c r="P10" s="744">
        <v>17</v>
      </c>
      <c r="Q10" s="480" t="s">
        <v>247</v>
      </c>
      <c r="R10" s="201">
        <v>2</v>
      </c>
      <c r="S10" s="753">
        <v>2</v>
      </c>
      <c r="T10" s="744">
        <v>47119</v>
      </c>
      <c r="U10" s="349"/>
      <c r="V10" s="349"/>
      <c r="W10" s="349"/>
      <c r="X10" s="349"/>
      <c r="Y10" s="349"/>
      <c r="Z10" s="349"/>
      <c r="AA10" s="349"/>
    </row>
    <row r="11" spans="1:27">
      <c r="A11" s="757">
        <v>2007</v>
      </c>
      <c r="B11" s="201">
        <v>9035</v>
      </c>
      <c r="C11" s="201">
        <v>39647</v>
      </c>
      <c r="D11" s="744">
        <v>48682</v>
      </c>
      <c r="E11" s="201">
        <v>42</v>
      </c>
      <c r="F11" s="483" t="s">
        <v>247</v>
      </c>
      <c r="G11" s="744">
        <v>42</v>
      </c>
      <c r="H11" s="201" t="s">
        <v>247</v>
      </c>
      <c r="I11" s="483" t="s">
        <v>247</v>
      </c>
      <c r="J11" s="744" t="s">
        <v>247</v>
      </c>
      <c r="K11" s="483">
        <v>137</v>
      </c>
      <c r="L11" s="483" t="s">
        <v>247</v>
      </c>
      <c r="M11" s="744">
        <v>137</v>
      </c>
      <c r="N11" s="201">
        <v>40</v>
      </c>
      <c r="O11" s="483" t="s">
        <v>247</v>
      </c>
      <c r="P11" s="744">
        <v>40</v>
      </c>
      <c r="Q11" s="480" t="s">
        <v>247</v>
      </c>
      <c r="R11" s="201">
        <v>2</v>
      </c>
      <c r="S11" s="753">
        <v>2</v>
      </c>
      <c r="T11" s="744">
        <v>48903</v>
      </c>
      <c r="U11" s="349"/>
      <c r="V11" s="349"/>
      <c r="W11" s="349"/>
      <c r="X11" s="349"/>
      <c r="Y11" s="349"/>
      <c r="Z11" s="349"/>
      <c r="AA11" s="349"/>
    </row>
    <row r="12" spans="1:27">
      <c r="A12" s="757">
        <v>2008</v>
      </c>
      <c r="B12" s="201">
        <v>7958</v>
      </c>
      <c r="C12" s="201">
        <v>45164</v>
      </c>
      <c r="D12" s="744">
        <v>53122</v>
      </c>
      <c r="E12" s="201">
        <v>15</v>
      </c>
      <c r="F12" s="483" t="s">
        <v>247</v>
      </c>
      <c r="G12" s="744">
        <v>15</v>
      </c>
      <c r="H12" s="201" t="s">
        <v>247</v>
      </c>
      <c r="I12" s="483" t="s">
        <v>247</v>
      </c>
      <c r="J12" s="744" t="s">
        <v>247</v>
      </c>
      <c r="K12" s="483">
        <v>178</v>
      </c>
      <c r="L12" s="483" t="s">
        <v>247</v>
      </c>
      <c r="M12" s="744">
        <v>178</v>
      </c>
      <c r="N12" s="201">
        <v>34</v>
      </c>
      <c r="O12" s="483" t="s">
        <v>247</v>
      </c>
      <c r="P12" s="744">
        <v>34</v>
      </c>
      <c r="Q12" s="480" t="s">
        <v>247</v>
      </c>
      <c r="R12" s="201">
        <v>1</v>
      </c>
      <c r="S12" s="753">
        <v>1</v>
      </c>
      <c r="T12" s="744">
        <v>53350</v>
      </c>
      <c r="U12" s="349"/>
      <c r="V12" s="349"/>
      <c r="W12" s="349"/>
      <c r="X12" s="349"/>
      <c r="Y12" s="349"/>
      <c r="Z12" s="349"/>
      <c r="AA12" s="349"/>
    </row>
    <row r="13" spans="1:27">
      <c r="A13" s="757">
        <v>2009</v>
      </c>
      <c r="B13" s="201">
        <v>1540</v>
      </c>
      <c r="C13" s="201">
        <v>48100</v>
      </c>
      <c r="D13" s="744">
        <v>49640</v>
      </c>
      <c r="E13" s="201">
        <v>7</v>
      </c>
      <c r="F13" s="483" t="s">
        <v>247</v>
      </c>
      <c r="G13" s="744">
        <v>7</v>
      </c>
      <c r="H13" s="201" t="s">
        <v>247</v>
      </c>
      <c r="I13" s="483" t="s">
        <v>247</v>
      </c>
      <c r="J13" s="744" t="s">
        <v>247</v>
      </c>
      <c r="K13" s="483">
        <v>76</v>
      </c>
      <c r="L13" s="483" t="s">
        <v>247</v>
      </c>
      <c r="M13" s="744">
        <v>76</v>
      </c>
      <c r="N13" s="201">
        <v>186</v>
      </c>
      <c r="O13" s="483" t="s">
        <v>247</v>
      </c>
      <c r="P13" s="744">
        <v>186</v>
      </c>
      <c r="Q13" s="484">
        <v>124</v>
      </c>
      <c r="R13" s="201">
        <v>47</v>
      </c>
      <c r="S13" s="753">
        <v>171</v>
      </c>
      <c r="T13" s="744">
        <v>50080</v>
      </c>
      <c r="U13" s="349"/>
      <c r="V13" s="349"/>
      <c r="W13" s="349"/>
      <c r="X13" s="349"/>
      <c r="Y13" s="349"/>
      <c r="Z13" s="349"/>
      <c r="AA13" s="349"/>
    </row>
    <row r="14" spans="1:27">
      <c r="A14" s="757">
        <v>2010</v>
      </c>
      <c r="B14" s="483">
        <v>1268</v>
      </c>
      <c r="C14" s="483">
        <v>45059</v>
      </c>
      <c r="D14" s="744">
        <v>46327</v>
      </c>
      <c r="E14" s="483">
        <v>33</v>
      </c>
      <c r="F14" s="483" t="s">
        <v>247</v>
      </c>
      <c r="G14" s="744">
        <v>33</v>
      </c>
      <c r="H14" s="483" t="s">
        <v>247</v>
      </c>
      <c r="I14" s="483" t="s">
        <v>247</v>
      </c>
      <c r="J14" s="744" t="s">
        <v>247</v>
      </c>
      <c r="K14" s="483">
        <v>144</v>
      </c>
      <c r="L14" s="483" t="s">
        <v>247</v>
      </c>
      <c r="M14" s="744">
        <v>144</v>
      </c>
      <c r="N14" s="483">
        <v>11</v>
      </c>
      <c r="O14" s="483" t="s">
        <v>247</v>
      </c>
      <c r="P14" s="744">
        <v>11</v>
      </c>
      <c r="Q14" s="483">
        <v>42</v>
      </c>
      <c r="R14" s="483">
        <v>7</v>
      </c>
      <c r="S14" s="753">
        <v>49</v>
      </c>
      <c r="T14" s="744">
        <v>46564</v>
      </c>
      <c r="U14" s="349"/>
      <c r="V14" s="349"/>
      <c r="W14" s="349"/>
      <c r="X14" s="349"/>
      <c r="Y14" s="349"/>
      <c r="Z14" s="349"/>
      <c r="AA14" s="349"/>
    </row>
    <row r="15" spans="1:27">
      <c r="A15" s="757">
        <v>2011</v>
      </c>
      <c r="B15" s="483">
        <v>1268</v>
      </c>
      <c r="C15" s="483">
        <v>45059</v>
      </c>
      <c r="D15" s="744">
        <v>46327</v>
      </c>
      <c r="E15" s="483">
        <v>33</v>
      </c>
      <c r="F15" s="483" t="s">
        <v>247</v>
      </c>
      <c r="G15" s="744">
        <v>33</v>
      </c>
      <c r="H15" s="483" t="s">
        <v>247</v>
      </c>
      <c r="I15" s="483" t="s">
        <v>247</v>
      </c>
      <c r="J15" s="744" t="s">
        <v>247</v>
      </c>
      <c r="K15" s="483">
        <v>144</v>
      </c>
      <c r="L15" s="483" t="s">
        <v>247</v>
      </c>
      <c r="M15" s="744">
        <v>144</v>
      </c>
      <c r="N15" s="483">
        <v>44</v>
      </c>
      <c r="O15" s="483" t="s">
        <v>247</v>
      </c>
      <c r="P15" s="744">
        <v>44</v>
      </c>
      <c r="Q15" s="483">
        <v>42</v>
      </c>
      <c r="R15" s="483">
        <v>7</v>
      </c>
      <c r="S15" s="753">
        <v>49</v>
      </c>
      <c r="T15" s="744">
        <v>46597</v>
      </c>
      <c r="U15" s="349"/>
      <c r="V15" s="349"/>
      <c r="W15" s="349"/>
      <c r="X15" s="349"/>
      <c r="Y15" s="349"/>
      <c r="Z15" s="349"/>
      <c r="AA15" s="349"/>
    </row>
    <row r="16" spans="1:27">
      <c r="A16" s="757">
        <v>2012</v>
      </c>
      <c r="B16" s="483">
        <v>1367</v>
      </c>
      <c r="C16" s="483">
        <v>42030</v>
      </c>
      <c r="D16" s="744">
        <v>43397</v>
      </c>
      <c r="E16" s="483">
        <v>138</v>
      </c>
      <c r="F16" s="483" t="s">
        <v>247</v>
      </c>
      <c r="G16" s="744">
        <v>138</v>
      </c>
      <c r="H16" s="483">
        <v>1</v>
      </c>
      <c r="I16" s="483" t="s">
        <v>247</v>
      </c>
      <c r="J16" s="744">
        <v>1</v>
      </c>
      <c r="K16" s="483">
        <v>94</v>
      </c>
      <c r="L16" s="483" t="s">
        <v>247</v>
      </c>
      <c r="M16" s="744">
        <v>94</v>
      </c>
      <c r="N16" s="483">
        <v>177</v>
      </c>
      <c r="O16" s="483" t="s">
        <v>247</v>
      </c>
      <c r="P16" s="744">
        <v>177</v>
      </c>
      <c r="Q16" s="483">
        <v>49</v>
      </c>
      <c r="R16" s="483">
        <v>8</v>
      </c>
      <c r="S16" s="753">
        <v>57</v>
      </c>
      <c r="T16" s="744">
        <v>43864</v>
      </c>
      <c r="U16" s="349"/>
      <c r="V16" s="349"/>
      <c r="W16" s="349"/>
      <c r="X16" s="349"/>
      <c r="Y16" s="349"/>
      <c r="Z16" s="349"/>
      <c r="AA16" s="349"/>
    </row>
    <row r="17" spans="1:256">
      <c r="A17" s="757">
        <v>2013</v>
      </c>
      <c r="B17" s="483">
        <v>2184</v>
      </c>
      <c r="C17" s="483">
        <v>43029</v>
      </c>
      <c r="D17" s="744">
        <v>45213</v>
      </c>
      <c r="E17" s="483">
        <v>386</v>
      </c>
      <c r="F17" s="483" t="s">
        <v>247</v>
      </c>
      <c r="G17" s="744">
        <v>386</v>
      </c>
      <c r="H17" s="483">
        <v>23</v>
      </c>
      <c r="I17" s="483" t="s">
        <v>247</v>
      </c>
      <c r="J17" s="744">
        <v>23</v>
      </c>
      <c r="K17" s="483">
        <v>89</v>
      </c>
      <c r="L17" s="483" t="s">
        <v>247</v>
      </c>
      <c r="M17" s="744">
        <v>89</v>
      </c>
      <c r="N17" s="483">
        <v>279</v>
      </c>
      <c r="O17" s="483" t="s">
        <v>247</v>
      </c>
      <c r="P17" s="744">
        <v>279</v>
      </c>
      <c r="Q17" s="483">
        <v>68</v>
      </c>
      <c r="R17" s="483">
        <v>5</v>
      </c>
      <c r="S17" s="753">
        <v>73</v>
      </c>
      <c r="T17" s="744">
        <v>46063</v>
      </c>
      <c r="U17" s="349"/>
      <c r="V17" s="349"/>
      <c r="W17" s="349"/>
      <c r="X17" s="349"/>
      <c r="Y17" s="349"/>
      <c r="Z17" s="349"/>
      <c r="AA17" s="349"/>
    </row>
    <row r="18" spans="1:256">
      <c r="A18" s="758">
        <v>2014</v>
      </c>
      <c r="B18" s="308">
        <v>3421</v>
      </c>
      <c r="C18" s="308">
        <v>37846</v>
      </c>
      <c r="D18" s="751">
        <v>41267</v>
      </c>
      <c r="E18" s="317">
        <v>423</v>
      </c>
      <c r="F18" s="486" t="s">
        <v>247</v>
      </c>
      <c r="G18" s="751">
        <v>423</v>
      </c>
      <c r="H18" s="317">
        <v>109</v>
      </c>
      <c r="I18" s="486" t="s">
        <v>247</v>
      </c>
      <c r="J18" s="751">
        <v>109</v>
      </c>
      <c r="K18" s="317">
        <v>445</v>
      </c>
      <c r="L18" s="486" t="s">
        <v>247</v>
      </c>
      <c r="M18" s="751">
        <v>445</v>
      </c>
      <c r="N18" s="317">
        <v>201</v>
      </c>
      <c r="O18" s="486" t="s">
        <v>247</v>
      </c>
      <c r="P18" s="751">
        <v>201</v>
      </c>
      <c r="Q18" s="317">
        <v>95</v>
      </c>
      <c r="R18" s="317">
        <v>12</v>
      </c>
      <c r="S18" s="754">
        <v>107</v>
      </c>
      <c r="T18" s="751">
        <v>42552</v>
      </c>
      <c r="U18" s="349"/>
      <c r="V18" s="349"/>
      <c r="W18" s="349"/>
      <c r="X18" s="349"/>
      <c r="Y18" s="349"/>
      <c r="Z18" s="349"/>
      <c r="AA18" s="349"/>
    </row>
    <row r="19" spans="1:256">
      <c r="A19" s="1083"/>
      <c r="B19" s="1123"/>
      <c r="C19" s="1123"/>
      <c r="D19" s="1045"/>
      <c r="E19" s="976"/>
      <c r="F19" s="1124"/>
      <c r="G19" s="1045"/>
      <c r="H19" s="976"/>
      <c r="I19" s="1124"/>
      <c r="J19" s="1045"/>
      <c r="K19" s="976"/>
      <c r="L19" s="1124"/>
      <c r="M19" s="1045"/>
      <c r="N19" s="976"/>
      <c r="O19" s="1124"/>
      <c r="P19" s="1045"/>
      <c r="Q19" s="976"/>
      <c r="R19" s="976"/>
      <c r="S19" s="1045"/>
      <c r="T19" s="1045"/>
      <c r="U19" s="349"/>
      <c r="V19" s="349"/>
      <c r="W19" s="349"/>
      <c r="X19" s="349"/>
      <c r="Y19" s="349"/>
      <c r="Z19" s="349"/>
      <c r="AA19" s="349"/>
    </row>
    <row r="20" spans="1:256">
      <c r="A20" s="1122" t="s">
        <v>28</v>
      </c>
      <c r="B20" s="373"/>
      <c r="C20" s="593"/>
      <c r="D20" s="593"/>
    </row>
    <row r="21" spans="1:256">
      <c r="A21" s="594"/>
      <c r="B21" s="373"/>
      <c r="C21" s="479"/>
      <c r="D21" s="479"/>
    </row>
    <row r="22" spans="1:256">
      <c r="A22" s="426" t="s">
        <v>233</v>
      </c>
      <c r="B22" s="373"/>
      <c r="C22" s="488"/>
      <c r="D22" s="488"/>
      <c r="E22" s="479"/>
      <c r="F22" s="479"/>
      <c r="G22" s="479"/>
    </row>
    <row r="23" spans="1:256" ht="12.75" customHeight="1">
      <c r="A23" s="490" t="s">
        <v>109</v>
      </c>
      <c r="B23" s="490"/>
      <c r="C23" s="490"/>
      <c r="D23" s="490"/>
      <c r="E23" s="490"/>
      <c r="F23" s="490"/>
      <c r="G23" s="490"/>
      <c r="H23" s="490"/>
      <c r="I23" s="490"/>
      <c r="J23" s="490"/>
      <c r="K23" s="490"/>
      <c r="L23" s="490"/>
      <c r="M23" s="490"/>
      <c r="N23" s="490"/>
      <c r="O23" s="490"/>
      <c r="P23" s="490"/>
      <c r="Q23" s="490"/>
      <c r="R23" s="490"/>
      <c r="S23" s="490"/>
      <c r="T23" s="490"/>
      <c r="U23" s="490"/>
      <c r="V23" s="490"/>
      <c r="W23" s="490"/>
      <c r="X23" s="490"/>
      <c r="Y23" s="490"/>
      <c r="Z23" s="490"/>
      <c r="AA23" s="490"/>
      <c r="AB23" s="490"/>
      <c r="AC23" s="490"/>
      <c r="AD23" s="490"/>
      <c r="AE23" s="490"/>
      <c r="AF23" s="490"/>
      <c r="AG23" s="490"/>
      <c r="AH23" s="490"/>
      <c r="AI23" s="490"/>
      <c r="AJ23" s="490"/>
      <c r="AK23" s="490"/>
      <c r="AL23" s="490"/>
      <c r="AM23" s="490"/>
      <c r="AN23" s="490"/>
      <c r="AO23" s="490"/>
      <c r="AP23" s="490"/>
      <c r="AQ23" s="490"/>
      <c r="AR23" s="490"/>
      <c r="AS23" s="490"/>
      <c r="AT23" s="490"/>
      <c r="AU23" s="490"/>
      <c r="AV23" s="490"/>
      <c r="AW23" s="490"/>
      <c r="AX23" s="490"/>
      <c r="AY23" s="490"/>
      <c r="AZ23" s="490"/>
      <c r="BA23" s="490"/>
      <c r="BB23" s="490"/>
      <c r="BC23" s="490"/>
      <c r="BD23" s="490"/>
      <c r="BE23" s="490"/>
      <c r="BF23" s="490"/>
      <c r="BG23" s="490"/>
      <c r="BH23" s="490"/>
      <c r="BI23" s="490"/>
      <c r="BJ23" s="490"/>
      <c r="BK23" s="490"/>
      <c r="BL23" s="490"/>
      <c r="BM23" s="490"/>
      <c r="BN23" s="490"/>
      <c r="BO23" s="490"/>
      <c r="BP23" s="490"/>
      <c r="BQ23" s="490"/>
      <c r="BR23" s="490"/>
      <c r="BS23" s="490"/>
      <c r="BT23" s="490"/>
      <c r="BU23" s="490"/>
      <c r="BV23" s="490"/>
      <c r="BW23" s="490"/>
      <c r="BX23" s="490"/>
      <c r="BY23" s="490"/>
      <c r="BZ23" s="490"/>
      <c r="CA23" s="490"/>
      <c r="CB23" s="490"/>
      <c r="CC23" s="490"/>
      <c r="CD23" s="490"/>
      <c r="CE23" s="490"/>
      <c r="CF23" s="490"/>
      <c r="CG23" s="490"/>
      <c r="CH23" s="490"/>
      <c r="CI23" s="490"/>
      <c r="CJ23" s="490"/>
      <c r="CK23" s="490"/>
      <c r="CL23" s="490"/>
      <c r="CM23" s="490"/>
      <c r="CN23" s="490"/>
      <c r="CO23" s="490"/>
      <c r="CP23" s="490"/>
      <c r="CQ23" s="490"/>
      <c r="CR23" s="490"/>
      <c r="CS23" s="490"/>
      <c r="CT23" s="490"/>
      <c r="CU23" s="490"/>
      <c r="CV23" s="490"/>
      <c r="CW23" s="490"/>
      <c r="CX23" s="490"/>
      <c r="CY23" s="490"/>
      <c r="CZ23" s="490"/>
      <c r="DA23" s="490"/>
      <c r="DB23" s="490"/>
      <c r="DC23" s="490"/>
      <c r="DD23" s="490"/>
      <c r="DE23" s="490"/>
      <c r="DF23" s="490"/>
      <c r="DG23" s="490"/>
      <c r="DH23" s="490"/>
      <c r="DI23" s="490"/>
      <c r="DJ23" s="490"/>
      <c r="DK23" s="490"/>
      <c r="DL23" s="490"/>
      <c r="DM23" s="490"/>
      <c r="DN23" s="490"/>
      <c r="DO23" s="490"/>
      <c r="DP23" s="490"/>
      <c r="DQ23" s="490"/>
      <c r="DR23" s="490"/>
      <c r="DS23" s="490"/>
      <c r="DT23" s="490"/>
      <c r="DU23" s="490"/>
      <c r="DV23" s="490"/>
      <c r="DW23" s="490"/>
      <c r="DX23" s="490"/>
      <c r="DY23" s="490"/>
      <c r="DZ23" s="490"/>
      <c r="EA23" s="490"/>
      <c r="EB23" s="490"/>
      <c r="EC23" s="490"/>
      <c r="ED23" s="490"/>
      <c r="EE23" s="490"/>
      <c r="EF23" s="490"/>
      <c r="EG23" s="490"/>
      <c r="EH23" s="490"/>
      <c r="EI23" s="490"/>
      <c r="EJ23" s="490"/>
      <c r="EK23" s="490"/>
      <c r="EL23" s="490"/>
      <c r="EM23" s="490"/>
      <c r="EN23" s="490"/>
      <c r="EO23" s="490"/>
      <c r="EP23" s="490"/>
      <c r="EQ23" s="490"/>
      <c r="ER23" s="490"/>
      <c r="ES23" s="490"/>
      <c r="ET23" s="490"/>
      <c r="EU23" s="490"/>
      <c r="EV23" s="490"/>
      <c r="EW23" s="490"/>
      <c r="EX23" s="490"/>
      <c r="EY23" s="490"/>
      <c r="EZ23" s="490"/>
      <c r="FA23" s="490"/>
      <c r="FB23" s="490"/>
      <c r="FC23" s="490"/>
      <c r="FD23" s="490"/>
      <c r="FE23" s="490"/>
      <c r="FF23" s="490"/>
      <c r="FG23" s="490"/>
      <c r="FH23" s="490"/>
      <c r="FI23" s="490"/>
      <c r="FJ23" s="490"/>
      <c r="FK23" s="490"/>
      <c r="FL23" s="490"/>
      <c r="FM23" s="490"/>
      <c r="FN23" s="490"/>
      <c r="FO23" s="490"/>
      <c r="FP23" s="490"/>
      <c r="FQ23" s="490"/>
      <c r="FR23" s="490"/>
      <c r="FS23" s="490"/>
      <c r="FT23" s="490"/>
      <c r="FU23" s="490"/>
      <c r="FV23" s="490"/>
      <c r="FW23" s="490"/>
      <c r="FX23" s="490"/>
      <c r="FY23" s="490"/>
      <c r="FZ23" s="490"/>
      <c r="GA23" s="490"/>
      <c r="GB23" s="490"/>
      <c r="GC23" s="490"/>
      <c r="GD23" s="490"/>
      <c r="GE23" s="490"/>
      <c r="GF23" s="490"/>
      <c r="GG23" s="490"/>
      <c r="GH23" s="490"/>
      <c r="GI23" s="490"/>
      <c r="GJ23" s="490"/>
      <c r="GK23" s="490"/>
      <c r="GL23" s="490"/>
      <c r="GM23" s="490"/>
      <c r="GN23" s="490"/>
      <c r="GO23" s="490"/>
      <c r="GP23" s="490"/>
      <c r="GQ23" s="490"/>
      <c r="GR23" s="490"/>
      <c r="GS23" s="490"/>
      <c r="GT23" s="490"/>
      <c r="GU23" s="490"/>
      <c r="GV23" s="490"/>
      <c r="GW23" s="490"/>
      <c r="GX23" s="490"/>
      <c r="GY23" s="490"/>
      <c r="GZ23" s="490"/>
      <c r="HA23" s="490"/>
      <c r="HB23" s="490"/>
      <c r="HC23" s="490"/>
      <c r="HD23" s="490"/>
      <c r="HE23" s="490"/>
      <c r="HF23" s="490"/>
      <c r="HG23" s="490"/>
      <c r="HH23" s="490"/>
      <c r="HI23" s="490"/>
      <c r="HJ23" s="490"/>
      <c r="HK23" s="490"/>
      <c r="HL23" s="490"/>
      <c r="HM23" s="490"/>
      <c r="HN23" s="490"/>
      <c r="HO23" s="490"/>
      <c r="HP23" s="490"/>
      <c r="HQ23" s="490"/>
      <c r="HR23" s="490"/>
      <c r="HS23" s="490"/>
      <c r="HT23" s="490"/>
      <c r="HU23" s="490"/>
      <c r="HV23" s="490"/>
      <c r="HW23" s="490"/>
      <c r="HX23" s="490"/>
      <c r="HY23" s="490"/>
      <c r="HZ23" s="490"/>
      <c r="IA23" s="490"/>
      <c r="IB23" s="490"/>
      <c r="IC23" s="490"/>
      <c r="ID23" s="490"/>
      <c r="IE23" s="490"/>
      <c r="IF23" s="490"/>
      <c r="IG23" s="490"/>
      <c r="IH23" s="490"/>
      <c r="II23" s="490"/>
      <c r="IJ23" s="490"/>
      <c r="IK23" s="490"/>
      <c r="IL23" s="490"/>
      <c r="IM23" s="490"/>
      <c r="IN23" s="490"/>
      <c r="IO23" s="490"/>
      <c r="IP23" s="490"/>
      <c r="IQ23" s="490"/>
      <c r="IR23" s="490"/>
      <c r="IS23" s="490"/>
      <c r="IT23" s="490"/>
      <c r="IU23" s="490"/>
      <c r="IV23" s="490"/>
    </row>
    <row r="24" spans="1:256" ht="24" customHeight="1">
      <c r="A24" s="1306" t="s">
        <v>38</v>
      </c>
      <c r="B24" s="1175"/>
      <c r="C24" s="1175"/>
      <c r="D24" s="1175"/>
      <c r="E24" s="1175"/>
      <c r="F24" s="1175"/>
      <c r="G24" s="1175"/>
      <c r="H24" s="1175"/>
      <c r="I24" s="1175"/>
      <c r="J24" s="1175"/>
      <c r="K24" s="1175"/>
      <c r="L24" s="1175"/>
      <c r="M24" s="1175"/>
      <c r="N24" s="1175"/>
      <c r="O24" s="1175"/>
      <c r="P24" s="1175"/>
      <c r="Q24" s="1175"/>
      <c r="R24" s="1175"/>
      <c r="S24" s="1175"/>
      <c r="T24" s="1175"/>
    </row>
    <row r="25" spans="1:256">
      <c r="A25" s="1253" t="s">
        <v>110</v>
      </c>
      <c r="B25" s="1255"/>
      <c r="C25" s="1255"/>
      <c r="D25" s="1255"/>
      <c r="E25" s="373"/>
      <c r="F25" s="373"/>
      <c r="G25" s="373"/>
      <c r="H25" s="179"/>
    </row>
    <row r="26" spans="1:256">
      <c r="A26" s="490"/>
    </row>
    <row r="27" spans="1:256">
      <c r="A27" s="93" t="s">
        <v>176</v>
      </c>
    </row>
    <row r="28" spans="1:256">
      <c r="A28" s="94" t="s">
        <v>180</v>
      </c>
    </row>
    <row r="30" spans="1:256">
      <c r="B30" s="277"/>
      <c r="C30" s="277"/>
      <c r="D30" s="277"/>
      <c r="E30" s="277"/>
      <c r="F30" s="277"/>
      <c r="G30" s="277"/>
      <c r="H30" s="277"/>
      <c r="I30" s="277"/>
      <c r="J30" s="277"/>
      <c r="K30" s="277"/>
      <c r="L30" s="277"/>
      <c r="M30" s="277"/>
      <c r="N30" s="277"/>
      <c r="O30" s="277"/>
      <c r="P30" s="277"/>
      <c r="Q30" s="277"/>
      <c r="R30" s="277"/>
      <c r="S30" s="277"/>
    </row>
  </sheetData>
  <mergeCells count="10">
    <mergeCell ref="A3:D3"/>
    <mergeCell ref="A25:D25"/>
    <mergeCell ref="N5:P5"/>
    <mergeCell ref="Q5:S5"/>
    <mergeCell ref="A5:A6"/>
    <mergeCell ref="B5:D5"/>
    <mergeCell ref="E5:G5"/>
    <mergeCell ref="H5:J5"/>
    <mergeCell ref="K5:M5"/>
    <mergeCell ref="A24:T24"/>
  </mergeCells>
  <phoneticPr fontId="2" type="noConversion"/>
  <hyperlinks>
    <hyperlink ref="T1" location="Index!A1" display="Index"/>
  </hyperlinks>
  <pageMargins left="0.75" right="0.75" top="1" bottom="1" header="0.5" footer="0.5"/>
  <pageSetup paperSize="9" scale="67" orientation="landscape" r:id="rId1"/>
  <headerFooter alignWithMargins="0">
    <oddHeader>&amp;CCourt Statistics Quarterly 
Additional Tables - 2014</oddHeader>
    <oddFooter>Page &amp;P of &amp;N</oddFooter>
  </headerFooter>
</worksheet>
</file>

<file path=xl/worksheets/sheet26.xml><?xml version="1.0" encoding="utf-8"?>
<worksheet xmlns="http://schemas.openxmlformats.org/spreadsheetml/2006/main" xmlns:r="http://schemas.openxmlformats.org/officeDocument/2006/relationships">
  <sheetPr codeName="Sheet25"/>
  <dimension ref="A1:R46"/>
  <sheetViews>
    <sheetView zoomScaleNormal="100" zoomScaleSheetLayoutView="115" workbookViewId="0"/>
  </sheetViews>
  <sheetFormatPr defaultRowHeight="12.75"/>
  <cols>
    <col min="1" max="1" width="15.85546875" style="166" customWidth="1"/>
    <col min="2" max="9" width="16.140625" style="166" customWidth="1"/>
    <col min="10" max="16384" width="9.140625" style="166"/>
  </cols>
  <sheetData>
    <row r="1" spans="1:18">
      <c r="A1" s="457" t="s">
        <v>846</v>
      </c>
      <c r="B1" s="457"/>
      <c r="C1" s="479"/>
      <c r="D1" s="479"/>
      <c r="E1" s="479"/>
      <c r="F1" s="491"/>
      <c r="I1" s="191" t="s">
        <v>643</v>
      </c>
    </row>
    <row r="2" spans="1:18" ht="14.25">
      <c r="A2" s="492" t="s">
        <v>375</v>
      </c>
      <c r="B2" s="492"/>
      <c r="C2" s="479"/>
      <c r="D2" s="479"/>
      <c r="E2" s="479"/>
      <c r="F2" s="491"/>
    </row>
    <row r="3" spans="1:18">
      <c r="A3" s="493" t="s">
        <v>784</v>
      </c>
      <c r="B3" s="493"/>
      <c r="C3" s="479"/>
      <c r="D3" s="479"/>
      <c r="E3" s="479"/>
      <c r="F3" s="491"/>
    </row>
    <row r="4" spans="1:18">
      <c r="A4" s="493"/>
      <c r="B4" s="493"/>
      <c r="C4" s="479"/>
      <c r="D4" s="479"/>
      <c r="E4" s="479"/>
      <c r="F4" s="491"/>
    </row>
    <row r="5" spans="1:18">
      <c r="A5" s="1259" t="s">
        <v>222</v>
      </c>
      <c r="B5" s="1145" t="s">
        <v>348</v>
      </c>
      <c r="C5" s="1150" t="s">
        <v>221</v>
      </c>
      <c r="D5" s="1150"/>
      <c r="E5" s="1150"/>
      <c r="F5" s="1145" t="s">
        <v>351</v>
      </c>
      <c r="G5" s="1145" t="s">
        <v>352</v>
      </c>
      <c r="H5" s="1291" t="s">
        <v>39</v>
      </c>
      <c r="I5" s="1307" t="s">
        <v>353</v>
      </c>
      <c r="J5" s="494"/>
      <c r="K5" s="494"/>
      <c r="L5" s="179"/>
    </row>
    <row r="6" spans="1:18">
      <c r="A6" s="1146"/>
      <c r="B6" s="1149"/>
      <c r="C6" s="338" t="s">
        <v>349</v>
      </c>
      <c r="D6" s="338" t="s">
        <v>350</v>
      </c>
      <c r="E6" s="712" t="s">
        <v>231</v>
      </c>
      <c r="F6" s="1149"/>
      <c r="G6" s="1149"/>
      <c r="H6" s="1149"/>
      <c r="I6" s="1308"/>
      <c r="J6" s="495"/>
      <c r="K6" s="179"/>
      <c r="L6" s="179"/>
    </row>
    <row r="7" spans="1:18">
      <c r="A7" s="496">
        <v>2003</v>
      </c>
      <c r="B7" s="497">
        <v>170</v>
      </c>
      <c r="C7" s="746">
        <v>155</v>
      </c>
      <c r="D7" s="497">
        <v>2</v>
      </c>
      <c r="E7" s="720">
        <v>157</v>
      </c>
      <c r="F7" s="497">
        <v>105</v>
      </c>
      <c r="G7" s="497">
        <v>2</v>
      </c>
      <c r="H7" s="497">
        <v>43</v>
      </c>
      <c r="I7" s="499">
        <v>3</v>
      </c>
      <c r="J7" s="500"/>
      <c r="K7" s="500"/>
      <c r="L7" s="179"/>
    </row>
    <row r="8" spans="1:18">
      <c r="A8" s="501">
        <v>2004</v>
      </c>
      <c r="B8" s="196">
        <v>158</v>
      </c>
      <c r="C8" s="747">
        <v>52</v>
      </c>
      <c r="D8" s="196">
        <v>16</v>
      </c>
      <c r="E8" s="722">
        <v>68</v>
      </c>
      <c r="F8" s="196">
        <v>82</v>
      </c>
      <c r="G8" s="196">
        <v>2</v>
      </c>
      <c r="H8" s="196">
        <v>36</v>
      </c>
      <c r="I8" s="484">
        <v>8</v>
      </c>
      <c r="J8" s="500"/>
      <c r="K8" s="500"/>
      <c r="L8" s="179"/>
    </row>
    <row r="9" spans="1:18">
      <c r="A9" s="501">
        <v>2005</v>
      </c>
      <c r="B9" s="196">
        <v>102</v>
      </c>
      <c r="C9" s="747">
        <v>37</v>
      </c>
      <c r="D9" s="196">
        <v>47</v>
      </c>
      <c r="E9" s="722">
        <v>84</v>
      </c>
      <c r="F9" s="196">
        <v>84</v>
      </c>
      <c r="G9" s="196">
        <v>2</v>
      </c>
      <c r="H9" s="196">
        <v>22</v>
      </c>
      <c r="I9" s="484">
        <v>1</v>
      </c>
      <c r="J9" s="500"/>
      <c r="K9" s="179"/>
      <c r="L9" s="179"/>
    </row>
    <row r="10" spans="1:18">
      <c r="A10" s="501">
        <v>2006</v>
      </c>
      <c r="B10" s="196">
        <v>105</v>
      </c>
      <c r="C10" s="747">
        <v>43</v>
      </c>
      <c r="D10" s="196">
        <v>99</v>
      </c>
      <c r="E10" s="722">
        <v>142</v>
      </c>
      <c r="F10" s="196">
        <v>142</v>
      </c>
      <c r="G10" s="196">
        <v>1</v>
      </c>
      <c r="H10" s="196">
        <v>50</v>
      </c>
      <c r="I10" s="484">
        <v>4</v>
      </c>
      <c r="J10" s="502"/>
      <c r="K10" s="500"/>
      <c r="L10" s="179"/>
      <c r="M10" s="179"/>
    </row>
    <row r="11" spans="1:18">
      <c r="A11" s="501">
        <v>2007</v>
      </c>
      <c r="B11" s="196">
        <v>89</v>
      </c>
      <c r="C11" s="747">
        <v>33</v>
      </c>
      <c r="D11" s="196">
        <v>96</v>
      </c>
      <c r="E11" s="722">
        <v>129</v>
      </c>
      <c r="F11" s="196">
        <v>60</v>
      </c>
      <c r="G11" s="196">
        <v>1</v>
      </c>
      <c r="H11" s="196">
        <v>34</v>
      </c>
      <c r="I11" s="484">
        <v>2</v>
      </c>
      <c r="J11" s="502"/>
      <c r="K11" s="500"/>
      <c r="L11" s="179"/>
      <c r="M11" s="179"/>
    </row>
    <row r="12" spans="1:18">
      <c r="A12" s="501">
        <v>2008</v>
      </c>
      <c r="B12" s="503">
        <v>114</v>
      </c>
      <c r="C12" s="748">
        <v>37</v>
      </c>
      <c r="D12" s="484">
        <v>70</v>
      </c>
      <c r="E12" s="722">
        <v>107</v>
      </c>
      <c r="F12" s="196">
        <v>107</v>
      </c>
      <c r="G12" s="196">
        <v>1</v>
      </c>
      <c r="H12" s="196">
        <v>43</v>
      </c>
      <c r="I12" s="484">
        <v>1</v>
      </c>
      <c r="J12" s="502"/>
      <c r="K12" s="500"/>
      <c r="L12" s="179"/>
      <c r="M12" s="179"/>
    </row>
    <row r="13" spans="1:18">
      <c r="A13" s="501">
        <v>2009</v>
      </c>
      <c r="B13" s="503">
        <v>230</v>
      </c>
      <c r="C13" s="748" t="s">
        <v>442</v>
      </c>
      <c r="D13" s="484" t="s">
        <v>442</v>
      </c>
      <c r="E13" s="722">
        <v>112</v>
      </c>
      <c r="F13" s="484">
        <v>53</v>
      </c>
      <c r="G13" s="196">
        <v>1</v>
      </c>
      <c r="H13" s="196">
        <v>42</v>
      </c>
      <c r="I13" s="196">
        <v>25</v>
      </c>
      <c r="J13" s="502"/>
      <c r="K13" s="432"/>
      <c r="L13" s="432"/>
      <c r="M13" s="502"/>
      <c r="N13" s="179"/>
      <c r="O13" s="179"/>
    </row>
    <row r="14" spans="1:18">
      <c r="A14" s="501">
        <v>2010</v>
      </c>
      <c r="B14" s="484">
        <v>194</v>
      </c>
      <c r="C14" s="748" t="s">
        <v>442</v>
      </c>
      <c r="D14" s="484" t="s">
        <v>442</v>
      </c>
      <c r="E14" s="722">
        <v>120</v>
      </c>
      <c r="F14" s="503">
        <v>75</v>
      </c>
      <c r="G14" s="196">
        <v>2</v>
      </c>
      <c r="H14" s="196">
        <v>34</v>
      </c>
      <c r="I14" s="196">
        <v>5</v>
      </c>
      <c r="J14" s="502"/>
      <c r="K14" s="502"/>
      <c r="L14" s="502"/>
      <c r="M14" s="502"/>
      <c r="N14" s="502"/>
      <c r="O14" s="179"/>
    </row>
    <row r="15" spans="1:18">
      <c r="A15" s="501">
        <v>2011</v>
      </c>
      <c r="B15" s="484">
        <v>214</v>
      </c>
      <c r="C15" s="748" t="s">
        <v>442</v>
      </c>
      <c r="D15" s="484" t="s">
        <v>442</v>
      </c>
      <c r="E15" s="722">
        <v>115</v>
      </c>
      <c r="F15" s="484">
        <v>62</v>
      </c>
      <c r="G15" s="484">
        <v>1</v>
      </c>
      <c r="H15" s="196">
        <v>42</v>
      </c>
      <c r="I15" s="196">
        <v>14</v>
      </c>
      <c r="L15" s="495"/>
      <c r="M15" s="502"/>
      <c r="N15" s="432"/>
      <c r="O15" s="432"/>
      <c r="P15" s="502"/>
      <c r="Q15" s="179"/>
      <c r="R15" s="179"/>
    </row>
    <row r="16" spans="1:18">
      <c r="A16" s="501">
        <v>2012</v>
      </c>
      <c r="B16" s="484">
        <v>224</v>
      </c>
      <c r="C16" s="748" t="s">
        <v>442</v>
      </c>
      <c r="D16" s="484" t="s">
        <v>442</v>
      </c>
      <c r="E16" s="722">
        <v>105</v>
      </c>
      <c r="F16" s="484">
        <v>48</v>
      </c>
      <c r="G16" s="484">
        <v>2</v>
      </c>
      <c r="H16" s="196">
        <v>36</v>
      </c>
      <c r="I16" s="196">
        <v>6</v>
      </c>
      <c r="L16" s="495"/>
      <c r="M16" s="502"/>
      <c r="N16" s="502"/>
      <c r="O16" s="502"/>
      <c r="P16" s="502"/>
      <c r="Q16" s="502"/>
      <c r="R16" s="179"/>
    </row>
    <row r="17" spans="1:18">
      <c r="A17" s="501">
        <v>2013</v>
      </c>
      <c r="B17" s="484">
        <v>181</v>
      </c>
      <c r="C17" s="748" t="s">
        <v>442</v>
      </c>
      <c r="D17" s="484" t="s">
        <v>442</v>
      </c>
      <c r="E17" s="722">
        <v>80</v>
      </c>
      <c r="F17" s="484">
        <v>52</v>
      </c>
      <c r="G17" s="484">
        <v>2</v>
      </c>
      <c r="H17" s="196">
        <v>29</v>
      </c>
      <c r="I17" s="196">
        <v>7</v>
      </c>
      <c r="L17" s="495"/>
      <c r="M17" s="502"/>
      <c r="N17" s="502"/>
      <c r="O17" s="502"/>
      <c r="P17" s="502"/>
      <c r="Q17" s="179"/>
      <c r="R17" s="179"/>
    </row>
    <row r="18" spans="1:18" s="368" customFormat="1">
      <c r="A18" s="504">
        <v>2014</v>
      </c>
      <c r="B18" s="505">
        <v>200</v>
      </c>
      <c r="C18" s="749"/>
      <c r="D18" s="506"/>
      <c r="E18" s="750">
        <v>111</v>
      </c>
      <c r="F18" s="506">
        <v>70</v>
      </c>
      <c r="G18" s="204">
        <v>2</v>
      </c>
      <c r="H18" s="204">
        <v>15</v>
      </c>
      <c r="I18" s="204">
        <v>7</v>
      </c>
      <c r="K18" s="507"/>
      <c r="L18" s="500"/>
      <c r="M18" s="500"/>
      <c r="N18" s="500"/>
      <c r="O18" s="500"/>
      <c r="P18" s="500"/>
      <c r="Q18" s="367"/>
    </row>
    <row r="19" spans="1:18" s="368" customFormat="1">
      <c r="A19" s="1125"/>
      <c r="B19" s="1126"/>
      <c r="C19" s="1127"/>
      <c r="D19" s="1127"/>
      <c r="E19" s="1082"/>
      <c r="F19" s="1127"/>
      <c r="G19" s="983"/>
      <c r="H19" s="983"/>
      <c r="I19" s="983"/>
      <c r="K19" s="507"/>
      <c r="L19" s="500"/>
      <c r="M19" s="500"/>
      <c r="N19" s="500"/>
      <c r="O19" s="500"/>
      <c r="P19" s="500"/>
      <c r="Q19" s="367"/>
    </row>
    <row r="20" spans="1:18">
      <c r="A20" s="426" t="s">
        <v>233</v>
      </c>
      <c r="B20" s="426"/>
      <c r="C20" s="508"/>
      <c r="D20" s="508"/>
      <c r="E20" s="509"/>
      <c r="F20" s="509"/>
      <c r="H20" s="179"/>
      <c r="I20" s="179"/>
      <c r="K20" s="495"/>
      <c r="L20" s="502"/>
      <c r="M20" s="502"/>
      <c r="N20" s="502"/>
      <c r="O20" s="502"/>
      <c r="P20" s="179"/>
      <c r="Q20" s="179"/>
    </row>
    <row r="21" spans="1:18">
      <c r="A21" s="383" t="s">
        <v>663</v>
      </c>
      <c r="B21" s="383"/>
      <c r="C21" s="508"/>
      <c r="D21" s="508"/>
      <c r="E21" s="510"/>
      <c r="F21" s="510"/>
      <c r="H21" s="179"/>
      <c r="I21" s="179"/>
      <c r="K21" s="495"/>
      <c r="L21" s="502"/>
      <c r="M21" s="502"/>
      <c r="N21" s="502"/>
      <c r="O21" s="502"/>
      <c r="P21" s="502"/>
      <c r="Q21" s="179"/>
    </row>
    <row r="22" spans="1:18">
      <c r="A22" s="1309" t="s">
        <v>712</v>
      </c>
      <c r="B22" s="1309"/>
      <c r="C22" s="1255"/>
      <c r="D22" s="1255"/>
      <c r="E22" s="1255"/>
      <c r="F22" s="1246"/>
      <c r="G22" s="1246"/>
      <c r="H22" s="179"/>
      <c r="I22" s="179"/>
      <c r="K22" s="495"/>
      <c r="L22" s="488"/>
      <c r="M22" s="488"/>
      <c r="N22" s="488"/>
      <c r="O22" s="495"/>
      <c r="P22" s="179"/>
      <c r="Q22" s="179"/>
    </row>
    <row r="23" spans="1:18">
      <c r="A23" s="383" t="s">
        <v>713</v>
      </c>
      <c r="B23" s="383"/>
      <c r="C23" s="452"/>
      <c r="D23" s="452"/>
      <c r="E23" s="510"/>
      <c r="F23" s="510"/>
      <c r="H23" s="179"/>
      <c r="I23" s="179"/>
      <c r="K23" s="426"/>
      <c r="L23" s="488"/>
      <c r="M23" s="488"/>
      <c r="N23" s="488"/>
      <c r="O23" s="495"/>
      <c r="P23" s="179"/>
      <c r="Q23" s="179"/>
    </row>
    <row r="24" spans="1:18">
      <c r="A24" s="383"/>
      <c r="B24" s="383"/>
      <c r="C24" s="452"/>
      <c r="D24" s="452"/>
      <c r="E24" s="510"/>
      <c r="F24" s="510"/>
      <c r="H24" s="179"/>
      <c r="I24" s="179"/>
      <c r="K24" s="426"/>
      <c r="L24" s="488"/>
      <c r="M24" s="488"/>
      <c r="N24" s="488"/>
      <c r="O24" s="495"/>
      <c r="P24" s="179"/>
      <c r="Q24" s="179"/>
    </row>
    <row r="25" spans="1:18">
      <c r="A25" s="93" t="s">
        <v>176</v>
      </c>
      <c r="B25" s="454"/>
      <c r="C25" s="452"/>
      <c r="D25" s="452"/>
      <c r="E25" s="452"/>
      <c r="F25" s="452"/>
      <c r="G25" s="179"/>
      <c r="H25" s="179"/>
      <c r="I25" s="179"/>
      <c r="K25" s="511"/>
      <c r="L25" s="488"/>
      <c r="M25" s="179"/>
      <c r="N25" s="488"/>
      <c r="O25" s="495"/>
      <c r="P25" s="179"/>
      <c r="Q25" s="179"/>
    </row>
    <row r="26" spans="1:18">
      <c r="A26" s="94" t="s">
        <v>180</v>
      </c>
      <c r="B26" s="454"/>
      <c r="C26" s="467"/>
      <c r="D26" s="467"/>
      <c r="E26" s="467"/>
      <c r="F26" s="454"/>
      <c r="G26" s="179"/>
      <c r="H26" s="179"/>
      <c r="I26" s="179"/>
      <c r="K26" s="179"/>
      <c r="L26" s="179"/>
      <c r="M26" s="179"/>
      <c r="N26" s="179"/>
      <c r="O26" s="179"/>
      <c r="P26" s="179"/>
      <c r="Q26" s="179"/>
    </row>
    <row r="30" spans="1:18">
      <c r="B30" s="243"/>
      <c r="C30" s="243"/>
      <c r="D30" s="243"/>
      <c r="E30" s="243"/>
      <c r="F30" s="243"/>
      <c r="G30" s="243"/>
      <c r="H30" s="243"/>
      <c r="I30" s="243"/>
    </row>
    <row r="31" spans="1:18">
      <c r="B31" s="243"/>
      <c r="C31" s="243"/>
      <c r="D31" s="243"/>
      <c r="E31" s="243"/>
      <c r="F31" s="243"/>
      <c r="G31" s="243"/>
      <c r="H31" s="243"/>
      <c r="I31" s="243"/>
    </row>
    <row r="32" spans="1:18">
      <c r="B32" s="243"/>
      <c r="C32" s="243"/>
      <c r="D32" s="243"/>
      <c r="E32" s="512"/>
      <c r="F32" s="243"/>
      <c r="G32" s="243"/>
      <c r="H32" s="243"/>
      <c r="I32" s="243"/>
    </row>
    <row r="33" spans="2:9">
      <c r="B33" s="243"/>
      <c r="C33" s="243"/>
      <c r="D33" s="243"/>
      <c r="E33" s="243"/>
      <c r="F33" s="243"/>
      <c r="G33" s="243"/>
      <c r="H33" s="243"/>
      <c r="I33" s="243"/>
    </row>
    <row r="34" spans="2:9">
      <c r="B34" s="243"/>
      <c r="C34" s="243"/>
      <c r="D34" s="243"/>
      <c r="E34" s="243"/>
      <c r="F34" s="243"/>
      <c r="G34" s="243"/>
      <c r="H34" s="243"/>
      <c r="I34" s="243"/>
    </row>
    <row r="35" spans="2:9">
      <c r="B35" s="243"/>
      <c r="C35" s="243"/>
      <c r="D35" s="243"/>
      <c r="E35" s="243"/>
      <c r="F35" s="243"/>
      <c r="G35" s="243"/>
      <c r="H35" s="243"/>
      <c r="I35" s="243"/>
    </row>
    <row r="36" spans="2:9">
      <c r="B36" s="243"/>
      <c r="C36" s="243"/>
      <c r="D36" s="243"/>
      <c r="E36" s="243"/>
      <c r="F36" s="243"/>
      <c r="G36" s="243"/>
      <c r="H36" s="243"/>
      <c r="I36" s="243"/>
    </row>
    <row r="37" spans="2:9">
      <c r="B37" s="243"/>
      <c r="C37" s="243"/>
      <c r="D37" s="243"/>
      <c r="E37" s="243"/>
      <c r="F37" s="243"/>
      <c r="G37" s="243"/>
      <c r="H37" s="243"/>
      <c r="I37" s="243"/>
    </row>
    <row r="38" spans="2:9">
      <c r="B38" s="243"/>
      <c r="C38" s="243"/>
      <c r="D38" s="243"/>
      <c r="E38" s="243"/>
      <c r="F38" s="243"/>
      <c r="G38" s="243"/>
      <c r="H38" s="243"/>
      <c r="I38" s="243"/>
    </row>
    <row r="39" spans="2:9">
      <c r="B39" s="243"/>
      <c r="C39" s="243"/>
      <c r="D39" s="243"/>
      <c r="E39" s="243"/>
      <c r="F39" s="243"/>
      <c r="G39" s="243"/>
      <c r="H39" s="243"/>
      <c r="I39" s="243"/>
    </row>
    <row r="40" spans="2:9">
      <c r="B40" s="243"/>
      <c r="C40" s="243"/>
      <c r="D40" s="243"/>
      <c r="E40" s="243"/>
      <c r="F40" s="243"/>
      <c r="G40" s="243"/>
      <c r="H40" s="243"/>
      <c r="I40" s="243"/>
    </row>
    <row r="41" spans="2:9">
      <c r="B41" s="243"/>
    </row>
    <row r="42" spans="2:9">
      <c r="B42" s="243"/>
    </row>
    <row r="43" spans="2:9">
      <c r="B43" s="243"/>
    </row>
    <row r="44" spans="2:9">
      <c r="B44" s="243"/>
    </row>
    <row r="45" spans="2:9">
      <c r="B45" s="243"/>
    </row>
    <row r="46" spans="2:9">
      <c r="B46" s="243"/>
    </row>
  </sheetData>
  <mergeCells count="8">
    <mergeCell ref="I5:I6"/>
    <mergeCell ref="C5:E5"/>
    <mergeCell ref="A5:A6"/>
    <mergeCell ref="A22:G22"/>
    <mergeCell ref="B5:B6"/>
    <mergeCell ref="F5:F6"/>
    <mergeCell ref="G5:G6"/>
    <mergeCell ref="H5:H6"/>
  </mergeCells>
  <phoneticPr fontId="2" type="noConversion"/>
  <hyperlinks>
    <hyperlink ref="I1" location="Index!A1" display="Index"/>
  </hyperlinks>
  <pageMargins left="0.75" right="0.75" top="1" bottom="1" header="0.5" footer="0.5"/>
  <pageSetup paperSize="9" scale="67" orientation="landscape" r:id="rId1"/>
  <headerFooter alignWithMargins="0">
    <oddHeader>&amp;CCourt Statistics Quarterly 
Additional Tables - 2014</oddHeader>
    <oddFooter>Page &amp;P of &amp;N</oddFooter>
  </headerFooter>
</worksheet>
</file>

<file path=xl/worksheets/sheet27.xml><?xml version="1.0" encoding="utf-8"?>
<worksheet xmlns="http://schemas.openxmlformats.org/spreadsheetml/2006/main" xmlns:r="http://schemas.openxmlformats.org/officeDocument/2006/relationships">
  <sheetPr codeName="Sheet26"/>
  <dimension ref="A1:M24"/>
  <sheetViews>
    <sheetView zoomScaleNormal="100" zoomScaleSheetLayoutView="100" workbookViewId="0"/>
  </sheetViews>
  <sheetFormatPr defaultRowHeight="12.75"/>
  <cols>
    <col min="1" max="1" width="18.85546875" style="166" customWidth="1"/>
    <col min="2" max="9" width="13" style="166" customWidth="1"/>
    <col min="10" max="10" width="20.28515625" style="166" customWidth="1"/>
    <col min="11" max="13" width="13" style="166" customWidth="1"/>
    <col min="14" max="16384" width="9.140625" style="166"/>
  </cols>
  <sheetData>
    <row r="1" spans="1:13">
      <c r="A1" s="457" t="s">
        <v>847</v>
      </c>
      <c r="B1" s="457"/>
      <c r="M1" s="191" t="s">
        <v>643</v>
      </c>
    </row>
    <row r="2" spans="1:13" ht="14.25">
      <c r="A2" s="492" t="s">
        <v>375</v>
      </c>
      <c r="B2" s="492"/>
    </row>
    <row r="3" spans="1:13">
      <c r="A3" s="513" t="s">
        <v>785</v>
      </c>
      <c r="B3" s="513"/>
    </row>
    <row r="4" spans="1:13">
      <c r="A4" s="513"/>
      <c r="B4" s="513"/>
    </row>
    <row r="5" spans="1:13" s="195" customFormat="1" ht="53.25" customHeight="1">
      <c r="A5" s="514" t="s">
        <v>141</v>
      </c>
      <c r="B5" s="740" t="s">
        <v>356</v>
      </c>
      <c r="C5" s="741" t="s">
        <v>355</v>
      </c>
      <c r="D5" s="741" t="s">
        <v>357</v>
      </c>
      <c r="E5" s="742" t="s">
        <v>198</v>
      </c>
      <c r="F5" s="742" t="s">
        <v>68</v>
      </c>
      <c r="G5" s="741" t="s">
        <v>199</v>
      </c>
      <c r="H5" s="741" t="s">
        <v>200</v>
      </c>
      <c r="I5" s="741" t="s">
        <v>201</v>
      </c>
      <c r="J5" s="742" t="s">
        <v>413</v>
      </c>
      <c r="K5" s="741" t="s">
        <v>358</v>
      </c>
      <c r="L5" s="741" t="s">
        <v>359</v>
      </c>
      <c r="M5" s="739" t="s">
        <v>231</v>
      </c>
    </row>
    <row r="6" spans="1:13">
      <c r="A6" s="515">
        <v>2003</v>
      </c>
      <c r="B6" s="499">
        <v>25</v>
      </c>
      <c r="C6" s="497">
        <v>24</v>
      </c>
      <c r="D6" s="497">
        <v>7</v>
      </c>
      <c r="E6" s="516">
        <v>0</v>
      </c>
      <c r="F6" s="516">
        <v>1</v>
      </c>
      <c r="G6" s="497" t="s">
        <v>442</v>
      </c>
      <c r="H6" s="497" t="s">
        <v>442</v>
      </c>
      <c r="I6" s="497" t="s">
        <v>442</v>
      </c>
      <c r="J6" s="497" t="s">
        <v>442</v>
      </c>
      <c r="K6" s="497">
        <v>6</v>
      </c>
      <c r="L6" s="497">
        <v>107</v>
      </c>
      <c r="M6" s="743">
        <v>170</v>
      </c>
    </row>
    <row r="7" spans="1:13">
      <c r="A7" s="320">
        <v>2004</v>
      </c>
      <c r="B7" s="484">
        <v>13</v>
      </c>
      <c r="C7" s="196">
        <v>29</v>
      </c>
      <c r="D7" s="196">
        <v>11</v>
      </c>
      <c r="E7" s="517">
        <v>0</v>
      </c>
      <c r="F7" s="517">
        <v>1</v>
      </c>
      <c r="G7" s="196" t="s">
        <v>442</v>
      </c>
      <c r="H7" s="196" t="s">
        <v>442</v>
      </c>
      <c r="I7" s="196" t="s">
        <v>442</v>
      </c>
      <c r="J7" s="196" t="s">
        <v>442</v>
      </c>
      <c r="K7" s="196">
        <v>23</v>
      </c>
      <c r="L7" s="196">
        <v>81</v>
      </c>
      <c r="M7" s="744">
        <v>158</v>
      </c>
    </row>
    <row r="8" spans="1:13">
      <c r="A8" s="320">
        <v>2005</v>
      </c>
      <c r="B8" s="484">
        <v>27</v>
      </c>
      <c r="C8" s="196">
        <v>19</v>
      </c>
      <c r="D8" s="196">
        <v>5</v>
      </c>
      <c r="E8" s="517">
        <v>0</v>
      </c>
      <c r="F8" s="517">
        <v>2</v>
      </c>
      <c r="G8" s="196" t="s">
        <v>442</v>
      </c>
      <c r="H8" s="196" t="s">
        <v>442</v>
      </c>
      <c r="I8" s="196" t="s">
        <v>442</v>
      </c>
      <c r="J8" s="196" t="s">
        <v>442</v>
      </c>
      <c r="K8" s="196">
        <v>1</v>
      </c>
      <c r="L8" s="196">
        <v>48</v>
      </c>
      <c r="M8" s="744">
        <v>102</v>
      </c>
    </row>
    <row r="9" spans="1:13">
      <c r="A9" s="320">
        <v>2006</v>
      </c>
      <c r="B9" s="484">
        <v>21</v>
      </c>
      <c r="C9" s="196">
        <v>25</v>
      </c>
      <c r="D9" s="196">
        <v>4</v>
      </c>
      <c r="E9" s="517">
        <v>0</v>
      </c>
      <c r="F9" s="517">
        <v>1</v>
      </c>
      <c r="G9" s="196" t="s">
        <v>442</v>
      </c>
      <c r="H9" s="196" t="s">
        <v>442</v>
      </c>
      <c r="I9" s="196" t="s">
        <v>442</v>
      </c>
      <c r="J9" s="196" t="s">
        <v>442</v>
      </c>
      <c r="K9" s="196" t="s">
        <v>247</v>
      </c>
      <c r="L9" s="196">
        <v>54</v>
      </c>
      <c r="M9" s="744">
        <v>105</v>
      </c>
    </row>
    <row r="10" spans="1:13">
      <c r="A10" s="320">
        <v>2007</v>
      </c>
      <c r="B10" s="484">
        <v>19</v>
      </c>
      <c r="C10" s="196">
        <v>13</v>
      </c>
      <c r="D10" s="196">
        <v>2</v>
      </c>
      <c r="E10" s="517">
        <v>0</v>
      </c>
      <c r="F10" s="517">
        <v>1</v>
      </c>
      <c r="G10" s="196" t="s">
        <v>442</v>
      </c>
      <c r="H10" s="196" t="s">
        <v>442</v>
      </c>
      <c r="I10" s="196" t="s">
        <v>442</v>
      </c>
      <c r="J10" s="196" t="s">
        <v>442</v>
      </c>
      <c r="K10" s="196">
        <v>1</v>
      </c>
      <c r="L10" s="196">
        <v>53</v>
      </c>
      <c r="M10" s="744">
        <v>89</v>
      </c>
    </row>
    <row r="11" spans="1:13">
      <c r="A11" s="320">
        <v>2008</v>
      </c>
      <c r="B11" s="484">
        <v>24</v>
      </c>
      <c r="C11" s="196">
        <v>18</v>
      </c>
      <c r="D11" s="196">
        <v>1</v>
      </c>
      <c r="E11" s="517">
        <v>0</v>
      </c>
      <c r="F11" s="517">
        <v>5</v>
      </c>
      <c r="G11" s="196" t="s">
        <v>442</v>
      </c>
      <c r="H11" s="196" t="s">
        <v>442</v>
      </c>
      <c r="I11" s="196" t="s">
        <v>442</v>
      </c>
      <c r="J11" s="196" t="s">
        <v>442</v>
      </c>
      <c r="K11" s="196">
        <v>1</v>
      </c>
      <c r="L11" s="196">
        <v>65</v>
      </c>
      <c r="M11" s="744">
        <v>114</v>
      </c>
    </row>
    <row r="12" spans="1:13">
      <c r="A12" s="320">
        <v>2009</v>
      </c>
      <c r="B12" s="484">
        <v>13</v>
      </c>
      <c r="C12" s="196">
        <v>21</v>
      </c>
      <c r="D12" s="196">
        <v>34</v>
      </c>
      <c r="E12" s="517">
        <v>0</v>
      </c>
      <c r="F12" s="517">
        <v>25</v>
      </c>
      <c r="G12" s="196" t="s">
        <v>442</v>
      </c>
      <c r="H12" s="196" t="s">
        <v>442</v>
      </c>
      <c r="I12" s="196" t="s">
        <v>442</v>
      </c>
      <c r="J12" s="196" t="s">
        <v>442</v>
      </c>
      <c r="K12" s="196" t="s">
        <v>247</v>
      </c>
      <c r="L12" s="196">
        <v>137</v>
      </c>
      <c r="M12" s="744">
        <v>230</v>
      </c>
    </row>
    <row r="13" spans="1:13">
      <c r="A13" s="320">
        <v>2010</v>
      </c>
      <c r="B13" s="484">
        <v>14</v>
      </c>
      <c r="C13" s="196">
        <v>17</v>
      </c>
      <c r="D13" s="196">
        <v>63</v>
      </c>
      <c r="E13" s="517">
        <v>0</v>
      </c>
      <c r="F13" s="517">
        <v>5</v>
      </c>
      <c r="G13" s="196" t="s">
        <v>442</v>
      </c>
      <c r="H13" s="196" t="s">
        <v>442</v>
      </c>
      <c r="I13" s="196" t="s">
        <v>442</v>
      </c>
      <c r="J13" s="196" t="s">
        <v>442</v>
      </c>
      <c r="K13" s="196">
        <v>1</v>
      </c>
      <c r="L13" s="196">
        <v>94</v>
      </c>
      <c r="M13" s="744">
        <v>194</v>
      </c>
    </row>
    <row r="14" spans="1:13">
      <c r="A14" s="320">
        <v>2011</v>
      </c>
      <c r="B14" s="503">
        <v>10</v>
      </c>
      <c r="C14" s="196">
        <v>18</v>
      </c>
      <c r="D14" s="196">
        <v>54</v>
      </c>
      <c r="E14" s="517">
        <v>0</v>
      </c>
      <c r="F14" s="517">
        <v>11</v>
      </c>
      <c r="G14" s="196" t="s">
        <v>442</v>
      </c>
      <c r="H14" s="196" t="s">
        <v>442</v>
      </c>
      <c r="I14" s="196" t="s">
        <v>442</v>
      </c>
      <c r="J14" s="196" t="s">
        <v>442</v>
      </c>
      <c r="K14" s="196">
        <v>1</v>
      </c>
      <c r="L14" s="196">
        <v>120</v>
      </c>
      <c r="M14" s="744">
        <v>214</v>
      </c>
    </row>
    <row r="15" spans="1:13">
      <c r="A15" s="320">
        <v>2012</v>
      </c>
      <c r="B15" s="484">
        <v>22</v>
      </c>
      <c r="C15" s="196">
        <v>33</v>
      </c>
      <c r="D15" s="196">
        <v>93</v>
      </c>
      <c r="E15" s="517">
        <v>2</v>
      </c>
      <c r="F15" s="518">
        <v>14</v>
      </c>
      <c r="G15" s="196">
        <v>18</v>
      </c>
      <c r="H15" s="196">
        <v>5</v>
      </c>
      <c r="I15" s="196">
        <v>3</v>
      </c>
      <c r="J15" s="517">
        <v>31</v>
      </c>
      <c r="K15" s="196">
        <v>3</v>
      </c>
      <c r="L15" s="196" t="s">
        <v>247</v>
      </c>
      <c r="M15" s="744">
        <v>224</v>
      </c>
    </row>
    <row r="16" spans="1:13">
      <c r="A16" s="320">
        <v>2013</v>
      </c>
      <c r="B16" s="484">
        <v>22</v>
      </c>
      <c r="C16" s="484">
        <v>35</v>
      </c>
      <c r="D16" s="484">
        <v>76</v>
      </c>
      <c r="E16" s="519" t="s">
        <v>247</v>
      </c>
      <c r="F16" s="519">
        <v>9</v>
      </c>
      <c r="G16" s="196">
        <v>4</v>
      </c>
      <c r="H16" s="196">
        <v>3</v>
      </c>
      <c r="I16" s="196">
        <v>1</v>
      </c>
      <c r="J16" s="517">
        <v>29</v>
      </c>
      <c r="K16" s="196">
        <v>2</v>
      </c>
      <c r="L16" s="196" t="s">
        <v>247</v>
      </c>
      <c r="M16" s="744">
        <v>181</v>
      </c>
    </row>
    <row r="17" spans="1:13">
      <c r="A17" s="224">
        <v>2014</v>
      </c>
      <c r="B17" s="506">
        <v>20</v>
      </c>
      <c r="C17" s="506">
        <v>24</v>
      </c>
      <c r="D17" s="506">
        <v>94</v>
      </c>
      <c r="E17" s="204">
        <v>1</v>
      </c>
      <c r="F17" s="204">
        <v>5</v>
      </c>
      <c r="G17" s="278">
        <v>6</v>
      </c>
      <c r="H17" s="278">
        <v>3</v>
      </c>
      <c r="I17" s="278">
        <v>2</v>
      </c>
      <c r="J17" s="278">
        <v>42</v>
      </c>
      <c r="K17" s="278">
        <v>3</v>
      </c>
      <c r="L17" s="204" t="s">
        <v>247</v>
      </c>
      <c r="M17" s="745">
        <v>200</v>
      </c>
    </row>
    <row r="18" spans="1:13" s="952" customFormat="1">
      <c r="A18" s="1128"/>
      <c r="B18" s="1127"/>
      <c r="C18" s="1127"/>
      <c r="D18" s="1127"/>
      <c r="E18" s="983"/>
      <c r="F18" s="983"/>
      <c r="G18" s="1062"/>
      <c r="H18" s="1062"/>
      <c r="I18" s="1062"/>
      <c r="J18" s="1062"/>
      <c r="K18" s="1062"/>
      <c r="L18" s="983"/>
      <c r="M18" s="1092"/>
    </row>
    <row r="19" spans="1:13">
      <c r="A19" s="426" t="s">
        <v>233</v>
      </c>
      <c r="B19" s="454"/>
      <c r="C19" s="452"/>
      <c r="D19" s="452"/>
      <c r="E19" s="229"/>
      <c r="F19" s="229"/>
      <c r="G19" s="179"/>
      <c r="H19" s="179"/>
      <c r="I19" s="179"/>
      <c r="J19" s="179"/>
    </row>
    <row r="20" spans="1:13">
      <c r="A20" s="383" t="s">
        <v>663</v>
      </c>
      <c r="B20" s="454"/>
      <c r="C20" s="452"/>
      <c r="D20" s="452"/>
      <c r="E20" s="229"/>
      <c r="F20" s="229"/>
      <c r="G20" s="179"/>
      <c r="H20" s="179"/>
      <c r="I20" s="179"/>
      <c r="J20" s="179"/>
    </row>
    <row r="21" spans="1:13">
      <c r="A21" s="520" t="s">
        <v>197</v>
      </c>
      <c r="B21" s="454"/>
      <c r="C21" s="452"/>
      <c r="D21" s="488"/>
      <c r="G21" s="179"/>
      <c r="H21" s="179"/>
      <c r="I21" s="179"/>
      <c r="J21" s="179"/>
    </row>
    <row r="22" spans="1:13">
      <c r="A22" s="520"/>
      <c r="B22" s="454"/>
      <c r="C22" s="452"/>
      <c r="D22" s="488"/>
      <c r="G22" s="179"/>
      <c r="H22" s="179"/>
      <c r="I22" s="179"/>
      <c r="J22" s="179"/>
    </row>
    <row r="23" spans="1:13">
      <c r="A23" s="93" t="s">
        <v>176</v>
      </c>
    </row>
    <row r="24" spans="1:13">
      <c r="A24" s="94" t="s">
        <v>180</v>
      </c>
      <c r="E24" s="277"/>
    </row>
  </sheetData>
  <phoneticPr fontId="2" type="noConversion"/>
  <hyperlinks>
    <hyperlink ref="M1" location="Index!A1" display="Index"/>
  </hyperlinks>
  <pageMargins left="0.75" right="0.75" top="1" bottom="1" header="0.5" footer="0.5"/>
  <pageSetup paperSize="9" scale="67" orientation="landscape" r:id="rId1"/>
  <headerFooter alignWithMargins="0">
    <oddHeader>&amp;CCourt Statistics Quarterly 
Additional Tables - 2014</oddHeader>
    <oddFooter>Page &amp;P of &amp;N</oddFooter>
  </headerFooter>
</worksheet>
</file>

<file path=xl/worksheets/sheet28.xml><?xml version="1.0" encoding="utf-8"?>
<worksheet xmlns="http://schemas.openxmlformats.org/spreadsheetml/2006/main" xmlns:r="http://schemas.openxmlformats.org/officeDocument/2006/relationships">
  <sheetPr codeName="Sheet27"/>
  <dimension ref="A1:L25"/>
  <sheetViews>
    <sheetView zoomScaleNormal="100" zoomScaleSheetLayoutView="115" workbookViewId="0"/>
  </sheetViews>
  <sheetFormatPr defaultRowHeight="12.75"/>
  <cols>
    <col min="1" max="1" width="22.85546875" style="166" customWidth="1"/>
    <col min="2" max="3" width="19.85546875" style="166" customWidth="1"/>
    <col min="4" max="4" width="22.85546875" style="166" customWidth="1"/>
    <col min="5" max="5" width="19.85546875" style="166" customWidth="1"/>
    <col min="6" max="9" width="9.140625" style="166"/>
    <col min="10" max="10" width="10.28515625" style="166" customWidth="1"/>
    <col min="11" max="16384" width="9.140625" style="166"/>
  </cols>
  <sheetData>
    <row r="1" spans="1:12">
      <c r="A1" s="521" t="s">
        <v>848</v>
      </c>
      <c r="B1" s="521"/>
      <c r="C1" s="207"/>
      <c r="E1" s="191" t="s">
        <v>643</v>
      </c>
    </row>
    <row r="2" spans="1:12" ht="14.25">
      <c r="A2" s="492" t="s">
        <v>375</v>
      </c>
      <c r="B2" s="492"/>
      <c r="C2" s="207"/>
    </row>
    <row r="3" spans="1:12">
      <c r="A3" s="446" t="s">
        <v>786</v>
      </c>
      <c r="B3" s="446"/>
      <c r="C3" s="207"/>
      <c r="F3" s="235"/>
    </row>
    <row r="4" spans="1:12">
      <c r="A4" s="446"/>
      <c r="B4" s="446"/>
      <c r="C4" s="207"/>
    </row>
    <row r="5" spans="1:12" ht="25.5">
      <c r="A5" s="739" t="s">
        <v>223</v>
      </c>
      <c r="B5" s="739" t="s">
        <v>360</v>
      </c>
      <c r="C5" s="739" t="s">
        <v>361</v>
      </c>
      <c r="D5" s="739" t="s">
        <v>362</v>
      </c>
      <c r="E5" s="739" t="s">
        <v>363</v>
      </c>
      <c r="F5" s="221"/>
      <c r="G5" s="221"/>
      <c r="H5" s="179"/>
      <c r="I5" s="179"/>
      <c r="J5" s="179"/>
    </row>
    <row r="6" spans="1:12">
      <c r="A6" s="515">
        <v>2003</v>
      </c>
      <c r="B6" s="736">
        <v>24</v>
      </c>
      <c r="C6" s="522">
        <v>18</v>
      </c>
      <c r="D6" s="522">
        <v>18</v>
      </c>
      <c r="E6" s="732">
        <v>36</v>
      </c>
      <c r="F6" s="448"/>
      <c r="G6" s="179"/>
      <c r="H6" s="179"/>
      <c r="I6" s="179"/>
      <c r="J6" s="179"/>
      <c r="K6" s="179"/>
      <c r="L6" s="179"/>
    </row>
    <row r="7" spans="1:12">
      <c r="A7" s="320">
        <v>2004</v>
      </c>
      <c r="B7" s="737">
        <v>18</v>
      </c>
      <c r="C7" s="523">
        <v>3</v>
      </c>
      <c r="D7" s="523">
        <v>19</v>
      </c>
      <c r="E7" s="733">
        <v>22</v>
      </c>
      <c r="F7" s="448"/>
      <c r="G7" s="179"/>
      <c r="H7" s="179"/>
      <c r="I7" s="179"/>
      <c r="J7" s="179"/>
      <c r="K7" s="179"/>
      <c r="L7" s="179"/>
    </row>
    <row r="8" spans="1:12">
      <c r="A8" s="320">
        <v>2005</v>
      </c>
      <c r="B8" s="734">
        <v>25</v>
      </c>
      <c r="C8" s="524">
        <v>3</v>
      </c>
      <c r="D8" s="524">
        <v>19</v>
      </c>
      <c r="E8" s="734">
        <v>22</v>
      </c>
      <c r="F8" s="448"/>
      <c r="G8" s="179"/>
      <c r="H8" s="179"/>
      <c r="I8" s="179"/>
      <c r="J8" s="179"/>
      <c r="K8" s="179"/>
      <c r="L8" s="179"/>
    </row>
    <row r="9" spans="1:12">
      <c r="A9" s="320">
        <v>2006</v>
      </c>
      <c r="B9" s="734">
        <v>10</v>
      </c>
      <c r="C9" s="524">
        <v>4</v>
      </c>
      <c r="D9" s="524">
        <v>11</v>
      </c>
      <c r="E9" s="734">
        <v>15</v>
      </c>
      <c r="F9" s="448"/>
      <c r="G9" s="179"/>
      <c r="H9" s="179"/>
      <c r="I9" s="179"/>
      <c r="J9" s="179"/>
      <c r="K9" s="179"/>
      <c r="L9" s="179"/>
    </row>
    <row r="10" spans="1:12">
      <c r="A10" s="320">
        <v>2007</v>
      </c>
      <c r="B10" s="734">
        <v>12</v>
      </c>
      <c r="C10" s="524">
        <v>3</v>
      </c>
      <c r="D10" s="524">
        <v>10</v>
      </c>
      <c r="E10" s="734">
        <v>13</v>
      </c>
      <c r="F10" s="448"/>
      <c r="G10" s="179"/>
      <c r="H10" s="179"/>
      <c r="I10" s="179"/>
      <c r="J10" s="179"/>
      <c r="K10" s="179"/>
      <c r="L10" s="179"/>
    </row>
    <row r="11" spans="1:12">
      <c r="A11" s="320">
        <v>2008</v>
      </c>
      <c r="B11" s="734">
        <v>13</v>
      </c>
      <c r="C11" s="524">
        <v>4</v>
      </c>
      <c r="D11" s="524">
        <v>9</v>
      </c>
      <c r="E11" s="734">
        <v>13</v>
      </c>
      <c r="F11" s="448"/>
      <c r="G11" s="179"/>
      <c r="H11" s="179"/>
      <c r="I11" s="179"/>
      <c r="J11" s="179"/>
      <c r="K11" s="179"/>
      <c r="L11" s="179"/>
    </row>
    <row r="12" spans="1:12">
      <c r="A12" s="320">
        <v>2009</v>
      </c>
      <c r="B12" s="734">
        <v>17</v>
      </c>
      <c r="C12" s="524">
        <v>2</v>
      </c>
      <c r="D12" s="524">
        <v>15</v>
      </c>
      <c r="E12" s="734">
        <v>17</v>
      </c>
      <c r="F12" s="448"/>
      <c r="G12" s="179"/>
      <c r="H12" s="179"/>
      <c r="I12" s="179"/>
      <c r="J12" s="179"/>
      <c r="K12" s="179"/>
      <c r="L12" s="179"/>
    </row>
    <row r="13" spans="1:12">
      <c r="A13" s="320">
        <v>2010</v>
      </c>
      <c r="B13" s="734">
        <v>11</v>
      </c>
      <c r="C13" s="524">
        <v>2</v>
      </c>
      <c r="D13" s="524">
        <v>4</v>
      </c>
      <c r="E13" s="734">
        <v>6</v>
      </c>
      <c r="F13" s="448"/>
      <c r="G13" s="179"/>
      <c r="H13" s="179"/>
      <c r="I13" s="179"/>
      <c r="J13" s="179"/>
      <c r="K13" s="179"/>
      <c r="L13" s="179"/>
    </row>
    <row r="14" spans="1:12">
      <c r="A14" s="320">
        <v>2011</v>
      </c>
      <c r="B14" s="738">
        <v>13</v>
      </c>
      <c r="C14" s="524">
        <v>5</v>
      </c>
      <c r="D14" s="524">
        <v>8</v>
      </c>
      <c r="E14" s="734">
        <v>13</v>
      </c>
      <c r="F14" s="448"/>
      <c r="G14" s="179"/>
      <c r="H14" s="179"/>
      <c r="I14" s="179"/>
      <c r="J14" s="179"/>
      <c r="K14" s="179"/>
      <c r="L14" s="179"/>
    </row>
    <row r="15" spans="1:12">
      <c r="A15" s="320">
        <v>2012</v>
      </c>
      <c r="B15" s="734">
        <v>21</v>
      </c>
      <c r="C15" s="524">
        <v>4</v>
      </c>
      <c r="D15" s="524">
        <v>17</v>
      </c>
      <c r="E15" s="734">
        <v>21</v>
      </c>
      <c r="F15" s="448"/>
      <c r="G15" s="179"/>
      <c r="H15" s="179"/>
      <c r="I15" s="179"/>
      <c r="J15" s="179"/>
      <c r="K15" s="179"/>
      <c r="L15" s="179"/>
    </row>
    <row r="16" spans="1:12">
      <c r="A16" s="320">
        <v>2013</v>
      </c>
      <c r="B16" s="734">
        <v>32</v>
      </c>
      <c r="C16" s="524">
        <v>4</v>
      </c>
      <c r="D16" s="524">
        <v>28</v>
      </c>
      <c r="E16" s="734">
        <v>32</v>
      </c>
      <c r="F16" s="448"/>
      <c r="G16" s="179"/>
      <c r="H16" s="179"/>
      <c r="I16" s="179"/>
      <c r="J16" s="179"/>
      <c r="K16" s="179"/>
      <c r="L16" s="179"/>
    </row>
    <row r="17" spans="1:12">
      <c r="A17" s="224">
        <v>2014</v>
      </c>
      <c r="B17" s="735">
        <v>17</v>
      </c>
      <c r="C17" s="525">
        <v>4</v>
      </c>
      <c r="D17" s="525">
        <v>10</v>
      </c>
      <c r="E17" s="735">
        <v>14</v>
      </c>
      <c r="F17" s="448"/>
      <c r="G17" s="179"/>
      <c r="H17" s="179"/>
      <c r="I17" s="179"/>
      <c r="J17" s="179"/>
      <c r="K17" s="179"/>
      <c r="L17" s="179"/>
    </row>
    <row r="18" spans="1:12">
      <c r="A18" s="1128"/>
      <c r="B18" s="1129"/>
      <c r="C18" s="1129"/>
      <c r="D18" s="1129"/>
      <c r="E18" s="1129"/>
      <c r="F18" s="448"/>
      <c r="G18" s="179"/>
      <c r="H18" s="179"/>
      <c r="I18" s="179"/>
      <c r="J18" s="179"/>
      <c r="K18" s="179"/>
      <c r="L18" s="179"/>
    </row>
    <row r="19" spans="1:12">
      <c r="A19" s="526" t="s">
        <v>239</v>
      </c>
      <c r="B19" s="527"/>
      <c r="C19" s="528"/>
      <c r="D19" s="528"/>
      <c r="E19" s="528"/>
      <c r="F19" s="528"/>
      <c r="G19" s="179"/>
      <c r="H19" s="179"/>
      <c r="I19" s="179"/>
      <c r="J19" s="179"/>
      <c r="K19" s="179"/>
      <c r="L19" s="179"/>
    </row>
    <row r="20" spans="1:12">
      <c r="A20" s="529" t="s">
        <v>663</v>
      </c>
      <c r="B20" s="527"/>
      <c r="C20" s="530"/>
      <c r="D20" s="530"/>
      <c r="E20" s="279"/>
      <c r="F20" s="279"/>
      <c r="G20" s="491"/>
      <c r="H20" s="479"/>
      <c r="I20" s="179"/>
      <c r="J20" s="179"/>
      <c r="K20" s="179"/>
      <c r="L20" s="179"/>
    </row>
    <row r="21" spans="1:12">
      <c r="A21" s="529"/>
      <c r="B21" s="527"/>
      <c r="C21" s="530"/>
      <c r="D21" s="530"/>
      <c r="E21" s="279"/>
      <c r="F21" s="279"/>
      <c r="G21" s="491"/>
      <c r="H21" s="479"/>
      <c r="I21" s="179"/>
      <c r="J21" s="179"/>
      <c r="K21" s="179"/>
      <c r="L21" s="179"/>
    </row>
    <row r="22" spans="1:12">
      <c r="A22" s="93" t="s">
        <v>176</v>
      </c>
      <c r="B22" s="527"/>
      <c r="C22" s="531"/>
      <c r="D22" s="531"/>
      <c r="E22" s="531"/>
      <c r="F22" s="531"/>
      <c r="G22" s="491"/>
      <c r="H22" s="479"/>
      <c r="I22" s="179"/>
      <c r="J22" s="179"/>
      <c r="K22" s="179"/>
      <c r="L22" s="179"/>
    </row>
    <row r="23" spans="1:12">
      <c r="A23" s="94" t="s">
        <v>180</v>
      </c>
      <c r="B23" s="532"/>
      <c r="C23" s="530"/>
      <c r="D23" s="530"/>
      <c r="E23" s="279"/>
      <c r="F23" s="279"/>
      <c r="G23" s="491"/>
      <c r="H23" s="479"/>
      <c r="I23" s="179"/>
      <c r="J23" s="179"/>
      <c r="K23" s="179"/>
      <c r="L23" s="179"/>
    </row>
    <row r="24" spans="1:12">
      <c r="A24" s="532"/>
      <c r="B24" s="532"/>
      <c r="C24" s="530"/>
      <c r="D24" s="530"/>
      <c r="E24" s="530"/>
      <c r="F24" s="530"/>
      <c r="G24" s="491"/>
      <c r="H24" s="479"/>
      <c r="I24" s="179"/>
      <c r="J24" s="179"/>
      <c r="K24" s="179"/>
      <c r="L24" s="179"/>
    </row>
    <row r="25" spans="1:12">
      <c r="A25" s="532"/>
      <c r="B25" s="532"/>
      <c r="C25" s="530"/>
      <c r="D25" s="530"/>
      <c r="E25" s="530"/>
      <c r="F25" s="530"/>
      <c r="G25" s="179"/>
      <c r="H25" s="179"/>
      <c r="I25" s="179"/>
      <c r="J25" s="179"/>
      <c r="K25" s="179"/>
      <c r="L25" s="179"/>
    </row>
  </sheetData>
  <phoneticPr fontId="2" type="noConversion"/>
  <hyperlinks>
    <hyperlink ref="E1" location="Index!A1" display="Index"/>
  </hyperlinks>
  <pageMargins left="0.75" right="0.75" top="1" bottom="1" header="0.5" footer="0.5"/>
  <pageSetup paperSize="9" scale="67" orientation="landscape" r:id="rId1"/>
  <headerFooter alignWithMargins="0">
    <oddHeader>&amp;CCourt Statistics Quarterly 
Additional Tables - 2014</oddHeader>
    <oddFooter>Page &amp;P of &amp;N</oddFooter>
  </headerFooter>
</worksheet>
</file>

<file path=xl/worksheets/sheet29.xml><?xml version="1.0" encoding="utf-8"?>
<worksheet xmlns="http://schemas.openxmlformats.org/spreadsheetml/2006/main" xmlns:r="http://schemas.openxmlformats.org/officeDocument/2006/relationships">
  <sheetPr codeName="Sheet28"/>
  <dimension ref="A1:V178"/>
  <sheetViews>
    <sheetView zoomScaleNormal="100" zoomScaleSheetLayoutView="115" workbookViewId="0"/>
  </sheetViews>
  <sheetFormatPr defaultRowHeight="12.75"/>
  <cols>
    <col min="1" max="1" width="47.42578125" style="166" bestFit="1" customWidth="1"/>
    <col min="2" max="5" width="10.42578125" style="166" customWidth="1"/>
    <col min="6" max="6" width="10.42578125" style="349" customWidth="1"/>
    <col min="7" max="10" width="10.42578125" style="166" customWidth="1"/>
    <col min="11" max="11" width="79" style="166" bestFit="1" customWidth="1"/>
    <col min="12" max="13" width="10.42578125" style="166" customWidth="1"/>
    <col min="14" max="16384" width="9.140625" style="166"/>
  </cols>
  <sheetData>
    <row r="1" spans="1:10">
      <c r="A1" s="389" t="s">
        <v>849</v>
      </c>
      <c r="B1" s="479"/>
      <c r="C1" s="479"/>
      <c r="D1" s="479"/>
      <c r="E1" s="191" t="s">
        <v>643</v>
      </c>
    </row>
    <row r="2" spans="1:10">
      <c r="A2" s="390" t="s">
        <v>367</v>
      </c>
      <c r="B2" s="533"/>
      <c r="C2" s="390"/>
      <c r="D2" s="390"/>
      <c r="E2" s="390"/>
      <c r="F2" s="533"/>
      <c r="G2" s="390"/>
      <c r="H2" s="390"/>
      <c r="I2" s="390"/>
    </row>
    <row r="3" spans="1:10">
      <c r="A3" s="392" t="s">
        <v>787</v>
      </c>
      <c r="B3" s="390"/>
      <c r="D3" s="390"/>
      <c r="E3" s="390"/>
      <c r="F3" s="533"/>
      <c r="G3" s="390"/>
      <c r="H3" s="390"/>
      <c r="I3" s="390"/>
    </row>
    <row r="4" spans="1:10">
      <c r="A4" s="392"/>
      <c r="B4" s="534"/>
      <c r="C4" s="390"/>
      <c r="D4" s="390"/>
      <c r="E4" s="390"/>
      <c r="F4" s="533"/>
      <c r="H4" s="390"/>
      <c r="I4" s="390"/>
    </row>
    <row r="5" spans="1:10" ht="13.5" customHeight="1">
      <c r="A5" s="1286"/>
      <c r="B5" s="1289" t="s">
        <v>324</v>
      </c>
      <c r="C5" s="1289"/>
      <c r="D5" s="1289"/>
      <c r="E5" s="1291" t="s">
        <v>231</v>
      </c>
      <c r="H5" s="535"/>
      <c r="I5" s="225"/>
      <c r="J5" s="225"/>
    </row>
    <row r="6" spans="1:10" ht="25.5">
      <c r="A6" s="1278"/>
      <c r="B6" s="536" t="s">
        <v>365</v>
      </c>
      <c r="C6" s="394" t="s">
        <v>326</v>
      </c>
      <c r="D6" s="394" t="s">
        <v>327</v>
      </c>
      <c r="E6" s="1290"/>
      <c r="G6" s="225"/>
      <c r="H6" s="225"/>
      <c r="I6" s="225"/>
      <c r="J6" s="225"/>
    </row>
    <row r="7" spans="1:10">
      <c r="A7" s="537">
        <v>2009</v>
      </c>
      <c r="B7" s="539">
        <v>20</v>
      </c>
      <c r="C7" s="539">
        <v>380</v>
      </c>
      <c r="D7" s="539">
        <v>856</v>
      </c>
      <c r="E7" s="397">
        <v>1256</v>
      </c>
      <c r="F7" s="538"/>
    </row>
    <row r="8" spans="1:10">
      <c r="A8" s="537">
        <v>2010</v>
      </c>
      <c r="B8" s="539">
        <v>50</v>
      </c>
      <c r="C8" s="539">
        <v>591</v>
      </c>
      <c r="D8" s="539">
        <v>419</v>
      </c>
      <c r="E8" s="397">
        <v>1060</v>
      </c>
      <c r="F8" s="538"/>
    </row>
    <row r="9" spans="1:10">
      <c r="A9" s="537">
        <v>2011</v>
      </c>
      <c r="B9" s="539">
        <v>22</v>
      </c>
      <c r="C9" s="539">
        <v>198</v>
      </c>
      <c r="D9" s="539">
        <v>1111</v>
      </c>
      <c r="E9" s="397">
        <v>1331</v>
      </c>
      <c r="F9" s="538"/>
    </row>
    <row r="10" spans="1:10">
      <c r="A10" s="537">
        <v>2012</v>
      </c>
      <c r="B10" s="539">
        <v>7</v>
      </c>
      <c r="C10" s="539">
        <v>161</v>
      </c>
      <c r="D10" s="539">
        <v>973</v>
      </c>
      <c r="E10" s="397">
        <v>1141</v>
      </c>
      <c r="F10" s="538"/>
    </row>
    <row r="11" spans="1:10">
      <c r="A11" s="537">
        <v>2013</v>
      </c>
      <c r="B11" s="539">
        <v>7</v>
      </c>
      <c r="C11" s="539">
        <v>119</v>
      </c>
      <c r="D11" s="539">
        <v>1072</v>
      </c>
      <c r="E11" s="397">
        <v>1198</v>
      </c>
      <c r="F11" s="538"/>
      <c r="I11" s="317"/>
      <c r="J11" s="317"/>
    </row>
    <row r="12" spans="1:10" ht="25.5">
      <c r="A12" s="540"/>
      <c r="B12" s="541" t="s">
        <v>60</v>
      </c>
      <c r="C12" s="541" t="s">
        <v>61</v>
      </c>
      <c r="D12" s="541" t="s">
        <v>62</v>
      </c>
      <c r="E12" s="541" t="s">
        <v>67</v>
      </c>
      <c r="F12" s="541" t="s">
        <v>63</v>
      </c>
      <c r="G12" s="541" t="s">
        <v>64</v>
      </c>
      <c r="H12" s="542" t="s">
        <v>65</v>
      </c>
      <c r="I12" s="541" t="s">
        <v>66</v>
      </c>
      <c r="J12" s="472" t="s">
        <v>231</v>
      </c>
    </row>
    <row r="13" spans="1:10" ht="14.25">
      <c r="A13" s="1131" t="s">
        <v>43</v>
      </c>
      <c r="B13" s="543">
        <v>86</v>
      </c>
      <c r="C13" s="543">
        <v>92</v>
      </c>
      <c r="D13" s="543">
        <v>133</v>
      </c>
      <c r="E13" s="543">
        <v>174</v>
      </c>
      <c r="F13" s="544">
        <v>116</v>
      </c>
      <c r="G13" s="317">
        <v>94</v>
      </c>
      <c r="H13" s="317">
        <v>48</v>
      </c>
      <c r="I13" s="317">
        <v>342</v>
      </c>
      <c r="J13" s="487">
        <v>1085</v>
      </c>
    </row>
    <row r="14" spans="1:10">
      <c r="A14" s="537"/>
      <c r="B14" s="539"/>
      <c r="C14" s="539"/>
      <c r="D14" s="539"/>
      <c r="E14" s="539"/>
      <c r="F14" s="1130"/>
      <c r="G14" s="179"/>
      <c r="H14" s="179"/>
      <c r="I14" s="179"/>
      <c r="J14" s="316"/>
    </row>
    <row r="15" spans="1:10">
      <c r="A15" s="537"/>
      <c r="B15" s="539"/>
      <c r="C15" s="539"/>
      <c r="D15" s="539"/>
      <c r="E15" s="545"/>
      <c r="F15" s="538"/>
    </row>
    <row r="16" spans="1:10">
      <c r="A16" s="1286" t="s">
        <v>364</v>
      </c>
      <c r="B16" s="1310">
        <v>2014</v>
      </c>
      <c r="C16" s="1310"/>
      <c r="D16" s="1310"/>
      <c r="E16" s="1310"/>
      <c r="F16" s="1310"/>
      <c r="G16" s="1310"/>
      <c r="H16" s="1310"/>
      <c r="I16" s="1310"/>
      <c r="J16" s="1310"/>
    </row>
    <row r="17" spans="1:11" ht="13.5" customHeight="1">
      <c r="A17" s="1295"/>
      <c r="B17" s="1311" t="s">
        <v>59</v>
      </c>
      <c r="C17" s="1311"/>
      <c r="D17" s="1311"/>
      <c r="E17" s="1311"/>
      <c r="F17" s="1311"/>
      <c r="G17" s="1311"/>
      <c r="H17" s="1311"/>
      <c r="I17" s="1311"/>
      <c r="J17" s="1311"/>
    </row>
    <row r="18" spans="1:11" ht="25.5">
      <c r="A18" s="1278"/>
      <c r="B18" s="541" t="s">
        <v>60</v>
      </c>
      <c r="C18" s="541" t="s">
        <v>61</v>
      </c>
      <c r="D18" s="541" t="s">
        <v>62</v>
      </c>
      <c r="E18" s="541" t="s">
        <v>67</v>
      </c>
      <c r="F18" s="541" t="s">
        <v>63</v>
      </c>
      <c r="G18" s="541" t="s">
        <v>64</v>
      </c>
      <c r="H18" s="542" t="s">
        <v>65</v>
      </c>
      <c r="I18" s="541" t="s">
        <v>66</v>
      </c>
      <c r="J18" s="472" t="s">
        <v>231</v>
      </c>
    </row>
    <row r="19" spans="1:11">
      <c r="A19" s="537" t="s">
        <v>415</v>
      </c>
      <c r="B19" s="166">
        <v>17</v>
      </c>
      <c r="C19" s="546">
        <v>17</v>
      </c>
      <c r="D19" s="546">
        <v>22</v>
      </c>
      <c r="E19" s="546">
        <v>38</v>
      </c>
      <c r="F19" s="546">
        <v>21</v>
      </c>
      <c r="G19" s="546">
        <v>31</v>
      </c>
      <c r="H19" s="166">
        <v>12</v>
      </c>
      <c r="I19" s="166">
        <v>68</v>
      </c>
      <c r="J19" s="546">
        <f>SUM(B19:I19)</f>
        <v>226</v>
      </c>
      <c r="K19" s="546"/>
    </row>
    <row r="20" spans="1:11">
      <c r="A20" s="537" t="s">
        <v>416</v>
      </c>
      <c r="B20" s="547" t="s">
        <v>247</v>
      </c>
      <c r="C20" s="546">
        <v>1</v>
      </c>
      <c r="D20" s="546">
        <v>2</v>
      </c>
      <c r="E20" s="546">
        <v>5</v>
      </c>
      <c r="F20" s="546">
        <v>1</v>
      </c>
      <c r="G20" s="546">
        <v>2</v>
      </c>
      <c r="H20" s="166">
        <v>2</v>
      </c>
      <c r="I20" s="166">
        <v>7</v>
      </c>
      <c r="J20" s="546">
        <f t="shared" ref="J20:J38" si="0">SUM(B20:I20)</f>
        <v>20</v>
      </c>
      <c r="K20" s="546"/>
    </row>
    <row r="21" spans="1:11">
      <c r="A21" s="548" t="s">
        <v>417</v>
      </c>
      <c r="B21" s="166">
        <v>3</v>
      </c>
      <c r="C21" s="546">
        <v>2</v>
      </c>
      <c r="D21" s="546">
        <v>2</v>
      </c>
      <c r="E21" s="546">
        <v>1</v>
      </c>
      <c r="F21" s="547" t="s">
        <v>247</v>
      </c>
      <c r="G21" s="547" t="s">
        <v>247</v>
      </c>
      <c r="H21" s="547" t="s">
        <v>247</v>
      </c>
      <c r="I21" s="166">
        <v>1</v>
      </c>
      <c r="J21" s="166">
        <f t="shared" si="0"/>
        <v>9</v>
      </c>
    </row>
    <row r="22" spans="1:11">
      <c r="A22" s="548" t="s">
        <v>418</v>
      </c>
      <c r="B22" s="166">
        <v>1</v>
      </c>
      <c r="C22" s="547" t="s">
        <v>247</v>
      </c>
      <c r="D22" s="546">
        <v>2</v>
      </c>
      <c r="E22" s="546">
        <v>8</v>
      </c>
      <c r="F22" s="546">
        <v>4</v>
      </c>
      <c r="G22" s="546">
        <v>4</v>
      </c>
      <c r="H22" s="166">
        <v>3</v>
      </c>
      <c r="I22" s="166">
        <v>0</v>
      </c>
      <c r="J22" s="166">
        <f t="shared" si="0"/>
        <v>22</v>
      </c>
    </row>
    <row r="23" spans="1:11">
      <c r="A23" s="548" t="s">
        <v>419</v>
      </c>
      <c r="B23" s="166">
        <v>2</v>
      </c>
      <c r="C23" s="547" t="s">
        <v>247</v>
      </c>
      <c r="D23" s="546">
        <v>3</v>
      </c>
      <c r="E23" s="546">
        <v>4</v>
      </c>
      <c r="F23" s="546">
        <v>8</v>
      </c>
      <c r="G23" s="546">
        <v>6</v>
      </c>
      <c r="H23" s="166">
        <v>2</v>
      </c>
      <c r="I23" s="166">
        <v>10</v>
      </c>
      <c r="J23" s="166">
        <f t="shared" si="0"/>
        <v>35</v>
      </c>
    </row>
    <row r="24" spans="1:11">
      <c r="A24" s="166" t="s">
        <v>731</v>
      </c>
      <c r="B24" s="547" t="s">
        <v>247</v>
      </c>
      <c r="C24" s="547" t="s">
        <v>247</v>
      </c>
      <c r="D24" s="546">
        <v>1</v>
      </c>
      <c r="E24" s="546">
        <v>3</v>
      </c>
      <c r="F24" s="547" t="s">
        <v>247</v>
      </c>
      <c r="G24" s="547" t="s">
        <v>247</v>
      </c>
      <c r="H24" s="547" t="s">
        <v>247</v>
      </c>
      <c r="I24" s="166">
        <v>1</v>
      </c>
      <c r="J24" s="166">
        <f t="shared" si="0"/>
        <v>5</v>
      </c>
    </row>
    <row r="25" spans="1:11" ht="25.5">
      <c r="A25" s="548" t="s">
        <v>413</v>
      </c>
      <c r="B25" s="166">
        <v>11</v>
      </c>
      <c r="C25" s="546">
        <v>42</v>
      </c>
      <c r="D25" s="546">
        <v>33</v>
      </c>
      <c r="E25" s="546">
        <v>33</v>
      </c>
      <c r="F25" s="546">
        <v>17</v>
      </c>
      <c r="G25" s="546">
        <v>11</v>
      </c>
      <c r="H25" s="166">
        <v>4</v>
      </c>
      <c r="I25" s="166">
        <v>65</v>
      </c>
      <c r="J25" s="546">
        <f t="shared" si="0"/>
        <v>216</v>
      </c>
      <c r="K25" s="546"/>
    </row>
    <row r="26" spans="1:11">
      <c r="A26" s="548" t="s">
        <v>420</v>
      </c>
      <c r="B26" s="166">
        <v>3</v>
      </c>
      <c r="C26" s="546">
        <v>2</v>
      </c>
      <c r="D26" s="546">
        <v>5</v>
      </c>
      <c r="E26" s="546">
        <v>14</v>
      </c>
      <c r="F26" s="546">
        <v>7</v>
      </c>
      <c r="G26" s="547" t="s">
        <v>247</v>
      </c>
      <c r="H26" s="547" t="s">
        <v>247</v>
      </c>
      <c r="I26" s="166">
        <v>3</v>
      </c>
      <c r="J26" s="546">
        <f t="shared" si="0"/>
        <v>34</v>
      </c>
      <c r="K26" s="546"/>
    </row>
    <row r="27" spans="1:11">
      <c r="A27" s="548" t="s">
        <v>421</v>
      </c>
      <c r="B27" s="547" t="s">
        <v>247</v>
      </c>
      <c r="C27" s="546">
        <v>1</v>
      </c>
      <c r="D27" s="546">
        <v>1</v>
      </c>
      <c r="E27" s="546">
        <v>3</v>
      </c>
      <c r="F27" s="546">
        <v>2</v>
      </c>
      <c r="G27" s="546">
        <v>3</v>
      </c>
      <c r="H27" s="166">
        <v>1</v>
      </c>
      <c r="I27" s="166">
        <v>1</v>
      </c>
      <c r="J27" s="546">
        <f t="shared" si="0"/>
        <v>12</v>
      </c>
      <c r="K27" s="546"/>
    </row>
    <row r="28" spans="1:11">
      <c r="A28" s="548" t="s">
        <v>422</v>
      </c>
      <c r="B28" s="547" t="s">
        <v>247</v>
      </c>
      <c r="C28" s="547" t="s">
        <v>247</v>
      </c>
      <c r="D28" s="546">
        <v>1</v>
      </c>
      <c r="E28" s="547" t="s">
        <v>247</v>
      </c>
      <c r="F28" s="546">
        <v>2</v>
      </c>
      <c r="G28" s="547" t="s">
        <v>247</v>
      </c>
      <c r="H28" s="166">
        <v>1</v>
      </c>
      <c r="I28" s="547" t="s">
        <v>247</v>
      </c>
      <c r="J28" s="166">
        <f t="shared" si="0"/>
        <v>4</v>
      </c>
    </row>
    <row r="29" spans="1:11">
      <c r="A29" s="548" t="s">
        <v>423</v>
      </c>
      <c r="B29" s="166">
        <v>1</v>
      </c>
      <c r="C29" s="547" t="s">
        <v>247</v>
      </c>
      <c r="D29" s="546">
        <v>5</v>
      </c>
      <c r="E29" s="546">
        <v>5</v>
      </c>
      <c r="F29" s="546">
        <v>3</v>
      </c>
      <c r="G29" s="546">
        <v>6</v>
      </c>
      <c r="H29" s="547" t="s">
        <v>247</v>
      </c>
      <c r="I29" s="547" t="s">
        <v>247</v>
      </c>
      <c r="J29" s="166">
        <f t="shared" si="0"/>
        <v>20</v>
      </c>
    </row>
    <row r="30" spans="1:11">
      <c r="A30" s="548" t="s">
        <v>424</v>
      </c>
      <c r="B30" s="166">
        <v>1</v>
      </c>
      <c r="C30" s="546">
        <v>1</v>
      </c>
      <c r="D30" s="546">
        <v>10</v>
      </c>
      <c r="E30" s="546">
        <v>14</v>
      </c>
      <c r="F30" s="546">
        <v>2</v>
      </c>
      <c r="G30" s="546">
        <v>5</v>
      </c>
      <c r="H30" s="166">
        <v>2</v>
      </c>
      <c r="I30" s="547" t="s">
        <v>247</v>
      </c>
      <c r="J30" s="166">
        <f t="shared" si="0"/>
        <v>35</v>
      </c>
    </row>
    <row r="31" spans="1:11">
      <c r="A31" s="548" t="s">
        <v>425</v>
      </c>
      <c r="C31" s="546">
        <v>1</v>
      </c>
      <c r="D31" s="546">
        <v>9</v>
      </c>
      <c r="E31" s="546">
        <v>4</v>
      </c>
      <c r="F31" s="546">
        <v>4</v>
      </c>
      <c r="G31" s="546">
        <v>2</v>
      </c>
      <c r="H31" s="547" t="s">
        <v>247</v>
      </c>
      <c r="I31" s="547" t="s">
        <v>247</v>
      </c>
      <c r="J31" s="166">
        <f t="shared" si="0"/>
        <v>20</v>
      </c>
    </row>
    <row r="32" spans="1:11" ht="14.25">
      <c r="A32" s="548" t="s">
        <v>445</v>
      </c>
      <c r="B32" s="166">
        <v>2</v>
      </c>
      <c r="C32" s="546">
        <v>3</v>
      </c>
      <c r="D32" s="546">
        <v>8</v>
      </c>
      <c r="E32" s="546">
        <v>9</v>
      </c>
      <c r="F32" s="546">
        <v>2</v>
      </c>
      <c r="G32" s="546">
        <v>1</v>
      </c>
      <c r="H32" s="547" t="s">
        <v>247</v>
      </c>
      <c r="I32" s="166">
        <v>10</v>
      </c>
      <c r="J32" s="546">
        <f t="shared" si="0"/>
        <v>35</v>
      </c>
      <c r="K32" s="546"/>
    </row>
    <row r="33" spans="1:22" ht="14.25">
      <c r="A33" s="548" t="s">
        <v>446</v>
      </c>
      <c r="B33" s="547" t="s">
        <v>247</v>
      </c>
      <c r="C33" s="546">
        <v>1</v>
      </c>
      <c r="D33" s="547" t="s">
        <v>247</v>
      </c>
      <c r="E33" s="546">
        <v>1</v>
      </c>
      <c r="F33" s="546">
        <v>3</v>
      </c>
      <c r="G33" s="547" t="s">
        <v>247</v>
      </c>
      <c r="H33" s="547" t="s">
        <v>247</v>
      </c>
      <c r="I33" s="547" t="s">
        <v>247</v>
      </c>
      <c r="J33" s="166">
        <f t="shared" si="0"/>
        <v>5</v>
      </c>
    </row>
    <row r="34" spans="1:22" ht="14.25">
      <c r="A34" s="548" t="s">
        <v>447</v>
      </c>
      <c r="B34" s="166">
        <v>1</v>
      </c>
      <c r="C34" s="547" t="s">
        <v>247</v>
      </c>
      <c r="D34" s="546">
        <v>2</v>
      </c>
      <c r="E34" s="546">
        <v>3</v>
      </c>
      <c r="F34" s="546">
        <v>4</v>
      </c>
      <c r="G34" s="546">
        <v>1</v>
      </c>
      <c r="H34" s="166">
        <v>2</v>
      </c>
      <c r="I34" s="547" t="s">
        <v>247</v>
      </c>
      <c r="J34" s="166">
        <f t="shared" si="0"/>
        <v>13</v>
      </c>
    </row>
    <row r="35" spans="1:22" ht="14.25">
      <c r="A35" s="548" t="s">
        <v>448</v>
      </c>
      <c r="B35" s="166">
        <v>33</v>
      </c>
      <c r="C35" s="546">
        <v>10</v>
      </c>
      <c r="D35" s="546">
        <v>10</v>
      </c>
      <c r="E35" s="546">
        <v>4</v>
      </c>
      <c r="F35" s="546">
        <v>1</v>
      </c>
      <c r="G35" s="547" t="s">
        <v>247</v>
      </c>
      <c r="H35" s="547" t="s">
        <v>247</v>
      </c>
      <c r="I35" s="547" t="s">
        <v>247</v>
      </c>
      <c r="J35" s="166">
        <f t="shared" si="0"/>
        <v>58</v>
      </c>
    </row>
    <row r="36" spans="1:22">
      <c r="A36" s="548" t="s">
        <v>428</v>
      </c>
      <c r="B36" s="547" t="s">
        <v>247</v>
      </c>
      <c r="C36" s="547" t="s">
        <v>247</v>
      </c>
      <c r="D36" s="547" t="s">
        <v>247</v>
      </c>
      <c r="E36" s="547" t="s">
        <v>247</v>
      </c>
      <c r="F36" s="547" t="s">
        <v>247</v>
      </c>
      <c r="G36" s="547" t="s">
        <v>247</v>
      </c>
      <c r="H36" s="547" t="s">
        <v>247</v>
      </c>
      <c r="I36" s="547" t="s">
        <v>247</v>
      </c>
      <c r="J36" s="547" t="s">
        <v>247</v>
      </c>
    </row>
    <row r="37" spans="1:22" ht="25.5">
      <c r="A37" s="548" t="s">
        <v>429</v>
      </c>
      <c r="B37" s="547" t="s">
        <v>247</v>
      </c>
      <c r="C37" s="546">
        <v>2</v>
      </c>
      <c r="D37" s="546">
        <v>8</v>
      </c>
      <c r="E37" s="546">
        <v>16</v>
      </c>
      <c r="F37" s="546">
        <v>26</v>
      </c>
      <c r="G37" s="546">
        <v>19</v>
      </c>
      <c r="H37" s="166">
        <v>12</v>
      </c>
      <c r="I37" s="547" t="s">
        <v>247</v>
      </c>
      <c r="J37" s="166">
        <f t="shared" si="0"/>
        <v>83</v>
      </c>
    </row>
    <row r="38" spans="1:22">
      <c r="A38" s="548" t="s">
        <v>414</v>
      </c>
      <c r="B38" s="546">
        <v>11</v>
      </c>
      <c r="C38" s="546">
        <v>9</v>
      </c>
      <c r="D38" s="546">
        <v>9</v>
      </c>
      <c r="E38" s="546">
        <v>9</v>
      </c>
      <c r="F38" s="546">
        <v>9</v>
      </c>
      <c r="G38" s="546">
        <v>3</v>
      </c>
      <c r="H38" s="166">
        <v>7</v>
      </c>
      <c r="I38" s="166">
        <v>176</v>
      </c>
      <c r="J38" s="546">
        <f t="shared" si="0"/>
        <v>233</v>
      </c>
      <c r="K38" s="546"/>
    </row>
    <row r="39" spans="1:22">
      <c r="A39" s="548"/>
      <c r="B39" s="549"/>
      <c r="C39" s="549"/>
      <c r="D39" s="549"/>
      <c r="E39" s="549"/>
      <c r="F39" s="549"/>
      <c r="G39" s="538"/>
    </row>
    <row r="40" spans="1:22" s="162" customFormat="1">
      <c r="A40" s="416" t="s">
        <v>231</v>
      </c>
      <c r="B40" s="550">
        <f t="shared" ref="B40:J40" si="1">SUM(B19:B38)</f>
        <v>86</v>
      </c>
      <c r="C40" s="550">
        <f t="shared" si="1"/>
        <v>92</v>
      </c>
      <c r="D40" s="550">
        <f t="shared" si="1"/>
        <v>133</v>
      </c>
      <c r="E40" s="550">
        <f t="shared" si="1"/>
        <v>174</v>
      </c>
      <c r="F40" s="550">
        <f t="shared" si="1"/>
        <v>116</v>
      </c>
      <c r="G40" s="550">
        <f t="shared" si="1"/>
        <v>94</v>
      </c>
      <c r="H40" s="550">
        <f t="shared" si="1"/>
        <v>48</v>
      </c>
      <c r="I40" s="550">
        <f t="shared" si="1"/>
        <v>342</v>
      </c>
      <c r="J40" s="550">
        <f t="shared" si="1"/>
        <v>1085</v>
      </c>
      <c r="K40" s="166"/>
      <c r="L40" s="166"/>
      <c r="M40" s="166"/>
      <c r="N40" s="166"/>
      <c r="O40" s="166"/>
      <c r="P40" s="166"/>
      <c r="Q40" s="166"/>
      <c r="R40" s="166"/>
      <c r="S40" s="166"/>
      <c r="T40" s="166"/>
      <c r="U40" s="166"/>
      <c r="V40" s="166"/>
    </row>
    <row r="41" spans="1:22">
      <c r="A41" s="419"/>
      <c r="B41" s="551"/>
      <c r="C41" s="551"/>
      <c r="D41" s="551"/>
      <c r="E41" s="551"/>
      <c r="F41" s="552"/>
      <c r="G41" s="551"/>
      <c r="H41" s="551"/>
      <c r="I41" s="551"/>
      <c r="J41" s="553"/>
      <c r="K41" s="162"/>
      <c r="L41" s="162"/>
      <c r="M41" s="162"/>
      <c r="N41" s="162"/>
      <c r="O41" s="162"/>
      <c r="P41" s="162"/>
      <c r="Q41" s="162"/>
      <c r="R41" s="162"/>
      <c r="S41" s="162"/>
      <c r="T41" s="162"/>
      <c r="U41" s="162"/>
      <c r="V41" s="162"/>
    </row>
    <row r="42" spans="1:22">
      <c r="A42" s="1286" t="s">
        <v>364</v>
      </c>
      <c r="B42" s="1312">
        <v>2013</v>
      </c>
      <c r="C42" s="1312"/>
      <c r="D42" s="1312"/>
      <c r="E42" s="1313"/>
      <c r="G42" s="225"/>
    </row>
    <row r="43" spans="1:22" ht="13.5" customHeight="1">
      <c r="A43" s="1295"/>
      <c r="B43" s="1289" t="s">
        <v>324</v>
      </c>
      <c r="C43" s="1289"/>
      <c r="D43" s="1289"/>
      <c r="E43" s="1291" t="s">
        <v>231</v>
      </c>
      <c r="G43" s="225"/>
    </row>
    <row r="44" spans="1:22" ht="25.5">
      <c r="A44" s="1278"/>
      <c r="B44" s="536" t="s">
        <v>365</v>
      </c>
      <c r="C44" s="394" t="s">
        <v>326</v>
      </c>
      <c r="D44" s="394" t="s">
        <v>327</v>
      </c>
      <c r="E44" s="1290"/>
      <c r="G44" s="225"/>
    </row>
    <row r="45" spans="1:22">
      <c r="A45" s="537" t="s">
        <v>415</v>
      </c>
      <c r="B45" s="546" t="s">
        <v>247</v>
      </c>
      <c r="C45" s="546" t="s">
        <v>247</v>
      </c>
      <c r="D45" s="546">
        <v>245</v>
      </c>
      <c r="E45" s="546">
        <v>245</v>
      </c>
      <c r="F45" s="538"/>
    </row>
    <row r="46" spans="1:22">
      <c r="A46" s="537" t="s">
        <v>416</v>
      </c>
      <c r="B46" s="546" t="s">
        <v>247</v>
      </c>
      <c r="C46" s="546">
        <v>2</v>
      </c>
      <c r="D46" s="546">
        <v>20</v>
      </c>
      <c r="E46" s="546">
        <v>22</v>
      </c>
      <c r="F46" s="538"/>
    </row>
    <row r="47" spans="1:22">
      <c r="A47" s="548" t="s">
        <v>417</v>
      </c>
      <c r="B47" s="546" t="s">
        <v>247</v>
      </c>
      <c r="C47" s="546">
        <v>5</v>
      </c>
      <c r="D47" s="546">
        <v>36</v>
      </c>
      <c r="E47" s="546">
        <v>41</v>
      </c>
      <c r="F47" s="538"/>
    </row>
    <row r="48" spans="1:22">
      <c r="A48" s="548" t="s">
        <v>418</v>
      </c>
      <c r="B48" s="546" t="s">
        <v>247</v>
      </c>
      <c r="C48" s="546">
        <v>3</v>
      </c>
      <c r="D48" s="546">
        <v>16</v>
      </c>
      <c r="E48" s="546">
        <v>19</v>
      </c>
      <c r="F48" s="538"/>
    </row>
    <row r="49" spans="1:6">
      <c r="A49" s="548" t="s">
        <v>419</v>
      </c>
      <c r="B49" s="546" t="s">
        <v>247</v>
      </c>
      <c r="C49" s="546">
        <v>1</v>
      </c>
      <c r="D49" s="546">
        <v>5</v>
      </c>
      <c r="E49" s="546">
        <v>6</v>
      </c>
      <c r="F49" s="538"/>
    </row>
    <row r="50" spans="1:6" ht="25.5">
      <c r="A50" s="548" t="s">
        <v>413</v>
      </c>
      <c r="B50" s="546" t="s">
        <v>247</v>
      </c>
      <c r="C50" s="546">
        <v>13</v>
      </c>
      <c r="D50" s="546">
        <v>134</v>
      </c>
      <c r="E50" s="546">
        <v>147</v>
      </c>
      <c r="F50" s="538"/>
    </row>
    <row r="51" spans="1:6">
      <c r="A51" s="548" t="s">
        <v>420</v>
      </c>
      <c r="B51" s="546">
        <v>2</v>
      </c>
      <c r="C51" s="546">
        <v>3</v>
      </c>
      <c r="D51" s="546">
        <v>40</v>
      </c>
      <c r="E51" s="546">
        <v>45</v>
      </c>
      <c r="F51" s="538"/>
    </row>
    <row r="52" spans="1:6">
      <c r="A52" s="548" t="s">
        <v>421</v>
      </c>
      <c r="B52" s="546" t="s">
        <v>247</v>
      </c>
      <c r="C52" s="546">
        <v>1</v>
      </c>
      <c r="D52" s="546">
        <v>6</v>
      </c>
      <c r="E52" s="546">
        <v>7</v>
      </c>
      <c r="F52" s="538"/>
    </row>
    <row r="53" spans="1:6">
      <c r="A53" s="548" t="s">
        <v>422</v>
      </c>
      <c r="B53" s="546" t="s">
        <v>247</v>
      </c>
      <c r="C53" s="546" t="s">
        <v>247</v>
      </c>
      <c r="D53" s="546">
        <v>3</v>
      </c>
      <c r="E53" s="546">
        <v>3</v>
      </c>
      <c r="F53" s="538"/>
    </row>
    <row r="54" spans="1:6">
      <c r="A54" s="548" t="s">
        <v>423</v>
      </c>
      <c r="B54" s="546" t="s">
        <v>247</v>
      </c>
      <c r="C54" s="546" t="s">
        <v>247</v>
      </c>
      <c r="D54" s="546">
        <v>14</v>
      </c>
      <c r="E54" s="546">
        <v>14</v>
      </c>
      <c r="F54" s="538"/>
    </row>
    <row r="55" spans="1:6">
      <c r="A55" s="548" t="s">
        <v>424</v>
      </c>
      <c r="B55" s="546" t="s">
        <v>247</v>
      </c>
      <c r="C55" s="546">
        <v>1</v>
      </c>
      <c r="D55" s="546">
        <v>18</v>
      </c>
      <c r="E55" s="546">
        <v>19</v>
      </c>
      <c r="F55" s="538"/>
    </row>
    <row r="56" spans="1:6">
      <c r="A56" s="548" t="s">
        <v>425</v>
      </c>
      <c r="B56" s="546" t="s">
        <v>247</v>
      </c>
      <c r="C56" s="546" t="s">
        <v>247</v>
      </c>
      <c r="D56" s="546">
        <v>5</v>
      </c>
      <c r="E56" s="546">
        <v>5</v>
      </c>
      <c r="F56" s="538"/>
    </row>
    <row r="57" spans="1:6" ht="14.25">
      <c r="A57" s="548" t="s">
        <v>445</v>
      </c>
      <c r="B57" s="546" t="s">
        <v>247</v>
      </c>
      <c r="C57" s="546">
        <v>4</v>
      </c>
      <c r="D57" s="546">
        <v>54</v>
      </c>
      <c r="E57" s="546">
        <v>58</v>
      </c>
      <c r="F57" s="538"/>
    </row>
    <row r="58" spans="1:6" ht="14.25">
      <c r="A58" s="548" t="s">
        <v>446</v>
      </c>
      <c r="B58" s="546" t="s">
        <v>247</v>
      </c>
      <c r="C58" s="546">
        <v>3</v>
      </c>
      <c r="D58" s="546">
        <v>6</v>
      </c>
      <c r="E58" s="546">
        <v>9</v>
      </c>
      <c r="F58" s="538"/>
    </row>
    <row r="59" spans="1:6" ht="14.25">
      <c r="A59" s="548" t="s">
        <v>447</v>
      </c>
      <c r="B59" s="546" t="s">
        <v>247</v>
      </c>
      <c r="C59" s="546">
        <v>3</v>
      </c>
      <c r="D59" s="546">
        <v>4</v>
      </c>
      <c r="E59" s="546">
        <v>7</v>
      </c>
      <c r="F59" s="538"/>
    </row>
    <row r="60" spans="1:6" ht="14.25">
      <c r="A60" s="548" t="s">
        <v>448</v>
      </c>
      <c r="B60" s="546" t="s">
        <v>247</v>
      </c>
      <c r="C60" s="546">
        <v>6</v>
      </c>
      <c r="D60" s="546">
        <v>82</v>
      </c>
      <c r="E60" s="546">
        <v>88</v>
      </c>
      <c r="F60" s="538"/>
    </row>
    <row r="61" spans="1:6">
      <c r="A61" s="548" t="s">
        <v>428</v>
      </c>
      <c r="B61" s="546" t="s">
        <v>247</v>
      </c>
      <c r="C61" s="546" t="s">
        <v>247</v>
      </c>
      <c r="D61" s="546">
        <v>11</v>
      </c>
      <c r="E61" s="546">
        <v>11</v>
      </c>
      <c r="F61" s="538"/>
    </row>
    <row r="62" spans="1:6" ht="25.5">
      <c r="A62" s="548" t="s">
        <v>429</v>
      </c>
      <c r="B62" s="546" t="s">
        <v>247</v>
      </c>
      <c r="C62" s="546">
        <v>2</v>
      </c>
      <c r="D62" s="546">
        <v>2</v>
      </c>
      <c r="E62" s="546">
        <v>4</v>
      </c>
      <c r="F62" s="538"/>
    </row>
    <row r="63" spans="1:6">
      <c r="A63" s="166" t="s">
        <v>731</v>
      </c>
      <c r="B63" s="546" t="s">
        <v>247</v>
      </c>
      <c r="C63" s="546" t="s">
        <v>247</v>
      </c>
      <c r="D63" s="546">
        <v>5</v>
      </c>
      <c r="E63" s="546">
        <v>5</v>
      </c>
      <c r="F63" s="538"/>
    </row>
    <row r="64" spans="1:6">
      <c r="A64" s="548" t="s">
        <v>414</v>
      </c>
      <c r="B64" s="546">
        <v>5</v>
      </c>
      <c r="C64" s="546">
        <v>72</v>
      </c>
      <c r="D64" s="546">
        <v>366</v>
      </c>
      <c r="E64" s="546">
        <v>443</v>
      </c>
      <c r="F64" s="538"/>
    </row>
    <row r="65" spans="1:22">
      <c r="A65" s="548"/>
      <c r="B65" s="549"/>
      <c r="C65" s="549"/>
      <c r="D65" s="549"/>
      <c r="E65" s="549"/>
      <c r="F65" s="538"/>
    </row>
    <row r="66" spans="1:22" s="162" customFormat="1">
      <c r="A66" s="416" t="s">
        <v>231</v>
      </c>
      <c r="B66" s="550">
        <v>7</v>
      </c>
      <c r="C66" s="550">
        <v>119</v>
      </c>
      <c r="D66" s="550">
        <v>1072</v>
      </c>
      <c r="E66" s="550">
        <v>1198</v>
      </c>
      <c r="F66" s="538"/>
      <c r="G66" s="166"/>
      <c r="K66" s="166"/>
      <c r="L66" s="166"/>
      <c r="M66" s="166"/>
      <c r="N66" s="166"/>
      <c r="O66" s="166"/>
      <c r="P66" s="166"/>
      <c r="Q66" s="166"/>
      <c r="R66" s="166"/>
      <c r="S66" s="166"/>
      <c r="T66" s="166"/>
      <c r="U66" s="166"/>
      <c r="V66" s="166"/>
    </row>
    <row r="67" spans="1:22">
      <c r="A67" s="419"/>
      <c r="B67" s="551"/>
      <c r="C67" s="551"/>
      <c r="D67" s="551"/>
      <c r="E67" s="551"/>
      <c r="F67" s="552"/>
      <c r="G67" s="551"/>
      <c r="H67" s="551"/>
      <c r="I67" s="551"/>
      <c r="J67" s="553"/>
      <c r="K67" s="162"/>
      <c r="L67" s="162"/>
      <c r="M67" s="162"/>
      <c r="N67" s="162"/>
      <c r="O67" s="162"/>
      <c r="P67" s="162"/>
      <c r="Q67" s="162"/>
      <c r="R67" s="162"/>
      <c r="S67" s="162"/>
      <c r="T67" s="162"/>
      <c r="U67" s="162"/>
      <c r="V67" s="162"/>
    </row>
    <row r="68" spans="1:22">
      <c r="A68" s="1286" t="s">
        <v>364</v>
      </c>
      <c r="B68" s="1312">
        <v>2012</v>
      </c>
      <c r="C68" s="1312"/>
      <c r="D68" s="1312"/>
      <c r="E68" s="1313"/>
      <c r="F68" s="552"/>
      <c r="G68" s="551"/>
      <c r="H68" s="551"/>
      <c r="I68" s="551"/>
      <c r="J68" s="553"/>
    </row>
    <row r="69" spans="1:22">
      <c r="A69" s="1295"/>
      <c r="B69" s="1289" t="s">
        <v>324</v>
      </c>
      <c r="C69" s="1289"/>
      <c r="D69" s="1289"/>
      <c r="E69" s="1291" t="s">
        <v>231</v>
      </c>
      <c r="F69" s="552"/>
      <c r="G69" s="551"/>
      <c r="H69" s="551"/>
      <c r="I69" s="551"/>
      <c r="J69" s="553"/>
    </row>
    <row r="70" spans="1:22" ht="25.5">
      <c r="A70" s="1278"/>
      <c r="B70" s="536" t="s">
        <v>365</v>
      </c>
      <c r="C70" s="394" t="s">
        <v>326</v>
      </c>
      <c r="D70" s="394" t="s">
        <v>327</v>
      </c>
      <c r="E70" s="1290"/>
      <c r="F70" s="552"/>
      <c r="G70" s="551"/>
      <c r="H70" s="551"/>
      <c r="I70" s="551"/>
      <c r="J70" s="553"/>
    </row>
    <row r="71" spans="1:22">
      <c r="A71" s="537" t="s">
        <v>415</v>
      </c>
      <c r="B71" s="519" t="s">
        <v>247</v>
      </c>
      <c r="C71" s="519" t="s">
        <v>247</v>
      </c>
      <c r="D71" s="519">
        <v>263</v>
      </c>
      <c r="E71" s="519">
        <v>263</v>
      </c>
      <c r="F71" s="538"/>
      <c r="G71" s="551"/>
      <c r="H71" s="551"/>
      <c r="I71" s="551"/>
      <c r="J71" s="553"/>
    </row>
    <row r="72" spans="1:22">
      <c r="A72" s="537" t="s">
        <v>416</v>
      </c>
      <c r="B72" s="519" t="s">
        <v>247</v>
      </c>
      <c r="C72" s="519">
        <v>4</v>
      </c>
      <c r="D72" s="519">
        <v>25</v>
      </c>
      <c r="E72" s="519">
        <v>29</v>
      </c>
      <c r="F72" s="538"/>
      <c r="G72" s="551"/>
      <c r="H72" s="551"/>
      <c r="I72" s="551"/>
      <c r="J72" s="553"/>
    </row>
    <row r="73" spans="1:22">
      <c r="A73" s="548" t="s">
        <v>417</v>
      </c>
      <c r="B73" s="519" t="s">
        <v>247</v>
      </c>
      <c r="C73" s="519">
        <v>1</v>
      </c>
      <c r="D73" s="519">
        <v>14</v>
      </c>
      <c r="E73" s="519">
        <v>15</v>
      </c>
      <c r="F73" s="538"/>
      <c r="G73" s="551"/>
      <c r="H73" s="551"/>
      <c r="I73" s="551"/>
      <c r="J73" s="553"/>
    </row>
    <row r="74" spans="1:22">
      <c r="A74" s="548" t="s">
        <v>418</v>
      </c>
      <c r="B74" s="519" t="s">
        <v>247</v>
      </c>
      <c r="C74" s="519">
        <v>4</v>
      </c>
      <c r="D74" s="519">
        <v>14</v>
      </c>
      <c r="E74" s="519">
        <v>18</v>
      </c>
      <c r="F74" s="538"/>
      <c r="G74" s="551"/>
      <c r="H74" s="551"/>
      <c r="I74" s="551"/>
      <c r="J74" s="553"/>
    </row>
    <row r="75" spans="1:22">
      <c r="A75" s="548" t="s">
        <v>419</v>
      </c>
      <c r="B75" s="519" t="s">
        <v>247</v>
      </c>
      <c r="C75" s="519">
        <v>1</v>
      </c>
      <c r="D75" s="519">
        <v>19</v>
      </c>
      <c r="E75" s="519">
        <v>20</v>
      </c>
      <c r="F75" s="538"/>
      <c r="G75" s="551"/>
      <c r="H75" s="551"/>
      <c r="I75" s="551"/>
      <c r="J75" s="553"/>
    </row>
    <row r="76" spans="1:22" ht="25.5">
      <c r="A76" s="548" t="s">
        <v>413</v>
      </c>
      <c r="B76" s="519" t="s">
        <v>247</v>
      </c>
      <c r="C76" s="302">
        <v>16</v>
      </c>
      <c r="D76" s="302">
        <v>106</v>
      </c>
      <c r="E76" s="302">
        <v>122</v>
      </c>
      <c r="F76" s="538"/>
      <c r="G76" s="551"/>
      <c r="H76" s="551"/>
      <c r="I76" s="551"/>
      <c r="J76" s="553"/>
    </row>
    <row r="77" spans="1:22">
      <c r="A77" s="548" t="s">
        <v>420</v>
      </c>
      <c r="B77" s="519" t="s">
        <v>247</v>
      </c>
      <c r="C77" s="302">
        <v>7</v>
      </c>
      <c r="D77" s="302">
        <v>27</v>
      </c>
      <c r="E77" s="519">
        <v>34</v>
      </c>
      <c r="F77" s="538"/>
      <c r="G77" s="551"/>
      <c r="H77" s="551"/>
      <c r="I77" s="551"/>
      <c r="J77" s="553"/>
    </row>
    <row r="78" spans="1:22">
      <c r="A78" s="548" t="s">
        <v>421</v>
      </c>
      <c r="B78" s="519" t="s">
        <v>247</v>
      </c>
      <c r="C78" s="302">
        <v>1</v>
      </c>
      <c r="D78" s="302">
        <v>11</v>
      </c>
      <c r="E78" s="519">
        <v>12</v>
      </c>
      <c r="F78" s="538"/>
      <c r="G78" s="551"/>
      <c r="H78" s="551"/>
      <c r="I78" s="551"/>
      <c r="J78" s="553"/>
    </row>
    <row r="79" spans="1:22">
      <c r="A79" s="548" t="s">
        <v>422</v>
      </c>
      <c r="B79" s="519" t="s">
        <v>247</v>
      </c>
      <c r="C79" s="517" t="s">
        <v>247</v>
      </c>
      <c r="D79" s="302">
        <v>2</v>
      </c>
      <c r="E79" s="519">
        <v>2</v>
      </c>
      <c r="F79" s="538"/>
      <c r="G79" s="551"/>
      <c r="H79" s="551"/>
      <c r="I79" s="551"/>
      <c r="J79" s="553"/>
    </row>
    <row r="80" spans="1:22">
      <c r="A80" s="548" t="s">
        <v>423</v>
      </c>
      <c r="B80" s="519" t="s">
        <v>247</v>
      </c>
      <c r="C80" s="302">
        <v>3</v>
      </c>
      <c r="D80" s="302">
        <v>20</v>
      </c>
      <c r="E80" s="519">
        <v>23</v>
      </c>
      <c r="F80" s="538"/>
      <c r="G80" s="551"/>
      <c r="H80" s="551"/>
      <c r="I80" s="551"/>
      <c r="J80" s="553"/>
    </row>
    <row r="81" spans="1:10">
      <c r="A81" s="548" t="s">
        <v>424</v>
      </c>
      <c r="B81" s="519" t="s">
        <v>247</v>
      </c>
      <c r="C81" s="302">
        <v>2</v>
      </c>
      <c r="D81" s="302">
        <v>14</v>
      </c>
      <c r="E81" s="519">
        <v>16</v>
      </c>
      <c r="F81" s="538"/>
      <c r="G81" s="551"/>
      <c r="H81" s="551"/>
      <c r="I81" s="551"/>
      <c r="J81" s="553"/>
    </row>
    <row r="82" spans="1:10">
      <c r="A82" s="548" t="s">
        <v>425</v>
      </c>
      <c r="B82" s="519" t="s">
        <v>247</v>
      </c>
      <c r="C82" s="302">
        <v>1</v>
      </c>
      <c r="D82" s="302">
        <v>5</v>
      </c>
      <c r="E82" s="519">
        <v>6</v>
      </c>
      <c r="F82" s="538"/>
      <c r="G82" s="551"/>
      <c r="H82" s="551"/>
      <c r="I82" s="551"/>
      <c r="J82" s="553"/>
    </row>
    <row r="83" spans="1:10" ht="14.25">
      <c r="A83" s="548" t="s">
        <v>445</v>
      </c>
      <c r="B83" s="519" t="s">
        <v>247</v>
      </c>
      <c r="C83" s="302">
        <v>5</v>
      </c>
      <c r="D83" s="302">
        <v>14</v>
      </c>
      <c r="E83" s="519">
        <v>19</v>
      </c>
      <c r="F83" s="538"/>
      <c r="G83" s="551"/>
      <c r="H83" s="551"/>
      <c r="I83" s="551"/>
      <c r="J83" s="553"/>
    </row>
    <row r="84" spans="1:10" ht="14.25">
      <c r="A84" s="548" t="s">
        <v>446</v>
      </c>
      <c r="B84" s="519" t="s">
        <v>247</v>
      </c>
      <c r="C84" s="302">
        <v>1</v>
      </c>
      <c r="D84" s="302">
        <v>5</v>
      </c>
      <c r="E84" s="519">
        <v>6</v>
      </c>
      <c r="F84" s="538"/>
      <c r="G84" s="551"/>
      <c r="H84" s="551"/>
      <c r="I84" s="551"/>
      <c r="J84" s="553"/>
    </row>
    <row r="85" spans="1:10" ht="14.25">
      <c r="A85" s="548" t="s">
        <v>447</v>
      </c>
      <c r="B85" s="519" t="s">
        <v>247</v>
      </c>
      <c r="C85" s="302">
        <v>1</v>
      </c>
      <c r="D85" s="302">
        <v>4</v>
      </c>
      <c r="E85" s="519">
        <v>5</v>
      </c>
      <c r="F85" s="538"/>
      <c r="G85" s="551"/>
      <c r="H85" s="551"/>
      <c r="I85" s="551"/>
      <c r="J85" s="553"/>
    </row>
    <row r="86" spans="1:10" ht="14.25">
      <c r="A86" s="548" t="s">
        <v>448</v>
      </c>
      <c r="B86" s="519" t="s">
        <v>247</v>
      </c>
      <c r="C86" s="302">
        <v>5</v>
      </c>
      <c r="D86" s="302">
        <v>60</v>
      </c>
      <c r="E86" s="519">
        <v>65</v>
      </c>
      <c r="F86" s="538"/>
      <c r="G86" s="551"/>
      <c r="H86" s="551"/>
      <c r="I86" s="551"/>
      <c r="J86" s="553"/>
    </row>
    <row r="87" spans="1:10">
      <c r="A87" s="548" t="s">
        <v>428</v>
      </c>
      <c r="B87" s="519" t="s">
        <v>247</v>
      </c>
      <c r="C87" s="302">
        <v>3</v>
      </c>
      <c r="D87" s="302">
        <v>2</v>
      </c>
      <c r="E87" s="519">
        <v>5</v>
      </c>
      <c r="F87" s="538"/>
      <c r="G87" s="551"/>
      <c r="H87" s="551"/>
      <c r="I87" s="551"/>
      <c r="J87" s="553"/>
    </row>
    <row r="88" spans="1:10" ht="25.5">
      <c r="A88" s="548" t="s">
        <v>429</v>
      </c>
      <c r="B88" s="519" t="s">
        <v>247</v>
      </c>
      <c r="C88" s="302">
        <v>5</v>
      </c>
      <c r="D88" s="302">
        <v>16</v>
      </c>
      <c r="E88" s="519">
        <v>21</v>
      </c>
      <c r="F88" s="538"/>
      <c r="G88" s="551"/>
      <c r="H88" s="551"/>
      <c r="I88" s="551"/>
      <c r="J88" s="553"/>
    </row>
    <row r="89" spans="1:10">
      <c r="A89" s="548" t="s">
        <v>414</v>
      </c>
      <c r="B89" s="554">
        <v>7</v>
      </c>
      <c r="C89" s="302">
        <v>101</v>
      </c>
      <c r="D89" s="302">
        <v>352</v>
      </c>
      <c r="E89" s="519">
        <v>460</v>
      </c>
      <c r="F89" s="538"/>
      <c r="G89" s="551"/>
      <c r="H89" s="551"/>
      <c r="I89" s="551"/>
      <c r="J89" s="553"/>
    </row>
    <row r="90" spans="1:10">
      <c r="A90" s="548" t="s">
        <v>430</v>
      </c>
      <c r="B90" s="519" t="s">
        <v>247</v>
      </c>
      <c r="C90" s="519" t="s">
        <v>247</v>
      </c>
      <c r="D90" s="519" t="s">
        <v>247</v>
      </c>
      <c r="E90" s="519" t="s">
        <v>247</v>
      </c>
      <c r="F90" s="538"/>
      <c r="G90" s="551"/>
      <c r="H90" s="551"/>
      <c r="I90" s="551"/>
      <c r="J90" s="553"/>
    </row>
    <row r="91" spans="1:10">
      <c r="A91" s="548"/>
      <c r="B91" s="549"/>
      <c r="C91" s="549"/>
      <c r="D91" s="549"/>
      <c r="E91" s="549"/>
      <c r="F91" s="538"/>
      <c r="G91" s="551"/>
      <c r="H91" s="551"/>
      <c r="I91" s="551"/>
      <c r="J91" s="553"/>
    </row>
    <row r="92" spans="1:10">
      <c r="A92" s="416" t="s">
        <v>231</v>
      </c>
      <c r="B92" s="555">
        <v>7</v>
      </c>
      <c r="C92" s="555">
        <v>161</v>
      </c>
      <c r="D92" s="555">
        <v>973</v>
      </c>
      <c r="E92" s="555">
        <v>1141</v>
      </c>
      <c r="F92" s="538"/>
      <c r="G92" s="551"/>
      <c r="H92" s="551"/>
      <c r="I92" s="551"/>
      <c r="J92" s="553"/>
    </row>
    <row r="93" spans="1:10">
      <c r="A93" s="419"/>
      <c r="B93" s="551"/>
      <c r="C93" s="551"/>
      <c r="D93" s="551"/>
      <c r="E93" s="551"/>
      <c r="F93" s="552"/>
      <c r="G93" s="551"/>
      <c r="H93" s="551"/>
      <c r="I93" s="551"/>
      <c r="J93" s="553"/>
    </row>
    <row r="94" spans="1:10">
      <c r="A94" s="1286" t="s">
        <v>364</v>
      </c>
      <c r="B94" s="1312">
        <v>2011</v>
      </c>
      <c r="C94" s="1312"/>
      <c r="D94" s="1312"/>
      <c r="E94" s="1313"/>
      <c r="F94" s="552"/>
      <c r="G94" s="551"/>
      <c r="H94" s="551"/>
      <c r="I94" s="551"/>
      <c r="J94" s="553"/>
    </row>
    <row r="95" spans="1:10">
      <c r="A95" s="1295"/>
      <c r="B95" s="1289" t="s">
        <v>324</v>
      </c>
      <c r="C95" s="1289"/>
      <c r="D95" s="1289"/>
      <c r="E95" s="1291" t="s">
        <v>231</v>
      </c>
      <c r="F95" s="552"/>
      <c r="G95" s="551"/>
      <c r="H95" s="551"/>
      <c r="I95" s="551"/>
      <c r="J95" s="553"/>
    </row>
    <row r="96" spans="1:10" ht="25.5">
      <c r="A96" s="1278"/>
      <c r="B96" s="536" t="s">
        <v>365</v>
      </c>
      <c r="C96" s="394" t="s">
        <v>326</v>
      </c>
      <c r="D96" s="394" t="s">
        <v>327</v>
      </c>
      <c r="E96" s="1290"/>
      <c r="F96" s="552"/>
      <c r="G96" s="551"/>
      <c r="H96" s="551"/>
      <c r="I96" s="551"/>
      <c r="J96" s="553"/>
    </row>
    <row r="97" spans="1:10">
      <c r="A97" s="537" t="s">
        <v>415</v>
      </c>
      <c r="B97" s="519" t="s">
        <v>247</v>
      </c>
      <c r="C97" s="519" t="s">
        <v>247</v>
      </c>
      <c r="D97" s="519">
        <v>268</v>
      </c>
      <c r="E97" s="519">
        <v>268</v>
      </c>
      <c r="F97" s="538" t="str">
        <f>IF(AND(E97="-",SUM(B97:D97)=0),"",IF(E97=SUM(B97:D97),"","total doesn't equal sum of parts"))</f>
        <v/>
      </c>
      <c r="G97" s="551"/>
      <c r="H97" s="551"/>
      <c r="I97" s="551"/>
      <c r="J97" s="553"/>
    </row>
    <row r="98" spans="1:10">
      <c r="A98" s="537" t="s">
        <v>416</v>
      </c>
      <c r="B98" s="519" t="s">
        <v>247</v>
      </c>
      <c r="C98" s="519" t="s">
        <v>247</v>
      </c>
      <c r="D98" s="519" t="s">
        <v>247</v>
      </c>
      <c r="E98" s="519" t="s">
        <v>247</v>
      </c>
      <c r="F98" s="538" t="str">
        <f t="shared" ref="F98:F118" si="2">IF(AND(E98="-",SUM(B98:D98)=0),"",IF(E98=SUM(B98:D98),"","total doesn't equal sum of parts"))</f>
        <v/>
      </c>
      <c r="G98" s="551"/>
      <c r="H98" s="551"/>
      <c r="I98" s="551"/>
      <c r="J98" s="553"/>
    </row>
    <row r="99" spans="1:10">
      <c r="A99" s="548" t="s">
        <v>417</v>
      </c>
      <c r="B99" s="519" t="s">
        <v>247</v>
      </c>
      <c r="C99" s="519" t="s">
        <v>247</v>
      </c>
      <c r="D99" s="519" t="s">
        <v>247</v>
      </c>
      <c r="E99" s="519" t="s">
        <v>247</v>
      </c>
      <c r="F99" s="538" t="str">
        <f t="shared" si="2"/>
        <v/>
      </c>
      <c r="G99" s="551"/>
      <c r="H99" s="551"/>
      <c r="I99" s="551"/>
      <c r="J99" s="553"/>
    </row>
    <row r="100" spans="1:10">
      <c r="A100" s="548" t="s">
        <v>418</v>
      </c>
      <c r="B100" s="519" t="s">
        <v>247</v>
      </c>
      <c r="C100" s="519" t="s">
        <v>247</v>
      </c>
      <c r="D100" s="519" t="s">
        <v>247</v>
      </c>
      <c r="E100" s="519" t="s">
        <v>247</v>
      </c>
      <c r="F100" s="538" t="str">
        <f t="shared" si="2"/>
        <v/>
      </c>
      <c r="G100" s="551"/>
      <c r="H100" s="551"/>
      <c r="I100" s="551"/>
      <c r="J100" s="553"/>
    </row>
    <row r="101" spans="1:10">
      <c r="A101" s="548" t="s">
        <v>419</v>
      </c>
      <c r="B101" s="519" t="s">
        <v>247</v>
      </c>
      <c r="C101" s="519" t="s">
        <v>247</v>
      </c>
      <c r="D101" s="519" t="s">
        <v>247</v>
      </c>
      <c r="E101" s="519" t="s">
        <v>247</v>
      </c>
      <c r="F101" s="538" t="str">
        <f t="shared" si="2"/>
        <v/>
      </c>
      <c r="G101" s="551"/>
      <c r="H101" s="551"/>
      <c r="I101" s="551"/>
      <c r="J101" s="553"/>
    </row>
    <row r="102" spans="1:10" ht="25.5">
      <c r="A102" s="548" t="s">
        <v>413</v>
      </c>
      <c r="B102" s="519" t="s">
        <v>247</v>
      </c>
      <c r="C102" s="519" t="s">
        <v>247</v>
      </c>
      <c r="D102" s="519" t="s">
        <v>247</v>
      </c>
      <c r="E102" s="519" t="s">
        <v>247</v>
      </c>
      <c r="F102" s="538" t="str">
        <f t="shared" si="2"/>
        <v/>
      </c>
      <c r="G102" s="551"/>
      <c r="H102" s="551"/>
      <c r="I102" s="551"/>
      <c r="J102" s="553"/>
    </row>
    <row r="103" spans="1:10">
      <c r="A103" s="548" t="s">
        <v>420</v>
      </c>
      <c r="B103" s="519" t="s">
        <v>247</v>
      </c>
      <c r="C103" s="302">
        <v>10</v>
      </c>
      <c r="D103" s="302">
        <v>16</v>
      </c>
      <c r="E103" s="302">
        <v>26</v>
      </c>
      <c r="F103" s="538" t="str">
        <f t="shared" si="2"/>
        <v/>
      </c>
      <c r="G103" s="551"/>
      <c r="H103" s="551"/>
      <c r="I103" s="551"/>
      <c r="J103" s="553"/>
    </row>
    <row r="104" spans="1:10">
      <c r="A104" s="548" t="s">
        <v>421</v>
      </c>
      <c r="B104" s="519" t="s">
        <v>247</v>
      </c>
      <c r="C104" s="519" t="s">
        <v>247</v>
      </c>
      <c r="D104" s="519" t="s">
        <v>247</v>
      </c>
      <c r="E104" s="519" t="s">
        <v>247</v>
      </c>
      <c r="F104" s="538" t="str">
        <f t="shared" si="2"/>
        <v/>
      </c>
      <c r="G104" s="551"/>
      <c r="H104" s="551"/>
      <c r="I104" s="551"/>
      <c r="J104" s="553"/>
    </row>
    <row r="105" spans="1:10">
      <c r="A105" s="548" t="s">
        <v>422</v>
      </c>
      <c r="B105" s="519" t="s">
        <v>247</v>
      </c>
      <c r="C105" s="519" t="s">
        <v>247</v>
      </c>
      <c r="D105" s="519" t="s">
        <v>247</v>
      </c>
      <c r="E105" s="519" t="s">
        <v>247</v>
      </c>
      <c r="F105" s="538" t="str">
        <f t="shared" si="2"/>
        <v/>
      </c>
      <c r="G105" s="551"/>
      <c r="H105" s="551"/>
      <c r="I105" s="551"/>
      <c r="J105" s="553"/>
    </row>
    <row r="106" spans="1:10">
      <c r="A106" s="548" t="s">
        <v>423</v>
      </c>
      <c r="B106" s="519" t="s">
        <v>247</v>
      </c>
      <c r="C106" s="519" t="s">
        <v>247</v>
      </c>
      <c r="D106" s="519" t="s">
        <v>247</v>
      </c>
      <c r="E106" s="519" t="s">
        <v>247</v>
      </c>
      <c r="F106" s="538" t="str">
        <f t="shared" si="2"/>
        <v/>
      </c>
      <c r="G106" s="551"/>
      <c r="H106" s="551"/>
      <c r="I106" s="551"/>
      <c r="J106" s="553"/>
    </row>
    <row r="107" spans="1:10">
      <c r="A107" s="548" t="s">
        <v>424</v>
      </c>
      <c r="B107" s="519" t="s">
        <v>247</v>
      </c>
      <c r="C107" s="519" t="s">
        <v>247</v>
      </c>
      <c r="D107" s="519" t="s">
        <v>247</v>
      </c>
      <c r="E107" s="519" t="s">
        <v>247</v>
      </c>
      <c r="F107" s="538" t="str">
        <f t="shared" si="2"/>
        <v/>
      </c>
      <c r="G107" s="551"/>
      <c r="H107" s="551"/>
      <c r="I107" s="551"/>
      <c r="J107" s="553"/>
    </row>
    <row r="108" spans="1:10">
      <c r="A108" s="548" t="s">
        <v>425</v>
      </c>
      <c r="B108" s="519" t="s">
        <v>247</v>
      </c>
      <c r="C108" s="519" t="s">
        <v>247</v>
      </c>
      <c r="D108" s="519" t="s">
        <v>247</v>
      </c>
      <c r="E108" s="519" t="s">
        <v>247</v>
      </c>
      <c r="F108" s="538" t="str">
        <f t="shared" si="2"/>
        <v/>
      </c>
      <c r="G108" s="551"/>
      <c r="H108" s="551"/>
      <c r="I108" s="551"/>
      <c r="J108" s="553"/>
    </row>
    <row r="109" spans="1:10" ht="14.25">
      <c r="A109" s="548" t="s">
        <v>445</v>
      </c>
      <c r="B109" s="519" t="s">
        <v>247</v>
      </c>
      <c r="C109" s="519" t="s">
        <v>247</v>
      </c>
      <c r="D109" s="519" t="s">
        <v>247</v>
      </c>
      <c r="E109" s="519" t="s">
        <v>247</v>
      </c>
      <c r="F109" s="538" t="str">
        <f t="shared" si="2"/>
        <v/>
      </c>
      <c r="G109" s="551"/>
      <c r="H109" s="551"/>
      <c r="I109" s="551"/>
      <c r="J109" s="553"/>
    </row>
    <row r="110" spans="1:10" ht="14.25">
      <c r="A110" s="548" t="s">
        <v>446</v>
      </c>
      <c r="B110" s="519" t="s">
        <v>247</v>
      </c>
      <c r="C110" s="519" t="s">
        <v>247</v>
      </c>
      <c r="D110" s="519" t="s">
        <v>247</v>
      </c>
      <c r="E110" s="519" t="s">
        <v>247</v>
      </c>
      <c r="F110" s="538" t="str">
        <f t="shared" si="2"/>
        <v/>
      </c>
      <c r="G110" s="551"/>
      <c r="H110" s="551"/>
      <c r="I110" s="551"/>
      <c r="J110" s="553"/>
    </row>
    <row r="111" spans="1:10" ht="14.25">
      <c r="A111" s="548" t="s">
        <v>447</v>
      </c>
      <c r="B111" s="519" t="s">
        <v>247</v>
      </c>
      <c r="C111" s="519" t="s">
        <v>247</v>
      </c>
      <c r="D111" s="519" t="s">
        <v>247</v>
      </c>
      <c r="E111" s="519" t="s">
        <v>247</v>
      </c>
      <c r="F111" s="538" t="str">
        <f t="shared" si="2"/>
        <v/>
      </c>
      <c r="G111" s="551"/>
      <c r="H111" s="551"/>
      <c r="I111" s="551"/>
      <c r="J111" s="553"/>
    </row>
    <row r="112" spans="1:10" ht="14.25">
      <c r="A112" s="548" t="s">
        <v>448</v>
      </c>
      <c r="B112" s="519" t="s">
        <v>247</v>
      </c>
      <c r="C112" s="519" t="s">
        <v>247</v>
      </c>
      <c r="D112" s="519" t="s">
        <v>247</v>
      </c>
      <c r="E112" s="519" t="s">
        <v>247</v>
      </c>
      <c r="F112" s="538" t="str">
        <f t="shared" si="2"/>
        <v/>
      </c>
      <c r="G112" s="551"/>
      <c r="H112" s="551"/>
      <c r="I112" s="551"/>
      <c r="J112" s="553"/>
    </row>
    <row r="113" spans="1:10">
      <c r="A113" s="548" t="s">
        <v>428</v>
      </c>
      <c r="B113" s="519" t="s">
        <v>247</v>
      </c>
      <c r="C113" s="519" t="s">
        <v>247</v>
      </c>
      <c r="D113" s="519" t="s">
        <v>247</v>
      </c>
      <c r="E113" s="519" t="s">
        <v>247</v>
      </c>
      <c r="F113" s="538" t="str">
        <f t="shared" si="2"/>
        <v/>
      </c>
      <c r="G113" s="551"/>
      <c r="H113" s="551"/>
      <c r="I113" s="551"/>
      <c r="J113" s="553"/>
    </row>
    <row r="114" spans="1:10" ht="25.5">
      <c r="A114" s="548" t="s">
        <v>429</v>
      </c>
      <c r="B114" s="519" t="s">
        <v>247</v>
      </c>
      <c r="C114" s="302">
        <v>2</v>
      </c>
      <c r="D114" s="302">
        <v>8</v>
      </c>
      <c r="E114" s="302">
        <v>10</v>
      </c>
      <c r="F114" s="538" t="str">
        <f t="shared" si="2"/>
        <v/>
      </c>
      <c r="G114" s="551"/>
      <c r="H114" s="551"/>
      <c r="I114" s="551"/>
      <c r="J114" s="553"/>
    </row>
    <row r="115" spans="1:10">
      <c r="A115" s="548" t="s">
        <v>414</v>
      </c>
      <c r="B115" s="302">
        <v>3</v>
      </c>
      <c r="C115" s="302">
        <v>46</v>
      </c>
      <c r="D115" s="302">
        <v>256</v>
      </c>
      <c r="E115" s="302">
        <v>305</v>
      </c>
      <c r="F115" s="538" t="str">
        <f t="shared" si="2"/>
        <v/>
      </c>
      <c r="G115" s="551"/>
      <c r="H115" s="551"/>
      <c r="I115" s="551"/>
      <c r="J115" s="553"/>
    </row>
    <row r="116" spans="1:10">
      <c r="A116" s="548" t="s">
        <v>430</v>
      </c>
      <c r="B116" s="483">
        <v>19</v>
      </c>
      <c r="C116" s="483">
        <v>140</v>
      </c>
      <c r="D116" s="483">
        <v>563</v>
      </c>
      <c r="E116" s="196">
        <v>722</v>
      </c>
      <c r="F116" s="538" t="str">
        <f t="shared" si="2"/>
        <v/>
      </c>
      <c r="G116" s="551"/>
      <c r="H116" s="551"/>
      <c r="I116" s="551"/>
      <c r="J116" s="553"/>
    </row>
    <row r="117" spans="1:10">
      <c r="A117" s="548"/>
      <c r="B117" s="549"/>
      <c r="C117" s="549"/>
      <c r="D117" s="549"/>
      <c r="E117" s="549"/>
      <c r="F117" s="538"/>
      <c r="G117" s="551"/>
      <c r="H117" s="551"/>
      <c r="I117" s="551"/>
      <c r="J117" s="553"/>
    </row>
    <row r="118" spans="1:10">
      <c r="A118" s="416" t="s">
        <v>231</v>
      </c>
      <c r="B118" s="555">
        <v>22</v>
      </c>
      <c r="C118" s="555">
        <v>198</v>
      </c>
      <c r="D118" s="555">
        <v>1111</v>
      </c>
      <c r="E118" s="555">
        <v>1331</v>
      </c>
      <c r="F118" s="538" t="str">
        <f t="shared" si="2"/>
        <v/>
      </c>
      <c r="G118" s="551"/>
      <c r="H118" s="551"/>
      <c r="I118" s="551"/>
      <c r="J118" s="553"/>
    </row>
    <row r="119" spans="1:10">
      <c r="A119" s="419"/>
      <c r="B119" s="551"/>
      <c r="C119" s="551"/>
      <c r="D119" s="551"/>
      <c r="E119" s="551"/>
      <c r="F119" s="552"/>
      <c r="G119" s="551"/>
      <c r="H119" s="551"/>
      <c r="I119" s="551"/>
      <c r="J119" s="553"/>
    </row>
    <row r="120" spans="1:10">
      <c r="A120" s="1286" t="s">
        <v>364</v>
      </c>
      <c r="B120" s="1312">
        <v>2010</v>
      </c>
      <c r="C120" s="1312"/>
      <c r="D120" s="1312"/>
      <c r="E120" s="1313"/>
      <c r="F120" s="552"/>
      <c r="G120" s="551"/>
      <c r="H120" s="551"/>
      <c r="I120" s="551"/>
      <c r="J120" s="553"/>
    </row>
    <row r="121" spans="1:10">
      <c r="A121" s="1295"/>
      <c r="B121" s="1289" t="s">
        <v>324</v>
      </c>
      <c r="C121" s="1289"/>
      <c r="D121" s="1289"/>
      <c r="E121" s="1291" t="s">
        <v>231</v>
      </c>
      <c r="F121" s="552"/>
      <c r="G121" s="551"/>
      <c r="H121" s="551"/>
      <c r="I121" s="551"/>
      <c r="J121" s="553"/>
    </row>
    <row r="122" spans="1:10" ht="25.5">
      <c r="A122" s="1278"/>
      <c r="B122" s="536" t="s">
        <v>365</v>
      </c>
      <c r="C122" s="394" t="s">
        <v>326</v>
      </c>
      <c r="D122" s="394" t="s">
        <v>327</v>
      </c>
      <c r="E122" s="1290"/>
      <c r="F122" s="552"/>
      <c r="G122" s="551"/>
      <c r="H122" s="551"/>
      <c r="I122" s="551"/>
      <c r="J122" s="553"/>
    </row>
    <row r="123" spans="1:10">
      <c r="A123" s="537" t="s">
        <v>415</v>
      </c>
      <c r="B123" s="519" t="s">
        <v>247</v>
      </c>
      <c r="C123" s="519">
        <v>261</v>
      </c>
      <c r="D123" s="519">
        <v>2</v>
      </c>
      <c r="E123" s="484">
        <v>263</v>
      </c>
      <c r="F123" s="538" t="str">
        <f>IF(AND(E123="-",SUM(B123:D123)=0),"",IF(E123=SUM(B123:D123),"","total doesn't equal sum of parts"))</f>
        <v/>
      </c>
      <c r="G123" s="551"/>
      <c r="H123" s="551"/>
      <c r="I123" s="551"/>
      <c r="J123" s="553"/>
    </row>
    <row r="124" spans="1:10">
      <c r="A124" s="537" t="s">
        <v>416</v>
      </c>
      <c r="B124" s="519" t="s">
        <v>247</v>
      </c>
      <c r="C124" s="519" t="s">
        <v>247</v>
      </c>
      <c r="D124" s="519" t="s">
        <v>247</v>
      </c>
      <c r="E124" s="484" t="s">
        <v>247</v>
      </c>
      <c r="F124" s="538" t="str">
        <f t="shared" ref="F124:F144" si="3">IF(AND(E124="-",SUM(B124:D124)=0),"",IF(E124=SUM(B124:D124),"","total doesn't equal sum of parts"))</f>
        <v/>
      </c>
      <c r="G124" s="551"/>
      <c r="H124" s="551"/>
      <c r="I124" s="551"/>
      <c r="J124" s="553"/>
    </row>
    <row r="125" spans="1:10">
      <c r="A125" s="548" t="s">
        <v>417</v>
      </c>
      <c r="B125" s="519" t="s">
        <v>247</v>
      </c>
      <c r="C125" s="519" t="s">
        <v>247</v>
      </c>
      <c r="D125" s="519" t="s">
        <v>247</v>
      </c>
      <c r="E125" s="484" t="s">
        <v>247</v>
      </c>
      <c r="F125" s="538" t="str">
        <f t="shared" si="3"/>
        <v/>
      </c>
      <c r="G125" s="551"/>
      <c r="H125" s="551"/>
      <c r="I125" s="551"/>
      <c r="J125" s="553"/>
    </row>
    <row r="126" spans="1:10">
      <c r="A126" s="548" t="s">
        <v>418</v>
      </c>
      <c r="B126" s="519" t="s">
        <v>247</v>
      </c>
      <c r="C126" s="519" t="s">
        <v>247</v>
      </c>
      <c r="D126" s="519" t="s">
        <v>247</v>
      </c>
      <c r="E126" s="484" t="s">
        <v>247</v>
      </c>
      <c r="F126" s="538" t="str">
        <f t="shared" si="3"/>
        <v/>
      </c>
      <c r="G126" s="551"/>
      <c r="H126" s="551"/>
      <c r="I126" s="551"/>
      <c r="J126" s="553"/>
    </row>
    <row r="127" spans="1:10">
      <c r="A127" s="548" t="s">
        <v>419</v>
      </c>
      <c r="B127" s="519" t="s">
        <v>247</v>
      </c>
      <c r="C127" s="519" t="s">
        <v>247</v>
      </c>
      <c r="D127" s="519" t="s">
        <v>247</v>
      </c>
      <c r="E127" s="484" t="s">
        <v>247</v>
      </c>
      <c r="F127" s="538" t="str">
        <f t="shared" si="3"/>
        <v/>
      </c>
      <c r="G127" s="551"/>
      <c r="H127" s="551"/>
      <c r="I127" s="551"/>
      <c r="J127" s="553"/>
    </row>
    <row r="128" spans="1:10" ht="25.5">
      <c r="A128" s="548" t="s">
        <v>413</v>
      </c>
      <c r="B128" s="519" t="s">
        <v>247</v>
      </c>
      <c r="C128" s="519" t="s">
        <v>247</v>
      </c>
      <c r="D128" s="519" t="s">
        <v>247</v>
      </c>
      <c r="E128" s="484" t="s">
        <v>247</v>
      </c>
      <c r="F128" s="538" t="str">
        <f t="shared" si="3"/>
        <v/>
      </c>
      <c r="G128" s="551"/>
      <c r="H128" s="551"/>
      <c r="I128" s="551"/>
      <c r="J128" s="553"/>
    </row>
    <row r="129" spans="1:10">
      <c r="A129" s="548" t="s">
        <v>420</v>
      </c>
      <c r="B129" s="519">
        <v>1</v>
      </c>
      <c r="C129" s="302" t="s">
        <v>247</v>
      </c>
      <c r="D129" s="302">
        <v>12</v>
      </c>
      <c r="E129" s="484">
        <v>13</v>
      </c>
      <c r="F129" s="538" t="str">
        <f t="shared" si="3"/>
        <v/>
      </c>
      <c r="G129" s="551"/>
      <c r="H129" s="551"/>
      <c r="I129" s="551"/>
      <c r="J129" s="553"/>
    </row>
    <row r="130" spans="1:10">
      <c r="A130" s="548" t="s">
        <v>421</v>
      </c>
      <c r="B130" s="519" t="s">
        <v>247</v>
      </c>
      <c r="C130" s="519" t="s">
        <v>247</v>
      </c>
      <c r="D130" s="519" t="s">
        <v>247</v>
      </c>
      <c r="E130" s="484" t="s">
        <v>247</v>
      </c>
      <c r="F130" s="538" t="str">
        <f t="shared" si="3"/>
        <v/>
      </c>
      <c r="G130" s="551"/>
      <c r="H130" s="551"/>
      <c r="I130" s="551"/>
      <c r="J130" s="553"/>
    </row>
    <row r="131" spans="1:10">
      <c r="A131" s="548" t="s">
        <v>422</v>
      </c>
      <c r="B131" s="519" t="s">
        <v>247</v>
      </c>
      <c r="C131" s="519" t="s">
        <v>247</v>
      </c>
      <c r="D131" s="519" t="s">
        <v>247</v>
      </c>
      <c r="E131" s="484" t="s">
        <v>247</v>
      </c>
      <c r="F131" s="538" t="str">
        <f t="shared" si="3"/>
        <v/>
      </c>
      <c r="G131" s="551"/>
      <c r="H131" s="551"/>
      <c r="I131" s="551"/>
      <c r="J131" s="553"/>
    </row>
    <row r="132" spans="1:10">
      <c r="A132" s="548" t="s">
        <v>423</v>
      </c>
      <c r="B132" s="519" t="s">
        <v>247</v>
      </c>
      <c r="C132" s="519" t="s">
        <v>247</v>
      </c>
      <c r="D132" s="519" t="s">
        <v>247</v>
      </c>
      <c r="E132" s="484" t="s">
        <v>247</v>
      </c>
      <c r="F132" s="538" t="str">
        <f t="shared" si="3"/>
        <v/>
      </c>
      <c r="G132" s="551"/>
      <c r="H132" s="551"/>
      <c r="I132" s="551"/>
      <c r="J132" s="553"/>
    </row>
    <row r="133" spans="1:10">
      <c r="A133" s="548" t="s">
        <v>424</v>
      </c>
      <c r="B133" s="519" t="s">
        <v>247</v>
      </c>
      <c r="C133" s="519" t="s">
        <v>247</v>
      </c>
      <c r="D133" s="519" t="s">
        <v>247</v>
      </c>
      <c r="E133" s="484" t="s">
        <v>247</v>
      </c>
      <c r="F133" s="538" t="str">
        <f t="shared" si="3"/>
        <v/>
      </c>
      <c r="G133" s="551"/>
      <c r="H133" s="551"/>
      <c r="I133" s="551"/>
      <c r="J133" s="553"/>
    </row>
    <row r="134" spans="1:10">
      <c r="A134" s="548" t="s">
        <v>425</v>
      </c>
      <c r="B134" s="519" t="s">
        <v>247</v>
      </c>
      <c r="C134" s="519" t="s">
        <v>247</v>
      </c>
      <c r="D134" s="519" t="s">
        <v>247</v>
      </c>
      <c r="E134" s="484" t="s">
        <v>247</v>
      </c>
      <c r="F134" s="538" t="str">
        <f t="shared" si="3"/>
        <v/>
      </c>
      <c r="G134" s="551"/>
      <c r="H134" s="551"/>
      <c r="I134" s="551"/>
      <c r="J134" s="553"/>
    </row>
    <row r="135" spans="1:10" ht="14.25">
      <c r="A135" s="548" t="s">
        <v>199</v>
      </c>
      <c r="B135" s="519" t="s">
        <v>247</v>
      </c>
      <c r="C135" s="519" t="s">
        <v>247</v>
      </c>
      <c r="D135" s="519" t="s">
        <v>247</v>
      </c>
      <c r="E135" s="484" t="s">
        <v>247</v>
      </c>
      <c r="F135" s="538" t="str">
        <f t="shared" si="3"/>
        <v/>
      </c>
      <c r="G135" s="551"/>
      <c r="H135" s="551"/>
      <c r="I135" s="551"/>
      <c r="J135" s="553"/>
    </row>
    <row r="136" spans="1:10" ht="14.25">
      <c r="A136" s="548" t="s">
        <v>200</v>
      </c>
      <c r="B136" s="519" t="s">
        <v>247</v>
      </c>
      <c r="C136" s="519" t="s">
        <v>247</v>
      </c>
      <c r="D136" s="519" t="s">
        <v>247</v>
      </c>
      <c r="E136" s="484" t="s">
        <v>247</v>
      </c>
      <c r="F136" s="538" t="str">
        <f t="shared" si="3"/>
        <v/>
      </c>
      <c r="G136" s="551"/>
      <c r="H136" s="551"/>
      <c r="I136" s="551"/>
      <c r="J136" s="553"/>
    </row>
    <row r="137" spans="1:10" ht="14.25">
      <c r="A137" s="548" t="s">
        <v>201</v>
      </c>
      <c r="B137" s="519" t="s">
        <v>247</v>
      </c>
      <c r="C137" s="519" t="s">
        <v>247</v>
      </c>
      <c r="D137" s="519" t="s">
        <v>247</v>
      </c>
      <c r="E137" s="484" t="s">
        <v>247</v>
      </c>
      <c r="F137" s="538" t="str">
        <f t="shared" si="3"/>
        <v/>
      </c>
      <c r="G137" s="551"/>
      <c r="H137" s="551"/>
      <c r="I137" s="551"/>
      <c r="J137" s="553"/>
    </row>
    <row r="138" spans="1:10" ht="14.25">
      <c r="A138" s="548" t="s">
        <v>40</v>
      </c>
      <c r="B138" s="519" t="s">
        <v>247</v>
      </c>
      <c r="C138" s="519" t="s">
        <v>247</v>
      </c>
      <c r="D138" s="519" t="s">
        <v>247</v>
      </c>
      <c r="E138" s="484" t="s">
        <v>247</v>
      </c>
      <c r="F138" s="538" t="str">
        <f t="shared" si="3"/>
        <v/>
      </c>
      <c r="G138" s="551"/>
      <c r="H138" s="551"/>
      <c r="I138" s="551"/>
      <c r="J138" s="553"/>
    </row>
    <row r="139" spans="1:10">
      <c r="A139" s="548" t="s">
        <v>428</v>
      </c>
      <c r="B139" s="519" t="s">
        <v>247</v>
      </c>
      <c r="C139" s="519" t="s">
        <v>247</v>
      </c>
      <c r="D139" s="519" t="s">
        <v>247</v>
      </c>
      <c r="E139" s="484" t="s">
        <v>247</v>
      </c>
      <c r="F139" s="538" t="str">
        <f t="shared" si="3"/>
        <v/>
      </c>
      <c r="G139" s="551"/>
      <c r="H139" s="551"/>
      <c r="I139" s="551"/>
      <c r="J139" s="553"/>
    </row>
    <row r="140" spans="1:10" ht="25.5">
      <c r="A140" s="548" t="s">
        <v>429</v>
      </c>
      <c r="B140" s="519" t="s">
        <v>247</v>
      </c>
      <c r="C140" s="519" t="s">
        <v>247</v>
      </c>
      <c r="D140" s="519">
        <v>4</v>
      </c>
      <c r="E140" s="484">
        <v>4</v>
      </c>
      <c r="F140" s="538" t="str">
        <f t="shared" si="3"/>
        <v/>
      </c>
      <c r="G140" s="551"/>
      <c r="H140" s="551"/>
      <c r="I140" s="551"/>
      <c r="J140" s="553"/>
    </row>
    <row r="141" spans="1:10">
      <c r="A141" s="548" t="s">
        <v>414</v>
      </c>
      <c r="B141" s="519">
        <v>7</v>
      </c>
      <c r="C141" s="519">
        <v>124</v>
      </c>
      <c r="D141" s="519">
        <v>161</v>
      </c>
      <c r="E141" s="484">
        <v>292</v>
      </c>
      <c r="F141" s="538" t="str">
        <f t="shared" si="3"/>
        <v/>
      </c>
      <c r="G141" s="551"/>
      <c r="H141" s="551"/>
      <c r="I141" s="551"/>
      <c r="J141" s="553"/>
    </row>
    <row r="142" spans="1:10">
      <c r="A142" s="548" t="s">
        <v>430</v>
      </c>
      <c r="B142" s="519">
        <v>42</v>
      </c>
      <c r="C142" s="519">
        <v>206</v>
      </c>
      <c r="D142" s="519">
        <v>240</v>
      </c>
      <c r="E142" s="484">
        <v>488</v>
      </c>
      <c r="F142" s="538" t="str">
        <f t="shared" si="3"/>
        <v/>
      </c>
      <c r="G142" s="551"/>
      <c r="H142" s="551"/>
      <c r="I142" s="551"/>
      <c r="J142" s="553"/>
    </row>
    <row r="143" spans="1:10">
      <c r="A143" s="548"/>
      <c r="B143" s="549"/>
      <c r="C143" s="549"/>
      <c r="D143" s="549"/>
      <c r="E143" s="549"/>
      <c r="F143" s="538"/>
      <c r="G143" s="551"/>
      <c r="H143" s="551"/>
      <c r="I143" s="551"/>
      <c r="J143" s="553"/>
    </row>
    <row r="144" spans="1:10">
      <c r="A144" s="416" t="s">
        <v>231</v>
      </c>
      <c r="B144" s="556">
        <v>50</v>
      </c>
      <c r="C144" s="556">
        <v>591</v>
      </c>
      <c r="D144" s="556">
        <v>419</v>
      </c>
      <c r="E144" s="556">
        <v>1060</v>
      </c>
      <c r="F144" s="538" t="str">
        <f t="shared" si="3"/>
        <v/>
      </c>
      <c r="G144" s="551"/>
      <c r="H144" s="551"/>
      <c r="I144" s="551"/>
      <c r="J144" s="553"/>
    </row>
    <row r="145" spans="1:10">
      <c r="A145" s="419"/>
      <c r="B145" s="551"/>
      <c r="C145" s="551"/>
      <c r="D145" s="551"/>
      <c r="E145" s="551"/>
      <c r="F145" s="552"/>
      <c r="G145" s="551"/>
      <c r="H145" s="551"/>
      <c r="I145" s="551"/>
      <c r="J145" s="553"/>
    </row>
    <row r="146" spans="1:10">
      <c r="A146" s="1286" t="s">
        <v>364</v>
      </c>
      <c r="B146" s="1312">
        <v>2009</v>
      </c>
      <c r="C146" s="1312"/>
      <c r="D146" s="1312"/>
      <c r="E146" s="1313"/>
      <c r="F146" s="552"/>
      <c r="G146" s="551"/>
      <c r="H146" s="551"/>
      <c r="I146" s="551"/>
      <c r="J146" s="553"/>
    </row>
    <row r="147" spans="1:10">
      <c r="A147" s="1295"/>
      <c r="B147" s="1289" t="s">
        <v>324</v>
      </c>
      <c r="C147" s="1289"/>
      <c r="D147" s="1289"/>
      <c r="E147" s="1291" t="s">
        <v>231</v>
      </c>
      <c r="F147" s="552"/>
      <c r="G147" s="551"/>
      <c r="H147" s="551"/>
      <c r="I147" s="551"/>
      <c r="J147" s="553"/>
    </row>
    <row r="148" spans="1:10" ht="25.5">
      <c r="A148" s="1278"/>
      <c r="B148" s="536" t="s">
        <v>365</v>
      </c>
      <c r="C148" s="394" t="s">
        <v>326</v>
      </c>
      <c r="D148" s="394" t="s">
        <v>327</v>
      </c>
      <c r="E148" s="1290"/>
      <c r="F148" s="552"/>
      <c r="G148" s="551"/>
      <c r="H148" s="551"/>
      <c r="I148" s="551"/>
      <c r="J148" s="553"/>
    </row>
    <row r="149" spans="1:10">
      <c r="A149" s="537" t="s">
        <v>415</v>
      </c>
      <c r="B149" s="519" t="s">
        <v>247</v>
      </c>
      <c r="C149" s="519" t="s">
        <v>247</v>
      </c>
      <c r="D149" s="519" t="s">
        <v>247</v>
      </c>
      <c r="E149" s="519" t="s">
        <v>247</v>
      </c>
      <c r="F149" s="538" t="str">
        <f>IF(AND(E149="-",SUM(B149:D149)=0),"",IF(E149=SUM(B149:D149),"","total doesn't equal sum of parts"))</f>
        <v/>
      </c>
      <c r="G149" s="551"/>
      <c r="H149" s="551"/>
      <c r="I149" s="551"/>
      <c r="J149" s="553"/>
    </row>
    <row r="150" spans="1:10">
      <c r="A150" s="537" t="s">
        <v>416</v>
      </c>
      <c r="B150" s="519" t="s">
        <v>247</v>
      </c>
      <c r="C150" s="519" t="s">
        <v>247</v>
      </c>
      <c r="D150" s="519" t="s">
        <v>247</v>
      </c>
      <c r="E150" s="519" t="s">
        <v>247</v>
      </c>
      <c r="F150" s="538" t="str">
        <f t="shared" ref="F150:F170" si="4">IF(AND(E150="-",SUM(B150:D150)=0),"",IF(E150=SUM(B150:D150),"","total doesn't equal sum of parts"))</f>
        <v/>
      </c>
      <c r="G150" s="551"/>
      <c r="H150" s="551"/>
      <c r="I150" s="551"/>
      <c r="J150" s="553"/>
    </row>
    <row r="151" spans="1:10">
      <c r="A151" s="548" t="s">
        <v>417</v>
      </c>
      <c r="B151" s="519" t="s">
        <v>247</v>
      </c>
      <c r="C151" s="519" t="s">
        <v>247</v>
      </c>
      <c r="D151" s="519" t="s">
        <v>247</v>
      </c>
      <c r="E151" s="519" t="s">
        <v>247</v>
      </c>
      <c r="F151" s="538" t="str">
        <f t="shared" si="4"/>
        <v/>
      </c>
      <c r="G151" s="551"/>
      <c r="H151" s="551"/>
      <c r="I151" s="551"/>
      <c r="J151" s="553"/>
    </row>
    <row r="152" spans="1:10">
      <c r="A152" s="548" t="s">
        <v>418</v>
      </c>
      <c r="B152" s="519" t="s">
        <v>247</v>
      </c>
      <c r="C152" s="519" t="s">
        <v>247</v>
      </c>
      <c r="D152" s="519" t="s">
        <v>247</v>
      </c>
      <c r="E152" s="519" t="s">
        <v>247</v>
      </c>
      <c r="F152" s="538" t="str">
        <f t="shared" si="4"/>
        <v/>
      </c>
      <c r="G152" s="551"/>
      <c r="H152" s="551"/>
      <c r="I152" s="551"/>
      <c r="J152" s="553"/>
    </row>
    <row r="153" spans="1:10">
      <c r="A153" s="548" t="s">
        <v>419</v>
      </c>
      <c r="B153" s="519" t="s">
        <v>247</v>
      </c>
      <c r="C153" s="519" t="s">
        <v>247</v>
      </c>
      <c r="D153" s="519" t="s">
        <v>247</v>
      </c>
      <c r="E153" s="519" t="s">
        <v>247</v>
      </c>
      <c r="F153" s="538" t="str">
        <f t="shared" si="4"/>
        <v/>
      </c>
      <c r="G153" s="551"/>
      <c r="H153" s="551"/>
      <c r="I153" s="551"/>
      <c r="J153" s="553"/>
    </row>
    <row r="154" spans="1:10" ht="25.5">
      <c r="A154" s="548" t="s">
        <v>413</v>
      </c>
      <c r="B154" s="519" t="s">
        <v>247</v>
      </c>
      <c r="C154" s="519" t="s">
        <v>247</v>
      </c>
      <c r="D154" s="519" t="s">
        <v>247</v>
      </c>
      <c r="E154" s="519" t="s">
        <v>247</v>
      </c>
      <c r="F154" s="538" t="str">
        <f t="shared" si="4"/>
        <v/>
      </c>
      <c r="G154" s="551"/>
      <c r="H154" s="551"/>
      <c r="I154" s="551"/>
      <c r="J154" s="553"/>
    </row>
    <row r="155" spans="1:10">
      <c r="A155" s="548" t="s">
        <v>420</v>
      </c>
      <c r="B155" s="519" t="s">
        <v>247</v>
      </c>
      <c r="C155" s="302" t="s">
        <v>247</v>
      </c>
      <c r="D155" s="302" t="s">
        <v>247</v>
      </c>
      <c r="E155" s="519" t="s">
        <v>247</v>
      </c>
      <c r="F155" s="538" t="str">
        <f t="shared" si="4"/>
        <v/>
      </c>
      <c r="G155" s="551"/>
      <c r="H155" s="551"/>
      <c r="I155" s="551"/>
      <c r="J155" s="553"/>
    </row>
    <row r="156" spans="1:10">
      <c r="A156" s="548" t="s">
        <v>421</v>
      </c>
      <c r="B156" s="519" t="s">
        <v>247</v>
      </c>
      <c r="C156" s="519" t="s">
        <v>247</v>
      </c>
      <c r="D156" s="519" t="s">
        <v>247</v>
      </c>
      <c r="E156" s="519" t="s">
        <v>247</v>
      </c>
      <c r="F156" s="538" t="str">
        <f t="shared" si="4"/>
        <v/>
      </c>
      <c r="G156" s="551"/>
      <c r="H156" s="551"/>
      <c r="I156" s="551"/>
      <c r="J156" s="553"/>
    </row>
    <row r="157" spans="1:10">
      <c r="A157" s="548" t="s">
        <v>422</v>
      </c>
      <c r="B157" s="519" t="s">
        <v>247</v>
      </c>
      <c r="C157" s="519" t="s">
        <v>247</v>
      </c>
      <c r="D157" s="519" t="s">
        <v>247</v>
      </c>
      <c r="E157" s="519" t="s">
        <v>247</v>
      </c>
      <c r="F157" s="538" t="str">
        <f t="shared" si="4"/>
        <v/>
      </c>
      <c r="G157" s="551"/>
      <c r="H157" s="551"/>
      <c r="I157" s="551"/>
      <c r="J157" s="553"/>
    </row>
    <row r="158" spans="1:10">
      <c r="A158" s="548" t="s">
        <v>423</v>
      </c>
      <c r="B158" s="519" t="s">
        <v>247</v>
      </c>
      <c r="C158" s="519" t="s">
        <v>247</v>
      </c>
      <c r="D158" s="519" t="s">
        <v>247</v>
      </c>
      <c r="E158" s="519" t="s">
        <v>247</v>
      </c>
      <c r="F158" s="538" t="str">
        <f t="shared" si="4"/>
        <v/>
      </c>
      <c r="G158" s="551"/>
      <c r="H158" s="551"/>
      <c r="I158" s="551"/>
      <c r="J158" s="553"/>
    </row>
    <row r="159" spans="1:10">
      <c r="A159" s="548" t="s">
        <v>424</v>
      </c>
      <c r="B159" s="519" t="s">
        <v>247</v>
      </c>
      <c r="C159" s="519" t="s">
        <v>247</v>
      </c>
      <c r="D159" s="519" t="s">
        <v>247</v>
      </c>
      <c r="E159" s="519" t="s">
        <v>247</v>
      </c>
      <c r="F159" s="538" t="str">
        <f t="shared" si="4"/>
        <v/>
      </c>
      <c r="G159" s="551"/>
      <c r="H159" s="551"/>
      <c r="I159" s="551"/>
      <c r="J159" s="553"/>
    </row>
    <row r="160" spans="1:10">
      <c r="A160" s="548" t="s">
        <v>425</v>
      </c>
      <c r="B160" s="519" t="s">
        <v>247</v>
      </c>
      <c r="C160" s="519" t="s">
        <v>247</v>
      </c>
      <c r="D160" s="519" t="s">
        <v>247</v>
      </c>
      <c r="E160" s="519" t="s">
        <v>247</v>
      </c>
      <c r="F160" s="538" t="str">
        <f t="shared" si="4"/>
        <v/>
      </c>
      <c r="G160" s="551"/>
      <c r="H160" s="551"/>
      <c r="I160" s="551"/>
      <c r="J160" s="553"/>
    </row>
    <row r="161" spans="1:10" ht="14.25">
      <c r="A161" s="548" t="s">
        <v>445</v>
      </c>
      <c r="B161" s="519" t="s">
        <v>247</v>
      </c>
      <c r="C161" s="519" t="s">
        <v>247</v>
      </c>
      <c r="D161" s="519" t="s">
        <v>247</v>
      </c>
      <c r="E161" s="519" t="s">
        <v>247</v>
      </c>
      <c r="F161" s="538" t="str">
        <f t="shared" si="4"/>
        <v/>
      </c>
      <c r="G161" s="551"/>
      <c r="H161" s="551"/>
      <c r="I161" s="551"/>
      <c r="J161" s="553"/>
    </row>
    <row r="162" spans="1:10" ht="14.25">
      <c r="A162" s="548" t="s">
        <v>446</v>
      </c>
      <c r="B162" s="519" t="s">
        <v>247</v>
      </c>
      <c r="C162" s="519" t="s">
        <v>247</v>
      </c>
      <c r="D162" s="519" t="s">
        <v>247</v>
      </c>
      <c r="E162" s="519" t="s">
        <v>247</v>
      </c>
      <c r="F162" s="538" t="str">
        <f t="shared" si="4"/>
        <v/>
      </c>
      <c r="G162" s="551"/>
      <c r="H162" s="551"/>
      <c r="I162" s="551"/>
      <c r="J162" s="553"/>
    </row>
    <row r="163" spans="1:10" ht="14.25">
      <c r="A163" s="548" t="s">
        <v>447</v>
      </c>
      <c r="B163" s="519" t="s">
        <v>247</v>
      </c>
      <c r="C163" s="519" t="s">
        <v>247</v>
      </c>
      <c r="D163" s="519" t="s">
        <v>247</v>
      </c>
      <c r="E163" s="519" t="s">
        <v>247</v>
      </c>
      <c r="F163" s="538" t="str">
        <f t="shared" si="4"/>
        <v/>
      </c>
      <c r="G163" s="551"/>
      <c r="H163" s="551"/>
      <c r="I163" s="551"/>
      <c r="J163" s="553"/>
    </row>
    <row r="164" spans="1:10" ht="14.25">
      <c r="A164" s="548" t="s">
        <v>448</v>
      </c>
      <c r="B164" s="519" t="s">
        <v>247</v>
      </c>
      <c r="C164" s="519" t="s">
        <v>247</v>
      </c>
      <c r="D164" s="519" t="s">
        <v>247</v>
      </c>
      <c r="E164" s="519" t="s">
        <v>247</v>
      </c>
      <c r="F164" s="538" t="str">
        <f t="shared" si="4"/>
        <v/>
      </c>
      <c r="G164" s="551"/>
      <c r="H164" s="551"/>
      <c r="I164" s="551"/>
      <c r="J164" s="553"/>
    </row>
    <row r="165" spans="1:10">
      <c r="A165" s="548" t="s">
        <v>428</v>
      </c>
      <c r="B165" s="519" t="s">
        <v>247</v>
      </c>
      <c r="C165" s="519" t="s">
        <v>247</v>
      </c>
      <c r="D165" s="519" t="s">
        <v>247</v>
      </c>
      <c r="E165" s="519" t="s">
        <v>247</v>
      </c>
      <c r="F165" s="538" t="str">
        <f t="shared" si="4"/>
        <v/>
      </c>
      <c r="G165" s="551"/>
      <c r="H165" s="551"/>
      <c r="I165" s="551"/>
      <c r="J165" s="553"/>
    </row>
    <row r="166" spans="1:10" ht="25.5">
      <c r="A166" s="548" t="s">
        <v>429</v>
      </c>
      <c r="B166" s="519" t="s">
        <v>247</v>
      </c>
      <c r="C166" s="519" t="s">
        <v>247</v>
      </c>
      <c r="D166" s="519" t="s">
        <v>247</v>
      </c>
      <c r="E166" s="519" t="s">
        <v>247</v>
      </c>
      <c r="F166" s="538" t="str">
        <f t="shared" si="4"/>
        <v/>
      </c>
      <c r="G166" s="551"/>
      <c r="H166" s="551"/>
      <c r="I166" s="551"/>
      <c r="J166" s="553"/>
    </row>
    <row r="167" spans="1:10">
      <c r="A167" s="548" t="s">
        <v>414</v>
      </c>
      <c r="B167" s="281">
        <v>6</v>
      </c>
      <c r="C167" s="243">
        <v>84</v>
      </c>
      <c r="D167" s="243">
        <v>508</v>
      </c>
      <c r="E167" s="519">
        <v>598</v>
      </c>
      <c r="F167" s="538" t="str">
        <f t="shared" si="4"/>
        <v/>
      </c>
      <c r="G167" s="551"/>
      <c r="H167" s="551"/>
      <c r="I167" s="551"/>
      <c r="J167" s="553"/>
    </row>
    <row r="168" spans="1:10">
      <c r="A168" s="548" t="s">
        <v>430</v>
      </c>
      <c r="B168" s="519">
        <v>14</v>
      </c>
      <c r="C168" s="519">
        <v>296</v>
      </c>
      <c r="D168" s="519">
        <v>348</v>
      </c>
      <c r="E168" s="519">
        <v>658</v>
      </c>
      <c r="F168" s="538" t="str">
        <f t="shared" si="4"/>
        <v/>
      </c>
      <c r="G168" s="551"/>
      <c r="H168" s="551"/>
      <c r="I168" s="551"/>
      <c r="J168" s="553"/>
    </row>
    <row r="169" spans="1:10">
      <c r="A169" s="548"/>
      <c r="B169" s="549"/>
      <c r="C169" s="549"/>
      <c r="D169" s="549"/>
      <c r="E169" s="549"/>
      <c r="F169" s="538"/>
      <c r="G169" s="551"/>
      <c r="H169" s="551"/>
      <c r="I169" s="551"/>
      <c r="J169" s="553"/>
    </row>
    <row r="170" spans="1:10">
      <c r="A170" s="416" t="s">
        <v>231</v>
      </c>
      <c r="B170" s="556">
        <v>20</v>
      </c>
      <c r="C170" s="556">
        <v>380</v>
      </c>
      <c r="D170" s="556">
        <v>856</v>
      </c>
      <c r="E170" s="556">
        <v>1256</v>
      </c>
      <c r="F170" s="538" t="str">
        <f t="shared" si="4"/>
        <v/>
      </c>
      <c r="G170" s="551"/>
      <c r="H170" s="551"/>
      <c r="I170" s="551"/>
      <c r="J170" s="553"/>
    </row>
    <row r="171" spans="1:10">
      <c r="A171" s="406"/>
      <c r="B171" s="480"/>
      <c r="C171" s="480"/>
      <c r="D171" s="480"/>
      <c r="E171" s="480"/>
      <c r="F171" s="538"/>
      <c r="G171" s="551"/>
      <c r="H171" s="551"/>
      <c r="I171" s="551"/>
      <c r="J171" s="553"/>
    </row>
    <row r="172" spans="1:10">
      <c r="A172" s="419" t="s">
        <v>706</v>
      </c>
      <c r="B172" s="551" t="str">
        <f>IF(B170=B7,"","Total doesn’t equal top table")</f>
        <v/>
      </c>
      <c r="C172" s="551" t="str">
        <f>IF(C170=C7,"","Total doesn’t equal top table")</f>
        <v/>
      </c>
      <c r="D172" s="551" t="str">
        <f>IF(D170=D7,"","Total doesn’t equal top table")</f>
        <v/>
      </c>
      <c r="E172" s="551" t="str">
        <f>IF(E170=E7,"","Total doesn’t equal top table")</f>
        <v/>
      </c>
      <c r="F172" s="552"/>
      <c r="G172" s="551"/>
      <c r="H172" s="551"/>
      <c r="I172" s="551"/>
      <c r="J172" s="553"/>
    </row>
    <row r="173" spans="1:10">
      <c r="A173" s="388" t="s">
        <v>42</v>
      </c>
      <c r="B173" s="551"/>
      <c r="C173" s="551"/>
      <c r="D173" s="551"/>
      <c r="E173" s="551"/>
      <c r="F173" s="552"/>
      <c r="G173" s="551"/>
      <c r="H173" s="551"/>
      <c r="I173" s="551"/>
      <c r="J173" s="553"/>
    </row>
    <row r="174" spans="1:10">
      <c r="A174" s="366" t="s">
        <v>41</v>
      </c>
      <c r="B174" s="551"/>
      <c r="C174" s="551"/>
      <c r="D174" s="551"/>
      <c r="E174" s="551"/>
      <c r="F174" s="552"/>
      <c r="G174" s="551"/>
      <c r="H174" s="551"/>
      <c r="I174" s="551"/>
      <c r="J174" s="553"/>
    </row>
    <row r="175" spans="1:10">
      <c r="A175" s="520"/>
      <c r="B175" s="551"/>
      <c r="C175" s="551"/>
      <c r="D175" s="551"/>
      <c r="E175" s="551"/>
      <c r="F175" s="552"/>
      <c r="G175" s="551"/>
      <c r="H175" s="551"/>
      <c r="I175" s="551"/>
      <c r="J175" s="553"/>
    </row>
    <row r="176" spans="1:10">
      <c r="A176" s="93" t="s">
        <v>176</v>
      </c>
      <c r="B176" s="551"/>
      <c r="C176" s="551"/>
      <c r="D176" s="551"/>
      <c r="E176" s="551"/>
      <c r="F176" s="552"/>
      <c r="G176" s="551"/>
      <c r="H176" s="551"/>
      <c r="I176" s="551"/>
      <c r="J176" s="553"/>
    </row>
    <row r="177" spans="1:10">
      <c r="A177" s="94" t="s">
        <v>180</v>
      </c>
      <c r="B177" s="551"/>
      <c r="C177" s="551"/>
      <c r="D177" s="551"/>
      <c r="E177" s="551"/>
      <c r="F177" s="552"/>
      <c r="G177" s="551"/>
      <c r="H177" s="551"/>
      <c r="I177" s="551"/>
      <c r="J177" s="553"/>
    </row>
    <row r="178" spans="1:10">
      <c r="B178" s="551"/>
      <c r="C178" s="551"/>
      <c r="D178" s="551"/>
      <c r="E178" s="551"/>
      <c r="F178" s="552"/>
      <c r="G178" s="551"/>
      <c r="H178" s="551"/>
      <c r="I178" s="551"/>
      <c r="J178" s="553"/>
    </row>
  </sheetData>
  <mergeCells count="26">
    <mergeCell ref="A94:A96"/>
    <mergeCell ref="B94:E94"/>
    <mergeCell ref="B95:D95"/>
    <mergeCell ref="A146:A148"/>
    <mergeCell ref="B146:E146"/>
    <mergeCell ref="B147:D147"/>
    <mergeCell ref="E147:E148"/>
    <mergeCell ref="A120:A122"/>
    <mergeCell ref="B120:E120"/>
    <mergeCell ref="B121:D121"/>
    <mergeCell ref="E121:E122"/>
    <mergeCell ref="E95:E96"/>
    <mergeCell ref="E69:E70"/>
    <mergeCell ref="A5:A6"/>
    <mergeCell ref="B5:D5"/>
    <mergeCell ref="E5:E6"/>
    <mergeCell ref="A42:A44"/>
    <mergeCell ref="B43:D43"/>
    <mergeCell ref="E43:E44"/>
    <mergeCell ref="B42:E42"/>
    <mergeCell ref="A16:A18"/>
    <mergeCell ref="B16:J16"/>
    <mergeCell ref="B17:J17"/>
    <mergeCell ref="A68:A70"/>
    <mergeCell ref="B68:E68"/>
    <mergeCell ref="B69:D69"/>
  </mergeCells>
  <phoneticPr fontId="2" type="noConversion"/>
  <hyperlinks>
    <hyperlink ref="E1" location="Index!A1" display="Index"/>
  </hyperlinks>
  <pageMargins left="0.75" right="0.75" top="1" bottom="1" header="0.5" footer="0.5"/>
  <pageSetup paperSize="9" scale="61" orientation="landscape" r:id="rId1"/>
  <headerFooter alignWithMargins="0">
    <oddHeader>&amp;CCourt Statistics Quarterly 
Additional Tables - 2014</oddHeader>
    <oddFooter>Page &amp;P of &amp;N</oddFooter>
  </headerFooter>
  <rowBreaks count="2" manualBreakCount="2">
    <brk id="41" max="9" man="1"/>
    <brk id="93" max="9" man="1"/>
  </rowBreaks>
  <drawing r:id="rId2"/>
</worksheet>
</file>

<file path=xl/worksheets/sheet3.xml><?xml version="1.0" encoding="utf-8"?>
<worksheet xmlns="http://schemas.openxmlformats.org/spreadsheetml/2006/main" xmlns:r="http://schemas.openxmlformats.org/officeDocument/2006/relationships">
  <dimension ref="A1:X279"/>
  <sheetViews>
    <sheetView zoomScaleNormal="100" zoomScaleSheetLayoutView="100" workbookViewId="0">
      <pane ySplit="3" topLeftCell="A4" activePane="bottomLeft" state="frozen"/>
      <selection activeCell="G17" sqref="G17"/>
      <selection pane="bottomLeft" activeCell="A4" sqref="A4"/>
    </sheetView>
  </sheetViews>
  <sheetFormatPr defaultRowHeight="12.75"/>
  <cols>
    <col min="1" max="1" width="29.140625" style="51" customWidth="1"/>
    <col min="2" max="6" width="11.7109375" style="51" customWidth="1"/>
    <col min="7" max="7" width="11.7109375" style="73" customWidth="1"/>
    <col min="8" max="10" width="9.140625" style="51"/>
    <col min="11" max="11" width="0" style="51" hidden="1" customWidth="1"/>
    <col min="12" max="16" width="9.140625" style="51" hidden="1" customWidth="1"/>
    <col min="17" max="16384" width="9.140625" style="51"/>
  </cols>
  <sheetData>
    <row r="1" spans="1:20">
      <c r="A1" s="53" t="s">
        <v>823</v>
      </c>
      <c r="B1" s="54"/>
      <c r="C1" s="54"/>
      <c r="D1" s="54"/>
      <c r="E1" s="54"/>
      <c r="F1" s="54"/>
      <c r="G1" s="53"/>
      <c r="H1" s="55" t="s">
        <v>643</v>
      </c>
      <c r="J1" s="56"/>
      <c r="K1" s="57"/>
      <c r="L1" s="58"/>
      <c r="M1" s="58"/>
      <c r="N1" s="58"/>
      <c r="O1" s="58"/>
      <c r="P1" s="58"/>
      <c r="Q1" s="59"/>
      <c r="R1" s="60"/>
    </row>
    <row r="2" spans="1:20">
      <c r="A2" s="1158" t="s">
        <v>378</v>
      </c>
      <c r="B2" s="1158"/>
      <c r="C2" s="1158"/>
      <c r="D2" s="1158"/>
      <c r="E2" s="1158"/>
      <c r="F2" s="1158"/>
      <c r="G2" s="1158"/>
      <c r="J2" s="61"/>
      <c r="R2" s="60"/>
      <c r="S2" s="60"/>
      <c r="T2" s="60"/>
    </row>
    <row r="3" spans="1:20">
      <c r="A3" s="140" t="s">
        <v>177</v>
      </c>
      <c r="B3" s="63"/>
      <c r="C3" s="63"/>
      <c r="D3" s="63"/>
      <c r="E3" s="63"/>
      <c r="F3" s="63"/>
      <c r="G3" s="63"/>
      <c r="J3" s="62"/>
      <c r="K3" s="60"/>
      <c r="L3" s="60"/>
      <c r="M3" s="60"/>
      <c r="N3" s="60"/>
      <c r="O3" s="60"/>
      <c r="P3" s="60"/>
      <c r="Q3" s="60"/>
      <c r="R3" s="60"/>
      <c r="T3" s="60"/>
    </row>
    <row r="4" spans="1:20">
      <c r="A4" s="63"/>
      <c r="B4" s="63"/>
      <c r="C4" s="63"/>
      <c r="D4" s="63"/>
      <c r="E4" s="63"/>
      <c r="F4" s="63"/>
      <c r="G4" s="64"/>
      <c r="J4" s="62"/>
      <c r="M4" s="60"/>
      <c r="O4" s="60"/>
      <c r="Q4" s="60"/>
      <c r="R4" s="60"/>
    </row>
    <row r="5" spans="1:20">
      <c r="A5" s="1161"/>
      <c r="B5" s="1154" t="s">
        <v>386</v>
      </c>
      <c r="C5" s="1156" t="s">
        <v>385</v>
      </c>
      <c r="D5" s="1156"/>
      <c r="E5" s="1156"/>
      <c r="F5" s="1157"/>
      <c r="G5" s="1157"/>
      <c r="H5" s="1154" t="s">
        <v>390</v>
      </c>
      <c r="J5" s="62"/>
      <c r="K5" s="60"/>
      <c r="L5" s="60"/>
      <c r="M5" s="60"/>
      <c r="N5" s="60"/>
      <c r="O5" s="60"/>
      <c r="R5" s="60"/>
    </row>
    <row r="6" spans="1:20" ht="50.25" customHeight="1">
      <c r="A6" s="1162"/>
      <c r="B6" s="1155"/>
      <c r="C6" s="95" t="s">
        <v>387</v>
      </c>
      <c r="D6" s="95" t="s">
        <v>388</v>
      </c>
      <c r="E6" s="95" t="s">
        <v>389</v>
      </c>
      <c r="F6" s="95" t="s">
        <v>741</v>
      </c>
      <c r="G6" s="96" t="s">
        <v>231</v>
      </c>
      <c r="H6" s="1155"/>
      <c r="J6" s="62"/>
      <c r="L6" s="60"/>
      <c r="M6" s="60"/>
      <c r="O6" s="60"/>
      <c r="R6" s="60"/>
      <c r="S6" s="60"/>
      <c r="T6" s="60"/>
    </row>
    <row r="7" spans="1:20">
      <c r="A7" s="66">
        <v>2003</v>
      </c>
      <c r="B7" s="869">
        <v>73</v>
      </c>
      <c r="C7" s="850">
        <v>39</v>
      </c>
      <c r="D7" s="850">
        <v>4</v>
      </c>
      <c r="E7" s="850">
        <v>34</v>
      </c>
      <c r="F7" s="851">
        <v>22</v>
      </c>
      <c r="G7" s="869">
        <v>99</v>
      </c>
      <c r="H7" s="67" t="s">
        <v>442</v>
      </c>
      <c r="J7" s="62"/>
      <c r="K7" s="60"/>
      <c r="M7" s="60"/>
      <c r="N7" s="60"/>
      <c r="O7" s="60"/>
      <c r="P7" s="60"/>
      <c r="Q7" s="60"/>
      <c r="R7" s="60"/>
      <c r="S7" s="60"/>
      <c r="T7" s="60"/>
    </row>
    <row r="8" spans="1:20">
      <c r="A8" s="66">
        <v>2004</v>
      </c>
      <c r="B8" s="870">
        <v>71</v>
      </c>
      <c r="C8" s="852">
        <v>40</v>
      </c>
      <c r="D8" s="852">
        <v>4</v>
      </c>
      <c r="E8" s="852">
        <v>16</v>
      </c>
      <c r="F8" s="853">
        <v>8</v>
      </c>
      <c r="G8" s="870">
        <v>68</v>
      </c>
      <c r="H8" s="67" t="s">
        <v>442</v>
      </c>
      <c r="J8" s="62"/>
      <c r="K8" s="60"/>
      <c r="M8" s="60"/>
      <c r="N8" s="60"/>
      <c r="O8" s="60"/>
      <c r="P8" s="60"/>
      <c r="Q8" s="60"/>
      <c r="R8" s="60"/>
      <c r="S8" s="60"/>
      <c r="T8" s="60"/>
    </row>
    <row r="9" spans="1:20">
      <c r="A9" s="66">
        <v>2005</v>
      </c>
      <c r="B9" s="870">
        <v>71</v>
      </c>
      <c r="C9" s="68">
        <v>24</v>
      </c>
      <c r="D9" s="68">
        <v>4</v>
      </c>
      <c r="E9" s="68">
        <v>23</v>
      </c>
      <c r="F9" s="596">
        <v>6</v>
      </c>
      <c r="G9" s="870">
        <v>57</v>
      </c>
      <c r="H9" s="69">
        <v>83</v>
      </c>
      <c r="J9" s="62"/>
      <c r="K9" s="60"/>
      <c r="M9" s="60"/>
      <c r="N9" s="60"/>
      <c r="O9" s="60"/>
      <c r="P9" s="60"/>
      <c r="Q9" s="60"/>
      <c r="R9" s="60"/>
      <c r="S9" s="60"/>
      <c r="T9" s="60"/>
    </row>
    <row r="10" spans="1:20">
      <c r="A10" s="66">
        <v>2006</v>
      </c>
      <c r="B10" s="870">
        <v>105</v>
      </c>
      <c r="C10" s="852">
        <v>26</v>
      </c>
      <c r="D10" s="852">
        <v>2</v>
      </c>
      <c r="E10" s="852">
        <v>37</v>
      </c>
      <c r="F10" s="853">
        <v>1</v>
      </c>
      <c r="G10" s="870">
        <v>66</v>
      </c>
      <c r="H10" s="69">
        <v>87</v>
      </c>
      <c r="J10" s="62"/>
      <c r="K10" s="60"/>
      <c r="M10" s="60"/>
      <c r="N10" s="60"/>
      <c r="O10" s="60"/>
      <c r="P10" s="60"/>
      <c r="Q10" s="60"/>
      <c r="R10" s="60"/>
      <c r="S10" s="60"/>
      <c r="T10" s="60"/>
    </row>
    <row r="11" spans="1:20">
      <c r="A11" s="66">
        <v>2007</v>
      </c>
      <c r="B11" s="870">
        <v>97</v>
      </c>
      <c r="C11" s="68">
        <v>38</v>
      </c>
      <c r="D11" s="68" t="s">
        <v>247</v>
      </c>
      <c r="E11" s="68">
        <v>33</v>
      </c>
      <c r="F11" s="596" t="s">
        <v>247</v>
      </c>
      <c r="G11" s="870">
        <v>71</v>
      </c>
      <c r="H11" s="68">
        <v>67</v>
      </c>
      <c r="J11" s="62"/>
      <c r="K11" s="60"/>
      <c r="M11" s="60"/>
      <c r="N11" s="60"/>
      <c r="O11" s="60"/>
      <c r="P11" s="60"/>
      <c r="Q11" s="60"/>
      <c r="R11" s="60"/>
      <c r="S11" s="60"/>
      <c r="T11" s="60"/>
    </row>
    <row r="12" spans="1:20">
      <c r="A12" s="66">
        <v>2008</v>
      </c>
      <c r="B12" s="870">
        <v>33</v>
      </c>
      <c r="C12" s="68">
        <v>28</v>
      </c>
      <c r="D12" s="68" t="s">
        <v>247</v>
      </c>
      <c r="E12" s="68">
        <v>30</v>
      </c>
      <c r="F12" s="596" t="s">
        <v>247</v>
      </c>
      <c r="G12" s="870">
        <v>58</v>
      </c>
      <c r="H12" s="68">
        <v>26</v>
      </c>
      <c r="J12" s="62"/>
      <c r="K12" s="70"/>
      <c r="M12" s="60"/>
      <c r="N12" s="60"/>
      <c r="O12" s="60"/>
      <c r="P12" s="60"/>
      <c r="Q12" s="60"/>
      <c r="R12" s="60"/>
      <c r="S12" s="60"/>
      <c r="T12" s="60"/>
    </row>
    <row r="13" spans="1:20">
      <c r="A13" s="66">
        <v>2009</v>
      </c>
      <c r="B13" s="870">
        <v>65</v>
      </c>
      <c r="C13" s="68">
        <v>14</v>
      </c>
      <c r="D13" s="68">
        <v>4</v>
      </c>
      <c r="E13" s="68">
        <v>28</v>
      </c>
      <c r="F13" s="596">
        <v>1</v>
      </c>
      <c r="G13" s="870">
        <v>47</v>
      </c>
      <c r="H13" s="68">
        <v>40</v>
      </c>
      <c r="J13" s="62"/>
      <c r="K13" s="70"/>
      <c r="M13" s="60"/>
      <c r="N13" s="60"/>
      <c r="O13" s="60"/>
      <c r="P13" s="60"/>
      <c r="Q13" s="60"/>
      <c r="R13" s="60"/>
      <c r="S13" s="60"/>
      <c r="T13" s="60"/>
    </row>
    <row r="14" spans="1:20">
      <c r="A14" s="66">
        <v>2010</v>
      </c>
      <c r="B14" s="870">
        <v>80</v>
      </c>
      <c r="C14" s="68">
        <v>11</v>
      </c>
      <c r="D14" s="68">
        <v>1</v>
      </c>
      <c r="E14" s="68">
        <v>18</v>
      </c>
      <c r="F14" s="596">
        <v>3</v>
      </c>
      <c r="G14" s="870">
        <v>33</v>
      </c>
      <c r="H14" s="68">
        <v>28</v>
      </c>
      <c r="J14" s="62"/>
      <c r="K14" s="70"/>
      <c r="M14" s="60"/>
      <c r="N14" s="60"/>
      <c r="O14" s="60"/>
      <c r="P14" s="60"/>
      <c r="Q14" s="60"/>
      <c r="R14" s="60"/>
      <c r="S14" s="60"/>
      <c r="T14" s="60"/>
    </row>
    <row r="15" spans="1:20">
      <c r="A15" s="66">
        <v>2011</v>
      </c>
      <c r="B15" s="870">
        <v>37</v>
      </c>
      <c r="C15" s="68">
        <v>32</v>
      </c>
      <c r="D15" s="68" t="s">
        <v>247</v>
      </c>
      <c r="E15" s="68">
        <v>13</v>
      </c>
      <c r="F15" s="596" t="s">
        <v>247</v>
      </c>
      <c r="G15" s="870">
        <v>45</v>
      </c>
      <c r="H15" s="68">
        <v>32</v>
      </c>
      <c r="J15" s="62"/>
      <c r="K15" s="70"/>
      <c r="M15" s="60"/>
      <c r="N15" s="60"/>
      <c r="O15" s="60"/>
      <c r="P15" s="60"/>
      <c r="Q15" s="60"/>
      <c r="R15" s="60"/>
      <c r="S15" s="60"/>
      <c r="T15" s="60"/>
    </row>
    <row r="16" spans="1:20">
      <c r="A16" s="66">
        <v>2012</v>
      </c>
      <c r="B16" s="870">
        <v>27</v>
      </c>
      <c r="C16" s="68">
        <v>14</v>
      </c>
      <c r="D16" s="68" t="s">
        <v>247</v>
      </c>
      <c r="E16" s="68">
        <v>14</v>
      </c>
      <c r="F16" s="596" t="s">
        <v>247</v>
      </c>
      <c r="G16" s="870">
        <v>28</v>
      </c>
      <c r="H16" s="68">
        <v>39</v>
      </c>
      <c r="J16" s="62"/>
      <c r="K16" s="70"/>
      <c r="M16" s="60"/>
      <c r="N16" s="60"/>
      <c r="O16" s="60"/>
      <c r="P16" s="60"/>
      <c r="Q16" s="60"/>
      <c r="R16" s="60"/>
      <c r="S16" s="60"/>
      <c r="T16" s="60"/>
    </row>
    <row r="17" spans="1:20">
      <c r="A17" s="66">
        <v>2013</v>
      </c>
      <c r="B17" s="870">
        <v>53</v>
      </c>
      <c r="C17" s="68">
        <v>12</v>
      </c>
      <c r="D17" s="68">
        <v>1</v>
      </c>
      <c r="E17" s="68">
        <v>15</v>
      </c>
      <c r="F17" s="596" t="s">
        <v>247</v>
      </c>
      <c r="G17" s="870">
        <v>28</v>
      </c>
      <c r="H17" s="68">
        <v>45</v>
      </c>
      <c r="J17" s="62"/>
      <c r="K17" s="70"/>
      <c r="L17" s="60"/>
      <c r="M17" s="60"/>
      <c r="N17" s="60"/>
      <c r="O17" s="60"/>
      <c r="P17" s="60"/>
      <c r="Q17" s="60"/>
      <c r="R17" s="60"/>
      <c r="S17" s="60"/>
      <c r="T17" s="60"/>
    </row>
    <row r="18" spans="1:20">
      <c r="A18" s="71">
        <v>2014</v>
      </c>
      <c r="B18" s="871">
        <v>55</v>
      </c>
      <c r="C18" s="72">
        <v>28</v>
      </c>
      <c r="D18" s="72">
        <v>7</v>
      </c>
      <c r="E18" s="72">
        <v>21</v>
      </c>
      <c r="F18" s="854" t="s">
        <v>247</v>
      </c>
      <c r="G18" s="871">
        <v>56</v>
      </c>
      <c r="H18" s="72">
        <v>36</v>
      </c>
      <c r="I18" s="52"/>
      <c r="J18" s="62"/>
      <c r="K18" s="70"/>
      <c r="L18" s="60"/>
      <c r="M18" s="60"/>
      <c r="N18" s="60"/>
      <c r="O18" s="60"/>
      <c r="P18" s="60"/>
      <c r="Q18" s="60"/>
      <c r="R18" s="60"/>
      <c r="S18" s="60"/>
      <c r="T18" s="60"/>
    </row>
    <row r="19" spans="1:20">
      <c r="A19" s="100"/>
      <c r="B19" s="101"/>
      <c r="C19" s="101"/>
      <c r="D19" s="101"/>
      <c r="E19" s="101"/>
      <c r="F19" s="101"/>
      <c r="G19" s="101"/>
      <c r="H19" s="101"/>
    </row>
    <row r="20" spans="1:20" ht="12.75" customHeight="1">
      <c r="A20" s="1159" t="s">
        <v>178</v>
      </c>
      <c r="B20" s="1154" t="s">
        <v>386</v>
      </c>
      <c r="C20" s="1156" t="s">
        <v>385</v>
      </c>
      <c r="D20" s="1156"/>
      <c r="E20" s="1156"/>
      <c r="F20" s="1157"/>
      <c r="G20" s="1157"/>
      <c r="H20" s="1154" t="s">
        <v>390</v>
      </c>
      <c r="J20" s="62"/>
      <c r="K20" s="60"/>
      <c r="L20" s="60"/>
      <c r="M20" s="60"/>
      <c r="N20" s="60"/>
      <c r="O20" s="60"/>
      <c r="R20" s="60"/>
    </row>
    <row r="21" spans="1:20" ht="39.75">
      <c r="A21" s="1160"/>
      <c r="B21" s="1155"/>
      <c r="C21" s="95" t="s">
        <v>387</v>
      </c>
      <c r="D21" s="95" t="s">
        <v>388</v>
      </c>
      <c r="E21" s="95" t="s">
        <v>389</v>
      </c>
      <c r="F21" s="95" t="s">
        <v>741</v>
      </c>
      <c r="G21" s="96" t="s">
        <v>231</v>
      </c>
      <c r="H21" s="1155"/>
      <c r="J21" s="62"/>
      <c r="L21" s="60"/>
      <c r="M21" s="60"/>
      <c r="O21" s="60"/>
      <c r="R21" s="60"/>
      <c r="S21" s="60"/>
      <c r="T21" s="60"/>
    </row>
    <row r="22" spans="1:20">
      <c r="A22" s="56"/>
      <c r="B22" s="872"/>
      <c r="C22" s="850"/>
      <c r="D22" s="850"/>
      <c r="E22" s="850"/>
      <c r="F22" s="851"/>
      <c r="G22" s="872"/>
      <c r="H22" s="76"/>
      <c r="J22" s="62"/>
      <c r="K22" s="60"/>
      <c r="M22" s="60"/>
      <c r="N22" s="60"/>
      <c r="O22" s="60"/>
      <c r="P22" s="60"/>
      <c r="Q22" s="60"/>
      <c r="R22" s="60"/>
      <c r="S22" s="60"/>
      <c r="T22" s="60"/>
    </row>
    <row r="23" spans="1:20">
      <c r="A23" s="77" t="s">
        <v>391</v>
      </c>
      <c r="B23" s="873"/>
      <c r="C23" s="852"/>
      <c r="D23" s="852"/>
      <c r="E23" s="852"/>
      <c r="F23" s="853"/>
      <c r="G23" s="873"/>
      <c r="H23" s="78"/>
      <c r="J23" s="62"/>
      <c r="K23" s="60"/>
      <c r="M23" s="60"/>
      <c r="N23" s="60"/>
      <c r="O23" s="60"/>
      <c r="P23" s="60"/>
      <c r="Q23" s="60"/>
      <c r="R23" s="60"/>
      <c r="S23" s="60"/>
      <c r="T23" s="60"/>
    </row>
    <row r="24" spans="1:20">
      <c r="A24" s="62" t="s">
        <v>392</v>
      </c>
      <c r="B24" s="874">
        <v>2</v>
      </c>
      <c r="C24" s="68" t="s">
        <v>247</v>
      </c>
      <c r="D24" s="68" t="s">
        <v>247</v>
      </c>
      <c r="E24" s="68" t="s">
        <v>247</v>
      </c>
      <c r="F24" s="596" t="s">
        <v>247</v>
      </c>
      <c r="G24" s="874" t="s">
        <v>247</v>
      </c>
      <c r="H24" s="79">
        <v>2</v>
      </c>
      <c r="I24" s="80"/>
      <c r="J24" s="62"/>
      <c r="K24" s="70"/>
      <c r="M24" s="60"/>
      <c r="N24" s="60"/>
      <c r="O24" s="60"/>
      <c r="P24" s="60"/>
      <c r="Q24" s="60"/>
      <c r="R24" s="60"/>
      <c r="S24" s="60"/>
      <c r="T24" s="60"/>
    </row>
    <row r="25" spans="1:20">
      <c r="A25" s="62" t="s">
        <v>393</v>
      </c>
      <c r="B25" s="873">
        <v>2</v>
      </c>
      <c r="C25" s="852" t="s">
        <v>247</v>
      </c>
      <c r="D25" s="852">
        <v>1</v>
      </c>
      <c r="E25" s="852">
        <v>3</v>
      </c>
      <c r="F25" s="853" t="s">
        <v>247</v>
      </c>
      <c r="G25" s="873">
        <f>SUM(C25:F25)</f>
        <v>4</v>
      </c>
      <c r="H25" s="79">
        <v>1</v>
      </c>
      <c r="I25" s="80"/>
      <c r="J25" s="62"/>
      <c r="K25" s="70"/>
      <c r="M25" s="60"/>
      <c r="N25" s="60"/>
      <c r="O25" s="60"/>
      <c r="P25" s="60"/>
      <c r="Q25" s="60"/>
      <c r="R25" s="60"/>
      <c r="S25" s="60"/>
      <c r="T25" s="60"/>
    </row>
    <row r="26" spans="1:20">
      <c r="A26" s="62" t="s">
        <v>394</v>
      </c>
      <c r="B26" s="873">
        <v>4</v>
      </c>
      <c r="C26" s="68">
        <v>7</v>
      </c>
      <c r="D26" s="68" t="s">
        <v>247</v>
      </c>
      <c r="E26" s="68">
        <v>2</v>
      </c>
      <c r="F26" s="596" t="s">
        <v>247</v>
      </c>
      <c r="G26" s="873">
        <f>SUM(C26:F26)</f>
        <v>9</v>
      </c>
      <c r="H26" s="79">
        <v>1</v>
      </c>
      <c r="I26" s="80"/>
      <c r="J26" s="62"/>
      <c r="K26" s="70"/>
      <c r="M26" s="60"/>
      <c r="N26" s="60"/>
      <c r="O26" s="60"/>
      <c r="P26" s="60"/>
      <c r="Q26" s="60"/>
      <c r="R26" s="60"/>
      <c r="S26" s="60"/>
      <c r="T26" s="60"/>
    </row>
    <row r="27" spans="1:20">
      <c r="A27" s="62" t="s">
        <v>395</v>
      </c>
      <c r="B27" s="873" t="s">
        <v>247</v>
      </c>
      <c r="C27" s="68" t="s">
        <v>247</v>
      </c>
      <c r="D27" s="68">
        <v>1</v>
      </c>
      <c r="E27" s="68" t="s">
        <v>247</v>
      </c>
      <c r="F27" s="596" t="s">
        <v>247</v>
      </c>
      <c r="G27" s="873">
        <v>1</v>
      </c>
      <c r="H27" s="68" t="s">
        <v>247</v>
      </c>
      <c r="I27" s="80"/>
      <c r="J27" s="62"/>
      <c r="K27" s="70"/>
      <c r="M27" s="60"/>
      <c r="N27" s="60"/>
      <c r="O27" s="60"/>
      <c r="P27" s="60"/>
      <c r="Q27" s="60"/>
      <c r="R27" s="60"/>
      <c r="S27" s="60"/>
      <c r="T27" s="60"/>
    </row>
    <row r="28" spans="1:20">
      <c r="A28" s="62" t="s">
        <v>396</v>
      </c>
      <c r="B28" s="873">
        <v>3</v>
      </c>
      <c r="C28" s="68">
        <v>1</v>
      </c>
      <c r="D28" s="68" t="s">
        <v>247</v>
      </c>
      <c r="E28" s="68" t="s">
        <v>247</v>
      </c>
      <c r="F28" s="596" t="s">
        <v>247</v>
      </c>
      <c r="G28" s="873">
        <f>SUM(C28:F28)</f>
        <v>1</v>
      </c>
      <c r="H28" s="79">
        <v>1</v>
      </c>
      <c r="I28" s="80"/>
      <c r="J28" s="62"/>
      <c r="K28" s="70"/>
      <c r="M28" s="60"/>
      <c r="N28" s="60"/>
      <c r="O28" s="60"/>
      <c r="P28" s="60"/>
      <c r="Q28" s="60"/>
      <c r="R28" s="60"/>
      <c r="S28" s="60"/>
      <c r="T28" s="60"/>
    </row>
    <row r="29" spans="1:20">
      <c r="A29" s="62" t="s">
        <v>397</v>
      </c>
      <c r="B29" s="874">
        <v>3</v>
      </c>
      <c r="C29" s="68" t="s">
        <v>247</v>
      </c>
      <c r="D29" s="68" t="s">
        <v>247</v>
      </c>
      <c r="E29" s="68" t="s">
        <v>247</v>
      </c>
      <c r="F29" s="596" t="s">
        <v>247</v>
      </c>
      <c r="G29" s="874" t="s">
        <v>247</v>
      </c>
      <c r="H29" s="79">
        <v>3</v>
      </c>
      <c r="I29" s="80"/>
      <c r="J29" s="62"/>
      <c r="K29" s="70"/>
      <c r="L29" s="60"/>
      <c r="M29" s="60"/>
      <c r="N29" s="60"/>
      <c r="O29" s="60"/>
      <c r="P29" s="60"/>
      <c r="Q29" s="60"/>
      <c r="R29" s="60"/>
      <c r="S29" s="60"/>
      <c r="T29" s="60"/>
    </row>
    <row r="30" spans="1:20">
      <c r="A30" s="62" t="s">
        <v>398</v>
      </c>
      <c r="B30" s="874" t="s">
        <v>247</v>
      </c>
      <c r="C30" s="68" t="s">
        <v>247</v>
      </c>
      <c r="D30" s="68" t="s">
        <v>247</v>
      </c>
      <c r="E30" s="68" t="s">
        <v>247</v>
      </c>
      <c r="F30" s="596" t="s">
        <v>247</v>
      </c>
      <c r="G30" s="874" t="s">
        <v>247</v>
      </c>
      <c r="H30" s="68" t="s">
        <v>247</v>
      </c>
      <c r="I30" s="80"/>
      <c r="J30" s="62"/>
      <c r="K30" s="70"/>
      <c r="M30" s="60"/>
      <c r="N30" s="60"/>
      <c r="O30" s="60"/>
      <c r="P30" s="60"/>
      <c r="Q30" s="60"/>
      <c r="R30" s="60"/>
      <c r="S30" s="60"/>
      <c r="T30" s="60"/>
    </row>
    <row r="31" spans="1:20" ht="12.75" customHeight="1">
      <c r="A31" s="62" t="s">
        <v>399</v>
      </c>
      <c r="B31" s="873">
        <v>2</v>
      </c>
      <c r="C31" s="68">
        <v>1</v>
      </c>
      <c r="D31" s="68" t="s">
        <v>247</v>
      </c>
      <c r="E31" s="68" t="s">
        <v>247</v>
      </c>
      <c r="F31" s="596" t="s">
        <v>247</v>
      </c>
      <c r="G31" s="873">
        <f>SUM(C31:F31)</f>
        <v>1</v>
      </c>
      <c r="H31" s="68" t="s">
        <v>247</v>
      </c>
      <c r="I31" s="80"/>
      <c r="J31" s="62"/>
      <c r="K31" s="70"/>
      <c r="M31" s="60"/>
      <c r="N31" s="60"/>
      <c r="O31" s="60"/>
      <c r="P31" s="60"/>
      <c r="Q31" s="60"/>
    </row>
    <row r="32" spans="1:20">
      <c r="A32" s="62" t="s">
        <v>400</v>
      </c>
      <c r="B32" s="873">
        <v>1</v>
      </c>
      <c r="C32" s="68" t="s">
        <v>247</v>
      </c>
      <c r="D32" s="68">
        <v>1</v>
      </c>
      <c r="E32" s="68" t="s">
        <v>247</v>
      </c>
      <c r="F32" s="596" t="s">
        <v>247</v>
      </c>
      <c r="G32" s="873">
        <v>1</v>
      </c>
      <c r="H32" s="79">
        <v>1</v>
      </c>
      <c r="I32" s="80"/>
      <c r="J32" s="62"/>
      <c r="K32" s="70"/>
      <c r="L32" s="60"/>
      <c r="M32" s="60"/>
      <c r="N32" s="60"/>
      <c r="O32" s="60"/>
      <c r="P32" s="60"/>
      <c r="Q32" s="60"/>
      <c r="R32" s="60"/>
      <c r="S32" s="60"/>
      <c r="T32" s="60"/>
    </row>
    <row r="33" spans="1:20">
      <c r="A33" s="62" t="s">
        <v>401</v>
      </c>
      <c r="B33" s="873" t="s">
        <v>247</v>
      </c>
      <c r="C33" s="68" t="s">
        <v>247</v>
      </c>
      <c r="D33" s="68" t="s">
        <v>247</v>
      </c>
      <c r="E33" s="68">
        <v>1</v>
      </c>
      <c r="F33" s="596" t="s">
        <v>247</v>
      </c>
      <c r="G33" s="873">
        <f>SUM(C33:F33)</f>
        <v>1</v>
      </c>
      <c r="H33" s="68" t="s">
        <v>247</v>
      </c>
      <c r="I33" s="80"/>
      <c r="K33" s="70"/>
      <c r="L33" s="60"/>
      <c r="M33" s="60"/>
      <c r="N33" s="60"/>
      <c r="O33" s="60"/>
      <c r="P33" s="60"/>
      <c r="Q33" s="60"/>
      <c r="R33" s="60"/>
      <c r="S33" s="60"/>
      <c r="T33" s="60"/>
    </row>
    <row r="34" spans="1:20">
      <c r="A34" s="62" t="s">
        <v>404</v>
      </c>
      <c r="B34" s="873">
        <v>7</v>
      </c>
      <c r="C34" s="852">
        <v>2</v>
      </c>
      <c r="D34" s="852">
        <v>2</v>
      </c>
      <c r="E34" s="852">
        <v>2</v>
      </c>
      <c r="F34" s="853" t="s">
        <v>247</v>
      </c>
      <c r="G34" s="873">
        <f>SUM(C34:F34)</f>
        <v>6</v>
      </c>
      <c r="H34" s="79">
        <v>5</v>
      </c>
      <c r="I34" s="80"/>
      <c r="J34" s="61"/>
      <c r="K34" s="70"/>
      <c r="R34" s="64"/>
      <c r="S34" s="64"/>
      <c r="T34" s="64"/>
    </row>
    <row r="35" spans="1:20">
      <c r="A35" s="62" t="s">
        <v>405</v>
      </c>
      <c r="B35" s="873">
        <v>15</v>
      </c>
      <c r="C35" s="852">
        <v>4</v>
      </c>
      <c r="D35" s="852" t="s">
        <v>247</v>
      </c>
      <c r="E35" s="852">
        <v>5</v>
      </c>
      <c r="F35" s="853" t="s">
        <v>247</v>
      </c>
      <c r="G35" s="873">
        <f>SUM(C35:F35)</f>
        <v>9</v>
      </c>
      <c r="H35" s="79">
        <v>8</v>
      </c>
      <c r="I35" s="80"/>
      <c r="J35" s="62"/>
      <c r="K35" s="70"/>
      <c r="L35" s="60"/>
      <c r="M35" s="60"/>
      <c r="N35" s="60"/>
      <c r="O35" s="60"/>
      <c r="P35" s="60"/>
      <c r="Q35" s="60"/>
    </row>
    <row r="36" spans="1:20">
      <c r="A36" s="62" t="s">
        <v>406</v>
      </c>
      <c r="B36" s="874" t="s">
        <v>247</v>
      </c>
      <c r="C36" s="68" t="s">
        <v>247</v>
      </c>
      <c r="D36" s="68" t="s">
        <v>247</v>
      </c>
      <c r="E36" s="68" t="s">
        <v>247</v>
      </c>
      <c r="F36" s="596" t="s">
        <v>247</v>
      </c>
      <c r="G36" s="874" t="s">
        <v>247</v>
      </c>
      <c r="H36" s="68" t="s">
        <v>247</v>
      </c>
      <c r="I36" s="80"/>
      <c r="K36" s="70"/>
      <c r="L36" s="60"/>
      <c r="M36" s="60"/>
      <c r="N36" s="60"/>
      <c r="O36" s="60"/>
      <c r="P36" s="60"/>
      <c r="Q36" s="60"/>
    </row>
    <row r="37" spans="1:20">
      <c r="A37" s="62" t="s">
        <v>407</v>
      </c>
      <c r="B37" s="873" t="s">
        <v>247</v>
      </c>
      <c r="C37" s="852" t="s">
        <v>247</v>
      </c>
      <c r="D37" s="852">
        <v>2</v>
      </c>
      <c r="E37" s="852" t="s">
        <v>247</v>
      </c>
      <c r="F37" s="853" t="s">
        <v>247</v>
      </c>
      <c r="G37" s="873">
        <v>2</v>
      </c>
      <c r="H37" s="68" t="s">
        <v>247</v>
      </c>
      <c r="I37" s="80"/>
      <c r="J37" s="73"/>
      <c r="K37" s="70"/>
      <c r="L37" s="64"/>
      <c r="M37" s="64"/>
      <c r="N37" s="64"/>
      <c r="O37" s="64"/>
      <c r="P37" s="64"/>
      <c r="Q37" s="64"/>
    </row>
    <row r="38" spans="1:20">
      <c r="A38" s="62" t="s">
        <v>408</v>
      </c>
      <c r="B38" s="873">
        <v>8</v>
      </c>
      <c r="C38" s="68">
        <v>6</v>
      </c>
      <c r="D38" s="68" t="s">
        <v>247</v>
      </c>
      <c r="E38" s="68">
        <v>1</v>
      </c>
      <c r="F38" s="596" t="s">
        <v>247</v>
      </c>
      <c r="G38" s="873">
        <f>SUM(C38:F38)</f>
        <v>7</v>
      </c>
      <c r="H38" s="79">
        <v>7</v>
      </c>
      <c r="I38" s="80"/>
      <c r="J38" s="73"/>
      <c r="K38" s="64"/>
      <c r="L38" s="64"/>
      <c r="M38" s="64"/>
      <c r="N38" s="64"/>
      <c r="O38" s="64"/>
      <c r="P38" s="64"/>
      <c r="Q38" s="64"/>
    </row>
    <row r="39" spans="1:20">
      <c r="A39" s="62" t="s">
        <v>409</v>
      </c>
      <c r="B39" s="874" t="s">
        <v>247</v>
      </c>
      <c r="C39" s="68" t="s">
        <v>247</v>
      </c>
      <c r="D39" s="68" t="s">
        <v>247</v>
      </c>
      <c r="E39" s="68" t="s">
        <v>247</v>
      </c>
      <c r="F39" s="596" t="s">
        <v>247</v>
      </c>
      <c r="G39" s="874" t="s">
        <v>247</v>
      </c>
      <c r="H39" s="68" t="s">
        <v>247</v>
      </c>
      <c r="I39" s="80"/>
    </row>
    <row r="40" spans="1:20">
      <c r="A40" s="62" t="s">
        <v>410</v>
      </c>
      <c r="B40" s="873">
        <v>5</v>
      </c>
      <c r="C40" s="68">
        <v>5</v>
      </c>
      <c r="D40" s="68" t="s">
        <v>247</v>
      </c>
      <c r="E40" s="68">
        <v>5</v>
      </c>
      <c r="F40" s="596" t="s">
        <v>247</v>
      </c>
      <c r="G40" s="873">
        <f>SUM(C40:F40)</f>
        <v>10</v>
      </c>
      <c r="H40" s="79">
        <v>5</v>
      </c>
      <c r="I40" s="80"/>
    </row>
    <row r="41" spans="1:20">
      <c r="A41" s="62" t="s">
        <v>411</v>
      </c>
      <c r="B41" s="873">
        <v>1</v>
      </c>
      <c r="C41" s="68">
        <v>1</v>
      </c>
      <c r="D41" s="68" t="s">
        <v>247</v>
      </c>
      <c r="E41" s="68" t="s">
        <v>247</v>
      </c>
      <c r="F41" s="596" t="s">
        <v>247</v>
      </c>
      <c r="G41" s="873">
        <f>SUM(C41:F41)</f>
        <v>1</v>
      </c>
      <c r="H41" s="68" t="s">
        <v>247</v>
      </c>
      <c r="I41" s="80"/>
    </row>
    <row r="42" spans="1:20">
      <c r="A42" s="62" t="s">
        <v>412</v>
      </c>
      <c r="B42" s="874">
        <v>1</v>
      </c>
      <c r="C42" s="68" t="s">
        <v>247</v>
      </c>
      <c r="D42" s="68" t="s">
        <v>247</v>
      </c>
      <c r="E42" s="68" t="s">
        <v>247</v>
      </c>
      <c r="F42" s="596" t="s">
        <v>247</v>
      </c>
      <c r="G42" s="874" t="s">
        <v>247</v>
      </c>
      <c r="H42" s="79">
        <v>1</v>
      </c>
      <c r="I42" s="80"/>
    </row>
    <row r="43" spans="1:20">
      <c r="A43" s="62" t="s">
        <v>431</v>
      </c>
      <c r="B43" s="873">
        <v>1</v>
      </c>
      <c r="C43" s="68" t="s">
        <v>247</v>
      </c>
      <c r="D43" s="68" t="s">
        <v>247</v>
      </c>
      <c r="E43" s="68">
        <v>1</v>
      </c>
      <c r="F43" s="596" t="s">
        <v>247</v>
      </c>
      <c r="G43" s="873">
        <f>SUM(C43:F43)</f>
        <v>1</v>
      </c>
      <c r="H43" s="79">
        <v>1</v>
      </c>
      <c r="I43" s="80"/>
    </row>
    <row r="44" spans="1:20">
      <c r="B44" s="873"/>
      <c r="C44" s="68"/>
      <c r="D44" s="68"/>
      <c r="E44" s="68"/>
      <c r="F44" s="596"/>
      <c r="G44" s="873"/>
      <c r="H44" s="79"/>
      <c r="I44" s="80"/>
    </row>
    <row r="45" spans="1:20">
      <c r="A45" s="61" t="s">
        <v>432</v>
      </c>
      <c r="B45" s="873"/>
      <c r="C45" s="68"/>
      <c r="D45" s="68"/>
      <c r="E45" s="68"/>
      <c r="F45" s="596"/>
      <c r="G45" s="873"/>
      <c r="H45" s="79"/>
      <c r="I45" s="80"/>
    </row>
    <row r="46" spans="1:20" ht="25.5">
      <c r="A46" s="81" t="s">
        <v>433</v>
      </c>
      <c r="B46" s="873" t="s">
        <v>247</v>
      </c>
      <c r="C46" s="852">
        <v>1</v>
      </c>
      <c r="D46" s="852" t="s">
        <v>247</v>
      </c>
      <c r="E46" s="852">
        <v>1</v>
      </c>
      <c r="F46" s="853" t="s">
        <v>247</v>
      </c>
      <c r="G46" s="873">
        <f>SUM(C46:F46)</f>
        <v>2</v>
      </c>
      <c r="H46" s="79" t="s">
        <v>247</v>
      </c>
      <c r="I46" s="80"/>
    </row>
    <row r="47" spans="1:20">
      <c r="B47" s="875"/>
      <c r="C47" s="79"/>
      <c r="D47" s="64"/>
      <c r="E47" s="79"/>
      <c r="F47" s="52"/>
      <c r="G47" s="875"/>
      <c r="H47" s="79"/>
      <c r="I47" s="80"/>
    </row>
    <row r="48" spans="1:20">
      <c r="A48" s="97" t="s">
        <v>231</v>
      </c>
      <c r="B48" s="875">
        <f>SUM(B23:B47)</f>
        <v>55</v>
      </c>
      <c r="C48" s="98">
        <f>SUM(C25:C47)</f>
        <v>28</v>
      </c>
      <c r="D48" s="98">
        <f>SUM(D25:D47)</f>
        <v>7</v>
      </c>
      <c r="E48" s="98">
        <f>SUM(E25:E47)</f>
        <v>21</v>
      </c>
      <c r="F48" s="99" t="s">
        <v>247</v>
      </c>
      <c r="G48" s="875">
        <f>SUM(C48:F48)</f>
        <v>56</v>
      </c>
      <c r="H48" s="98">
        <f>SUM(H23:H47)</f>
        <v>36</v>
      </c>
      <c r="I48" s="80"/>
    </row>
    <row r="49" spans="1:20">
      <c r="A49" s="100"/>
      <c r="B49" s="103" t="str">
        <f t="shared" ref="B49:H49" si="0">IF(AND(B48="-",SUM(B24:B46)=0),"",IF(B48=SUM(B24:B46),"","TOTALS DON’T MATCH SUM OF THE PART"))</f>
        <v/>
      </c>
      <c r="C49" s="103" t="str">
        <f t="shared" si="0"/>
        <v/>
      </c>
      <c r="D49" s="103" t="str">
        <f t="shared" si="0"/>
        <v/>
      </c>
      <c r="E49" s="103" t="str">
        <f t="shared" si="0"/>
        <v/>
      </c>
      <c r="F49" s="103" t="str">
        <f t="shared" si="0"/>
        <v/>
      </c>
      <c r="G49" s="103" t="str">
        <f t="shared" si="0"/>
        <v/>
      </c>
      <c r="H49" s="103" t="str">
        <f t="shared" si="0"/>
        <v/>
      </c>
    </row>
    <row r="50" spans="1:20">
      <c r="A50" s="73"/>
      <c r="B50" s="84" t="str">
        <f>IF(B48=B18,"","ERROR WITH TOP TABLE")</f>
        <v/>
      </c>
      <c r="C50" s="84" t="str">
        <f t="shared" ref="C50:H50" si="1">IF(C48=C18,"","ERROR WITH TOP TABLE")</f>
        <v/>
      </c>
      <c r="D50" s="84" t="str">
        <f t="shared" si="1"/>
        <v/>
      </c>
      <c r="E50" s="84" t="str">
        <f t="shared" si="1"/>
        <v/>
      </c>
      <c r="F50" s="84" t="str">
        <f>IF(F48=F18,"","ERROR WITH TOP TABLE")</f>
        <v/>
      </c>
      <c r="G50" s="85" t="str">
        <f t="shared" si="1"/>
        <v/>
      </c>
      <c r="H50" s="84" t="str">
        <f t="shared" si="1"/>
        <v/>
      </c>
    </row>
    <row r="51" spans="1:20" ht="12.75" customHeight="1">
      <c r="A51" s="1159" t="s">
        <v>665</v>
      </c>
      <c r="B51" s="1154" t="s">
        <v>386</v>
      </c>
      <c r="C51" s="1156" t="s">
        <v>385</v>
      </c>
      <c r="D51" s="1156"/>
      <c r="E51" s="1156"/>
      <c r="F51" s="1157"/>
      <c r="G51" s="1157"/>
      <c r="H51" s="1154" t="s">
        <v>390</v>
      </c>
      <c r="J51" s="62"/>
      <c r="K51" s="60"/>
      <c r="L51" s="60"/>
      <c r="M51" s="60"/>
      <c r="N51" s="60"/>
      <c r="O51" s="60"/>
      <c r="R51" s="60"/>
    </row>
    <row r="52" spans="1:20" ht="39.75">
      <c r="A52" s="1160"/>
      <c r="B52" s="1155"/>
      <c r="C52" s="95" t="s">
        <v>387</v>
      </c>
      <c r="D52" s="95" t="s">
        <v>388</v>
      </c>
      <c r="E52" s="95" t="s">
        <v>389</v>
      </c>
      <c r="F52" s="95" t="s">
        <v>741</v>
      </c>
      <c r="G52" s="96" t="s">
        <v>231</v>
      </c>
      <c r="H52" s="1155"/>
      <c r="J52" s="62"/>
      <c r="L52" s="60"/>
      <c r="M52" s="60"/>
      <c r="O52" s="60"/>
      <c r="R52" s="60"/>
      <c r="S52" s="60"/>
      <c r="T52" s="60"/>
    </row>
    <row r="53" spans="1:20">
      <c r="A53" s="56"/>
      <c r="B53" s="872"/>
      <c r="C53" s="850"/>
      <c r="D53" s="850"/>
      <c r="E53" s="850"/>
      <c r="F53" s="851"/>
      <c r="G53" s="872"/>
      <c r="H53" s="76"/>
      <c r="J53" s="62"/>
      <c r="K53" s="60"/>
      <c r="M53" s="60"/>
      <c r="N53" s="60"/>
      <c r="O53" s="60"/>
      <c r="P53" s="60"/>
      <c r="Q53" s="60"/>
      <c r="R53" s="60"/>
      <c r="S53" s="60"/>
      <c r="T53" s="60"/>
    </row>
    <row r="54" spans="1:20">
      <c r="A54" s="77" t="s">
        <v>391</v>
      </c>
      <c r="B54" s="873"/>
      <c r="C54" s="852"/>
      <c r="D54" s="852"/>
      <c r="E54" s="852"/>
      <c r="F54" s="853"/>
      <c r="G54" s="873"/>
      <c r="H54" s="78"/>
      <c r="J54" s="62"/>
      <c r="K54" s="60"/>
      <c r="M54" s="60"/>
      <c r="N54" s="60"/>
      <c r="O54" s="60"/>
      <c r="P54" s="60"/>
      <c r="Q54" s="60"/>
      <c r="R54" s="60"/>
      <c r="S54" s="60"/>
      <c r="T54" s="60"/>
    </row>
    <row r="55" spans="1:20">
      <c r="A55" s="62" t="s">
        <v>392</v>
      </c>
      <c r="B55" s="874" t="s">
        <v>247</v>
      </c>
      <c r="C55" s="68" t="s">
        <v>247</v>
      </c>
      <c r="D55" s="68" t="s">
        <v>247</v>
      </c>
      <c r="E55" s="68" t="s">
        <v>247</v>
      </c>
      <c r="F55" s="596" t="s">
        <v>247</v>
      </c>
      <c r="G55" s="874" t="s">
        <v>247</v>
      </c>
      <c r="H55" s="79" t="s">
        <v>247</v>
      </c>
      <c r="I55" s="80"/>
      <c r="J55" s="62"/>
      <c r="K55" s="70"/>
      <c r="M55" s="60"/>
      <c r="N55" s="60"/>
      <c r="O55" s="60"/>
      <c r="P55" s="60"/>
      <c r="Q55" s="60"/>
      <c r="R55" s="60"/>
      <c r="S55" s="60"/>
      <c r="T55" s="60"/>
    </row>
    <row r="56" spans="1:20">
      <c r="A56" s="62" t="s">
        <v>393</v>
      </c>
      <c r="B56" s="873">
        <v>1</v>
      </c>
      <c r="C56" s="852" t="s">
        <v>247</v>
      </c>
      <c r="D56" s="852" t="s">
        <v>247</v>
      </c>
      <c r="E56" s="852">
        <v>1</v>
      </c>
      <c r="F56" s="853" t="s">
        <v>247</v>
      </c>
      <c r="G56" s="873">
        <v>1</v>
      </c>
      <c r="H56" s="79" t="s">
        <v>247</v>
      </c>
      <c r="I56" s="80"/>
      <c r="J56" s="62"/>
      <c r="K56" s="70"/>
      <c r="M56" s="60"/>
      <c r="N56" s="60"/>
      <c r="O56" s="60"/>
      <c r="P56" s="60"/>
      <c r="Q56" s="60"/>
      <c r="R56" s="60"/>
      <c r="S56" s="60"/>
      <c r="T56" s="60"/>
    </row>
    <row r="57" spans="1:20">
      <c r="A57" s="62" t="s">
        <v>394</v>
      </c>
      <c r="B57" s="873">
        <v>7</v>
      </c>
      <c r="C57" s="68">
        <v>1</v>
      </c>
      <c r="D57" s="68" t="s">
        <v>247</v>
      </c>
      <c r="E57" s="68">
        <v>2</v>
      </c>
      <c r="F57" s="596" t="s">
        <v>247</v>
      </c>
      <c r="G57" s="873">
        <v>3</v>
      </c>
      <c r="H57" s="79">
        <v>7</v>
      </c>
      <c r="I57" s="80"/>
      <c r="J57" s="62"/>
      <c r="K57" s="70"/>
      <c r="M57" s="60"/>
      <c r="N57" s="60"/>
      <c r="O57" s="60"/>
      <c r="P57" s="60"/>
      <c r="Q57" s="60"/>
      <c r="R57" s="60"/>
      <c r="S57" s="60"/>
      <c r="T57" s="60"/>
    </row>
    <row r="58" spans="1:20">
      <c r="A58" s="62" t="s">
        <v>395</v>
      </c>
      <c r="B58" s="873" t="s">
        <v>247</v>
      </c>
      <c r="C58" s="68" t="s">
        <v>247</v>
      </c>
      <c r="D58" s="68" t="s">
        <v>247</v>
      </c>
      <c r="E58" s="68" t="s">
        <v>247</v>
      </c>
      <c r="F58" s="596" t="s">
        <v>247</v>
      </c>
      <c r="G58" s="873" t="s">
        <v>247</v>
      </c>
      <c r="H58" s="68" t="s">
        <v>247</v>
      </c>
      <c r="I58" s="80"/>
      <c r="J58" s="62"/>
      <c r="K58" s="70"/>
      <c r="M58" s="60"/>
      <c r="N58" s="60"/>
      <c r="O58" s="60"/>
      <c r="P58" s="60"/>
      <c r="Q58" s="60"/>
      <c r="R58" s="60"/>
      <c r="S58" s="60"/>
      <c r="T58" s="60"/>
    </row>
    <row r="59" spans="1:20">
      <c r="A59" s="62" t="s">
        <v>396</v>
      </c>
      <c r="B59" s="873" t="s">
        <v>247</v>
      </c>
      <c r="C59" s="68">
        <v>1</v>
      </c>
      <c r="D59" s="68" t="s">
        <v>247</v>
      </c>
      <c r="E59" s="68">
        <v>2</v>
      </c>
      <c r="F59" s="596" t="s">
        <v>247</v>
      </c>
      <c r="G59" s="873">
        <v>3</v>
      </c>
      <c r="H59" s="79" t="s">
        <v>247</v>
      </c>
      <c r="I59" s="80"/>
      <c r="J59" s="62"/>
      <c r="K59" s="70"/>
      <c r="M59" s="60"/>
      <c r="N59" s="60"/>
      <c r="O59" s="60"/>
      <c r="P59" s="60"/>
      <c r="Q59" s="60"/>
      <c r="R59" s="60"/>
      <c r="S59" s="60"/>
      <c r="T59" s="60"/>
    </row>
    <row r="60" spans="1:20">
      <c r="A60" s="62" t="s">
        <v>397</v>
      </c>
      <c r="B60" s="874" t="s">
        <v>247</v>
      </c>
      <c r="C60" s="68" t="s">
        <v>247</v>
      </c>
      <c r="D60" s="68" t="s">
        <v>247</v>
      </c>
      <c r="E60" s="68">
        <v>1</v>
      </c>
      <c r="F60" s="596" t="s">
        <v>247</v>
      </c>
      <c r="G60" s="874">
        <v>1</v>
      </c>
      <c r="H60" s="79" t="s">
        <v>247</v>
      </c>
      <c r="I60" s="80"/>
      <c r="J60" s="62"/>
      <c r="K60" s="70"/>
      <c r="L60" s="60"/>
      <c r="M60" s="60"/>
      <c r="N60" s="60"/>
      <c r="O60" s="60"/>
      <c r="P60" s="60"/>
      <c r="Q60" s="60"/>
      <c r="R60" s="60"/>
      <c r="S60" s="60"/>
      <c r="T60" s="60"/>
    </row>
    <row r="61" spans="1:20">
      <c r="A61" s="62" t="s">
        <v>398</v>
      </c>
      <c r="B61" s="874">
        <v>1</v>
      </c>
      <c r="C61" s="68" t="s">
        <v>247</v>
      </c>
      <c r="D61" s="68" t="s">
        <v>247</v>
      </c>
      <c r="E61" s="68" t="s">
        <v>247</v>
      </c>
      <c r="F61" s="596" t="s">
        <v>247</v>
      </c>
      <c r="G61" s="874" t="s">
        <v>247</v>
      </c>
      <c r="H61" s="68">
        <v>1</v>
      </c>
      <c r="I61" s="80"/>
      <c r="J61" s="62"/>
      <c r="K61" s="70"/>
      <c r="M61" s="60"/>
      <c r="N61" s="60"/>
      <c r="O61" s="60"/>
      <c r="P61" s="60"/>
      <c r="Q61" s="60"/>
      <c r="R61" s="60"/>
      <c r="S61" s="60"/>
      <c r="T61" s="60"/>
    </row>
    <row r="62" spans="1:20" ht="12.75" customHeight="1">
      <c r="A62" s="62" t="s">
        <v>399</v>
      </c>
      <c r="B62" s="873">
        <v>1</v>
      </c>
      <c r="C62" s="68" t="s">
        <v>247</v>
      </c>
      <c r="D62" s="68" t="s">
        <v>247</v>
      </c>
      <c r="E62" s="68">
        <v>2</v>
      </c>
      <c r="F62" s="596" t="s">
        <v>247</v>
      </c>
      <c r="G62" s="873">
        <v>2</v>
      </c>
      <c r="H62" s="68" t="s">
        <v>247</v>
      </c>
      <c r="I62" s="80"/>
      <c r="J62" s="62"/>
      <c r="K62" s="70"/>
      <c r="M62" s="60"/>
      <c r="N62" s="60"/>
      <c r="O62" s="60"/>
      <c r="P62" s="60"/>
      <c r="Q62" s="60"/>
    </row>
    <row r="63" spans="1:20">
      <c r="A63" s="62" t="s">
        <v>400</v>
      </c>
      <c r="B63" s="873" t="s">
        <v>247</v>
      </c>
      <c r="C63" s="68" t="s">
        <v>247</v>
      </c>
      <c r="D63" s="68" t="s">
        <v>247</v>
      </c>
      <c r="E63" s="68" t="s">
        <v>247</v>
      </c>
      <c r="F63" s="596" t="s">
        <v>247</v>
      </c>
      <c r="G63" s="873" t="s">
        <v>247</v>
      </c>
      <c r="H63" s="79" t="s">
        <v>247</v>
      </c>
      <c r="I63" s="80"/>
      <c r="J63" s="62"/>
      <c r="K63" s="70"/>
      <c r="L63" s="60"/>
      <c r="M63" s="60"/>
      <c r="N63" s="60"/>
      <c r="O63" s="60"/>
      <c r="P63" s="60"/>
      <c r="Q63" s="60"/>
      <c r="R63" s="60"/>
      <c r="S63" s="60"/>
      <c r="T63" s="60"/>
    </row>
    <row r="64" spans="1:20">
      <c r="A64" s="62" t="s">
        <v>401</v>
      </c>
      <c r="B64" s="873" t="s">
        <v>247</v>
      </c>
      <c r="C64" s="68">
        <v>1</v>
      </c>
      <c r="D64" s="68" t="s">
        <v>247</v>
      </c>
      <c r="E64" s="68" t="s">
        <v>247</v>
      </c>
      <c r="F64" s="596" t="s">
        <v>247</v>
      </c>
      <c r="G64" s="873">
        <v>1</v>
      </c>
      <c r="H64" s="68" t="s">
        <v>247</v>
      </c>
      <c r="I64" s="80"/>
      <c r="K64" s="70"/>
      <c r="L64" s="60"/>
      <c r="M64" s="60"/>
      <c r="N64" s="60"/>
      <c r="O64" s="60"/>
      <c r="P64" s="60"/>
      <c r="Q64" s="60"/>
      <c r="R64" s="60"/>
      <c r="S64" s="60"/>
      <c r="T64" s="60"/>
    </row>
    <row r="65" spans="1:20">
      <c r="A65" s="62" t="s">
        <v>404</v>
      </c>
      <c r="B65" s="873">
        <v>7</v>
      </c>
      <c r="C65" s="852">
        <v>3</v>
      </c>
      <c r="D65" s="852" t="s">
        <v>247</v>
      </c>
      <c r="E65" s="852">
        <v>2</v>
      </c>
      <c r="F65" s="853" t="s">
        <v>247</v>
      </c>
      <c r="G65" s="873">
        <v>5</v>
      </c>
      <c r="H65" s="79">
        <v>6</v>
      </c>
      <c r="I65" s="80"/>
      <c r="J65" s="61"/>
      <c r="K65" s="70"/>
      <c r="R65" s="64"/>
      <c r="S65" s="64"/>
      <c r="T65" s="64"/>
    </row>
    <row r="66" spans="1:20">
      <c r="A66" s="62" t="s">
        <v>405</v>
      </c>
      <c r="B66" s="873">
        <v>10</v>
      </c>
      <c r="C66" s="852">
        <v>2</v>
      </c>
      <c r="D66" s="852">
        <v>1</v>
      </c>
      <c r="E66" s="852">
        <v>1</v>
      </c>
      <c r="F66" s="853" t="s">
        <v>247</v>
      </c>
      <c r="G66" s="873">
        <v>4</v>
      </c>
      <c r="H66" s="79">
        <v>9</v>
      </c>
      <c r="I66" s="80"/>
      <c r="J66" s="62"/>
      <c r="K66" s="70"/>
      <c r="L66" s="60"/>
      <c r="M66" s="60"/>
      <c r="N66" s="60"/>
      <c r="O66" s="60"/>
      <c r="P66" s="60"/>
      <c r="Q66" s="60"/>
    </row>
    <row r="67" spans="1:20">
      <c r="A67" s="62" t="s">
        <v>406</v>
      </c>
      <c r="B67" s="874">
        <v>1</v>
      </c>
      <c r="C67" s="68" t="s">
        <v>247</v>
      </c>
      <c r="D67" s="68" t="s">
        <v>247</v>
      </c>
      <c r="E67" s="68" t="s">
        <v>247</v>
      </c>
      <c r="F67" s="596" t="s">
        <v>247</v>
      </c>
      <c r="G67" s="874" t="s">
        <v>247</v>
      </c>
      <c r="H67" s="68">
        <v>1</v>
      </c>
      <c r="I67" s="80"/>
      <c r="K67" s="70"/>
      <c r="L67" s="60"/>
      <c r="M67" s="60"/>
      <c r="N67" s="60"/>
      <c r="O67" s="60"/>
      <c r="P67" s="60"/>
      <c r="Q67" s="60"/>
    </row>
    <row r="68" spans="1:20">
      <c r="A68" s="62" t="s">
        <v>407</v>
      </c>
      <c r="B68" s="873">
        <v>2</v>
      </c>
      <c r="C68" s="852" t="s">
        <v>247</v>
      </c>
      <c r="D68" s="852" t="s">
        <v>247</v>
      </c>
      <c r="E68" s="852" t="s">
        <v>247</v>
      </c>
      <c r="F68" s="853" t="s">
        <v>247</v>
      </c>
      <c r="G68" s="873" t="s">
        <v>247</v>
      </c>
      <c r="H68" s="68">
        <v>2</v>
      </c>
      <c r="I68" s="80"/>
      <c r="J68" s="73"/>
      <c r="K68" s="70"/>
      <c r="L68" s="64"/>
      <c r="M68" s="64"/>
      <c r="N68" s="64"/>
      <c r="O68" s="64"/>
      <c r="P68" s="64"/>
      <c r="Q68" s="64"/>
    </row>
    <row r="69" spans="1:20">
      <c r="A69" s="62" t="s">
        <v>408</v>
      </c>
      <c r="B69" s="873">
        <v>10</v>
      </c>
      <c r="C69" s="68">
        <v>1</v>
      </c>
      <c r="D69" s="68" t="s">
        <v>247</v>
      </c>
      <c r="E69" s="68">
        <v>1</v>
      </c>
      <c r="F69" s="596" t="s">
        <v>247</v>
      </c>
      <c r="G69" s="873">
        <v>2</v>
      </c>
      <c r="H69" s="79">
        <v>9</v>
      </c>
      <c r="I69" s="80"/>
      <c r="J69" s="73"/>
      <c r="K69" s="64"/>
      <c r="L69" s="64"/>
      <c r="M69" s="64"/>
      <c r="N69" s="64"/>
      <c r="O69" s="64"/>
      <c r="P69" s="64"/>
      <c r="Q69" s="64"/>
    </row>
    <row r="70" spans="1:20">
      <c r="A70" s="62" t="s">
        <v>409</v>
      </c>
      <c r="B70" s="874">
        <v>1</v>
      </c>
      <c r="C70" s="68">
        <v>2</v>
      </c>
      <c r="D70" s="68" t="s">
        <v>247</v>
      </c>
      <c r="E70" s="68" t="s">
        <v>247</v>
      </c>
      <c r="F70" s="596" t="s">
        <v>247</v>
      </c>
      <c r="G70" s="874">
        <v>2</v>
      </c>
      <c r="H70" s="68">
        <v>1</v>
      </c>
      <c r="I70" s="80"/>
    </row>
    <row r="71" spans="1:20">
      <c r="A71" s="62" t="s">
        <v>410</v>
      </c>
      <c r="B71" s="873">
        <v>9</v>
      </c>
      <c r="C71" s="68" t="s">
        <v>247</v>
      </c>
      <c r="D71" s="68" t="s">
        <v>247</v>
      </c>
      <c r="E71" s="68">
        <v>3</v>
      </c>
      <c r="F71" s="596" t="s">
        <v>247</v>
      </c>
      <c r="G71" s="873">
        <v>3</v>
      </c>
      <c r="H71" s="79">
        <v>8</v>
      </c>
      <c r="I71" s="80"/>
    </row>
    <row r="72" spans="1:20">
      <c r="A72" s="62" t="s">
        <v>411</v>
      </c>
      <c r="B72" s="873" t="s">
        <v>247</v>
      </c>
      <c r="C72" s="68" t="s">
        <v>247</v>
      </c>
      <c r="D72" s="68" t="s">
        <v>247</v>
      </c>
      <c r="E72" s="68" t="s">
        <v>247</v>
      </c>
      <c r="F72" s="596" t="s">
        <v>247</v>
      </c>
      <c r="G72" s="873" t="s">
        <v>247</v>
      </c>
      <c r="H72" s="68" t="s">
        <v>247</v>
      </c>
      <c r="I72" s="80"/>
    </row>
    <row r="73" spans="1:20">
      <c r="A73" s="62" t="s">
        <v>412</v>
      </c>
      <c r="B73" s="874" t="s">
        <v>247</v>
      </c>
      <c r="C73" s="68">
        <v>1</v>
      </c>
      <c r="D73" s="68" t="s">
        <v>247</v>
      </c>
      <c r="E73" s="68" t="s">
        <v>247</v>
      </c>
      <c r="F73" s="596" t="s">
        <v>247</v>
      </c>
      <c r="G73" s="874">
        <v>1</v>
      </c>
      <c r="H73" s="79" t="s">
        <v>247</v>
      </c>
      <c r="I73" s="80"/>
    </row>
    <row r="74" spans="1:20">
      <c r="A74" s="62" t="s">
        <v>431</v>
      </c>
      <c r="B74" s="873">
        <v>1</v>
      </c>
      <c r="C74" s="68" t="s">
        <v>247</v>
      </c>
      <c r="D74" s="68" t="s">
        <v>247</v>
      </c>
      <c r="E74" s="68" t="s">
        <v>247</v>
      </c>
      <c r="F74" s="596" t="s">
        <v>247</v>
      </c>
      <c r="G74" s="873" t="s">
        <v>247</v>
      </c>
      <c r="H74" s="79">
        <v>1</v>
      </c>
      <c r="I74" s="80"/>
    </row>
    <row r="75" spans="1:20">
      <c r="B75" s="873"/>
      <c r="C75" s="68"/>
      <c r="D75" s="68"/>
      <c r="E75" s="68"/>
      <c r="F75" s="596"/>
      <c r="G75" s="873"/>
      <c r="H75" s="79"/>
      <c r="I75" s="80"/>
    </row>
    <row r="76" spans="1:20">
      <c r="A76" s="61" t="s">
        <v>432</v>
      </c>
      <c r="B76" s="873" t="s">
        <v>247</v>
      </c>
      <c r="C76" s="68" t="s">
        <v>247</v>
      </c>
      <c r="D76" s="68" t="s">
        <v>247</v>
      </c>
      <c r="E76" s="68" t="s">
        <v>247</v>
      </c>
      <c r="F76" s="596" t="s">
        <v>247</v>
      </c>
      <c r="G76" s="873"/>
      <c r="H76" s="79" t="s">
        <v>247</v>
      </c>
      <c r="I76" s="80"/>
    </row>
    <row r="77" spans="1:20" ht="25.5">
      <c r="A77" s="81" t="s">
        <v>433</v>
      </c>
      <c r="B77" s="873">
        <v>2</v>
      </c>
      <c r="C77" s="852" t="s">
        <v>247</v>
      </c>
      <c r="D77" s="852" t="s">
        <v>247</v>
      </c>
      <c r="E77" s="852" t="s">
        <v>247</v>
      </c>
      <c r="F77" s="853" t="s">
        <v>247</v>
      </c>
      <c r="G77" s="873" t="s">
        <v>247</v>
      </c>
      <c r="H77" s="79" t="s">
        <v>247</v>
      </c>
      <c r="I77" s="80"/>
    </row>
    <row r="78" spans="1:20">
      <c r="B78" s="875"/>
      <c r="C78" s="79"/>
      <c r="D78" s="64"/>
      <c r="E78" s="79"/>
      <c r="F78" s="52"/>
      <c r="G78" s="875"/>
      <c r="H78" s="79"/>
      <c r="I78" s="80"/>
    </row>
    <row r="79" spans="1:20" s="73" customFormat="1">
      <c r="A79" s="97" t="s">
        <v>231</v>
      </c>
      <c r="B79" s="875">
        <v>53</v>
      </c>
      <c r="C79" s="98">
        <v>12</v>
      </c>
      <c r="D79" s="98">
        <v>1</v>
      </c>
      <c r="E79" s="98">
        <v>15</v>
      </c>
      <c r="F79" s="99" t="s">
        <v>247</v>
      </c>
      <c r="G79" s="875">
        <v>28</v>
      </c>
      <c r="H79" s="98">
        <v>45</v>
      </c>
      <c r="I79" s="80"/>
    </row>
    <row r="80" spans="1:20" s="73" customFormat="1">
      <c r="A80" s="100"/>
      <c r="B80" s="101"/>
      <c r="C80" s="101"/>
      <c r="D80" s="101"/>
      <c r="E80" s="101"/>
      <c r="F80" s="595"/>
      <c r="G80" s="101"/>
      <c r="H80" s="101"/>
      <c r="I80" s="80"/>
    </row>
    <row r="81" spans="1:9">
      <c r="A81" s="73"/>
      <c r="B81" s="254" t="str">
        <f t="shared" ref="B81:H81" si="2">IF(AND(B79="-",SUM(B55:B77)=0),"",IF(B79=SUM(B55:B77),"","TOTALS DON’T MATCH SUM OF THE PART"))</f>
        <v/>
      </c>
      <c r="C81" s="254" t="str">
        <f t="shared" si="2"/>
        <v/>
      </c>
      <c r="D81" s="254" t="str">
        <f t="shared" si="2"/>
        <v/>
      </c>
      <c r="E81" s="254" t="str">
        <f t="shared" si="2"/>
        <v/>
      </c>
      <c r="F81" s="254" t="str">
        <f t="shared" si="2"/>
        <v/>
      </c>
      <c r="G81" s="254" t="str">
        <f t="shared" si="2"/>
        <v/>
      </c>
      <c r="H81" s="254" t="str">
        <f t="shared" si="2"/>
        <v/>
      </c>
    </row>
    <row r="82" spans="1:9" ht="12.75" customHeight="1">
      <c r="A82" s="1159" t="s">
        <v>666</v>
      </c>
      <c r="B82" s="1154" t="s">
        <v>386</v>
      </c>
      <c r="C82" s="1156" t="s">
        <v>385</v>
      </c>
      <c r="D82" s="1156"/>
      <c r="E82" s="1156"/>
      <c r="F82" s="1157"/>
      <c r="G82" s="1157"/>
      <c r="H82" s="1154" t="s">
        <v>390</v>
      </c>
    </row>
    <row r="83" spans="1:9" ht="39.75">
      <c r="A83" s="1160"/>
      <c r="B83" s="1155"/>
      <c r="C83" s="95" t="s">
        <v>387</v>
      </c>
      <c r="D83" s="95" t="s">
        <v>388</v>
      </c>
      <c r="E83" s="95" t="s">
        <v>389</v>
      </c>
      <c r="F83" s="95" t="s">
        <v>741</v>
      </c>
      <c r="G83" s="96" t="s">
        <v>231</v>
      </c>
      <c r="H83" s="1155"/>
    </row>
    <row r="84" spans="1:9">
      <c r="A84" s="56"/>
      <c r="B84" s="872"/>
      <c r="C84" s="850"/>
      <c r="D84" s="850"/>
      <c r="E84" s="850"/>
      <c r="F84" s="851"/>
      <c r="G84" s="872"/>
      <c r="H84" s="76"/>
    </row>
    <row r="85" spans="1:9">
      <c r="A85" s="77" t="s">
        <v>391</v>
      </c>
      <c r="B85" s="873"/>
      <c r="C85" s="852"/>
      <c r="D85" s="852"/>
      <c r="E85" s="852"/>
      <c r="F85" s="853"/>
      <c r="G85" s="873"/>
      <c r="H85" s="78"/>
    </row>
    <row r="86" spans="1:9">
      <c r="A86" s="62" t="s">
        <v>392</v>
      </c>
      <c r="B86" s="874" t="s">
        <v>247</v>
      </c>
      <c r="C86" s="68" t="s">
        <v>247</v>
      </c>
      <c r="D86" s="68" t="s">
        <v>247</v>
      </c>
      <c r="E86" s="68" t="s">
        <v>247</v>
      </c>
      <c r="F86" s="596" t="s">
        <v>247</v>
      </c>
      <c r="G86" s="874" t="s">
        <v>247</v>
      </c>
      <c r="H86" s="79" t="s">
        <v>247</v>
      </c>
      <c r="I86" s="80"/>
    </row>
    <row r="87" spans="1:9">
      <c r="A87" s="62" t="s">
        <v>393</v>
      </c>
      <c r="B87" s="873">
        <v>3</v>
      </c>
      <c r="C87" s="852" t="s">
        <v>247</v>
      </c>
      <c r="D87" s="852" t="s">
        <v>247</v>
      </c>
      <c r="E87" s="852" t="s">
        <v>247</v>
      </c>
      <c r="F87" s="853" t="s">
        <v>247</v>
      </c>
      <c r="G87" s="873" t="s">
        <v>247</v>
      </c>
      <c r="H87" s="79">
        <v>3</v>
      </c>
      <c r="I87" s="80"/>
    </row>
    <row r="88" spans="1:9">
      <c r="A88" s="62" t="s">
        <v>394</v>
      </c>
      <c r="B88" s="873">
        <v>1</v>
      </c>
      <c r="C88" s="68">
        <v>1</v>
      </c>
      <c r="D88" s="68" t="s">
        <v>247</v>
      </c>
      <c r="E88" s="68">
        <v>2</v>
      </c>
      <c r="F88" s="596" t="s">
        <v>247</v>
      </c>
      <c r="G88" s="873">
        <v>3</v>
      </c>
      <c r="H88" s="79">
        <v>1</v>
      </c>
      <c r="I88" s="80"/>
    </row>
    <row r="89" spans="1:9">
      <c r="A89" s="62" t="s">
        <v>395</v>
      </c>
      <c r="B89" s="873" t="s">
        <v>247</v>
      </c>
      <c r="C89" s="68" t="s">
        <v>247</v>
      </c>
      <c r="D89" s="68" t="s">
        <v>247</v>
      </c>
      <c r="E89" s="68" t="s">
        <v>247</v>
      </c>
      <c r="F89" s="596" t="s">
        <v>247</v>
      </c>
      <c r="G89" s="873" t="s">
        <v>247</v>
      </c>
      <c r="H89" s="68" t="s">
        <v>247</v>
      </c>
      <c r="I89" s="80"/>
    </row>
    <row r="90" spans="1:9">
      <c r="A90" s="62" t="s">
        <v>396</v>
      </c>
      <c r="B90" s="873" t="s">
        <v>247</v>
      </c>
      <c r="C90" s="68" t="s">
        <v>247</v>
      </c>
      <c r="D90" s="68" t="s">
        <v>247</v>
      </c>
      <c r="E90" s="68" t="s">
        <v>247</v>
      </c>
      <c r="F90" s="596" t="s">
        <v>247</v>
      </c>
      <c r="G90" s="873" t="s">
        <v>247</v>
      </c>
      <c r="H90" s="79">
        <v>2</v>
      </c>
      <c r="I90" s="80"/>
    </row>
    <row r="91" spans="1:9">
      <c r="A91" s="62" t="s">
        <v>397</v>
      </c>
      <c r="B91" s="874">
        <v>1</v>
      </c>
      <c r="C91" s="68" t="s">
        <v>247</v>
      </c>
      <c r="D91" s="68" t="s">
        <v>247</v>
      </c>
      <c r="E91" s="68" t="s">
        <v>247</v>
      </c>
      <c r="F91" s="596" t="s">
        <v>247</v>
      </c>
      <c r="G91" s="874" t="s">
        <v>247</v>
      </c>
      <c r="H91" s="79">
        <v>1</v>
      </c>
      <c r="I91" s="80"/>
    </row>
    <row r="92" spans="1:9">
      <c r="A92" s="62" t="s">
        <v>398</v>
      </c>
      <c r="B92" s="874" t="s">
        <v>247</v>
      </c>
      <c r="C92" s="68">
        <v>1</v>
      </c>
      <c r="D92" s="68" t="s">
        <v>247</v>
      </c>
      <c r="E92" s="68" t="s">
        <v>247</v>
      </c>
      <c r="F92" s="596" t="s">
        <v>247</v>
      </c>
      <c r="G92" s="874">
        <v>1</v>
      </c>
      <c r="H92" s="68" t="s">
        <v>247</v>
      </c>
      <c r="I92" s="80"/>
    </row>
    <row r="93" spans="1:9">
      <c r="A93" s="62" t="s">
        <v>399</v>
      </c>
      <c r="B93" s="873" t="s">
        <v>247</v>
      </c>
      <c r="C93" s="68" t="s">
        <v>247</v>
      </c>
      <c r="D93" s="68" t="s">
        <v>247</v>
      </c>
      <c r="E93" s="68" t="s">
        <v>247</v>
      </c>
      <c r="F93" s="596" t="s">
        <v>247</v>
      </c>
      <c r="G93" s="873" t="s">
        <v>247</v>
      </c>
      <c r="H93" s="68" t="s">
        <v>247</v>
      </c>
      <c r="I93" s="80"/>
    </row>
    <row r="94" spans="1:9">
      <c r="A94" s="62" t="s">
        <v>400</v>
      </c>
      <c r="B94" s="873" t="s">
        <v>247</v>
      </c>
      <c r="C94" s="68" t="s">
        <v>247</v>
      </c>
      <c r="D94" s="68" t="s">
        <v>247</v>
      </c>
      <c r="E94" s="68" t="s">
        <v>247</v>
      </c>
      <c r="F94" s="596" t="s">
        <v>247</v>
      </c>
      <c r="G94" s="873" t="s">
        <v>247</v>
      </c>
      <c r="H94" s="79">
        <v>1</v>
      </c>
      <c r="I94" s="80"/>
    </row>
    <row r="95" spans="1:9">
      <c r="A95" s="62" t="s">
        <v>401</v>
      </c>
      <c r="B95" s="873" t="s">
        <v>247</v>
      </c>
      <c r="C95" s="68" t="s">
        <v>247</v>
      </c>
      <c r="D95" s="68" t="s">
        <v>247</v>
      </c>
      <c r="E95" s="68" t="s">
        <v>247</v>
      </c>
      <c r="F95" s="596" t="s">
        <v>247</v>
      </c>
      <c r="G95" s="873" t="s">
        <v>247</v>
      </c>
      <c r="H95" s="68">
        <v>2</v>
      </c>
      <c r="I95" s="80"/>
    </row>
    <row r="96" spans="1:9">
      <c r="A96" s="62" t="s">
        <v>404</v>
      </c>
      <c r="B96" s="873">
        <v>3</v>
      </c>
      <c r="C96" s="852">
        <v>7</v>
      </c>
      <c r="D96" s="852" t="s">
        <v>247</v>
      </c>
      <c r="E96" s="852">
        <v>1</v>
      </c>
      <c r="F96" s="853" t="s">
        <v>247</v>
      </c>
      <c r="G96" s="873">
        <v>8</v>
      </c>
      <c r="H96" s="79">
        <v>3</v>
      </c>
      <c r="I96" s="80"/>
    </row>
    <row r="97" spans="1:9">
      <c r="A97" s="62" t="s">
        <v>405</v>
      </c>
      <c r="B97" s="873">
        <v>7</v>
      </c>
      <c r="C97" s="852">
        <v>1</v>
      </c>
      <c r="D97" s="852" t="s">
        <v>247</v>
      </c>
      <c r="E97" s="852">
        <v>4</v>
      </c>
      <c r="F97" s="853" t="s">
        <v>247</v>
      </c>
      <c r="G97" s="873">
        <v>5</v>
      </c>
      <c r="H97" s="79">
        <v>9</v>
      </c>
      <c r="I97" s="80"/>
    </row>
    <row r="98" spans="1:9">
      <c r="A98" s="62" t="s">
        <v>406</v>
      </c>
      <c r="B98" s="874" t="s">
        <v>247</v>
      </c>
      <c r="C98" s="68">
        <v>1</v>
      </c>
      <c r="D98" s="68" t="s">
        <v>247</v>
      </c>
      <c r="E98" s="68" t="s">
        <v>247</v>
      </c>
      <c r="F98" s="596" t="s">
        <v>247</v>
      </c>
      <c r="G98" s="874">
        <v>1</v>
      </c>
      <c r="H98" s="68" t="s">
        <v>247</v>
      </c>
      <c r="I98" s="80"/>
    </row>
    <row r="99" spans="1:9">
      <c r="A99" s="62" t="s">
        <v>407</v>
      </c>
      <c r="B99" s="873" t="s">
        <v>247</v>
      </c>
      <c r="C99" s="852"/>
      <c r="D99" s="852" t="s">
        <v>247</v>
      </c>
      <c r="E99" s="852" t="s">
        <v>247</v>
      </c>
      <c r="F99" s="853" t="s">
        <v>247</v>
      </c>
      <c r="G99" s="873" t="s">
        <v>247</v>
      </c>
      <c r="H99" s="68" t="s">
        <v>247</v>
      </c>
      <c r="I99" s="80"/>
    </row>
    <row r="100" spans="1:9">
      <c r="A100" s="62" t="s">
        <v>408</v>
      </c>
      <c r="B100" s="873">
        <v>7</v>
      </c>
      <c r="C100" s="68">
        <v>2</v>
      </c>
      <c r="D100" s="68" t="s">
        <v>247</v>
      </c>
      <c r="E100" s="68">
        <v>7</v>
      </c>
      <c r="F100" s="596" t="s">
        <v>247</v>
      </c>
      <c r="G100" s="873">
        <v>9</v>
      </c>
      <c r="H100" s="79">
        <v>11</v>
      </c>
      <c r="I100" s="80"/>
    </row>
    <row r="101" spans="1:9">
      <c r="A101" s="62" t="s">
        <v>409</v>
      </c>
      <c r="B101" s="874">
        <v>1</v>
      </c>
      <c r="C101" s="68">
        <v>1</v>
      </c>
      <c r="D101" s="68" t="s">
        <v>247</v>
      </c>
      <c r="E101" s="68" t="s">
        <v>247</v>
      </c>
      <c r="F101" s="596" t="s">
        <v>247</v>
      </c>
      <c r="G101" s="874">
        <v>1</v>
      </c>
      <c r="H101" s="68">
        <v>1</v>
      </c>
      <c r="I101" s="80"/>
    </row>
    <row r="102" spans="1:9">
      <c r="A102" s="62" t="s">
        <v>410</v>
      </c>
      <c r="B102" s="873">
        <v>3</v>
      </c>
      <c r="C102" s="68" t="s">
        <v>247</v>
      </c>
      <c r="D102" s="68" t="s">
        <v>247</v>
      </c>
      <c r="E102" s="68" t="s">
        <v>247</v>
      </c>
      <c r="F102" s="596" t="s">
        <v>247</v>
      </c>
      <c r="G102" s="873" t="s">
        <v>247</v>
      </c>
      <c r="H102" s="79">
        <v>4</v>
      </c>
      <c r="I102" s="80"/>
    </row>
    <row r="103" spans="1:9">
      <c r="A103" s="62" t="s">
        <v>411</v>
      </c>
      <c r="B103" s="873" t="s">
        <v>247</v>
      </c>
      <c r="C103" s="68" t="s">
        <v>247</v>
      </c>
      <c r="D103" s="68" t="s">
        <v>247</v>
      </c>
      <c r="E103" s="68" t="s">
        <v>247</v>
      </c>
      <c r="F103" s="596" t="s">
        <v>247</v>
      </c>
      <c r="G103" s="873" t="s">
        <v>247</v>
      </c>
      <c r="H103" s="68" t="s">
        <v>247</v>
      </c>
      <c r="I103" s="80"/>
    </row>
    <row r="104" spans="1:9">
      <c r="A104" s="62" t="s">
        <v>412</v>
      </c>
      <c r="B104" s="874">
        <v>1</v>
      </c>
      <c r="C104" s="68" t="s">
        <v>247</v>
      </c>
      <c r="D104" s="68" t="s">
        <v>247</v>
      </c>
      <c r="E104" s="68" t="s">
        <v>247</v>
      </c>
      <c r="F104" s="596" t="s">
        <v>247</v>
      </c>
      <c r="G104" s="874" t="s">
        <v>247</v>
      </c>
      <c r="H104" s="79">
        <v>1</v>
      </c>
      <c r="I104" s="80"/>
    </row>
    <row r="105" spans="1:9">
      <c r="A105" s="62" t="s">
        <v>431</v>
      </c>
      <c r="B105" s="873" t="s">
        <v>247</v>
      </c>
      <c r="C105" s="68" t="s">
        <v>247</v>
      </c>
      <c r="D105" s="68" t="s">
        <v>247</v>
      </c>
      <c r="E105" s="68" t="s">
        <v>247</v>
      </c>
      <c r="F105" s="596" t="s">
        <v>247</v>
      </c>
      <c r="G105" s="873" t="s">
        <v>247</v>
      </c>
      <c r="H105" s="79" t="s">
        <v>247</v>
      </c>
      <c r="I105" s="80"/>
    </row>
    <row r="106" spans="1:9">
      <c r="B106" s="873"/>
      <c r="C106" s="68"/>
      <c r="D106" s="68"/>
      <c r="E106" s="68"/>
      <c r="F106" s="596"/>
      <c r="G106" s="873"/>
      <c r="H106" s="79"/>
      <c r="I106" s="80"/>
    </row>
    <row r="107" spans="1:9">
      <c r="A107" s="61" t="s">
        <v>432</v>
      </c>
      <c r="B107" s="873"/>
      <c r="C107" s="68"/>
      <c r="D107" s="68"/>
      <c r="E107" s="68"/>
      <c r="F107" s="596"/>
      <c r="G107" s="873"/>
      <c r="H107" s="79"/>
      <c r="I107" s="80"/>
    </row>
    <row r="108" spans="1:9" ht="25.5">
      <c r="A108" s="81" t="s">
        <v>433</v>
      </c>
      <c r="B108" s="873" t="s">
        <v>247</v>
      </c>
      <c r="C108" s="852" t="s">
        <v>247</v>
      </c>
      <c r="D108" s="852" t="s">
        <v>247</v>
      </c>
      <c r="E108" s="852" t="s">
        <v>247</v>
      </c>
      <c r="F108" s="853" t="s">
        <v>247</v>
      </c>
      <c r="G108" s="873" t="s">
        <v>247</v>
      </c>
      <c r="H108" s="79" t="s">
        <v>247</v>
      </c>
      <c r="I108" s="80"/>
    </row>
    <row r="109" spans="1:9">
      <c r="B109" s="875"/>
      <c r="C109" s="79"/>
      <c r="D109" s="64"/>
      <c r="E109" s="79"/>
      <c r="F109" s="52"/>
      <c r="G109" s="875"/>
      <c r="H109" s="79"/>
      <c r="I109" s="80"/>
    </row>
    <row r="110" spans="1:9">
      <c r="A110" s="97" t="s">
        <v>231</v>
      </c>
      <c r="B110" s="875">
        <v>27</v>
      </c>
      <c r="C110" s="98">
        <v>14</v>
      </c>
      <c r="D110" s="98" t="s">
        <v>247</v>
      </c>
      <c r="E110" s="98">
        <v>14</v>
      </c>
      <c r="F110" s="99" t="s">
        <v>247</v>
      </c>
      <c r="G110" s="875">
        <v>28</v>
      </c>
      <c r="H110" s="98">
        <v>39</v>
      </c>
      <c r="I110" s="80"/>
    </row>
    <row r="111" spans="1:9">
      <c r="A111" s="100"/>
      <c r="B111" s="101"/>
      <c r="C111" s="101"/>
      <c r="D111" s="101"/>
      <c r="E111" s="101"/>
      <c r="F111" s="595"/>
      <c r="G111" s="101"/>
      <c r="H111" s="101"/>
      <c r="I111" s="80"/>
    </row>
    <row r="112" spans="1:9">
      <c r="A112" s="56"/>
      <c r="B112" s="75" t="str">
        <f t="shared" ref="B112:H112" si="3">IF(AND(B110="-",SUM(B86:B108)=0),"",IF(B110=SUM(B86:B108),"","TOTALS DON’T MATCH SUM OF THE PART"))</f>
        <v/>
      </c>
      <c r="C112" s="1163" t="str">
        <f t="shared" si="3"/>
        <v/>
      </c>
      <c r="D112" s="1163" t="str">
        <f t="shared" si="3"/>
        <v/>
      </c>
      <c r="E112" s="1163" t="str">
        <f t="shared" si="3"/>
        <v/>
      </c>
      <c r="F112" s="1164" t="str">
        <f t="shared" si="3"/>
        <v/>
      </c>
      <c r="G112" s="1164" t="str">
        <f t="shared" si="3"/>
        <v/>
      </c>
      <c r="H112" s="75" t="str">
        <f t="shared" si="3"/>
        <v/>
      </c>
    </row>
    <row r="113" spans="1:9" ht="12.75" customHeight="1">
      <c r="A113" s="1159" t="s">
        <v>686</v>
      </c>
      <c r="B113" s="1154" t="s">
        <v>386</v>
      </c>
      <c r="C113" s="1156" t="s">
        <v>385</v>
      </c>
      <c r="D113" s="1156"/>
      <c r="E113" s="1156"/>
      <c r="F113" s="1157"/>
      <c r="G113" s="1157"/>
      <c r="H113" s="1154" t="s">
        <v>390</v>
      </c>
    </row>
    <row r="114" spans="1:9" ht="39.75">
      <c r="A114" s="1160"/>
      <c r="B114" s="1155"/>
      <c r="C114" s="95" t="s">
        <v>387</v>
      </c>
      <c r="D114" s="95" t="s">
        <v>388</v>
      </c>
      <c r="E114" s="95" t="s">
        <v>389</v>
      </c>
      <c r="F114" s="95" t="s">
        <v>741</v>
      </c>
      <c r="G114" s="96" t="s">
        <v>231</v>
      </c>
      <c r="H114" s="1155"/>
    </row>
    <row r="115" spans="1:9">
      <c r="A115" s="56"/>
      <c r="B115" s="872"/>
      <c r="C115" s="850"/>
      <c r="D115" s="850"/>
      <c r="E115" s="850"/>
      <c r="F115" s="851"/>
      <c r="G115" s="872"/>
      <c r="H115" s="76"/>
    </row>
    <row r="116" spans="1:9">
      <c r="A116" s="77" t="s">
        <v>391</v>
      </c>
      <c r="B116" s="873"/>
      <c r="C116" s="852"/>
      <c r="D116" s="852"/>
      <c r="E116" s="852"/>
      <c r="F116" s="853"/>
      <c r="G116" s="873"/>
      <c r="H116" s="78"/>
    </row>
    <row r="117" spans="1:9">
      <c r="A117" s="62" t="s">
        <v>392</v>
      </c>
      <c r="B117" s="874" t="s">
        <v>247</v>
      </c>
      <c r="C117" s="68">
        <v>1</v>
      </c>
      <c r="D117" s="68" t="s">
        <v>247</v>
      </c>
      <c r="E117" s="68" t="s">
        <v>247</v>
      </c>
      <c r="F117" s="596" t="s">
        <v>247</v>
      </c>
      <c r="G117" s="874">
        <v>1</v>
      </c>
      <c r="H117" s="79" t="s">
        <v>247</v>
      </c>
      <c r="I117" s="80"/>
    </row>
    <row r="118" spans="1:9">
      <c r="A118" s="62" t="s">
        <v>393</v>
      </c>
      <c r="B118" s="873" t="s">
        <v>247</v>
      </c>
      <c r="C118" s="852" t="s">
        <v>247</v>
      </c>
      <c r="D118" s="852" t="s">
        <v>247</v>
      </c>
      <c r="E118" s="852" t="s">
        <v>247</v>
      </c>
      <c r="F118" s="853" t="s">
        <v>247</v>
      </c>
      <c r="G118" s="873" t="s">
        <v>247</v>
      </c>
      <c r="H118" s="79" t="s">
        <v>247</v>
      </c>
      <c r="I118" s="80"/>
    </row>
    <row r="119" spans="1:9">
      <c r="A119" s="62" t="s">
        <v>394</v>
      </c>
      <c r="B119" s="873">
        <v>7</v>
      </c>
      <c r="C119" s="68">
        <v>4</v>
      </c>
      <c r="D119" s="68" t="s">
        <v>247</v>
      </c>
      <c r="E119" s="68">
        <v>2</v>
      </c>
      <c r="F119" s="596" t="s">
        <v>247</v>
      </c>
      <c r="G119" s="873">
        <v>6</v>
      </c>
      <c r="H119" s="79">
        <v>7</v>
      </c>
      <c r="I119" s="80"/>
    </row>
    <row r="120" spans="1:9">
      <c r="A120" s="62" t="s">
        <v>395</v>
      </c>
      <c r="B120" s="873" t="s">
        <v>247</v>
      </c>
      <c r="C120" s="68">
        <v>3</v>
      </c>
      <c r="D120" s="68" t="s">
        <v>247</v>
      </c>
      <c r="E120" s="68">
        <v>1</v>
      </c>
      <c r="F120" s="596" t="s">
        <v>247</v>
      </c>
      <c r="G120" s="873">
        <v>4</v>
      </c>
      <c r="H120" s="68">
        <v>1</v>
      </c>
      <c r="I120" s="80"/>
    </row>
    <row r="121" spans="1:9">
      <c r="A121" s="62" t="s">
        <v>396</v>
      </c>
      <c r="B121" s="873">
        <v>2</v>
      </c>
      <c r="C121" s="68">
        <v>1</v>
      </c>
      <c r="D121" s="68" t="s">
        <v>247</v>
      </c>
      <c r="E121" s="68">
        <v>1</v>
      </c>
      <c r="F121" s="596" t="s">
        <v>247</v>
      </c>
      <c r="G121" s="873">
        <v>2</v>
      </c>
      <c r="H121" s="79">
        <v>2</v>
      </c>
      <c r="I121" s="80"/>
    </row>
    <row r="122" spans="1:9">
      <c r="A122" s="62" t="s">
        <v>397</v>
      </c>
      <c r="B122" s="874" t="s">
        <v>247</v>
      </c>
      <c r="C122" s="68" t="s">
        <v>247</v>
      </c>
      <c r="D122" s="68" t="s">
        <v>247</v>
      </c>
      <c r="E122" s="68">
        <v>1</v>
      </c>
      <c r="F122" s="596" t="s">
        <v>247</v>
      </c>
      <c r="G122" s="874">
        <v>1</v>
      </c>
      <c r="H122" s="79" t="s">
        <v>247</v>
      </c>
      <c r="I122" s="80"/>
    </row>
    <row r="123" spans="1:9">
      <c r="A123" s="62" t="s">
        <v>398</v>
      </c>
      <c r="B123" s="874" t="s">
        <v>247</v>
      </c>
      <c r="C123" s="68" t="s">
        <v>247</v>
      </c>
      <c r="D123" s="68" t="s">
        <v>247</v>
      </c>
      <c r="E123" s="68" t="s">
        <v>247</v>
      </c>
      <c r="F123" s="596" t="s">
        <v>247</v>
      </c>
      <c r="G123" s="874" t="s">
        <v>247</v>
      </c>
      <c r="H123" s="68" t="s">
        <v>247</v>
      </c>
      <c r="I123" s="80"/>
    </row>
    <row r="124" spans="1:9">
      <c r="A124" s="62" t="s">
        <v>399</v>
      </c>
      <c r="B124" s="873">
        <v>1</v>
      </c>
      <c r="C124" s="68" t="s">
        <v>247</v>
      </c>
      <c r="D124" s="68" t="s">
        <v>247</v>
      </c>
      <c r="E124" s="68" t="s">
        <v>247</v>
      </c>
      <c r="F124" s="596" t="s">
        <v>247</v>
      </c>
      <c r="G124" s="873" t="s">
        <v>247</v>
      </c>
      <c r="H124" s="68">
        <v>1</v>
      </c>
      <c r="I124" s="80"/>
    </row>
    <row r="125" spans="1:9">
      <c r="A125" s="62" t="s">
        <v>400</v>
      </c>
      <c r="B125" s="873">
        <v>1</v>
      </c>
      <c r="C125" s="68" t="s">
        <v>247</v>
      </c>
      <c r="D125" s="68" t="s">
        <v>247</v>
      </c>
      <c r="E125" s="68">
        <v>1</v>
      </c>
      <c r="F125" s="596" t="s">
        <v>247</v>
      </c>
      <c r="G125" s="873">
        <v>1</v>
      </c>
      <c r="H125" s="79" t="s">
        <v>247</v>
      </c>
      <c r="I125" s="80"/>
    </row>
    <row r="126" spans="1:9">
      <c r="A126" s="62" t="s">
        <v>401</v>
      </c>
      <c r="B126" s="873" t="s">
        <v>247</v>
      </c>
      <c r="C126" s="68">
        <v>3</v>
      </c>
      <c r="D126" s="68" t="s">
        <v>247</v>
      </c>
      <c r="E126" s="68" t="s">
        <v>247</v>
      </c>
      <c r="F126" s="596" t="s">
        <v>247</v>
      </c>
      <c r="G126" s="873">
        <v>3</v>
      </c>
      <c r="H126" s="68" t="s">
        <v>247</v>
      </c>
      <c r="I126" s="80"/>
    </row>
    <row r="127" spans="1:9">
      <c r="A127" s="62" t="s">
        <v>404</v>
      </c>
      <c r="B127" s="873">
        <v>8</v>
      </c>
      <c r="C127" s="852">
        <v>5</v>
      </c>
      <c r="D127" s="852" t="s">
        <v>247</v>
      </c>
      <c r="E127" s="852">
        <v>1</v>
      </c>
      <c r="F127" s="853" t="s">
        <v>247</v>
      </c>
      <c r="G127" s="873">
        <v>6</v>
      </c>
      <c r="H127" s="79">
        <v>5</v>
      </c>
      <c r="I127" s="80"/>
    </row>
    <row r="128" spans="1:9">
      <c r="A128" s="62" t="s">
        <v>405</v>
      </c>
      <c r="B128" s="873">
        <v>8</v>
      </c>
      <c r="C128" s="852">
        <v>4</v>
      </c>
      <c r="D128" s="852" t="s">
        <v>247</v>
      </c>
      <c r="E128" s="852">
        <v>1</v>
      </c>
      <c r="F128" s="853" t="s">
        <v>247</v>
      </c>
      <c r="G128" s="873">
        <v>5</v>
      </c>
      <c r="H128" s="79">
        <v>7</v>
      </c>
      <c r="I128" s="80"/>
    </row>
    <row r="129" spans="1:9">
      <c r="A129" s="62" t="s">
        <v>406</v>
      </c>
      <c r="B129" s="874" t="s">
        <v>247</v>
      </c>
      <c r="C129" s="68" t="s">
        <v>247</v>
      </c>
      <c r="D129" s="68" t="s">
        <v>247</v>
      </c>
      <c r="E129" s="68" t="s">
        <v>247</v>
      </c>
      <c r="F129" s="596" t="s">
        <v>247</v>
      </c>
      <c r="G129" s="874" t="s">
        <v>247</v>
      </c>
      <c r="H129" s="68" t="s">
        <v>247</v>
      </c>
      <c r="I129" s="80"/>
    </row>
    <row r="130" spans="1:9">
      <c r="A130" s="62" t="s">
        <v>407</v>
      </c>
      <c r="B130" s="873" t="s">
        <v>247</v>
      </c>
      <c r="C130" s="852" t="s">
        <v>247</v>
      </c>
      <c r="D130" s="852" t="s">
        <v>247</v>
      </c>
      <c r="E130" s="852" t="s">
        <v>247</v>
      </c>
      <c r="F130" s="853" t="s">
        <v>247</v>
      </c>
      <c r="G130" s="873" t="s">
        <v>247</v>
      </c>
      <c r="H130" s="68" t="s">
        <v>247</v>
      </c>
      <c r="I130" s="80"/>
    </row>
    <row r="131" spans="1:9">
      <c r="A131" s="62" t="s">
        <v>408</v>
      </c>
      <c r="B131" s="873">
        <v>4</v>
      </c>
      <c r="C131" s="68">
        <v>8</v>
      </c>
      <c r="D131" s="68" t="s">
        <v>247</v>
      </c>
      <c r="E131" s="68">
        <v>5</v>
      </c>
      <c r="F131" s="596" t="s">
        <v>247</v>
      </c>
      <c r="G131" s="873">
        <v>13</v>
      </c>
      <c r="H131" s="79">
        <v>4</v>
      </c>
      <c r="I131" s="80"/>
    </row>
    <row r="132" spans="1:9">
      <c r="A132" s="62" t="s">
        <v>409</v>
      </c>
      <c r="B132" s="874">
        <v>1</v>
      </c>
      <c r="C132" s="68" t="s">
        <v>247</v>
      </c>
      <c r="D132" s="68" t="s">
        <v>247</v>
      </c>
      <c r="E132" s="68" t="s">
        <v>247</v>
      </c>
      <c r="F132" s="596" t="s">
        <v>247</v>
      </c>
      <c r="G132" s="874" t="s">
        <v>247</v>
      </c>
      <c r="H132" s="68">
        <v>1</v>
      </c>
      <c r="I132" s="80"/>
    </row>
    <row r="133" spans="1:9">
      <c r="A133" s="62" t="s">
        <v>410</v>
      </c>
      <c r="B133" s="873">
        <v>2</v>
      </c>
      <c r="C133" s="68" t="s">
        <v>247</v>
      </c>
      <c r="D133" s="68" t="s">
        <v>247</v>
      </c>
      <c r="E133" s="68" t="s">
        <v>247</v>
      </c>
      <c r="F133" s="596" t="s">
        <v>247</v>
      </c>
      <c r="G133" s="873" t="s">
        <v>247</v>
      </c>
      <c r="H133" s="79">
        <v>2</v>
      </c>
      <c r="I133" s="80"/>
    </row>
    <row r="134" spans="1:9">
      <c r="A134" s="62" t="s">
        <v>411</v>
      </c>
      <c r="B134" s="873">
        <v>1</v>
      </c>
      <c r="C134" s="68">
        <v>1</v>
      </c>
      <c r="D134" s="68" t="s">
        <v>247</v>
      </c>
      <c r="E134" s="68" t="s">
        <v>247</v>
      </c>
      <c r="F134" s="596" t="s">
        <v>247</v>
      </c>
      <c r="G134" s="873">
        <v>1</v>
      </c>
      <c r="H134" s="68">
        <v>1</v>
      </c>
      <c r="I134" s="80"/>
    </row>
    <row r="135" spans="1:9">
      <c r="A135" s="62" t="s">
        <v>412</v>
      </c>
      <c r="B135" s="874" t="s">
        <v>247</v>
      </c>
      <c r="C135" s="68" t="s">
        <v>247</v>
      </c>
      <c r="D135" s="68" t="s">
        <v>247</v>
      </c>
      <c r="E135" s="68" t="s">
        <v>247</v>
      </c>
      <c r="F135" s="596" t="s">
        <v>247</v>
      </c>
      <c r="G135" s="874" t="s">
        <v>247</v>
      </c>
      <c r="H135" s="79" t="s">
        <v>247</v>
      </c>
      <c r="I135" s="80"/>
    </row>
    <row r="136" spans="1:9">
      <c r="A136" s="62" t="s">
        <v>431</v>
      </c>
      <c r="B136" s="873">
        <v>1</v>
      </c>
      <c r="C136" s="68">
        <v>1</v>
      </c>
      <c r="D136" s="68" t="s">
        <v>247</v>
      </c>
      <c r="E136" s="68" t="s">
        <v>247</v>
      </c>
      <c r="F136" s="596" t="s">
        <v>247</v>
      </c>
      <c r="G136" s="873">
        <v>1</v>
      </c>
      <c r="H136" s="79">
        <v>1</v>
      </c>
      <c r="I136" s="80"/>
    </row>
    <row r="137" spans="1:9">
      <c r="B137" s="873"/>
      <c r="C137" s="68"/>
      <c r="D137" s="68"/>
      <c r="E137" s="68"/>
      <c r="F137" s="596"/>
      <c r="G137" s="873"/>
      <c r="H137" s="79"/>
      <c r="I137" s="80"/>
    </row>
    <row r="138" spans="1:9">
      <c r="A138" s="61" t="s">
        <v>432</v>
      </c>
      <c r="B138" s="873"/>
      <c r="C138" s="68"/>
      <c r="D138" s="68"/>
      <c r="E138" s="68"/>
      <c r="F138" s="596"/>
      <c r="G138" s="873"/>
      <c r="H138" s="79"/>
      <c r="I138" s="80"/>
    </row>
    <row r="139" spans="1:9" ht="25.5">
      <c r="A139" s="81" t="s">
        <v>433</v>
      </c>
      <c r="B139" s="873">
        <v>1</v>
      </c>
      <c r="C139" s="852">
        <v>1</v>
      </c>
      <c r="D139" s="852" t="s">
        <v>247</v>
      </c>
      <c r="E139" s="852" t="s">
        <v>247</v>
      </c>
      <c r="F139" s="853" t="s">
        <v>247</v>
      </c>
      <c r="G139" s="873">
        <v>1</v>
      </c>
      <c r="H139" s="79" t="s">
        <v>247</v>
      </c>
      <c r="I139" s="80"/>
    </row>
    <row r="140" spans="1:9">
      <c r="B140" s="875"/>
      <c r="C140" s="79"/>
      <c r="D140" s="64"/>
      <c r="E140" s="79"/>
      <c r="F140" s="52"/>
      <c r="G140" s="875"/>
      <c r="H140" s="79"/>
      <c r="I140" s="80"/>
    </row>
    <row r="141" spans="1:9">
      <c r="A141" s="97" t="s">
        <v>231</v>
      </c>
      <c r="B141" s="875">
        <v>37</v>
      </c>
      <c r="C141" s="98">
        <v>32</v>
      </c>
      <c r="D141" s="98" t="s">
        <v>247</v>
      </c>
      <c r="E141" s="98">
        <v>13</v>
      </c>
      <c r="F141" s="99" t="s">
        <v>247</v>
      </c>
      <c r="G141" s="875">
        <v>45</v>
      </c>
      <c r="H141" s="98">
        <v>32</v>
      </c>
      <c r="I141" s="80"/>
    </row>
    <row r="142" spans="1:9">
      <c r="A142" s="100"/>
      <c r="B142" s="101"/>
      <c r="C142" s="101"/>
      <c r="D142" s="101"/>
      <c r="E142" s="101"/>
      <c r="F142" s="595"/>
      <c r="G142" s="101"/>
      <c r="H142" s="101"/>
      <c r="I142" s="80"/>
    </row>
    <row r="143" spans="1:9">
      <c r="A143" s="73"/>
      <c r="B143" s="254" t="str">
        <f t="shared" ref="B143:H143" si="4">IF(AND(B141="-",SUM(B117:B139)=0),"",IF(B141=SUM(B117:B139),"","TOTALS DON’T MATCH SUM OF THE PART"))</f>
        <v/>
      </c>
      <c r="C143" s="254" t="str">
        <f t="shared" si="4"/>
        <v/>
      </c>
      <c r="D143" s="254" t="str">
        <f t="shared" si="4"/>
        <v/>
      </c>
      <c r="E143" s="254" t="str">
        <f t="shared" si="4"/>
        <v/>
      </c>
      <c r="F143" s="254" t="str">
        <f t="shared" si="4"/>
        <v/>
      </c>
      <c r="G143" s="254" t="str">
        <f t="shared" si="4"/>
        <v/>
      </c>
      <c r="H143" s="254" t="str">
        <f t="shared" si="4"/>
        <v/>
      </c>
    </row>
    <row r="144" spans="1:9" ht="12.75" customHeight="1">
      <c r="A144" s="1159" t="s">
        <v>703</v>
      </c>
      <c r="B144" s="1154" t="s">
        <v>386</v>
      </c>
      <c r="C144" s="1156" t="s">
        <v>385</v>
      </c>
      <c r="D144" s="1156"/>
      <c r="E144" s="1156"/>
      <c r="F144" s="1157"/>
      <c r="G144" s="1157"/>
      <c r="H144" s="1154" t="s">
        <v>390</v>
      </c>
    </row>
    <row r="145" spans="1:9" ht="39.75">
      <c r="A145" s="1160"/>
      <c r="B145" s="1155"/>
      <c r="C145" s="95" t="s">
        <v>387</v>
      </c>
      <c r="D145" s="95" t="s">
        <v>388</v>
      </c>
      <c r="E145" s="95" t="s">
        <v>389</v>
      </c>
      <c r="F145" s="95" t="s">
        <v>741</v>
      </c>
      <c r="G145" s="96" t="s">
        <v>231</v>
      </c>
      <c r="H145" s="1155"/>
    </row>
    <row r="146" spans="1:9">
      <c r="A146" s="56"/>
      <c r="B146" s="872"/>
      <c r="C146" s="850"/>
      <c r="D146" s="850"/>
      <c r="E146" s="850"/>
      <c r="F146" s="851"/>
      <c r="G146" s="872"/>
      <c r="H146" s="76"/>
    </row>
    <row r="147" spans="1:9">
      <c r="A147" s="77" t="s">
        <v>391</v>
      </c>
      <c r="B147" s="873"/>
      <c r="C147" s="852"/>
      <c r="D147" s="852"/>
      <c r="E147" s="852"/>
      <c r="F147" s="853"/>
      <c r="G147" s="873"/>
      <c r="H147" s="78"/>
    </row>
    <row r="148" spans="1:9">
      <c r="A148" s="62" t="s">
        <v>392</v>
      </c>
      <c r="B148" s="874">
        <v>2</v>
      </c>
      <c r="C148" s="68" t="s">
        <v>247</v>
      </c>
      <c r="D148" s="68" t="s">
        <v>247</v>
      </c>
      <c r="E148" s="68" t="s">
        <v>247</v>
      </c>
      <c r="F148" s="596" t="s">
        <v>247</v>
      </c>
      <c r="G148" s="874" t="s">
        <v>247</v>
      </c>
      <c r="H148" s="79" t="s">
        <v>247</v>
      </c>
      <c r="I148" s="80"/>
    </row>
    <row r="149" spans="1:9">
      <c r="A149" s="62" t="s">
        <v>393</v>
      </c>
      <c r="B149" s="873">
        <v>1</v>
      </c>
      <c r="C149" s="852">
        <v>1</v>
      </c>
      <c r="D149" s="852" t="s">
        <v>247</v>
      </c>
      <c r="E149" s="852" t="s">
        <v>247</v>
      </c>
      <c r="F149" s="853" t="s">
        <v>247</v>
      </c>
      <c r="G149" s="873">
        <v>1</v>
      </c>
      <c r="H149" s="79" t="s">
        <v>247</v>
      </c>
      <c r="I149" s="80"/>
    </row>
    <row r="150" spans="1:9">
      <c r="A150" s="62" t="s">
        <v>394</v>
      </c>
      <c r="B150" s="873">
        <v>10</v>
      </c>
      <c r="C150" s="68">
        <v>1</v>
      </c>
      <c r="D150" s="68" t="s">
        <v>247</v>
      </c>
      <c r="E150" s="68">
        <v>2</v>
      </c>
      <c r="F150" s="596">
        <v>1</v>
      </c>
      <c r="G150" s="873">
        <v>4</v>
      </c>
      <c r="H150" s="79">
        <v>7</v>
      </c>
      <c r="I150" s="80"/>
    </row>
    <row r="151" spans="1:9">
      <c r="A151" s="62" t="s">
        <v>395</v>
      </c>
      <c r="B151" s="873">
        <v>4</v>
      </c>
      <c r="C151" s="68" t="s">
        <v>247</v>
      </c>
      <c r="D151" s="68" t="s">
        <v>247</v>
      </c>
      <c r="E151" s="68">
        <v>3</v>
      </c>
      <c r="F151" s="596">
        <v>2</v>
      </c>
      <c r="G151" s="873">
        <v>5</v>
      </c>
      <c r="H151" s="68">
        <v>1</v>
      </c>
      <c r="I151" s="80"/>
    </row>
    <row r="152" spans="1:9">
      <c r="A152" s="62" t="s">
        <v>396</v>
      </c>
      <c r="B152" s="873">
        <v>2</v>
      </c>
      <c r="C152" s="68">
        <v>1</v>
      </c>
      <c r="D152" s="68">
        <v>1</v>
      </c>
      <c r="E152" s="68">
        <v>1</v>
      </c>
      <c r="F152" s="596" t="s">
        <v>247</v>
      </c>
      <c r="G152" s="873">
        <v>3</v>
      </c>
      <c r="H152" s="79">
        <v>2</v>
      </c>
      <c r="I152" s="80"/>
    </row>
    <row r="153" spans="1:9">
      <c r="A153" s="62" t="s">
        <v>397</v>
      </c>
      <c r="B153" s="874">
        <v>1</v>
      </c>
      <c r="C153" s="68">
        <v>1</v>
      </c>
      <c r="D153" s="68" t="s">
        <v>247</v>
      </c>
      <c r="E153" s="68">
        <v>2</v>
      </c>
      <c r="F153" s="596" t="s">
        <v>247</v>
      </c>
      <c r="G153" s="874">
        <v>3</v>
      </c>
      <c r="H153" s="79" t="s">
        <v>247</v>
      </c>
      <c r="I153" s="80"/>
    </row>
    <row r="154" spans="1:9">
      <c r="A154" s="62" t="s">
        <v>398</v>
      </c>
      <c r="B154" s="874">
        <v>2</v>
      </c>
      <c r="C154" s="68" t="s">
        <v>247</v>
      </c>
      <c r="D154" s="68" t="s">
        <v>247</v>
      </c>
      <c r="E154" s="68" t="s">
        <v>247</v>
      </c>
      <c r="F154" s="596" t="s">
        <v>247</v>
      </c>
      <c r="G154" s="874" t="s">
        <v>247</v>
      </c>
      <c r="H154" s="68" t="s">
        <v>247</v>
      </c>
      <c r="I154" s="80"/>
    </row>
    <row r="155" spans="1:9">
      <c r="A155" s="62" t="s">
        <v>399</v>
      </c>
      <c r="B155" s="873" t="s">
        <v>247</v>
      </c>
      <c r="C155" s="68">
        <v>1</v>
      </c>
      <c r="D155" s="68" t="s">
        <v>247</v>
      </c>
      <c r="E155" s="68" t="s">
        <v>247</v>
      </c>
      <c r="F155" s="596" t="s">
        <v>247</v>
      </c>
      <c r="G155" s="873">
        <v>1</v>
      </c>
      <c r="H155" s="68">
        <v>1</v>
      </c>
      <c r="I155" s="80"/>
    </row>
    <row r="156" spans="1:9">
      <c r="A156" s="62" t="s">
        <v>400</v>
      </c>
      <c r="B156" s="873">
        <v>3</v>
      </c>
      <c r="C156" s="68" t="s">
        <v>247</v>
      </c>
      <c r="D156" s="68" t="s">
        <v>247</v>
      </c>
      <c r="E156" s="68" t="s">
        <v>247</v>
      </c>
      <c r="F156" s="596" t="s">
        <v>247</v>
      </c>
      <c r="G156" s="873" t="s">
        <v>247</v>
      </c>
      <c r="H156" s="79" t="s">
        <v>247</v>
      </c>
      <c r="I156" s="80"/>
    </row>
    <row r="157" spans="1:9">
      <c r="A157" s="62" t="s">
        <v>401</v>
      </c>
      <c r="B157" s="873" t="s">
        <v>247</v>
      </c>
      <c r="C157" s="68">
        <v>1</v>
      </c>
      <c r="D157" s="68" t="s">
        <v>247</v>
      </c>
      <c r="E157" s="68" t="s">
        <v>247</v>
      </c>
      <c r="F157" s="596" t="s">
        <v>247</v>
      </c>
      <c r="G157" s="873">
        <v>1</v>
      </c>
      <c r="H157" s="68" t="s">
        <v>247</v>
      </c>
      <c r="I157" s="80"/>
    </row>
    <row r="158" spans="1:9">
      <c r="A158" s="62" t="s">
        <v>404</v>
      </c>
      <c r="B158" s="873">
        <v>15</v>
      </c>
      <c r="C158" s="852" t="s">
        <v>247</v>
      </c>
      <c r="D158" s="852" t="s">
        <v>247</v>
      </c>
      <c r="E158" s="852">
        <v>1</v>
      </c>
      <c r="F158" s="853" t="s">
        <v>247</v>
      </c>
      <c r="G158" s="873">
        <v>1</v>
      </c>
      <c r="H158" s="79">
        <v>5</v>
      </c>
      <c r="I158" s="80"/>
    </row>
    <row r="159" spans="1:9">
      <c r="A159" s="62" t="s">
        <v>405</v>
      </c>
      <c r="B159" s="873">
        <v>10</v>
      </c>
      <c r="C159" s="852">
        <v>2</v>
      </c>
      <c r="D159" s="852" t="s">
        <v>247</v>
      </c>
      <c r="E159" s="852">
        <v>6</v>
      </c>
      <c r="F159" s="853" t="s">
        <v>247</v>
      </c>
      <c r="G159" s="873">
        <v>8</v>
      </c>
      <c r="H159" s="79">
        <v>7</v>
      </c>
      <c r="I159" s="80"/>
    </row>
    <row r="160" spans="1:9">
      <c r="A160" s="62" t="s">
        <v>406</v>
      </c>
      <c r="B160" s="874">
        <v>1</v>
      </c>
      <c r="C160" s="68" t="s">
        <v>247</v>
      </c>
      <c r="D160" s="68" t="s">
        <v>247</v>
      </c>
      <c r="E160" s="68">
        <v>1</v>
      </c>
      <c r="F160" s="596" t="s">
        <v>247</v>
      </c>
      <c r="G160" s="874">
        <v>1</v>
      </c>
      <c r="H160" s="68" t="s">
        <v>247</v>
      </c>
      <c r="I160" s="80"/>
    </row>
    <row r="161" spans="1:9">
      <c r="A161" s="62" t="s">
        <v>407</v>
      </c>
      <c r="B161" s="873">
        <v>1</v>
      </c>
      <c r="C161" s="852" t="s">
        <v>247</v>
      </c>
      <c r="D161" s="852" t="s">
        <v>247</v>
      </c>
      <c r="E161" s="852" t="s">
        <v>247</v>
      </c>
      <c r="F161" s="853" t="s">
        <v>247</v>
      </c>
      <c r="G161" s="873" t="s">
        <v>247</v>
      </c>
      <c r="H161" s="68" t="s">
        <v>247</v>
      </c>
      <c r="I161" s="80"/>
    </row>
    <row r="162" spans="1:9">
      <c r="A162" s="62" t="s">
        <v>408</v>
      </c>
      <c r="B162" s="873">
        <v>26</v>
      </c>
      <c r="C162" s="68">
        <v>3</v>
      </c>
      <c r="D162" s="68" t="s">
        <v>247</v>
      </c>
      <c r="E162" s="68">
        <v>1</v>
      </c>
      <c r="F162" s="596" t="s">
        <v>247</v>
      </c>
      <c r="G162" s="873">
        <v>4</v>
      </c>
      <c r="H162" s="79">
        <v>4</v>
      </c>
      <c r="I162" s="80"/>
    </row>
    <row r="163" spans="1:9">
      <c r="A163" s="62" t="s">
        <v>409</v>
      </c>
      <c r="B163" s="874">
        <v>2</v>
      </c>
      <c r="C163" s="68" t="s">
        <v>247</v>
      </c>
      <c r="D163" s="68" t="s">
        <v>247</v>
      </c>
      <c r="E163" s="68">
        <v>1</v>
      </c>
      <c r="F163" s="596" t="s">
        <v>247</v>
      </c>
      <c r="G163" s="874">
        <v>1</v>
      </c>
      <c r="H163" s="68">
        <v>1</v>
      </c>
      <c r="I163" s="80"/>
    </row>
    <row r="164" spans="1:9">
      <c r="A164" s="62" t="s">
        <v>410</v>
      </c>
      <c r="B164" s="873" t="s">
        <v>247</v>
      </c>
      <c r="C164" s="68" t="s">
        <v>247</v>
      </c>
      <c r="D164" s="68" t="s">
        <v>247</v>
      </c>
      <c r="E164" s="68" t="s">
        <v>247</v>
      </c>
      <c r="F164" s="596" t="s">
        <v>247</v>
      </c>
      <c r="G164" s="873" t="s">
        <v>247</v>
      </c>
      <c r="H164" s="79" t="s">
        <v>247</v>
      </c>
      <c r="I164" s="80"/>
    </row>
    <row r="165" spans="1:9">
      <c r="A165" s="62" t="s">
        <v>411</v>
      </c>
      <c r="B165" s="873" t="s">
        <v>247</v>
      </c>
      <c r="C165" s="68" t="s">
        <v>247</v>
      </c>
      <c r="D165" s="68" t="s">
        <v>247</v>
      </c>
      <c r="E165" s="68" t="s">
        <v>247</v>
      </c>
      <c r="F165" s="596" t="s">
        <v>247</v>
      </c>
      <c r="G165" s="873" t="s">
        <v>247</v>
      </c>
      <c r="H165" s="68" t="s">
        <v>247</v>
      </c>
      <c r="I165" s="80"/>
    </row>
    <row r="166" spans="1:9">
      <c r="A166" s="62" t="s">
        <v>412</v>
      </c>
      <c r="B166" s="874" t="s">
        <v>247</v>
      </c>
      <c r="C166" s="68" t="s">
        <v>247</v>
      </c>
      <c r="D166" s="68" t="s">
        <v>247</v>
      </c>
      <c r="E166" s="68" t="s">
        <v>247</v>
      </c>
      <c r="F166" s="596" t="s">
        <v>247</v>
      </c>
      <c r="G166" s="874" t="s">
        <v>247</v>
      </c>
      <c r="H166" s="79" t="s">
        <v>247</v>
      </c>
      <c r="I166" s="80"/>
    </row>
    <row r="167" spans="1:9">
      <c r="A167" s="62" t="s">
        <v>431</v>
      </c>
      <c r="B167" s="873" t="s">
        <v>247</v>
      </c>
      <c r="C167" s="68" t="s">
        <v>247</v>
      </c>
      <c r="D167" s="68" t="s">
        <v>247</v>
      </c>
      <c r="E167" s="68" t="s">
        <v>247</v>
      </c>
      <c r="F167" s="596" t="s">
        <v>247</v>
      </c>
      <c r="G167" s="873" t="s">
        <v>247</v>
      </c>
      <c r="H167" s="79" t="s">
        <v>247</v>
      </c>
      <c r="I167" s="80"/>
    </row>
    <row r="168" spans="1:9">
      <c r="B168" s="873"/>
      <c r="C168" s="68"/>
      <c r="D168" s="68"/>
      <c r="E168" s="68"/>
      <c r="F168" s="596"/>
      <c r="G168" s="873"/>
      <c r="H168" s="79"/>
      <c r="I168" s="80"/>
    </row>
    <row r="169" spans="1:9">
      <c r="A169" s="61" t="s">
        <v>432</v>
      </c>
      <c r="B169" s="873"/>
      <c r="C169" s="68"/>
      <c r="D169" s="68"/>
      <c r="E169" s="68"/>
      <c r="F169" s="596"/>
      <c r="G169" s="873"/>
      <c r="H169" s="79"/>
      <c r="I169" s="80"/>
    </row>
    <row r="170" spans="1:9" ht="25.5">
      <c r="A170" s="81" t="s">
        <v>433</v>
      </c>
      <c r="B170" s="873" t="s">
        <v>247</v>
      </c>
      <c r="C170" s="852" t="s">
        <v>247</v>
      </c>
      <c r="D170" s="852" t="s">
        <v>247</v>
      </c>
      <c r="E170" s="852" t="s">
        <v>247</v>
      </c>
      <c r="F170" s="853" t="s">
        <v>247</v>
      </c>
      <c r="G170" s="873" t="s">
        <v>247</v>
      </c>
      <c r="H170" s="79" t="s">
        <v>247</v>
      </c>
      <c r="I170" s="80"/>
    </row>
    <row r="171" spans="1:9">
      <c r="B171" s="875"/>
      <c r="C171" s="79"/>
      <c r="D171" s="64"/>
      <c r="E171" s="79"/>
      <c r="F171" s="52"/>
      <c r="G171" s="875"/>
      <c r="H171" s="79"/>
      <c r="I171" s="80"/>
    </row>
    <row r="172" spans="1:9">
      <c r="A172" s="97" t="s">
        <v>231</v>
      </c>
      <c r="B172" s="875">
        <v>80</v>
      </c>
      <c r="C172" s="98">
        <v>11</v>
      </c>
      <c r="D172" s="98">
        <v>1</v>
      </c>
      <c r="E172" s="98">
        <v>18</v>
      </c>
      <c r="F172" s="99">
        <v>3</v>
      </c>
      <c r="G172" s="875">
        <v>33</v>
      </c>
      <c r="H172" s="98">
        <v>28</v>
      </c>
      <c r="I172" s="80"/>
    </row>
    <row r="173" spans="1:9">
      <c r="A173" s="73"/>
      <c r="B173" s="64"/>
      <c r="C173" s="64"/>
      <c r="D173" s="64"/>
      <c r="E173" s="64"/>
      <c r="F173" s="68"/>
      <c r="G173" s="64"/>
      <c r="H173" s="64"/>
      <c r="I173" s="80"/>
    </row>
    <row r="174" spans="1:9">
      <c r="B174" s="84" t="str">
        <f t="shared" ref="B174:H174" si="5">IF(B172=B14,"","ERROR WITH TOP TABLE")</f>
        <v/>
      </c>
      <c r="C174" s="84" t="str">
        <f t="shared" si="5"/>
        <v/>
      </c>
      <c r="D174" s="84" t="str">
        <f t="shared" si="5"/>
        <v/>
      </c>
      <c r="E174" s="84" t="str">
        <f t="shared" si="5"/>
        <v/>
      </c>
      <c r="F174" s="84" t="str">
        <f t="shared" si="5"/>
        <v/>
      </c>
      <c r="G174" s="85" t="str">
        <f t="shared" si="5"/>
        <v/>
      </c>
      <c r="H174" s="84" t="str">
        <f t="shared" si="5"/>
        <v/>
      </c>
    </row>
    <row r="175" spans="1:9" ht="12.75" customHeight="1">
      <c r="A175" s="1159" t="s">
        <v>570</v>
      </c>
      <c r="B175" s="1154" t="s">
        <v>386</v>
      </c>
      <c r="C175" s="1156" t="s">
        <v>385</v>
      </c>
      <c r="D175" s="1156"/>
      <c r="E175" s="1156"/>
      <c r="F175" s="1157"/>
      <c r="G175" s="1157"/>
      <c r="H175" s="1154" t="s">
        <v>390</v>
      </c>
    </row>
    <row r="176" spans="1:9" ht="39.75">
      <c r="A176" s="1160"/>
      <c r="B176" s="1155"/>
      <c r="C176" s="95" t="s">
        <v>387</v>
      </c>
      <c r="D176" s="95" t="s">
        <v>388</v>
      </c>
      <c r="E176" s="95" t="s">
        <v>389</v>
      </c>
      <c r="F176" s="95" t="s">
        <v>741</v>
      </c>
      <c r="G176" s="96" t="s">
        <v>231</v>
      </c>
      <c r="H176" s="1155"/>
    </row>
    <row r="177" spans="1:9">
      <c r="A177" s="56"/>
      <c r="B177" s="877"/>
      <c r="C177" s="850"/>
      <c r="D177" s="850"/>
      <c r="E177" s="850"/>
      <c r="F177" s="851"/>
      <c r="G177" s="872"/>
      <c r="H177" s="76"/>
    </row>
    <row r="178" spans="1:9">
      <c r="A178" s="77" t="s">
        <v>391</v>
      </c>
      <c r="B178" s="878"/>
      <c r="C178" s="852"/>
      <c r="D178" s="852"/>
      <c r="E178" s="852"/>
      <c r="F178" s="853"/>
      <c r="G178" s="873"/>
      <c r="H178" s="78"/>
    </row>
    <row r="179" spans="1:9">
      <c r="A179" s="62" t="s">
        <v>392</v>
      </c>
      <c r="B179" s="879">
        <v>1</v>
      </c>
      <c r="C179" s="68" t="s">
        <v>247</v>
      </c>
      <c r="D179" s="68" t="s">
        <v>247</v>
      </c>
      <c r="E179" s="68">
        <v>1</v>
      </c>
      <c r="F179" s="596" t="s">
        <v>247</v>
      </c>
      <c r="G179" s="874">
        <v>1</v>
      </c>
      <c r="H179" s="79" t="s">
        <v>247</v>
      </c>
      <c r="I179" s="80"/>
    </row>
    <row r="180" spans="1:9">
      <c r="A180" s="62" t="s">
        <v>393</v>
      </c>
      <c r="B180" s="879" t="s">
        <v>247</v>
      </c>
      <c r="C180" s="852">
        <v>1</v>
      </c>
      <c r="D180" s="852" t="s">
        <v>247</v>
      </c>
      <c r="E180" s="852" t="s">
        <v>247</v>
      </c>
      <c r="F180" s="853" t="s">
        <v>247</v>
      </c>
      <c r="G180" s="873">
        <v>1</v>
      </c>
      <c r="H180" s="79" t="s">
        <v>247</v>
      </c>
      <c r="I180" s="80"/>
    </row>
    <row r="181" spans="1:9">
      <c r="A181" s="62" t="s">
        <v>394</v>
      </c>
      <c r="B181" s="879">
        <v>5</v>
      </c>
      <c r="C181" s="68">
        <v>2</v>
      </c>
      <c r="D181" s="68">
        <v>1</v>
      </c>
      <c r="E181" s="68">
        <v>2</v>
      </c>
      <c r="F181" s="596" t="s">
        <v>247</v>
      </c>
      <c r="G181" s="873">
        <v>5</v>
      </c>
      <c r="H181" s="79">
        <v>3</v>
      </c>
      <c r="I181" s="80"/>
    </row>
    <row r="182" spans="1:9">
      <c r="A182" s="62" t="s">
        <v>395</v>
      </c>
      <c r="B182" s="874">
        <v>2</v>
      </c>
      <c r="C182" s="68" t="s">
        <v>247</v>
      </c>
      <c r="D182" s="68" t="s">
        <v>247</v>
      </c>
      <c r="E182" s="68">
        <v>3</v>
      </c>
      <c r="F182" s="596" t="s">
        <v>247</v>
      </c>
      <c r="G182" s="873">
        <v>3</v>
      </c>
      <c r="H182" s="68">
        <v>3</v>
      </c>
      <c r="I182" s="80"/>
    </row>
    <row r="183" spans="1:9">
      <c r="A183" s="62" t="s">
        <v>396</v>
      </c>
      <c r="B183" s="879">
        <v>3</v>
      </c>
      <c r="C183" s="68" t="s">
        <v>247</v>
      </c>
      <c r="D183" s="68">
        <v>1</v>
      </c>
      <c r="E183" s="68" t="s">
        <v>247</v>
      </c>
      <c r="F183" s="596" t="s">
        <v>247</v>
      </c>
      <c r="G183" s="873">
        <v>1</v>
      </c>
      <c r="H183" s="79">
        <v>4</v>
      </c>
      <c r="I183" s="80"/>
    </row>
    <row r="184" spans="1:9">
      <c r="A184" s="62" t="s">
        <v>397</v>
      </c>
      <c r="B184" s="879">
        <v>2</v>
      </c>
      <c r="C184" s="68">
        <v>1</v>
      </c>
      <c r="D184" s="68" t="s">
        <v>247</v>
      </c>
      <c r="E184" s="68" t="s">
        <v>247</v>
      </c>
      <c r="F184" s="596" t="s">
        <v>247</v>
      </c>
      <c r="G184" s="874">
        <v>1</v>
      </c>
      <c r="H184" s="79">
        <v>1</v>
      </c>
      <c r="I184" s="80"/>
    </row>
    <row r="185" spans="1:9">
      <c r="A185" s="62" t="s">
        <v>398</v>
      </c>
      <c r="B185" s="874" t="s">
        <v>247</v>
      </c>
      <c r="C185" s="68" t="s">
        <v>247</v>
      </c>
      <c r="D185" s="68" t="s">
        <v>247</v>
      </c>
      <c r="E185" s="68" t="s">
        <v>247</v>
      </c>
      <c r="F185" s="596" t="s">
        <v>247</v>
      </c>
      <c r="G185" s="874" t="s">
        <v>247</v>
      </c>
      <c r="H185" s="68" t="s">
        <v>247</v>
      </c>
      <c r="I185" s="80"/>
    </row>
    <row r="186" spans="1:9">
      <c r="A186" s="62" t="s">
        <v>573</v>
      </c>
      <c r="B186" s="879" t="s">
        <v>247</v>
      </c>
      <c r="C186" s="68" t="s">
        <v>247</v>
      </c>
      <c r="D186" s="68" t="s">
        <v>247</v>
      </c>
      <c r="E186" s="68">
        <v>1</v>
      </c>
      <c r="F186" s="596" t="s">
        <v>247</v>
      </c>
      <c r="G186" s="873">
        <v>1</v>
      </c>
      <c r="H186" s="68" t="s">
        <v>247</v>
      </c>
      <c r="I186" s="80"/>
    </row>
    <row r="187" spans="1:9">
      <c r="A187" s="62" t="s">
        <v>399</v>
      </c>
      <c r="B187" s="879">
        <v>2</v>
      </c>
      <c r="C187" s="68" t="s">
        <v>247</v>
      </c>
      <c r="D187" s="68" t="s">
        <v>247</v>
      </c>
      <c r="E187" s="68">
        <v>3</v>
      </c>
      <c r="F187" s="596" t="s">
        <v>247</v>
      </c>
      <c r="G187" s="873">
        <v>3</v>
      </c>
      <c r="H187" s="79">
        <v>1</v>
      </c>
      <c r="I187" s="80"/>
    </row>
    <row r="188" spans="1:9">
      <c r="A188" s="62" t="s">
        <v>400</v>
      </c>
      <c r="B188" s="874" t="s">
        <v>247</v>
      </c>
      <c r="C188" s="68" t="s">
        <v>247</v>
      </c>
      <c r="D188" s="68" t="s">
        <v>247</v>
      </c>
      <c r="E188" s="68" t="s">
        <v>247</v>
      </c>
      <c r="F188" s="596" t="s">
        <v>247</v>
      </c>
      <c r="G188" s="873" t="s">
        <v>247</v>
      </c>
      <c r="H188" s="68" t="s">
        <v>247</v>
      </c>
      <c r="I188" s="80"/>
    </row>
    <row r="189" spans="1:9">
      <c r="A189" s="62" t="s">
        <v>401</v>
      </c>
      <c r="B189" s="879">
        <v>6</v>
      </c>
      <c r="C189" s="852" t="s">
        <v>247</v>
      </c>
      <c r="D189" s="852" t="s">
        <v>247</v>
      </c>
      <c r="E189" s="852" t="s">
        <v>247</v>
      </c>
      <c r="F189" s="853" t="s">
        <v>247</v>
      </c>
      <c r="G189" s="873" t="s">
        <v>247</v>
      </c>
      <c r="H189" s="79">
        <v>6</v>
      </c>
      <c r="I189" s="80"/>
    </row>
    <row r="190" spans="1:9">
      <c r="A190" s="62" t="s">
        <v>404</v>
      </c>
      <c r="B190" s="879">
        <v>9</v>
      </c>
      <c r="C190" s="852">
        <v>1</v>
      </c>
      <c r="D190" s="852">
        <v>1</v>
      </c>
      <c r="E190" s="852">
        <v>5</v>
      </c>
      <c r="F190" s="853" t="s">
        <v>247</v>
      </c>
      <c r="G190" s="873">
        <v>7</v>
      </c>
      <c r="H190" s="79">
        <v>4</v>
      </c>
      <c r="I190" s="80"/>
    </row>
    <row r="191" spans="1:9">
      <c r="A191" s="62" t="s">
        <v>405</v>
      </c>
      <c r="B191" s="874">
        <v>8</v>
      </c>
      <c r="C191" s="68" t="s">
        <v>247</v>
      </c>
      <c r="D191" s="68" t="s">
        <v>247</v>
      </c>
      <c r="E191" s="68">
        <v>3</v>
      </c>
      <c r="F191" s="596" t="s">
        <v>247</v>
      </c>
      <c r="G191" s="874">
        <v>3</v>
      </c>
      <c r="H191" s="68">
        <v>6</v>
      </c>
      <c r="I191" s="80"/>
    </row>
    <row r="192" spans="1:9">
      <c r="A192" s="62" t="s">
        <v>406</v>
      </c>
      <c r="B192" s="874">
        <v>2</v>
      </c>
      <c r="C192" s="852">
        <v>1</v>
      </c>
      <c r="D192" s="852" t="s">
        <v>247</v>
      </c>
      <c r="E192" s="852" t="s">
        <v>247</v>
      </c>
      <c r="F192" s="853" t="s">
        <v>247</v>
      </c>
      <c r="G192" s="873">
        <v>1</v>
      </c>
      <c r="H192" s="68">
        <v>2</v>
      </c>
      <c r="I192" s="80"/>
    </row>
    <row r="193" spans="1:9">
      <c r="A193" s="62" t="s">
        <v>407</v>
      </c>
      <c r="B193" s="879">
        <v>1</v>
      </c>
      <c r="C193" s="68" t="s">
        <v>247</v>
      </c>
      <c r="D193" s="68" t="s">
        <v>247</v>
      </c>
      <c r="E193" s="68">
        <v>3</v>
      </c>
      <c r="F193" s="596" t="s">
        <v>247</v>
      </c>
      <c r="G193" s="873">
        <v>3</v>
      </c>
      <c r="H193" s="79" t="s">
        <v>247</v>
      </c>
      <c r="I193" s="80"/>
    </row>
    <row r="194" spans="1:9">
      <c r="A194" s="62" t="s">
        <v>408</v>
      </c>
      <c r="B194" s="874">
        <v>16</v>
      </c>
      <c r="C194" s="68">
        <v>4</v>
      </c>
      <c r="D194" s="68" t="s">
        <v>247</v>
      </c>
      <c r="E194" s="68">
        <v>5</v>
      </c>
      <c r="F194" s="596" t="s">
        <v>247</v>
      </c>
      <c r="G194" s="874">
        <v>9</v>
      </c>
      <c r="H194" s="68">
        <v>8</v>
      </c>
      <c r="I194" s="80"/>
    </row>
    <row r="195" spans="1:9">
      <c r="A195" s="62" t="s">
        <v>409</v>
      </c>
      <c r="B195" s="879">
        <v>1</v>
      </c>
      <c r="C195" s="68">
        <v>2</v>
      </c>
      <c r="D195" s="68" t="s">
        <v>247</v>
      </c>
      <c r="E195" s="68" t="s">
        <v>247</v>
      </c>
      <c r="F195" s="596" t="s">
        <v>247</v>
      </c>
      <c r="G195" s="873">
        <v>2</v>
      </c>
      <c r="H195" s="79" t="s">
        <v>247</v>
      </c>
      <c r="I195" s="80"/>
    </row>
    <row r="196" spans="1:9">
      <c r="A196" s="62" t="s">
        <v>410</v>
      </c>
      <c r="B196" s="879">
        <v>1</v>
      </c>
      <c r="C196" s="68">
        <v>1</v>
      </c>
      <c r="D196" s="68" t="s">
        <v>247</v>
      </c>
      <c r="E196" s="68" t="s">
        <v>247</v>
      </c>
      <c r="F196" s="596" t="s">
        <v>247</v>
      </c>
      <c r="G196" s="873">
        <v>1</v>
      </c>
      <c r="H196" s="68" t="s">
        <v>247</v>
      </c>
      <c r="I196" s="80"/>
    </row>
    <row r="197" spans="1:9">
      <c r="A197" s="62" t="s">
        <v>411</v>
      </c>
      <c r="B197" s="879">
        <v>4</v>
      </c>
      <c r="C197" s="68" t="s">
        <v>247</v>
      </c>
      <c r="D197" s="68" t="s">
        <v>247</v>
      </c>
      <c r="E197" s="68">
        <v>2</v>
      </c>
      <c r="F197" s="596" t="s">
        <v>247</v>
      </c>
      <c r="G197" s="874">
        <v>2</v>
      </c>
      <c r="H197" s="79">
        <v>2</v>
      </c>
      <c r="I197" s="80"/>
    </row>
    <row r="198" spans="1:9">
      <c r="A198" s="62" t="s">
        <v>412</v>
      </c>
      <c r="B198" s="879" t="s">
        <v>247</v>
      </c>
      <c r="C198" s="68" t="s">
        <v>247</v>
      </c>
      <c r="D198" s="68" t="s">
        <v>247</v>
      </c>
      <c r="E198" s="68" t="s">
        <v>247</v>
      </c>
      <c r="F198" s="596" t="s">
        <v>247</v>
      </c>
      <c r="G198" s="873" t="s">
        <v>247</v>
      </c>
      <c r="H198" s="79" t="s">
        <v>247</v>
      </c>
      <c r="I198" s="80"/>
    </row>
    <row r="199" spans="1:9">
      <c r="A199" s="62" t="s">
        <v>431</v>
      </c>
      <c r="B199" s="879">
        <v>1</v>
      </c>
      <c r="C199" s="68">
        <v>1</v>
      </c>
      <c r="D199" s="68" t="s">
        <v>247</v>
      </c>
      <c r="E199" s="68" t="s">
        <v>247</v>
      </c>
      <c r="F199" s="596" t="s">
        <v>247</v>
      </c>
      <c r="G199" s="873">
        <v>1</v>
      </c>
      <c r="H199" s="79" t="s">
        <v>247</v>
      </c>
      <c r="I199" s="80"/>
    </row>
    <row r="200" spans="1:9">
      <c r="B200" s="879"/>
      <c r="C200" s="68"/>
      <c r="D200" s="68"/>
      <c r="E200" s="68"/>
      <c r="F200" s="596"/>
      <c r="G200" s="873"/>
      <c r="H200" s="79"/>
      <c r="I200" s="80"/>
    </row>
    <row r="201" spans="1:9">
      <c r="A201" s="61" t="s">
        <v>432</v>
      </c>
      <c r="B201" s="879"/>
      <c r="C201" s="852"/>
      <c r="D201" s="852"/>
      <c r="E201" s="852"/>
      <c r="F201" s="853"/>
      <c r="G201" s="873"/>
      <c r="H201" s="79"/>
      <c r="I201" s="80"/>
    </row>
    <row r="202" spans="1:9" ht="12.75" customHeight="1">
      <c r="A202" s="89" t="s">
        <v>572</v>
      </c>
      <c r="B202" s="879" t="s">
        <v>247</v>
      </c>
      <c r="C202" s="79" t="s">
        <v>247</v>
      </c>
      <c r="D202" s="64">
        <v>1</v>
      </c>
      <c r="E202" s="79" t="s">
        <v>247</v>
      </c>
      <c r="F202" s="855" t="s">
        <v>247</v>
      </c>
      <c r="G202" s="873">
        <v>1</v>
      </c>
      <c r="H202" s="79" t="s">
        <v>247</v>
      </c>
      <c r="I202" s="80"/>
    </row>
    <row r="203" spans="1:9" ht="25.5">
      <c r="A203" s="89" t="s">
        <v>433</v>
      </c>
      <c r="B203" s="879">
        <v>1</v>
      </c>
      <c r="C203" s="852" t="s">
        <v>247</v>
      </c>
      <c r="D203" s="852" t="s">
        <v>247</v>
      </c>
      <c r="E203" s="852" t="s">
        <v>247</v>
      </c>
      <c r="F203" s="853">
        <v>1</v>
      </c>
      <c r="G203" s="873">
        <v>1</v>
      </c>
      <c r="H203" s="79" t="s">
        <v>247</v>
      </c>
      <c r="I203" s="80"/>
    </row>
    <row r="204" spans="1:9">
      <c r="B204" s="878"/>
      <c r="C204" s="852"/>
      <c r="D204" s="852"/>
      <c r="E204" s="852"/>
      <c r="F204" s="853"/>
      <c r="G204" s="873"/>
      <c r="H204" s="60"/>
      <c r="I204" s="80"/>
    </row>
    <row r="205" spans="1:9">
      <c r="A205" s="97" t="s">
        <v>231</v>
      </c>
      <c r="B205" s="876">
        <v>65</v>
      </c>
      <c r="C205" s="98">
        <v>14</v>
      </c>
      <c r="D205" s="98">
        <v>4</v>
      </c>
      <c r="E205" s="98">
        <v>28</v>
      </c>
      <c r="F205" s="98">
        <v>1</v>
      </c>
      <c r="G205" s="876">
        <v>47</v>
      </c>
      <c r="H205" s="98">
        <v>40</v>
      </c>
      <c r="I205" s="80"/>
    </row>
    <row r="206" spans="1:9">
      <c r="A206" s="73"/>
      <c r="B206" s="64"/>
      <c r="C206" s="64"/>
      <c r="D206" s="64"/>
      <c r="E206" s="64"/>
      <c r="F206" s="64"/>
      <c r="G206" s="64"/>
      <c r="H206" s="64"/>
      <c r="I206" s="80"/>
    </row>
    <row r="207" spans="1:9">
      <c r="A207" s="73"/>
      <c r="B207" s="254" t="str">
        <f t="shared" ref="B207:H207" si="6">IF(AND(B205="-",SUM(B179:B203)=0),"",IF(B205=SUM(B179:B203),"","TOTALS DON’T MATCH SUM OF THE PART"))</f>
        <v/>
      </c>
      <c r="C207" s="254" t="str">
        <f t="shared" si="6"/>
        <v/>
      </c>
      <c r="D207" s="254" t="str">
        <f t="shared" si="6"/>
        <v/>
      </c>
      <c r="E207" s="254" t="str">
        <f t="shared" si="6"/>
        <v/>
      </c>
      <c r="F207" s="254" t="str">
        <f t="shared" si="6"/>
        <v/>
      </c>
      <c r="G207" s="254" t="str">
        <f t="shared" si="6"/>
        <v/>
      </c>
      <c r="H207" s="254" t="str">
        <f t="shared" si="6"/>
        <v/>
      </c>
    </row>
    <row r="208" spans="1:9" ht="12.75" customHeight="1">
      <c r="A208" s="1159" t="s">
        <v>571</v>
      </c>
      <c r="B208" s="1154" t="s">
        <v>386</v>
      </c>
      <c r="C208" s="1156" t="s">
        <v>385</v>
      </c>
      <c r="D208" s="1156"/>
      <c r="E208" s="1156"/>
      <c r="F208" s="1157"/>
      <c r="G208" s="1157"/>
      <c r="H208" s="1154" t="s">
        <v>390</v>
      </c>
    </row>
    <row r="209" spans="1:17" ht="39.75">
      <c r="A209" s="1160"/>
      <c r="B209" s="1155"/>
      <c r="C209" s="95" t="s">
        <v>387</v>
      </c>
      <c r="D209" s="95" t="s">
        <v>388</v>
      </c>
      <c r="E209" s="95" t="s">
        <v>389</v>
      </c>
      <c r="F209" s="95" t="s">
        <v>741</v>
      </c>
      <c r="G209" s="96" t="s">
        <v>231</v>
      </c>
      <c r="H209" s="1155"/>
    </row>
    <row r="210" spans="1:17">
      <c r="A210" s="56"/>
      <c r="B210" s="877"/>
      <c r="C210" s="850"/>
      <c r="D210" s="850"/>
      <c r="E210" s="850"/>
      <c r="F210" s="851"/>
      <c r="G210" s="872"/>
      <c r="H210" s="76"/>
    </row>
    <row r="211" spans="1:17">
      <c r="A211" s="77" t="s">
        <v>391</v>
      </c>
      <c r="B211" s="878"/>
      <c r="C211" s="852"/>
      <c r="D211" s="852"/>
      <c r="E211" s="852"/>
      <c r="F211" s="853"/>
      <c r="G211" s="873"/>
      <c r="H211" s="78"/>
    </row>
    <row r="212" spans="1:17">
      <c r="A212" s="62" t="s">
        <v>392</v>
      </c>
      <c r="B212" s="879">
        <v>1</v>
      </c>
      <c r="C212" s="68" t="s">
        <v>247</v>
      </c>
      <c r="D212" s="68" t="s">
        <v>247</v>
      </c>
      <c r="E212" s="68" t="s">
        <v>247</v>
      </c>
      <c r="F212" s="596" t="s">
        <v>247</v>
      </c>
      <c r="G212" s="874" t="s">
        <v>247</v>
      </c>
      <c r="H212" s="79">
        <v>2</v>
      </c>
      <c r="I212" s="80"/>
    </row>
    <row r="213" spans="1:17">
      <c r="A213" s="62" t="s">
        <v>393</v>
      </c>
      <c r="B213" s="879">
        <v>4</v>
      </c>
      <c r="C213" s="852">
        <v>2</v>
      </c>
      <c r="D213" s="852" t="s">
        <v>247</v>
      </c>
      <c r="E213" s="852">
        <v>1</v>
      </c>
      <c r="F213" s="853" t="s">
        <v>247</v>
      </c>
      <c r="G213" s="873">
        <v>3</v>
      </c>
      <c r="H213" s="79">
        <v>2</v>
      </c>
      <c r="I213" s="80"/>
    </row>
    <row r="214" spans="1:17">
      <c r="A214" s="62" t="s">
        <v>394</v>
      </c>
      <c r="B214" s="879">
        <v>2</v>
      </c>
      <c r="C214" s="68">
        <v>3</v>
      </c>
      <c r="D214" s="68" t="s">
        <v>247</v>
      </c>
      <c r="E214" s="68">
        <v>1</v>
      </c>
      <c r="F214" s="596" t="s">
        <v>247</v>
      </c>
      <c r="G214" s="873">
        <v>4</v>
      </c>
      <c r="H214" s="79">
        <v>4</v>
      </c>
      <c r="I214" s="80"/>
    </row>
    <row r="215" spans="1:17">
      <c r="A215" s="62" t="s">
        <v>395</v>
      </c>
      <c r="B215" s="874">
        <v>1</v>
      </c>
      <c r="C215" s="68" t="s">
        <v>247</v>
      </c>
      <c r="D215" s="68" t="s">
        <v>247</v>
      </c>
      <c r="E215" s="68">
        <v>1</v>
      </c>
      <c r="F215" s="596" t="s">
        <v>247</v>
      </c>
      <c r="G215" s="873">
        <v>1</v>
      </c>
      <c r="H215" s="68">
        <v>2</v>
      </c>
      <c r="I215" s="80"/>
    </row>
    <row r="216" spans="1:17">
      <c r="A216" s="62" t="s">
        <v>396</v>
      </c>
      <c r="B216" s="879">
        <v>1</v>
      </c>
      <c r="C216" s="68" t="s">
        <v>247</v>
      </c>
      <c r="D216" s="68" t="s">
        <v>247</v>
      </c>
      <c r="E216" s="68">
        <v>1</v>
      </c>
      <c r="F216" s="596" t="s">
        <v>247</v>
      </c>
      <c r="G216" s="873">
        <v>1</v>
      </c>
      <c r="H216" s="79">
        <v>1</v>
      </c>
      <c r="I216" s="80"/>
    </row>
    <row r="217" spans="1:17">
      <c r="A217" s="62" t="s">
        <v>397</v>
      </c>
      <c r="B217" s="879" t="s">
        <v>247</v>
      </c>
      <c r="C217" s="68">
        <v>1</v>
      </c>
      <c r="D217" s="68" t="s">
        <v>247</v>
      </c>
      <c r="E217" s="68" t="s">
        <v>247</v>
      </c>
      <c r="F217" s="596" t="s">
        <v>247</v>
      </c>
      <c r="G217" s="874">
        <v>1</v>
      </c>
      <c r="H217" s="79">
        <v>1</v>
      </c>
      <c r="I217" s="80"/>
    </row>
    <row r="218" spans="1:17">
      <c r="A218" s="62" t="s">
        <v>398</v>
      </c>
      <c r="B218" s="874" t="s">
        <v>247</v>
      </c>
      <c r="C218" s="68" t="s">
        <v>247</v>
      </c>
      <c r="D218" s="68" t="s">
        <v>247</v>
      </c>
      <c r="E218" s="68" t="s">
        <v>247</v>
      </c>
      <c r="F218" s="596" t="s">
        <v>247</v>
      </c>
      <c r="G218" s="874" t="s">
        <v>247</v>
      </c>
      <c r="H218" s="68" t="s">
        <v>247</v>
      </c>
      <c r="I218" s="80"/>
      <c r="J218" s="88"/>
      <c r="K218" s="91"/>
      <c r="L218" s="91"/>
      <c r="M218" s="78"/>
      <c r="N218" s="91"/>
      <c r="O218" s="78"/>
      <c r="P218" s="91"/>
      <c r="Q218" s="91"/>
    </row>
    <row r="219" spans="1:17">
      <c r="A219" s="62" t="s">
        <v>573</v>
      </c>
      <c r="B219" s="879">
        <v>1</v>
      </c>
      <c r="C219" s="68" t="s">
        <v>247</v>
      </c>
      <c r="D219" s="68" t="s">
        <v>247</v>
      </c>
      <c r="E219" s="68">
        <v>1</v>
      </c>
      <c r="F219" s="596" t="s">
        <v>247</v>
      </c>
      <c r="G219" s="873">
        <v>1</v>
      </c>
      <c r="H219" s="68">
        <v>1</v>
      </c>
      <c r="I219" s="80"/>
      <c r="J219" s="88"/>
      <c r="K219" s="91"/>
      <c r="L219" s="91"/>
      <c r="M219" s="78"/>
      <c r="N219" s="91"/>
      <c r="O219" s="78"/>
      <c r="P219" s="91"/>
      <c r="Q219" s="91"/>
    </row>
    <row r="220" spans="1:17">
      <c r="A220" s="62" t="s">
        <v>399</v>
      </c>
      <c r="B220" s="879">
        <v>2</v>
      </c>
      <c r="C220" s="68">
        <v>1</v>
      </c>
      <c r="D220" s="68" t="s">
        <v>247</v>
      </c>
      <c r="E220" s="68" t="s">
        <v>247</v>
      </c>
      <c r="F220" s="596" t="s">
        <v>247</v>
      </c>
      <c r="G220" s="873">
        <v>1</v>
      </c>
      <c r="H220" s="79">
        <v>2</v>
      </c>
      <c r="I220" s="80"/>
      <c r="J220" s="88"/>
      <c r="K220" s="91"/>
      <c r="L220" s="78"/>
      <c r="M220" s="78"/>
      <c r="N220" s="91"/>
      <c r="O220" s="78"/>
      <c r="P220" s="91"/>
      <c r="Q220" s="91"/>
    </row>
    <row r="221" spans="1:17">
      <c r="A221" s="62" t="s">
        <v>400</v>
      </c>
      <c r="B221" s="874" t="s">
        <v>247</v>
      </c>
      <c r="C221" s="68" t="s">
        <v>247</v>
      </c>
      <c r="D221" s="68" t="s">
        <v>247</v>
      </c>
      <c r="E221" s="68" t="s">
        <v>247</v>
      </c>
      <c r="F221" s="596" t="s">
        <v>247</v>
      </c>
      <c r="G221" s="873" t="s">
        <v>247</v>
      </c>
      <c r="H221" s="68" t="s">
        <v>247</v>
      </c>
      <c r="I221" s="80"/>
      <c r="J221" s="88"/>
      <c r="K221" s="78"/>
      <c r="L221" s="91"/>
      <c r="M221" s="78"/>
      <c r="N221" s="90"/>
      <c r="O221" s="78"/>
      <c r="P221" s="91"/>
      <c r="Q221" s="91"/>
    </row>
    <row r="222" spans="1:17">
      <c r="A222" s="62" t="s">
        <v>401</v>
      </c>
      <c r="B222" s="879" t="s">
        <v>247</v>
      </c>
      <c r="C222" s="852" t="s">
        <v>247</v>
      </c>
      <c r="D222" s="852" t="s">
        <v>247</v>
      </c>
      <c r="E222" s="852" t="s">
        <v>247</v>
      </c>
      <c r="F222" s="853" t="s">
        <v>247</v>
      </c>
      <c r="G222" s="873" t="s">
        <v>247</v>
      </c>
      <c r="H222" s="79" t="s">
        <v>247</v>
      </c>
      <c r="I222" s="80"/>
      <c r="J222" s="88"/>
      <c r="K222" s="78"/>
      <c r="L222" s="78"/>
      <c r="M222" s="78"/>
      <c r="N222" s="78"/>
      <c r="O222" s="78"/>
      <c r="P222" s="78"/>
      <c r="Q222" s="91"/>
    </row>
    <row r="223" spans="1:17">
      <c r="A223" s="62" t="s">
        <v>404</v>
      </c>
      <c r="B223" s="879">
        <v>4</v>
      </c>
      <c r="C223" s="852">
        <v>3</v>
      </c>
      <c r="D223" s="852" t="s">
        <v>247</v>
      </c>
      <c r="E223" s="852">
        <v>2</v>
      </c>
      <c r="F223" s="853" t="s">
        <v>247</v>
      </c>
      <c r="G223" s="873">
        <v>5</v>
      </c>
      <c r="H223" s="79">
        <v>3</v>
      </c>
      <c r="I223" s="80"/>
      <c r="J223" s="88"/>
      <c r="K223" s="91"/>
      <c r="L223" s="78"/>
      <c r="M223" s="78"/>
      <c r="N223" s="90"/>
      <c r="O223" s="78"/>
      <c r="P223" s="91"/>
      <c r="Q223" s="91"/>
    </row>
    <row r="224" spans="1:17">
      <c r="A224" s="62" t="s">
        <v>405</v>
      </c>
      <c r="B224" s="874">
        <v>1</v>
      </c>
      <c r="C224" s="68">
        <v>6</v>
      </c>
      <c r="D224" s="68" t="s">
        <v>247</v>
      </c>
      <c r="E224" s="68">
        <v>6</v>
      </c>
      <c r="F224" s="596" t="s">
        <v>247</v>
      </c>
      <c r="G224" s="874">
        <v>12</v>
      </c>
      <c r="H224" s="68" t="s">
        <v>247</v>
      </c>
      <c r="I224" s="80"/>
      <c r="J224" s="88"/>
      <c r="K224" s="91"/>
      <c r="L224" s="91"/>
      <c r="M224" s="78"/>
      <c r="N224" s="91"/>
      <c r="O224" s="78"/>
      <c r="P224" s="91"/>
      <c r="Q224" s="91"/>
    </row>
    <row r="225" spans="1:17">
      <c r="A225" s="62" t="s">
        <v>574</v>
      </c>
      <c r="B225" s="874">
        <v>1</v>
      </c>
      <c r="C225" s="852" t="s">
        <v>247</v>
      </c>
      <c r="D225" s="852" t="s">
        <v>247</v>
      </c>
      <c r="E225" s="852" t="s">
        <v>247</v>
      </c>
      <c r="F225" s="853" t="s">
        <v>247</v>
      </c>
      <c r="G225" s="873" t="s">
        <v>247</v>
      </c>
      <c r="H225" s="68">
        <v>1</v>
      </c>
      <c r="I225" s="80"/>
      <c r="J225" s="88"/>
      <c r="K225" s="91"/>
      <c r="L225" s="91"/>
      <c r="M225" s="78"/>
      <c r="N225" s="91"/>
      <c r="O225" s="78"/>
      <c r="P225" s="91"/>
      <c r="Q225" s="91"/>
    </row>
    <row r="226" spans="1:17">
      <c r="A226" s="62" t="s">
        <v>406</v>
      </c>
      <c r="B226" s="879" t="s">
        <v>247</v>
      </c>
      <c r="C226" s="68" t="s">
        <v>247</v>
      </c>
      <c r="D226" s="68" t="s">
        <v>247</v>
      </c>
      <c r="E226" s="68">
        <v>1</v>
      </c>
      <c r="F226" s="596" t="s">
        <v>247</v>
      </c>
      <c r="G226" s="873">
        <v>1</v>
      </c>
      <c r="H226" s="79" t="s">
        <v>247</v>
      </c>
      <c r="I226" s="80"/>
      <c r="J226" s="88"/>
      <c r="K226" s="91"/>
      <c r="L226" s="91"/>
      <c r="M226" s="78"/>
      <c r="N226" s="91"/>
      <c r="O226" s="78"/>
      <c r="P226" s="91"/>
      <c r="Q226" s="78"/>
    </row>
    <row r="227" spans="1:17">
      <c r="A227" s="62" t="s">
        <v>407</v>
      </c>
      <c r="B227" s="874">
        <v>1</v>
      </c>
      <c r="C227" s="68">
        <v>1</v>
      </c>
      <c r="D227" s="68" t="s">
        <v>247</v>
      </c>
      <c r="E227" s="68">
        <v>3</v>
      </c>
      <c r="F227" s="596" t="s">
        <v>247</v>
      </c>
      <c r="G227" s="874">
        <v>4</v>
      </c>
      <c r="H227" s="68" t="s">
        <v>247</v>
      </c>
      <c r="I227" s="80"/>
      <c r="J227" s="88"/>
      <c r="K227" s="78"/>
      <c r="L227" s="78"/>
      <c r="M227" s="78"/>
      <c r="N227" s="91"/>
      <c r="O227" s="78"/>
      <c r="P227" s="78"/>
      <c r="Q227" s="78"/>
    </row>
    <row r="228" spans="1:17">
      <c r="A228" s="62" t="s">
        <v>408</v>
      </c>
      <c r="B228" s="879">
        <v>7</v>
      </c>
      <c r="C228" s="68">
        <v>3</v>
      </c>
      <c r="D228" s="68" t="s">
        <v>247</v>
      </c>
      <c r="E228" s="68">
        <v>9</v>
      </c>
      <c r="F228" s="596"/>
      <c r="G228" s="873">
        <v>12</v>
      </c>
      <c r="H228" s="79">
        <v>1</v>
      </c>
      <c r="I228" s="80"/>
      <c r="J228" s="88"/>
      <c r="K228" s="78"/>
      <c r="L228" s="78"/>
      <c r="M228" s="78"/>
      <c r="N228" s="78"/>
      <c r="O228" s="78"/>
      <c r="P228" s="78"/>
      <c r="Q228" s="78"/>
    </row>
    <row r="229" spans="1:17">
      <c r="A229" s="62" t="s">
        <v>409</v>
      </c>
      <c r="B229" s="879">
        <v>1</v>
      </c>
      <c r="C229" s="68">
        <v>1</v>
      </c>
      <c r="D229" s="68" t="s">
        <v>247</v>
      </c>
      <c r="E229" s="68" t="s">
        <v>247</v>
      </c>
      <c r="F229" s="596"/>
      <c r="G229" s="873">
        <v>1</v>
      </c>
      <c r="H229" s="68">
        <v>2</v>
      </c>
      <c r="I229" s="80"/>
      <c r="J229" s="88"/>
      <c r="K229" s="91"/>
      <c r="L229" s="91"/>
      <c r="M229" s="78"/>
      <c r="N229" s="91"/>
      <c r="O229" s="78"/>
      <c r="P229" s="91"/>
      <c r="Q229" s="91"/>
    </row>
    <row r="230" spans="1:17">
      <c r="A230" s="62" t="s">
        <v>410</v>
      </c>
      <c r="B230" s="879">
        <v>3</v>
      </c>
      <c r="C230" s="68">
        <v>1</v>
      </c>
      <c r="D230" s="68" t="s">
        <v>247</v>
      </c>
      <c r="E230" s="68">
        <v>3</v>
      </c>
      <c r="F230" s="596" t="s">
        <v>247</v>
      </c>
      <c r="G230" s="874">
        <v>4</v>
      </c>
      <c r="H230" s="79">
        <v>2</v>
      </c>
      <c r="I230" s="80"/>
      <c r="J230" s="88"/>
      <c r="K230" s="78"/>
      <c r="L230" s="78"/>
      <c r="M230" s="78"/>
      <c r="N230" s="78"/>
      <c r="O230" s="78"/>
      <c r="P230" s="91"/>
      <c r="Q230" s="78"/>
    </row>
    <row r="231" spans="1:17">
      <c r="A231" s="62" t="s">
        <v>411</v>
      </c>
      <c r="B231" s="879" t="s">
        <v>247</v>
      </c>
      <c r="C231" s="68" t="s">
        <v>247</v>
      </c>
      <c r="D231" s="68" t="s">
        <v>247</v>
      </c>
      <c r="E231" s="68" t="s">
        <v>247</v>
      </c>
      <c r="F231" s="596" t="s">
        <v>247</v>
      </c>
      <c r="G231" s="873" t="s">
        <v>247</v>
      </c>
      <c r="H231" s="79" t="s">
        <v>247</v>
      </c>
      <c r="I231" s="80"/>
      <c r="J231" s="88"/>
      <c r="K231" s="91"/>
      <c r="L231" s="91"/>
      <c r="M231" s="78"/>
      <c r="N231" s="91"/>
      <c r="O231" s="78"/>
      <c r="P231" s="91"/>
      <c r="Q231" s="91"/>
    </row>
    <row r="232" spans="1:17">
      <c r="A232" s="62" t="s">
        <v>412</v>
      </c>
      <c r="B232" s="879" t="s">
        <v>247</v>
      </c>
      <c r="C232" s="68" t="s">
        <v>247</v>
      </c>
      <c r="D232" s="68" t="s">
        <v>247</v>
      </c>
      <c r="E232" s="68" t="s">
        <v>247</v>
      </c>
      <c r="F232" s="596" t="s">
        <v>247</v>
      </c>
      <c r="G232" s="873" t="s">
        <v>247</v>
      </c>
      <c r="H232" s="79" t="s">
        <v>247</v>
      </c>
      <c r="I232" s="80"/>
      <c r="J232" s="88"/>
      <c r="K232" s="91"/>
      <c r="L232" s="78"/>
      <c r="M232" s="78"/>
      <c r="N232" s="78"/>
      <c r="O232" s="78"/>
      <c r="P232" s="78"/>
      <c r="Q232" s="91"/>
    </row>
    <row r="233" spans="1:17">
      <c r="A233" s="62" t="s">
        <v>431</v>
      </c>
      <c r="B233" s="879" t="s">
        <v>247</v>
      </c>
      <c r="C233" s="68">
        <v>2</v>
      </c>
      <c r="D233" s="68" t="s">
        <v>247</v>
      </c>
      <c r="E233" s="68" t="s">
        <v>247</v>
      </c>
      <c r="F233" s="596" t="s">
        <v>247</v>
      </c>
      <c r="G233" s="873">
        <v>2</v>
      </c>
      <c r="H233" s="79">
        <v>2</v>
      </c>
      <c r="I233" s="80"/>
    </row>
    <row r="234" spans="1:17">
      <c r="A234" s="62"/>
      <c r="B234" s="879"/>
      <c r="C234" s="852"/>
      <c r="D234" s="852"/>
      <c r="E234" s="852"/>
      <c r="F234" s="853"/>
      <c r="G234" s="873"/>
      <c r="H234" s="79"/>
      <c r="I234" s="80"/>
    </row>
    <row r="235" spans="1:17">
      <c r="A235" s="61" t="s">
        <v>432</v>
      </c>
      <c r="B235" s="879"/>
      <c r="C235" s="79"/>
      <c r="D235" s="64"/>
      <c r="E235" s="79"/>
      <c r="F235" s="855"/>
      <c r="G235" s="873"/>
      <c r="H235" s="79"/>
      <c r="I235" s="80"/>
    </row>
    <row r="236" spans="1:17" ht="25.5">
      <c r="A236" s="89" t="s">
        <v>572</v>
      </c>
      <c r="B236" s="879">
        <v>3</v>
      </c>
      <c r="C236" s="852">
        <v>3</v>
      </c>
      <c r="D236" s="852" t="s">
        <v>247</v>
      </c>
      <c r="E236" s="852">
        <v>1</v>
      </c>
      <c r="F236" s="853" t="s">
        <v>247</v>
      </c>
      <c r="G236" s="873">
        <v>4</v>
      </c>
      <c r="H236" s="79" t="s">
        <v>247</v>
      </c>
      <c r="I236" s="80"/>
    </row>
    <row r="237" spans="1:17" ht="25.5">
      <c r="A237" s="89" t="s">
        <v>433</v>
      </c>
      <c r="B237" s="879" t="s">
        <v>247</v>
      </c>
      <c r="C237" s="852">
        <v>1</v>
      </c>
      <c r="D237" s="852" t="s">
        <v>247</v>
      </c>
      <c r="E237" s="852" t="s">
        <v>247</v>
      </c>
      <c r="F237" s="853" t="s">
        <v>247</v>
      </c>
      <c r="G237" s="873">
        <v>1</v>
      </c>
      <c r="H237" s="79" t="s">
        <v>247</v>
      </c>
      <c r="I237" s="80"/>
    </row>
    <row r="238" spans="1:17">
      <c r="B238" s="878"/>
      <c r="C238" s="852"/>
      <c r="D238" s="852"/>
      <c r="E238" s="852"/>
      <c r="F238" s="853"/>
      <c r="G238" s="873"/>
      <c r="H238" s="60"/>
      <c r="I238" s="80"/>
    </row>
    <row r="239" spans="1:17">
      <c r="A239" s="97" t="s">
        <v>231</v>
      </c>
      <c r="B239" s="876">
        <v>33</v>
      </c>
      <c r="C239" s="98">
        <v>28</v>
      </c>
      <c r="D239" s="98" t="s">
        <v>247</v>
      </c>
      <c r="E239" s="98">
        <v>30</v>
      </c>
      <c r="F239" s="98" t="s">
        <v>247</v>
      </c>
      <c r="G239" s="876">
        <v>58</v>
      </c>
      <c r="H239" s="98">
        <v>26</v>
      </c>
      <c r="I239" s="80"/>
    </row>
    <row r="240" spans="1:17">
      <c r="A240" s="73"/>
      <c r="B240" s="64"/>
      <c r="C240" s="64"/>
      <c r="D240" s="64"/>
      <c r="E240" s="64"/>
      <c r="F240" s="64"/>
      <c r="G240" s="64"/>
      <c r="H240" s="64"/>
      <c r="I240" s="80"/>
    </row>
    <row r="241" spans="1:24">
      <c r="A241" s="73"/>
      <c r="B241" s="254"/>
      <c r="C241" s="254"/>
      <c r="D241" s="254"/>
      <c r="E241" s="254"/>
      <c r="F241" s="254"/>
      <c r="G241" s="254"/>
      <c r="H241" s="254"/>
      <c r="Q241" s="1161"/>
      <c r="R241" s="1154"/>
      <c r="S241" s="1163"/>
      <c r="T241" s="1163"/>
      <c r="U241" s="1163"/>
      <c r="V241" s="1164"/>
      <c r="W241" s="1164"/>
      <c r="X241" s="1154"/>
    </row>
    <row r="242" spans="1:24" ht="12.75" customHeight="1">
      <c r="A242" s="1159" t="s">
        <v>585</v>
      </c>
      <c r="B242" s="1154" t="s">
        <v>386</v>
      </c>
      <c r="C242" s="1156" t="s">
        <v>385</v>
      </c>
      <c r="D242" s="1156"/>
      <c r="E242" s="1156"/>
      <c r="F242" s="1157"/>
      <c r="G242" s="1157"/>
      <c r="H242" s="1165" t="s">
        <v>390</v>
      </c>
      <c r="Q242" s="1167"/>
      <c r="R242" s="1168"/>
      <c r="S242" s="386"/>
      <c r="T242" s="386"/>
      <c r="U242" s="386"/>
      <c r="V242" s="386"/>
      <c r="W242" s="75"/>
      <c r="X242" s="1168"/>
    </row>
    <row r="243" spans="1:24" ht="39.75">
      <c r="A243" s="1160"/>
      <c r="B243" s="1155"/>
      <c r="C243" s="95" t="s">
        <v>387</v>
      </c>
      <c r="D243" s="95" t="s">
        <v>388</v>
      </c>
      <c r="E243" s="95" t="s">
        <v>389</v>
      </c>
      <c r="F243" s="95" t="s">
        <v>741</v>
      </c>
      <c r="G243" s="96" t="s">
        <v>231</v>
      </c>
      <c r="H243" s="1166"/>
    </row>
    <row r="244" spans="1:24">
      <c r="A244" s="56"/>
      <c r="B244" s="877"/>
      <c r="C244" s="850"/>
      <c r="D244" s="850"/>
      <c r="E244" s="850"/>
      <c r="F244" s="851"/>
      <c r="G244" s="872"/>
      <c r="H244" s="76"/>
    </row>
    <row r="245" spans="1:24">
      <c r="A245" s="77" t="s">
        <v>391</v>
      </c>
      <c r="B245" s="878"/>
      <c r="C245" s="852"/>
      <c r="D245" s="852"/>
      <c r="E245" s="852"/>
      <c r="F245" s="853"/>
      <c r="G245" s="873"/>
      <c r="H245" s="78"/>
    </row>
    <row r="246" spans="1:24">
      <c r="A246" s="62" t="s">
        <v>392</v>
      </c>
      <c r="B246" s="879" t="s">
        <v>247</v>
      </c>
      <c r="C246" s="68" t="s">
        <v>247</v>
      </c>
      <c r="D246" s="68" t="s">
        <v>247</v>
      </c>
      <c r="E246" s="68" t="s">
        <v>247</v>
      </c>
      <c r="F246" s="596" t="s">
        <v>247</v>
      </c>
      <c r="G246" s="874" t="s">
        <v>247</v>
      </c>
      <c r="H246" s="79">
        <v>2</v>
      </c>
      <c r="I246" s="80"/>
      <c r="J246" s="88"/>
      <c r="K246" s="78"/>
      <c r="L246" s="78"/>
      <c r="M246" s="78"/>
      <c r="N246" s="78"/>
      <c r="O246" s="78"/>
      <c r="P246" s="78"/>
      <c r="Q246" s="91"/>
    </row>
    <row r="247" spans="1:24">
      <c r="A247" s="62" t="s">
        <v>393</v>
      </c>
      <c r="B247" s="879">
        <v>2</v>
      </c>
      <c r="C247" s="852">
        <v>1</v>
      </c>
      <c r="D247" s="852" t="s">
        <v>247</v>
      </c>
      <c r="E247" s="852">
        <v>1</v>
      </c>
      <c r="F247" s="853" t="s">
        <v>247</v>
      </c>
      <c r="G247" s="873">
        <v>2</v>
      </c>
      <c r="H247" s="79">
        <v>5</v>
      </c>
      <c r="I247" s="80"/>
      <c r="J247" s="88"/>
      <c r="K247" s="91"/>
      <c r="L247" s="91"/>
      <c r="M247" s="78"/>
      <c r="N247" s="91"/>
      <c r="O247" s="78"/>
      <c r="P247" s="91"/>
      <c r="Q247" s="91"/>
    </row>
    <row r="248" spans="1:24">
      <c r="A248" s="62" t="s">
        <v>394</v>
      </c>
      <c r="B248" s="879">
        <v>9</v>
      </c>
      <c r="C248" s="68">
        <v>5</v>
      </c>
      <c r="D248" s="68" t="s">
        <v>247</v>
      </c>
      <c r="E248" s="68">
        <v>3</v>
      </c>
      <c r="F248" s="596" t="s">
        <v>247</v>
      </c>
      <c r="G248" s="873">
        <v>8</v>
      </c>
      <c r="H248" s="79">
        <v>7</v>
      </c>
      <c r="I248" s="80"/>
      <c r="J248" s="88"/>
      <c r="K248" s="91"/>
      <c r="L248" s="91"/>
      <c r="M248" s="78"/>
      <c r="N248" s="91"/>
      <c r="O248" s="78"/>
      <c r="P248" s="91"/>
      <c r="Q248" s="91"/>
    </row>
    <row r="249" spans="1:24">
      <c r="A249" s="62" t="s">
        <v>586</v>
      </c>
      <c r="B249" s="874" t="s">
        <v>247</v>
      </c>
      <c r="C249" s="68">
        <v>2</v>
      </c>
      <c r="D249" s="68" t="s">
        <v>247</v>
      </c>
      <c r="E249" s="68" t="s">
        <v>247</v>
      </c>
      <c r="F249" s="596" t="s">
        <v>247</v>
      </c>
      <c r="G249" s="873">
        <v>2</v>
      </c>
      <c r="H249" s="68" t="s">
        <v>247</v>
      </c>
      <c r="I249" s="80"/>
      <c r="J249" s="88"/>
      <c r="K249" s="78"/>
      <c r="L249" s="91"/>
      <c r="M249" s="78"/>
      <c r="N249" s="78"/>
      <c r="O249" s="78"/>
      <c r="P249" s="91"/>
      <c r="Q249" s="78"/>
    </row>
    <row r="250" spans="1:24">
      <c r="A250" s="62" t="s">
        <v>395</v>
      </c>
      <c r="B250" s="874" t="s">
        <v>247</v>
      </c>
      <c r="C250" s="68">
        <v>1</v>
      </c>
      <c r="D250" s="68" t="s">
        <v>247</v>
      </c>
      <c r="E250" s="68" t="s">
        <v>247</v>
      </c>
      <c r="F250" s="596" t="s">
        <v>247</v>
      </c>
      <c r="G250" s="873">
        <v>1</v>
      </c>
      <c r="H250" s="68">
        <v>2</v>
      </c>
      <c r="I250" s="80"/>
      <c r="J250" s="88"/>
      <c r="K250" s="78"/>
      <c r="L250" s="91"/>
      <c r="M250" s="78"/>
      <c r="N250" s="78"/>
      <c r="O250" s="78"/>
      <c r="P250" s="91"/>
      <c r="Q250" s="91"/>
    </row>
    <row r="251" spans="1:24">
      <c r="A251" s="62" t="s">
        <v>396</v>
      </c>
      <c r="B251" s="874">
        <v>5</v>
      </c>
      <c r="C251" s="68">
        <v>1</v>
      </c>
      <c r="D251" s="68" t="s">
        <v>247</v>
      </c>
      <c r="E251" s="68">
        <v>1</v>
      </c>
      <c r="F251" s="596" t="s">
        <v>247</v>
      </c>
      <c r="G251" s="873">
        <v>2</v>
      </c>
      <c r="H251" s="68">
        <v>1</v>
      </c>
      <c r="I251" s="80"/>
      <c r="J251" s="88"/>
      <c r="K251" s="91"/>
      <c r="L251" s="91"/>
      <c r="M251" s="78"/>
      <c r="N251" s="91"/>
      <c r="O251" s="78"/>
      <c r="P251" s="91"/>
      <c r="Q251" s="91"/>
    </row>
    <row r="252" spans="1:24">
      <c r="A252" s="62" t="s">
        <v>587</v>
      </c>
      <c r="B252" s="874" t="s">
        <v>247</v>
      </c>
      <c r="C252" s="68">
        <v>1</v>
      </c>
      <c r="D252" s="68" t="s">
        <v>247</v>
      </c>
      <c r="E252" s="68" t="s">
        <v>247</v>
      </c>
      <c r="F252" s="596" t="s">
        <v>247</v>
      </c>
      <c r="G252" s="873">
        <v>1</v>
      </c>
      <c r="H252" s="68" t="s">
        <v>247</v>
      </c>
      <c r="I252" s="80"/>
      <c r="J252" s="88"/>
      <c r="K252" s="91"/>
      <c r="L252" s="78"/>
      <c r="M252" s="78"/>
      <c r="N252" s="91"/>
      <c r="O252" s="78"/>
      <c r="P252" s="91"/>
      <c r="Q252" s="91"/>
    </row>
    <row r="253" spans="1:24">
      <c r="A253" s="62" t="s">
        <v>397</v>
      </c>
      <c r="B253" s="874">
        <v>2</v>
      </c>
      <c r="C253" s="68">
        <v>1</v>
      </c>
      <c r="D253" s="68" t="s">
        <v>247</v>
      </c>
      <c r="E253" s="68">
        <v>4</v>
      </c>
      <c r="F253" s="596" t="s">
        <v>247</v>
      </c>
      <c r="G253" s="873">
        <v>5</v>
      </c>
      <c r="H253" s="68">
        <v>2</v>
      </c>
      <c r="I253" s="80"/>
      <c r="J253" s="88"/>
      <c r="K253" s="78"/>
      <c r="L253" s="91"/>
      <c r="M253" s="78"/>
      <c r="N253" s="78"/>
      <c r="O253" s="78"/>
      <c r="P253" s="91"/>
      <c r="Q253" s="78"/>
    </row>
    <row r="254" spans="1:24">
      <c r="A254" s="62" t="s">
        <v>398</v>
      </c>
      <c r="B254" s="874" t="s">
        <v>247</v>
      </c>
      <c r="C254" s="68" t="s">
        <v>247</v>
      </c>
      <c r="D254" s="68" t="s">
        <v>247</v>
      </c>
      <c r="E254" s="68" t="s">
        <v>247</v>
      </c>
      <c r="F254" s="596" t="s">
        <v>247</v>
      </c>
      <c r="G254" s="873" t="s">
        <v>247</v>
      </c>
      <c r="H254" s="68" t="s">
        <v>247</v>
      </c>
      <c r="I254" s="80"/>
      <c r="J254" s="88"/>
      <c r="K254" s="91"/>
      <c r="L254" s="91"/>
      <c r="M254" s="78"/>
      <c r="N254" s="91"/>
      <c r="O254" s="78"/>
      <c r="P254" s="91"/>
      <c r="Q254" s="91"/>
    </row>
    <row r="255" spans="1:24">
      <c r="A255" s="62" t="s">
        <v>573</v>
      </c>
      <c r="B255" s="874" t="s">
        <v>247</v>
      </c>
      <c r="C255" s="68" t="s">
        <v>247</v>
      </c>
      <c r="D255" s="68" t="s">
        <v>247</v>
      </c>
      <c r="E255" s="68" t="s">
        <v>247</v>
      </c>
      <c r="F255" s="596" t="s">
        <v>247</v>
      </c>
      <c r="G255" s="873" t="s">
        <v>247</v>
      </c>
      <c r="H255" s="68">
        <v>1</v>
      </c>
      <c r="I255" s="80"/>
      <c r="J255" s="88"/>
      <c r="K255" s="78"/>
      <c r="L255" s="78"/>
      <c r="M255" s="78"/>
      <c r="N255" s="78"/>
      <c r="O255" s="78"/>
      <c r="P255" s="78"/>
      <c r="Q255" s="91"/>
    </row>
    <row r="256" spans="1:24">
      <c r="A256" s="62" t="s">
        <v>399</v>
      </c>
      <c r="B256" s="874">
        <v>1</v>
      </c>
      <c r="C256" s="852" t="s">
        <v>247</v>
      </c>
      <c r="D256" s="852" t="s">
        <v>247</v>
      </c>
      <c r="E256" s="852">
        <v>1</v>
      </c>
      <c r="F256" s="853" t="s">
        <v>247</v>
      </c>
      <c r="G256" s="873">
        <v>1</v>
      </c>
      <c r="H256" s="68">
        <v>1</v>
      </c>
      <c r="I256" s="80"/>
      <c r="J256" s="88"/>
      <c r="K256" s="91"/>
      <c r="L256" s="78"/>
      <c r="M256" s="78"/>
      <c r="N256" s="91"/>
      <c r="O256" s="78"/>
      <c r="P256" s="91"/>
      <c r="Q256" s="91"/>
    </row>
    <row r="257" spans="1:17">
      <c r="A257" s="62" t="s">
        <v>400</v>
      </c>
      <c r="B257" s="874">
        <v>1</v>
      </c>
      <c r="C257" s="852" t="s">
        <v>247</v>
      </c>
      <c r="D257" s="852" t="s">
        <v>247</v>
      </c>
      <c r="E257" s="852">
        <v>1</v>
      </c>
      <c r="F257" s="853" t="s">
        <v>247</v>
      </c>
      <c r="G257" s="873">
        <v>1</v>
      </c>
      <c r="H257" s="68" t="s">
        <v>247</v>
      </c>
      <c r="I257" s="80"/>
      <c r="J257" s="88"/>
      <c r="K257" s="91"/>
      <c r="L257" s="78"/>
      <c r="M257" s="78"/>
      <c r="N257" s="91"/>
      <c r="O257" s="78"/>
      <c r="P257" s="91"/>
      <c r="Q257" s="78"/>
    </row>
    <row r="258" spans="1:17">
      <c r="A258" s="62" t="s">
        <v>412</v>
      </c>
      <c r="B258" s="874">
        <v>1</v>
      </c>
      <c r="C258" s="68" t="s">
        <v>247</v>
      </c>
      <c r="D258" s="68" t="s">
        <v>247</v>
      </c>
      <c r="E258" s="68" t="s">
        <v>247</v>
      </c>
      <c r="F258" s="596" t="s">
        <v>247</v>
      </c>
      <c r="G258" s="873" t="s">
        <v>247</v>
      </c>
      <c r="H258" s="68" t="s">
        <v>247</v>
      </c>
      <c r="I258" s="80"/>
      <c r="J258" s="88"/>
      <c r="K258" s="91"/>
      <c r="L258" s="78"/>
      <c r="M258" s="78"/>
      <c r="N258" s="78"/>
      <c r="O258" s="78"/>
      <c r="P258" s="78"/>
      <c r="Q258" s="78"/>
    </row>
    <row r="259" spans="1:17">
      <c r="A259" s="62" t="s">
        <v>401</v>
      </c>
      <c r="B259" s="874">
        <v>3</v>
      </c>
      <c r="C259" s="852" t="s">
        <v>247</v>
      </c>
      <c r="D259" s="852" t="s">
        <v>247</v>
      </c>
      <c r="E259" s="852">
        <v>1</v>
      </c>
      <c r="F259" s="853" t="s">
        <v>247</v>
      </c>
      <c r="G259" s="873">
        <v>1</v>
      </c>
      <c r="H259" s="68" t="s">
        <v>247</v>
      </c>
      <c r="I259" s="80"/>
      <c r="J259" s="62"/>
      <c r="K259" s="91"/>
      <c r="L259" s="78"/>
      <c r="M259" s="78"/>
      <c r="N259" s="91"/>
      <c r="O259" s="78"/>
      <c r="P259" s="91"/>
      <c r="Q259" s="78"/>
    </row>
    <row r="260" spans="1:17">
      <c r="A260" s="62" t="s">
        <v>404</v>
      </c>
      <c r="B260" s="874">
        <v>8</v>
      </c>
      <c r="C260" s="68">
        <v>9</v>
      </c>
      <c r="D260" s="68" t="s">
        <v>247</v>
      </c>
      <c r="E260" s="68">
        <v>5</v>
      </c>
      <c r="F260" s="596" t="s">
        <v>247</v>
      </c>
      <c r="G260" s="873">
        <v>14</v>
      </c>
      <c r="H260" s="68">
        <v>4</v>
      </c>
      <c r="I260" s="80"/>
      <c r="J260" s="88"/>
      <c r="K260" s="91"/>
      <c r="L260" s="91"/>
      <c r="M260" s="78"/>
      <c r="N260" s="91"/>
      <c r="O260" s="78"/>
      <c r="P260" s="91"/>
      <c r="Q260" s="91"/>
    </row>
    <row r="261" spans="1:17">
      <c r="A261" s="62" t="s">
        <v>411</v>
      </c>
      <c r="B261" s="874">
        <v>2</v>
      </c>
      <c r="C261" s="68" t="s">
        <v>247</v>
      </c>
      <c r="D261" s="68" t="s">
        <v>247</v>
      </c>
      <c r="E261" s="68">
        <v>1</v>
      </c>
      <c r="F261" s="596" t="s">
        <v>247</v>
      </c>
      <c r="G261" s="873">
        <v>1</v>
      </c>
      <c r="H261" s="68" t="s">
        <v>247</v>
      </c>
      <c r="I261" s="80"/>
      <c r="J261" s="88"/>
      <c r="K261" s="91"/>
      <c r="L261" s="78"/>
      <c r="M261" s="78"/>
      <c r="N261" s="91"/>
      <c r="O261" s="78"/>
      <c r="P261" s="91"/>
      <c r="Q261" s="78"/>
    </row>
    <row r="262" spans="1:17">
      <c r="A262" s="62" t="s">
        <v>405</v>
      </c>
      <c r="B262" s="874">
        <v>13</v>
      </c>
      <c r="C262" s="68">
        <v>7</v>
      </c>
      <c r="D262" s="68" t="s">
        <v>247</v>
      </c>
      <c r="E262" s="68">
        <v>3</v>
      </c>
      <c r="F262" s="596" t="s">
        <v>247</v>
      </c>
      <c r="G262" s="873">
        <v>10</v>
      </c>
      <c r="H262" s="68">
        <v>10</v>
      </c>
      <c r="I262" s="80"/>
      <c r="J262" s="88"/>
      <c r="K262" s="91"/>
      <c r="L262" s="91"/>
      <c r="M262" s="78"/>
      <c r="N262" s="91"/>
      <c r="O262" s="78"/>
      <c r="P262" s="91"/>
      <c r="Q262" s="91"/>
    </row>
    <row r="263" spans="1:17">
      <c r="A263" s="62" t="s">
        <v>574</v>
      </c>
      <c r="B263" s="874" t="s">
        <v>247</v>
      </c>
      <c r="C263" s="68" t="s">
        <v>247</v>
      </c>
      <c r="D263" s="68" t="s">
        <v>247</v>
      </c>
      <c r="E263" s="68">
        <v>1</v>
      </c>
      <c r="F263" s="596" t="s">
        <v>247</v>
      </c>
      <c r="G263" s="873">
        <v>1</v>
      </c>
      <c r="H263" s="68" t="s">
        <v>247</v>
      </c>
      <c r="I263" s="80"/>
      <c r="J263" s="88"/>
      <c r="K263" s="78"/>
      <c r="L263" s="78"/>
      <c r="M263" s="78"/>
      <c r="N263" s="91"/>
      <c r="O263" s="78"/>
      <c r="P263" s="91"/>
      <c r="Q263" s="78"/>
    </row>
    <row r="264" spans="1:17">
      <c r="A264" s="62" t="s">
        <v>406</v>
      </c>
      <c r="B264" s="874">
        <v>2</v>
      </c>
      <c r="C264" s="68" t="s">
        <v>247</v>
      </c>
      <c r="D264" s="68" t="s">
        <v>247</v>
      </c>
      <c r="E264" s="68" t="s">
        <v>247</v>
      </c>
      <c r="F264" s="596" t="s">
        <v>247</v>
      </c>
      <c r="G264" s="873" t="s">
        <v>247</v>
      </c>
      <c r="H264" s="68">
        <v>2</v>
      </c>
      <c r="I264" s="80"/>
      <c r="J264" s="88"/>
      <c r="K264" s="91"/>
      <c r="L264" s="78"/>
      <c r="M264" s="78"/>
      <c r="N264" s="78"/>
      <c r="O264" s="78"/>
      <c r="P264" s="78"/>
      <c r="Q264" s="91"/>
    </row>
    <row r="265" spans="1:17">
      <c r="A265" s="62" t="s">
        <v>407</v>
      </c>
      <c r="B265" s="874">
        <v>7</v>
      </c>
      <c r="C265" s="68">
        <v>3</v>
      </c>
      <c r="D265" s="68" t="s">
        <v>247</v>
      </c>
      <c r="E265" s="68">
        <v>1</v>
      </c>
      <c r="F265" s="596" t="s">
        <v>247</v>
      </c>
      <c r="G265" s="873">
        <v>4</v>
      </c>
      <c r="H265" s="68">
        <v>5</v>
      </c>
      <c r="I265" s="80"/>
      <c r="J265" s="88"/>
      <c r="K265" s="91"/>
      <c r="L265" s="91"/>
      <c r="M265" s="78"/>
      <c r="N265" s="91"/>
      <c r="O265" s="78"/>
      <c r="P265" s="91"/>
      <c r="Q265" s="91"/>
    </row>
    <row r="266" spans="1:17">
      <c r="A266" s="62" t="s">
        <v>408</v>
      </c>
      <c r="B266" s="874">
        <v>27</v>
      </c>
      <c r="C266" s="68">
        <v>6</v>
      </c>
      <c r="D266" s="68" t="s">
        <v>247</v>
      </c>
      <c r="E266" s="68">
        <v>5</v>
      </c>
      <c r="F266" s="596" t="s">
        <v>247</v>
      </c>
      <c r="G266" s="873">
        <v>11</v>
      </c>
      <c r="H266" s="68">
        <v>19</v>
      </c>
      <c r="I266" s="80"/>
      <c r="J266" s="88"/>
      <c r="K266" s="91"/>
      <c r="L266" s="78"/>
      <c r="M266" s="78"/>
      <c r="N266" s="91"/>
      <c r="O266" s="78"/>
      <c r="P266" s="91"/>
      <c r="Q266" s="91"/>
    </row>
    <row r="267" spans="1:17">
      <c r="A267" s="62" t="s">
        <v>409</v>
      </c>
      <c r="B267" s="874">
        <v>1</v>
      </c>
      <c r="C267" s="68" t="s">
        <v>247</v>
      </c>
      <c r="D267" s="68" t="s">
        <v>247</v>
      </c>
      <c r="E267" s="68" t="s">
        <v>247</v>
      </c>
      <c r="F267" s="596" t="s">
        <v>247</v>
      </c>
      <c r="G267" s="873" t="s">
        <v>247</v>
      </c>
      <c r="H267" s="68">
        <v>2</v>
      </c>
      <c r="I267" s="80"/>
      <c r="J267" s="88"/>
      <c r="K267" s="91"/>
      <c r="L267" s="91"/>
      <c r="M267" s="78"/>
      <c r="N267" s="91"/>
      <c r="O267" s="78"/>
      <c r="P267" s="91"/>
      <c r="Q267" s="91"/>
    </row>
    <row r="268" spans="1:17">
      <c r="A268" s="62" t="s">
        <v>410</v>
      </c>
      <c r="B268" s="874">
        <v>7</v>
      </c>
      <c r="C268" s="852" t="s">
        <v>247</v>
      </c>
      <c r="D268" s="852" t="s">
        <v>247</v>
      </c>
      <c r="E268" s="852">
        <v>1</v>
      </c>
      <c r="F268" s="853" t="s">
        <v>247</v>
      </c>
      <c r="G268" s="873">
        <v>1</v>
      </c>
      <c r="H268" s="68">
        <v>3</v>
      </c>
      <c r="I268" s="80"/>
      <c r="J268" s="88"/>
      <c r="K268" s="91"/>
      <c r="L268" s="78"/>
      <c r="M268" s="78"/>
      <c r="N268" s="78"/>
      <c r="O268" s="78"/>
      <c r="P268" s="78"/>
      <c r="Q268" s="91"/>
    </row>
    <row r="269" spans="1:17">
      <c r="A269" s="62" t="s">
        <v>431</v>
      </c>
      <c r="B269" s="874">
        <v>2</v>
      </c>
      <c r="C269" s="79" t="s">
        <v>247</v>
      </c>
      <c r="D269" s="64" t="s">
        <v>247</v>
      </c>
      <c r="E269" s="79">
        <v>2</v>
      </c>
      <c r="F269" s="855" t="s">
        <v>247</v>
      </c>
      <c r="G269" s="873">
        <v>2</v>
      </c>
      <c r="H269" s="68" t="s">
        <v>247</v>
      </c>
      <c r="I269" s="80"/>
      <c r="K269" s="87"/>
      <c r="L269" s="87"/>
      <c r="M269" s="78"/>
      <c r="N269" s="87"/>
      <c r="O269" s="78"/>
      <c r="P269" s="87"/>
      <c r="Q269" s="87"/>
    </row>
    <row r="270" spans="1:17">
      <c r="A270" s="62"/>
      <c r="B270" s="874"/>
      <c r="C270" s="852"/>
      <c r="D270" s="852"/>
      <c r="E270" s="852"/>
      <c r="F270" s="853"/>
      <c r="G270" s="873"/>
      <c r="H270" s="68"/>
      <c r="I270" s="80"/>
    </row>
    <row r="271" spans="1:17">
      <c r="A271" s="104" t="s">
        <v>432</v>
      </c>
      <c r="B271" s="874"/>
      <c r="C271" s="852"/>
      <c r="D271" s="852"/>
      <c r="E271" s="852"/>
      <c r="F271" s="853"/>
      <c r="G271" s="873"/>
      <c r="H271" s="68"/>
      <c r="I271" s="80"/>
    </row>
    <row r="272" spans="1:17" ht="12.75" customHeight="1">
      <c r="A272" s="81" t="s">
        <v>572</v>
      </c>
      <c r="B272" s="874">
        <v>2</v>
      </c>
      <c r="C272" s="852">
        <v>1</v>
      </c>
      <c r="D272" s="852" t="s">
        <v>247</v>
      </c>
      <c r="E272" s="852">
        <v>1</v>
      </c>
      <c r="F272" s="853" t="s">
        <v>247</v>
      </c>
      <c r="G272" s="873">
        <v>2</v>
      </c>
      <c r="H272" s="68" t="s">
        <v>247</v>
      </c>
      <c r="I272" s="80"/>
    </row>
    <row r="273" spans="1:9" ht="25.5">
      <c r="A273" s="81" t="s">
        <v>433</v>
      </c>
      <c r="B273" s="874">
        <v>2</v>
      </c>
      <c r="C273" s="852" t="s">
        <v>247</v>
      </c>
      <c r="D273" s="852" t="s">
        <v>247</v>
      </c>
      <c r="E273" s="852">
        <v>1</v>
      </c>
      <c r="F273" s="853" t="s">
        <v>247</v>
      </c>
      <c r="G273" s="873">
        <v>1</v>
      </c>
      <c r="H273" s="68">
        <v>1</v>
      </c>
      <c r="I273" s="80"/>
    </row>
    <row r="274" spans="1:9">
      <c r="B274" s="878"/>
      <c r="C274" s="852"/>
      <c r="D274" s="852"/>
      <c r="E274" s="852"/>
      <c r="F274" s="853"/>
      <c r="G274" s="873"/>
      <c r="H274" s="60"/>
      <c r="I274" s="80"/>
    </row>
    <row r="275" spans="1:9">
      <c r="A275" s="97" t="s">
        <v>231</v>
      </c>
      <c r="B275" s="876">
        <v>97</v>
      </c>
      <c r="C275" s="98">
        <v>38</v>
      </c>
      <c r="D275" s="98" t="s">
        <v>247</v>
      </c>
      <c r="E275" s="98">
        <v>33</v>
      </c>
      <c r="F275" s="98" t="s">
        <v>247</v>
      </c>
      <c r="G275" s="876">
        <v>71</v>
      </c>
      <c r="H275" s="98">
        <v>67</v>
      </c>
      <c r="I275" s="80"/>
    </row>
    <row r="276" spans="1:9">
      <c r="B276" s="84" t="str">
        <f t="shared" ref="B276:H276" si="7">IF(B275=B11,"","ERROR WITH TOP TABLE")</f>
        <v/>
      </c>
      <c r="C276" s="84" t="str">
        <f t="shared" si="7"/>
        <v/>
      </c>
      <c r="D276" s="84" t="str">
        <f t="shared" si="7"/>
        <v/>
      </c>
      <c r="E276" s="84" t="str">
        <f t="shared" si="7"/>
        <v/>
      </c>
      <c r="F276" s="84" t="str">
        <f t="shared" si="7"/>
        <v/>
      </c>
      <c r="G276" s="85" t="str">
        <f t="shared" si="7"/>
        <v/>
      </c>
      <c r="H276" s="84" t="str">
        <f t="shared" si="7"/>
        <v/>
      </c>
    </row>
    <row r="277" spans="1:9">
      <c r="A277" s="92" t="s">
        <v>179</v>
      </c>
    </row>
    <row r="278" spans="1:9">
      <c r="A278" s="93" t="s">
        <v>176</v>
      </c>
    </row>
    <row r="279" spans="1:9">
      <c r="A279" s="94" t="s">
        <v>180</v>
      </c>
    </row>
  </sheetData>
  <mergeCells count="42">
    <mergeCell ref="C175:G175"/>
    <mergeCell ref="H208:H209"/>
    <mergeCell ref="Q241:Q242"/>
    <mergeCell ref="R241:R242"/>
    <mergeCell ref="S241:W241"/>
    <mergeCell ref="X241:X242"/>
    <mergeCell ref="A242:A243"/>
    <mergeCell ref="B242:B243"/>
    <mergeCell ref="C242:G242"/>
    <mergeCell ref="A175:A176"/>
    <mergeCell ref="H175:H176"/>
    <mergeCell ref="B175:B176"/>
    <mergeCell ref="A208:A209"/>
    <mergeCell ref="B208:B209"/>
    <mergeCell ref="C208:G208"/>
    <mergeCell ref="H242:H243"/>
    <mergeCell ref="C112:G112"/>
    <mergeCell ref="H113:H114"/>
    <mergeCell ref="A144:A145"/>
    <mergeCell ref="B144:B145"/>
    <mergeCell ref="C144:G144"/>
    <mergeCell ref="H20:H21"/>
    <mergeCell ref="H144:H145"/>
    <mergeCell ref="A113:A114"/>
    <mergeCell ref="B113:B114"/>
    <mergeCell ref="C113:G113"/>
    <mergeCell ref="H5:H6"/>
    <mergeCell ref="A20:A21"/>
    <mergeCell ref="A82:A83"/>
    <mergeCell ref="B82:B83"/>
    <mergeCell ref="C82:G82"/>
    <mergeCell ref="H82:H83"/>
    <mergeCell ref="B20:B21"/>
    <mergeCell ref="C20:G20"/>
    <mergeCell ref="A2:G2"/>
    <mergeCell ref="C51:G51"/>
    <mergeCell ref="H51:H52"/>
    <mergeCell ref="B51:B52"/>
    <mergeCell ref="A51:A52"/>
    <mergeCell ref="A5:A6"/>
    <mergeCell ref="B5:B6"/>
    <mergeCell ref="C5:G5"/>
  </mergeCells>
  <phoneticPr fontId="16" type="noConversion"/>
  <conditionalFormatting sqref="I246:I275 I212:I240 B241:H241 I179:I206 B207:H207 I148:I173 I117:I142 B143:H143 I86:I111 B49:H49 I24:I48 I55:I80 B81:H81 I7:I18">
    <cfRule type="cellIs" dxfId="25" priority="1" stopIfTrue="1" operator="notEqual">
      <formula>""""""</formula>
    </cfRule>
  </conditionalFormatting>
  <hyperlinks>
    <hyperlink ref="H1" location="Index!A1" display="Index"/>
  </hyperlinks>
  <pageMargins left="0.75" right="0.75" top="1" bottom="1" header="0.5" footer="0.5"/>
  <pageSetup paperSize="9" scale="72" orientation="portrait" r:id="rId1"/>
  <headerFooter alignWithMargins="0">
    <oddHeader>&amp;CCourt Statistics Quarterly 
Additional Tables - 2014</oddHeader>
    <oddFooter>Page &amp;P of &amp;N</oddFooter>
  </headerFooter>
  <rowBreaks count="3" manualBreakCount="3">
    <brk id="49" max="16383" man="1"/>
    <brk id="112" max="8" man="1"/>
    <brk id="173" max="8" man="1"/>
  </rowBreaks>
  <colBreaks count="1" manualBreakCount="1">
    <brk id="18" max="1048575" man="1"/>
  </colBreaks>
</worksheet>
</file>

<file path=xl/worksheets/sheet30.xml><?xml version="1.0" encoding="utf-8"?>
<worksheet xmlns="http://schemas.openxmlformats.org/spreadsheetml/2006/main" xmlns:r="http://schemas.openxmlformats.org/officeDocument/2006/relationships">
  <sheetPr codeName="Sheet29"/>
  <dimension ref="A1:AG74"/>
  <sheetViews>
    <sheetView zoomScaleNormal="100" zoomScaleSheetLayoutView="115" workbookViewId="0"/>
  </sheetViews>
  <sheetFormatPr defaultRowHeight="12.75"/>
  <cols>
    <col min="1" max="1" width="9.85546875" style="166" customWidth="1"/>
    <col min="2" max="9" width="12" style="166" customWidth="1"/>
    <col min="10" max="10" width="15.28515625" style="166" customWidth="1"/>
    <col min="11" max="16384" width="9.140625" style="166"/>
  </cols>
  <sheetData>
    <row r="1" spans="1:33" ht="13.5" customHeight="1">
      <c r="A1" s="457" t="s">
        <v>850</v>
      </c>
      <c r="B1" s="457"/>
      <c r="J1" s="191" t="s">
        <v>643</v>
      </c>
    </row>
    <row r="2" spans="1:33" ht="14.25">
      <c r="A2" s="492" t="s">
        <v>376</v>
      </c>
      <c r="B2" s="492"/>
    </row>
    <row r="3" spans="1:33">
      <c r="A3" s="513" t="s">
        <v>788</v>
      </c>
      <c r="B3" s="513"/>
      <c r="F3" s="235"/>
    </row>
    <row r="4" spans="1:33">
      <c r="A4" s="513"/>
      <c r="B4" s="513"/>
      <c r="F4" s="235"/>
    </row>
    <row r="5" spans="1:33" ht="14.25" customHeight="1">
      <c r="A5" s="880"/>
      <c r="B5" s="1217" t="s">
        <v>368</v>
      </c>
      <c r="C5" s="1217"/>
      <c r="D5" s="1217"/>
      <c r="E5" s="1217" t="s">
        <v>371</v>
      </c>
      <c r="F5" s="1217"/>
      <c r="G5" s="1217"/>
      <c r="H5" s="1217"/>
      <c r="I5" s="1217"/>
      <c r="J5" s="1145" t="s">
        <v>377</v>
      </c>
      <c r="K5" s="225"/>
    </row>
    <row r="6" spans="1:33" ht="64.5" customHeight="1">
      <c r="A6" s="881"/>
      <c r="B6" s="310" t="s">
        <v>369</v>
      </c>
      <c r="C6" s="310" t="s">
        <v>370</v>
      </c>
      <c r="D6" s="333" t="s">
        <v>231</v>
      </c>
      <c r="E6" s="310" t="s">
        <v>372</v>
      </c>
      <c r="F6" s="588" t="s">
        <v>44</v>
      </c>
      <c r="G6" s="310" t="s">
        <v>195</v>
      </c>
      <c r="H6" s="310" t="s">
        <v>373</v>
      </c>
      <c r="I6" s="333" t="s">
        <v>231</v>
      </c>
      <c r="J6" s="1149"/>
    </row>
    <row r="7" spans="1:33">
      <c r="A7" s="60">
        <v>2003</v>
      </c>
      <c r="B7" s="882">
        <v>314</v>
      </c>
      <c r="C7" s="882">
        <v>67</v>
      </c>
      <c r="D7" s="898">
        <v>381</v>
      </c>
      <c r="E7" s="882">
        <v>41</v>
      </c>
      <c r="F7" s="882">
        <v>297</v>
      </c>
      <c r="G7" s="882">
        <v>9</v>
      </c>
      <c r="H7" s="882">
        <v>16</v>
      </c>
      <c r="I7" s="896">
        <v>363</v>
      </c>
      <c r="J7" s="882">
        <v>1403</v>
      </c>
      <c r="K7" s="349"/>
      <c r="L7" s="349"/>
    </row>
    <row r="8" spans="1:33">
      <c r="A8" s="1136">
        <v>2004</v>
      </c>
      <c r="B8" s="882">
        <v>265</v>
      </c>
      <c r="C8" s="882">
        <v>76</v>
      </c>
      <c r="D8" s="896">
        <v>341</v>
      </c>
      <c r="E8" s="882">
        <v>7</v>
      </c>
      <c r="F8" s="882">
        <v>71</v>
      </c>
      <c r="G8" s="882">
        <v>25</v>
      </c>
      <c r="H8" s="882">
        <v>12</v>
      </c>
      <c r="I8" s="896">
        <v>115</v>
      </c>
      <c r="J8" s="882">
        <v>668</v>
      </c>
      <c r="K8" s="349"/>
      <c r="L8" s="349"/>
    </row>
    <row r="9" spans="1:33">
      <c r="A9" s="60">
        <v>2005</v>
      </c>
      <c r="B9" s="882">
        <v>274</v>
      </c>
      <c r="C9" s="882">
        <v>66</v>
      </c>
      <c r="D9" s="896">
        <v>340</v>
      </c>
      <c r="E9" s="882">
        <v>3</v>
      </c>
      <c r="F9" s="882">
        <v>23</v>
      </c>
      <c r="G9" s="882">
        <v>18</v>
      </c>
      <c r="H9" s="882">
        <v>7</v>
      </c>
      <c r="I9" s="896">
        <v>51</v>
      </c>
      <c r="J9" s="882">
        <v>496</v>
      </c>
      <c r="K9" s="349"/>
      <c r="L9" s="349"/>
    </row>
    <row r="10" spans="1:33">
      <c r="A10" s="60">
        <v>2006</v>
      </c>
      <c r="B10" s="882">
        <v>337</v>
      </c>
      <c r="C10" s="882">
        <v>53</v>
      </c>
      <c r="D10" s="896">
        <v>390</v>
      </c>
      <c r="E10" s="882">
        <v>32</v>
      </c>
      <c r="F10" s="882">
        <v>153</v>
      </c>
      <c r="G10" s="882">
        <v>2</v>
      </c>
      <c r="H10" s="882">
        <v>5</v>
      </c>
      <c r="I10" s="896">
        <v>192</v>
      </c>
      <c r="J10" s="882">
        <v>454</v>
      </c>
      <c r="K10" s="349"/>
      <c r="L10" s="349"/>
    </row>
    <row r="11" spans="1:33">
      <c r="A11" s="883">
        <v>2007</v>
      </c>
      <c r="B11" s="882">
        <v>376</v>
      </c>
      <c r="C11" s="882">
        <v>33</v>
      </c>
      <c r="D11" s="896">
        <v>409</v>
      </c>
      <c r="E11" s="882">
        <v>33</v>
      </c>
      <c r="F11" s="882">
        <v>160</v>
      </c>
      <c r="G11" s="882">
        <v>7</v>
      </c>
      <c r="H11" s="882">
        <v>16</v>
      </c>
      <c r="I11" s="896">
        <v>216</v>
      </c>
      <c r="J11" s="882">
        <v>397</v>
      </c>
      <c r="K11" s="349"/>
      <c r="L11" s="349"/>
    </row>
    <row r="12" spans="1:33">
      <c r="A12" s="883">
        <v>2008</v>
      </c>
      <c r="B12" s="882">
        <v>341</v>
      </c>
      <c r="C12" s="882">
        <v>25</v>
      </c>
      <c r="D12" s="896">
        <v>366</v>
      </c>
      <c r="E12" s="882">
        <v>39</v>
      </c>
      <c r="F12" s="882">
        <v>140</v>
      </c>
      <c r="G12" s="882">
        <v>6</v>
      </c>
      <c r="H12" s="882">
        <v>13</v>
      </c>
      <c r="I12" s="896">
        <v>198</v>
      </c>
      <c r="J12" s="882">
        <v>374</v>
      </c>
      <c r="K12" s="349"/>
      <c r="L12" s="349"/>
    </row>
    <row r="13" spans="1:33">
      <c r="A13" s="114">
        <v>2009</v>
      </c>
      <c r="B13" s="884">
        <v>495</v>
      </c>
      <c r="C13" s="882">
        <v>33</v>
      </c>
      <c r="D13" s="896">
        <v>528</v>
      </c>
      <c r="E13" s="882">
        <v>49</v>
      </c>
      <c r="F13" s="882">
        <v>173</v>
      </c>
      <c r="G13" s="882">
        <v>5</v>
      </c>
      <c r="H13" s="882">
        <v>17</v>
      </c>
      <c r="I13" s="896">
        <v>244</v>
      </c>
      <c r="J13" s="882">
        <v>483</v>
      </c>
      <c r="K13" s="349"/>
      <c r="L13" s="349"/>
      <c r="M13" s="179"/>
      <c r="N13" s="179"/>
      <c r="O13" s="179"/>
      <c r="P13" s="179"/>
      <c r="Q13" s="179"/>
      <c r="R13" s="179"/>
      <c r="S13" s="179"/>
      <c r="T13" s="179"/>
      <c r="U13" s="179"/>
      <c r="V13" s="179"/>
      <c r="W13" s="179"/>
      <c r="X13" s="179"/>
      <c r="Y13" s="179"/>
    </row>
    <row r="14" spans="1:33">
      <c r="A14" s="60">
        <v>2010</v>
      </c>
      <c r="B14" s="882">
        <v>465</v>
      </c>
      <c r="C14" s="884">
        <v>28</v>
      </c>
      <c r="D14" s="896">
        <v>493</v>
      </c>
      <c r="E14" s="884">
        <v>51</v>
      </c>
      <c r="F14" s="884">
        <v>192</v>
      </c>
      <c r="G14" s="882">
        <v>8</v>
      </c>
      <c r="H14" s="882">
        <v>19</v>
      </c>
      <c r="I14" s="896">
        <v>270</v>
      </c>
      <c r="J14" s="882">
        <v>566</v>
      </c>
      <c r="K14" s="349"/>
      <c r="L14" s="349"/>
      <c r="M14" s="179"/>
      <c r="N14" s="179"/>
      <c r="O14" s="179"/>
      <c r="P14" s="179"/>
      <c r="Q14" s="179"/>
      <c r="R14" s="179"/>
      <c r="S14" s="179"/>
      <c r="T14" s="179"/>
      <c r="U14" s="179"/>
      <c r="V14" s="179"/>
      <c r="W14" s="179"/>
      <c r="X14" s="179"/>
      <c r="Y14" s="179"/>
    </row>
    <row r="15" spans="1:33">
      <c r="A15" s="60">
        <v>2011</v>
      </c>
      <c r="B15" s="882">
        <v>495</v>
      </c>
      <c r="C15" s="884">
        <v>33</v>
      </c>
      <c r="D15" s="896">
        <v>528</v>
      </c>
      <c r="E15" s="882">
        <v>49</v>
      </c>
      <c r="F15" s="882">
        <v>173</v>
      </c>
      <c r="G15" s="882">
        <v>5</v>
      </c>
      <c r="H15" s="882">
        <v>17</v>
      </c>
      <c r="I15" s="896">
        <v>244</v>
      </c>
      <c r="J15" s="882">
        <v>483</v>
      </c>
      <c r="K15" s="349"/>
      <c r="L15" s="349"/>
      <c r="M15" s="179"/>
      <c r="N15" s="179"/>
      <c r="O15" s="179"/>
      <c r="P15" s="221"/>
      <c r="Q15" s="179"/>
      <c r="R15" s="179"/>
      <c r="S15" s="179"/>
      <c r="T15" s="179"/>
      <c r="U15" s="179"/>
      <c r="V15" s="179"/>
      <c r="W15" s="179"/>
      <c r="X15" s="179"/>
      <c r="Y15" s="179"/>
      <c r="Z15" s="179"/>
      <c r="AA15" s="179"/>
      <c r="AB15" s="179"/>
      <c r="AC15" s="179"/>
      <c r="AD15" s="179"/>
      <c r="AE15" s="179"/>
      <c r="AF15" s="179"/>
      <c r="AG15" s="179"/>
    </row>
    <row r="16" spans="1:33">
      <c r="A16" s="114">
        <v>2012</v>
      </c>
      <c r="B16" s="884">
        <v>416</v>
      </c>
      <c r="C16" s="884">
        <v>36</v>
      </c>
      <c r="D16" s="896">
        <v>452</v>
      </c>
      <c r="E16" s="882">
        <v>51</v>
      </c>
      <c r="F16" s="882">
        <v>163</v>
      </c>
      <c r="G16" s="882">
        <v>17</v>
      </c>
      <c r="H16" s="882">
        <v>9</v>
      </c>
      <c r="I16" s="896">
        <v>240</v>
      </c>
      <c r="J16" s="882">
        <v>485</v>
      </c>
      <c r="K16" s="349"/>
      <c r="L16" s="349"/>
      <c r="M16" s="179"/>
      <c r="N16" s="179"/>
      <c r="O16" s="179"/>
      <c r="P16" s="179"/>
      <c r="Q16" s="462"/>
      <c r="R16" s="179"/>
      <c r="S16" s="179"/>
      <c r="T16" s="179"/>
      <c r="U16" s="179"/>
      <c r="V16" s="179"/>
      <c r="W16" s="179"/>
      <c r="X16" s="179"/>
      <c r="Y16" s="179"/>
      <c r="Z16" s="179"/>
      <c r="AA16" s="179"/>
      <c r="AB16" s="179"/>
      <c r="AC16" s="179"/>
      <c r="AD16" s="179"/>
      <c r="AE16" s="179"/>
      <c r="AF16" s="179"/>
      <c r="AG16" s="179"/>
    </row>
    <row r="17" spans="1:33">
      <c r="A17" s="114">
        <v>2013</v>
      </c>
      <c r="B17" s="884">
        <v>446</v>
      </c>
      <c r="C17" s="884">
        <v>29</v>
      </c>
      <c r="D17" s="896">
        <v>475</v>
      </c>
      <c r="E17" s="882">
        <v>45</v>
      </c>
      <c r="F17" s="882">
        <v>219</v>
      </c>
      <c r="G17" s="882">
        <v>21</v>
      </c>
      <c r="H17" s="882">
        <v>17</v>
      </c>
      <c r="I17" s="896">
        <v>302</v>
      </c>
      <c r="J17" s="882">
        <v>487</v>
      </c>
      <c r="K17" s="349"/>
      <c r="L17" s="349"/>
      <c r="M17" s="179"/>
      <c r="N17" s="179"/>
      <c r="O17" s="179"/>
      <c r="P17" s="179"/>
      <c r="Q17" s="462"/>
      <c r="R17" s="179"/>
      <c r="S17" s="179"/>
      <c r="T17" s="179"/>
      <c r="U17" s="179"/>
      <c r="V17" s="179"/>
      <c r="W17" s="179"/>
      <c r="X17" s="179"/>
      <c r="Y17" s="179"/>
      <c r="Z17" s="179"/>
      <c r="AA17" s="179"/>
      <c r="AB17" s="179"/>
      <c r="AC17" s="179"/>
      <c r="AD17" s="179"/>
      <c r="AE17" s="179"/>
      <c r="AF17" s="179"/>
      <c r="AG17" s="179"/>
    </row>
    <row r="18" spans="1:33">
      <c r="A18" s="65">
        <v>2014</v>
      </c>
      <c r="B18" s="885">
        <v>451</v>
      </c>
      <c r="C18" s="885">
        <v>27</v>
      </c>
      <c r="D18" s="897">
        <v>478</v>
      </c>
      <c r="E18" s="886">
        <v>46</v>
      </c>
      <c r="F18" s="886">
        <v>230</v>
      </c>
      <c r="G18" s="886">
        <v>18</v>
      </c>
      <c r="H18" s="886">
        <v>13</v>
      </c>
      <c r="I18" s="897">
        <v>307</v>
      </c>
      <c r="J18" s="886">
        <v>493</v>
      </c>
      <c r="K18" s="349"/>
      <c r="L18" s="349"/>
      <c r="M18" s="494"/>
      <c r="N18" s="494"/>
      <c r="O18" s="494"/>
      <c r="P18" s="494"/>
      <c r="Q18" s="494"/>
      <c r="R18" s="179"/>
      <c r="S18" s="179"/>
      <c r="T18" s="179"/>
      <c r="U18" s="179"/>
      <c r="V18" s="179"/>
      <c r="W18" s="179"/>
      <c r="X18" s="179"/>
      <c r="Y18" s="179"/>
      <c r="Z18" s="179"/>
      <c r="AA18" s="179"/>
      <c r="AB18" s="179"/>
      <c r="AC18" s="179"/>
      <c r="AD18" s="179"/>
      <c r="AE18" s="179"/>
      <c r="AF18" s="179"/>
      <c r="AG18" s="179"/>
    </row>
    <row r="19" spans="1:33">
      <c r="A19" s="1132"/>
      <c r="B19" s="1133"/>
      <c r="C19" s="1133"/>
      <c r="D19" s="1134"/>
      <c r="E19" s="1135"/>
      <c r="F19" s="1135"/>
      <c r="G19" s="1135"/>
      <c r="H19" s="1135"/>
      <c r="I19" s="1134"/>
      <c r="J19" s="1135"/>
      <c r="K19" s="349"/>
      <c r="L19" s="349"/>
      <c r="M19" s="494"/>
      <c r="N19" s="494"/>
      <c r="O19" s="494"/>
      <c r="P19" s="494"/>
      <c r="Q19" s="494"/>
      <c r="R19" s="179"/>
      <c r="S19" s="179"/>
      <c r="T19" s="179"/>
      <c r="U19" s="179"/>
      <c r="V19" s="179"/>
      <c r="W19" s="179"/>
      <c r="X19" s="179"/>
      <c r="Y19" s="179"/>
      <c r="Z19" s="179"/>
      <c r="AA19" s="179"/>
      <c r="AB19" s="179"/>
      <c r="AC19" s="179"/>
      <c r="AD19" s="179"/>
      <c r="AE19" s="179"/>
      <c r="AF19" s="179"/>
      <c r="AG19" s="179"/>
    </row>
    <row r="20" spans="1:33">
      <c r="A20" s="426" t="s">
        <v>233</v>
      </c>
      <c r="B20" s="450"/>
      <c r="C20" s="453"/>
      <c r="D20" s="453"/>
      <c r="E20" s="453"/>
      <c r="F20" s="370"/>
      <c r="G20" s="179"/>
      <c r="H20" s="179"/>
      <c r="I20" s="179"/>
      <c r="J20" s="179"/>
      <c r="L20" s="389"/>
      <c r="M20" s="494"/>
      <c r="N20" s="494"/>
      <c r="O20" s="179"/>
      <c r="P20" s="179"/>
      <c r="Q20" s="179"/>
      <c r="R20" s="179"/>
      <c r="S20" s="179"/>
      <c r="T20" s="179"/>
      <c r="U20" s="179"/>
      <c r="V20" s="179"/>
      <c r="W20" s="179"/>
      <c r="X20" s="179"/>
      <c r="Y20" s="179"/>
      <c r="Z20" s="179"/>
      <c r="AA20" s="179"/>
      <c r="AB20" s="179"/>
      <c r="AC20" s="179"/>
      <c r="AD20" s="179"/>
      <c r="AE20" s="179"/>
      <c r="AF20" s="179"/>
      <c r="AG20" s="179"/>
    </row>
    <row r="21" spans="1:33">
      <c r="A21" s="383" t="s">
        <v>663</v>
      </c>
      <c r="B21" s="454"/>
      <c r="C21" s="452"/>
      <c r="D21" s="452"/>
      <c r="E21" s="221"/>
      <c r="F21" s="221"/>
      <c r="G21" s="179"/>
      <c r="H21" s="179"/>
      <c r="I21" s="179"/>
      <c r="J21" s="179"/>
      <c r="L21" s="887"/>
      <c r="M21" s="502"/>
      <c r="N21" s="502"/>
      <c r="O21" s="179"/>
      <c r="P21" s="179"/>
      <c r="Q21" s="179"/>
      <c r="R21" s="179"/>
      <c r="S21" s="179"/>
      <c r="T21" s="179"/>
      <c r="U21" s="179"/>
      <c r="V21" s="179"/>
      <c r="W21" s="179"/>
      <c r="X21" s="179"/>
      <c r="Y21" s="179"/>
      <c r="Z21" s="179"/>
      <c r="AA21" s="179"/>
      <c r="AB21" s="179"/>
      <c r="AC21" s="179"/>
      <c r="AD21" s="179"/>
      <c r="AE21" s="179"/>
      <c r="AF21" s="179"/>
      <c r="AG21" s="179"/>
    </row>
    <row r="22" spans="1:33">
      <c r="A22" s="383" t="s">
        <v>714</v>
      </c>
      <c r="B22" s="450"/>
      <c r="C22" s="452"/>
      <c r="D22" s="452"/>
      <c r="E22" s="221"/>
      <c r="F22" s="221"/>
      <c r="G22" s="179"/>
      <c r="H22" s="179"/>
      <c r="I22" s="179"/>
      <c r="J22" s="179"/>
      <c r="L22" s="887"/>
      <c r="M22" s="502"/>
      <c r="N22" s="502"/>
      <c r="O22" s="179"/>
      <c r="P22" s="179"/>
      <c r="Q22" s="179"/>
      <c r="R22" s="179"/>
      <c r="S22" s="179"/>
      <c r="T22" s="179"/>
      <c r="U22" s="179"/>
      <c r="V22" s="179"/>
      <c r="W22" s="179"/>
      <c r="X22" s="179"/>
      <c r="Y22" s="179"/>
      <c r="Z22" s="179"/>
      <c r="AA22" s="179"/>
      <c r="AB22" s="179"/>
      <c r="AC22" s="179"/>
      <c r="AD22" s="179"/>
      <c r="AE22" s="179"/>
      <c r="AF22" s="179"/>
      <c r="AG22" s="179"/>
    </row>
    <row r="23" spans="1:33">
      <c r="A23" s="92" t="s">
        <v>562</v>
      </c>
      <c r="B23" s="888"/>
      <c r="C23" s="452"/>
      <c r="D23" s="452"/>
      <c r="E23" s="221"/>
      <c r="F23" s="221"/>
      <c r="G23" s="179"/>
      <c r="H23" s="179"/>
      <c r="I23" s="179"/>
      <c r="J23" s="179"/>
      <c r="L23" s="389"/>
      <c r="M23" s="889"/>
      <c r="N23" s="889"/>
      <c r="O23" s="889"/>
      <c r="P23" s="316"/>
      <c r="Q23" s="889"/>
      <c r="R23" s="179"/>
      <c r="S23" s="179"/>
      <c r="T23" s="179"/>
      <c r="U23" s="179"/>
      <c r="V23" s="179"/>
      <c r="W23" s="179"/>
      <c r="X23" s="179"/>
      <c r="Y23" s="179"/>
      <c r="Z23" s="179"/>
      <c r="AA23" s="179"/>
      <c r="AB23" s="179"/>
      <c r="AC23" s="179"/>
      <c r="AD23" s="179"/>
      <c r="AE23" s="179"/>
      <c r="AF23" s="179"/>
      <c r="AG23" s="179"/>
    </row>
    <row r="24" spans="1:33">
      <c r="A24" s="92"/>
      <c r="B24" s="888"/>
      <c r="C24" s="452"/>
      <c r="D24" s="452"/>
      <c r="E24" s="221"/>
      <c r="F24" s="221"/>
      <c r="G24" s="179"/>
      <c r="H24" s="179"/>
      <c r="I24" s="179"/>
      <c r="J24" s="179"/>
      <c r="L24" s="389"/>
      <c r="M24" s="889"/>
      <c r="N24" s="889"/>
      <c r="O24" s="889"/>
      <c r="P24" s="316"/>
      <c r="Q24" s="889"/>
      <c r="R24" s="179"/>
      <c r="S24" s="179"/>
      <c r="T24" s="179"/>
      <c r="U24" s="179"/>
      <c r="V24" s="179"/>
      <c r="W24" s="179"/>
      <c r="X24" s="179"/>
      <c r="Y24" s="179"/>
      <c r="Z24" s="179"/>
      <c r="AA24" s="179"/>
      <c r="AB24" s="179"/>
      <c r="AC24" s="179"/>
      <c r="AD24" s="179"/>
      <c r="AE24" s="179"/>
      <c r="AF24" s="179"/>
      <c r="AG24" s="179"/>
    </row>
    <row r="25" spans="1:33">
      <c r="A25" s="93" t="s">
        <v>176</v>
      </c>
      <c r="B25" s="888"/>
      <c r="C25" s="452"/>
      <c r="D25" s="452"/>
      <c r="E25" s="221"/>
      <c r="F25" s="221"/>
      <c r="G25" s="179"/>
      <c r="H25" s="179"/>
      <c r="I25" s="179"/>
      <c r="J25" s="179"/>
      <c r="L25" s="495"/>
      <c r="M25" s="502"/>
      <c r="N25" s="502"/>
      <c r="O25" s="179"/>
      <c r="P25" s="179"/>
      <c r="Q25" s="179"/>
      <c r="R25" s="179"/>
      <c r="S25" s="179"/>
      <c r="T25" s="179"/>
      <c r="U25" s="179"/>
      <c r="V25" s="179"/>
      <c r="W25" s="179"/>
      <c r="X25" s="179"/>
      <c r="Y25" s="179"/>
      <c r="Z25" s="179"/>
      <c r="AA25" s="179"/>
      <c r="AB25" s="179"/>
      <c r="AC25" s="179"/>
      <c r="AD25" s="179"/>
      <c r="AE25" s="179"/>
      <c r="AF25" s="179"/>
      <c r="AG25" s="179"/>
    </row>
    <row r="26" spans="1:33">
      <c r="A26" s="94" t="s">
        <v>180</v>
      </c>
      <c r="B26" s="888"/>
      <c r="C26" s="452"/>
      <c r="D26" s="452"/>
      <c r="E26" s="221"/>
      <c r="F26" s="221"/>
      <c r="G26" s="179"/>
      <c r="H26" s="179"/>
      <c r="I26" s="179"/>
      <c r="J26" s="179"/>
      <c r="L26" s="389"/>
      <c r="M26" s="502"/>
      <c r="N26" s="502"/>
      <c r="O26" s="179"/>
      <c r="P26" s="179"/>
      <c r="Q26" s="179"/>
      <c r="R26" s="179"/>
      <c r="S26" s="179"/>
      <c r="T26" s="179"/>
      <c r="U26" s="179"/>
      <c r="V26" s="179"/>
      <c r="W26" s="179"/>
      <c r="X26" s="179"/>
      <c r="Y26" s="179"/>
      <c r="Z26" s="179"/>
      <c r="AA26" s="179"/>
      <c r="AB26" s="179"/>
      <c r="AC26" s="179"/>
      <c r="AD26" s="179"/>
      <c r="AE26" s="179"/>
      <c r="AF26" s="179"/>
      <c r="AG26" s="179"/>
    </row>
    <row r="27" spans="1:33">
      <c r="A27" s="888"/>
      <c r="B27" s="888"/>
      <c r="C27" s="890"/>
      <c r="D27" s="1314"/>
      <c r="E27" s="1314"/>
      <c r="F27" s="221"/>
      <c r="G27" s="179"/>
      <c r="H27" s="179"/>
      <c r="I27" s="179"/>
      <c r="J27" s="179"/>
      <c r="L27" s="887"/>
      <c r="M27" s="502"/>
      <c r="N27" s="502"/>
      <c r="O27" s="179"/>
      <c r="P27" s="179"/>
      <c r="Q27" s="179"/>
      <c r="R27" s="179"/>
      <c r="S27" s="179"/>
      <c r="T27" s="179"/>
      <c r="U27" s="179"/>
      <c r="V27" s="179"/>
      <c r="W27" s="179"/>
      <c r="X27" s="179"/>
      <c r="Y27" s="179"/>
      <c r="Z27" s="179"/>
      <c r="AA27" s="179"/>
      <c r="AB27" s="179"/>
      <c r="AC27" s="179"/>
      <c r="AD27" s="179"/>
      <c r="AE27" s="179"/>
      <c r="AF27" s="179"/>
      <c r="AG27" s="179"/>
    </row>
    <row r="28" spans="1:33">
      <c r="A28" s="450"/>
      <c r="B28" s="450"/>
      <c r="C28" s="453"/>
      <c r="D28" s="491"/>
      <c r="E28" s="479"/>
      <c r="F28" s="453"/>
      <c r="G28" s="179"/>
      <c r="H28" s="179"/>
      <c r="I28" s="179"/>
      <c r="J28" s="179"/>
      <c r="L28" s="887"/>
      <c r="M28" s="502"/>
      <c r="N28" s="502"/>
      <c r="O28" s="179"/>
      <c r="P28" s="179"/>
      <c r="Q28" s="179"/>
      <c r="R28" s="179"/>
      <c r="S28" s="179"/>
      <c r="T28" s="179"/>
      <c r="U28" s="179"/>
      <c r="V28" s="179"/>
      <c r="W28" s="179"/>
      <c r="X28" s="179"/>
      <c r="Y28" s="179"/>
      <c r="Z28" s="179"/>
      <c r="AA28" s="179"/>
      <c r="AB28" s="179"/>
      <c r="AC28" s="179"/>
      <c r="AD28" s="179"/>
      <c r="AE28" s="179"/>
      <c r="AF28" s="179"/>
      <c r="AG28" s="179"/>
    </row>
    <row r="29" spans="1:33">
      <c r="A29" s="454"/>
      <c r="B29" s="454"/>
      <c r="C29" s="452"/>
      <c r="D29" s="891"/>
      <c r="E29" s="479"/>
      <c r="F29" s="221"/>
      <c r="G29" s="179"/>
      <c r="H29" s="179"/>
      <c r="I29" s="179"/>
      <c r="J29" s="179"/>
      <c r="L29" s="887"/>
      <c r="M29" s="502"/>
      <c r="N29" s="502"/>
      <c r="O29" s="179"/>
      <c r="P29" s="179"/>
      <c r="Q29" s="179"/>
      <c r="R29" s="179"/>
      <c r="S29" s="179"/>
      <c r="T29" s="179"/>
      <c r="U29" s="179"/>
      <c r="V29" s="179"/>
      <c r="W29" s="179"/>
      <c r="X29" s="179"/>
      <c r="Y29" s="179"/>
      <c r="Z29" s="179"/>
      <c r="AA29" s="179"/>
      <c r="AB29" s="179"/>
      <c r="AC29" s="179"/>
      <c r="AD29" s="179"/>
      <c r="AE29" s="179"/>
      <c r="AF29" s="179"/>
      <c r="AG29" s="179"/>
    </row>
    <row r="30" spans="1:33">
      <c r="A30" s="450"/>
      <c r="B30" s="450"/>
      <c r="C30" s="453"/>
      <c r="D30" s="491"/>
      <c r="E30" s="479"/>
      <c r="F30" s="370"/>
      <c r="G30" s="179"/>
      <c r="H30" s="179"/>
      <c r="I30" s="179"/>
      <c r="J30" s="179"/>
      <c r="L30" s="887"/>
      <c r="M30" s="892"/>
      <c r="N30" s="892"/>
      <c r="O30" s="179"/>
      <c r="P30" s="179"/>
      <c r="Q30" s="179"/>
      <c r="R30" s="179"/>
      <c r="S30" s="179"/>
      <c r="T30" s="179"/>
      <c r="U30" s="179"/>
      <c r="V30" s="179"/>
      <c r="W30" s="179"/>
      <c r="X30" s="179"/>
      <c r="Y30" s="179"/>
      <c r="Z30" s="179"/>
      <c r="AA30" s="179"/>
      <c r="AB30" s="179"/>
      <c r="AC30" s="179"/>
      <c r="AD30" s="179"/>
      <c r="AE30" s="179"/>
      <c r="AF30" s="179"/>
      <c r="AG30" s="179"/>
    </row>
    <row r="31" spans="1:33">
      <c r="A31" s="454"/>
      <c r="B31" s="454"/>
      <c r="C31" s="456"/>
      <c r="D31" s="491"/>
      <c r="E31" s="479"/>
      <c r="F31" s="179"/>
      <c r="G31" s="179"/>
      <c r="H31" s="179"/>
      <c r="I31" s="179"/>
      <c r="J31" s="179"/>
      <c r="L31" s="389"/>
      <c r="M31" s="889"/>
      <c r="N31" s="889"/>
      <c r="O31" s="889"/>
      <c r="P31" s="889"/>
      <c r="Q31" s="889"/>
      <c r="R31" s="179"/>
      <c r="S31" s="179"/>
      <c r="T31" s="179"/>
      <c r="U31" s="179"/>
      <c r="V31" s="179"/>
      <c r="W31" s="179"/>
      <c r="X31" s="179"/>
      <c r="Y31" s="179"/>
      <c r="Z31" s="179"/>
      <c r="AA31" s="179"/>
      <c r="AB31" s="179"/>
      <c r="AC31" s="179"/>
      <c r="AD31" s="179"/>
      <c r="AE31" s="179"/>
      <c r="AF31" s="179"/>
      <c r="AG31" s="179"/>
    </row>
    <row r="32" spans="1:33">
      <c r="A32" s="179"/>
      <c r="B32" s="179"/>
      <c r="C32" s="179"/>
      <c r="D32" s="457"/>
      <c r="E32" s="893"/>
      <c r="F32" s="221"/>
      <c r="G32" s="179"/>
      <c r="H32" s="179"/>
      <c r="I32" s="179"/>
      <c r="J32" s="179"/>
      <c r="L32" s="495"/>
      <c r="M32" s="502"/>
      <c r="N32" s="502"/>
      <c r="O32" s="179"/>
      <c r="P32" s="179"/>
      <c r="Q32" s="179"/>
      <c r="R32" s="179"/>
      <c r="S32" s="179"/>
      <c r="T32" s="179"/>
      <c r="U32" s="179"/>
      <c r="V32" s="179"/>
      <c r="W32" s="179"/>
      <c r="X32" s="179"/>
      <c r="Y32" s="179"/>
      <c r="Z32" s="179"/>
      <c r="AA32" s="179"/>
      <c r="AB32" s="179"/>
      <c r="AC32" s="179"/>
      <c r="AD32" s="179"/>
      <c r="AE32" s="179"/>
      <c r="AF32" s="179"/>
      <c r="AG32" s="179"/>
    </row>
    <row r="33" spans="1:33">
      <c r="A33" s="179"/>
      <c r="B33" s="179"/>
      <c r="C33" s="179"/>
      <c r="D33" s="491"/>
      <c r="E33" s="479"/>
      <c r="F33" s="179"/>
      <c r="G33" s="179"/>
      <c r="H33" s="179"/>
      <c r="I33" s="179"/>
      <c r="J33" s="179"/>
      <c r="L33" s="389"/>
      <c r="M33" s="889"/>
      <c r="N33" s="889"/>
      <c r="O33" s="316"/>
      <c r="P33" s="316"/>
      <c r="Q33" s="179"/>
      <c r="R33" s="179"/>
      <c r="S33" s="179"/>
      <c r="T33" s="179"/>
      <c r="U33" s="179"/>
      <c r="V33" s="179"/>
      <c r="W33" s="179"/>
      <c r="X33" s="179"/>
      <c r="Y33" s="179"/>
      <c r="Z33" s="179"/>
      <c r="AA33" s="179"/>
      <c r="AB33" s="179"/>
      <c r="AC33" s="179"/>
      <c r="AD33" s="179"/>
      <c r="AE33" s="179"/>
      <c r="AF33" s="179"/>
      <c r="AG33" s="179"/>
    </row>
    <row r="34" spans="1:33">
      <c r="A34" s="179"/>
      <c r="B34" s="179"/>
      <c r="C34" s="179"/>
      <c r="D34" s="891"/>
      <c r="E34" s="479"/>
      <c r="F34" s="179"/>
      <c r="G34" s="179"/>
      <c r="H34" s="179"/>
      <c r="I34" s="179"/>
      <c r="J34" s="179"/>
      <c r="L34" s="495"/>
      <c r="M34" s="407"/>
      <c r="N34" s="407"/>
      <c r="O34" s="179"/>
      <c r="P34" s="179"/>
      <c r="Q34" s="179"/>
      <c r="R34" s="179"/>
      <c r="S34" s="179"/>
      <c r="T34" s="179"/>
      <c r="U34" s="179"/>
      <c r="V34" s="179"/>
      <c r="W34" s="179"/>
      <c r="X34" s="179"/>
      <c r="Y34" s="179"/>
      <c r="Z34" s="179"/>
      <c r="AA34" s="179"/>
      <c r="AB34" s="179"/>
      <c r="AC34" s="179"/>
      <c r="AD34" s="179"/>
      <c r="AE34" s="179"/>
      <c r="AF34" s="179"/>
      <c r="AG34" s="179"/>
    </row>
    <row r="35" spans="1:33">
      <c r="A35" s="179"/>
      <c r="B35" s="179"/>
      <c r="C35" s="179"/>
      <c r="D35" s="491"/>
      <c r="E35" s="479"/>
      <c r="F35" s="179"/>
      <c r="G35" s="179"/>
      <c r="H35" s="179"/>
      <c r="I35" s="179"/>
      <c r="J35" s="179"/>
      <c r="L35" s="426"/>
      <c r="M35" s="179"/>
      <c r="N35" s="179"/>
      <c r="O35" s="179"/>
      <c r="P35" s="179"/>
      <c r="Q35" s="179"/>
      <c r="R35" s="179"/>
      <c r="S35" s="179"/>
      <c r="T35" s="179"/>
      <c r="U35" s="179"/>
      <c r="V35" s="179"/>
      <c r="W35" s="179"/>
      <c r="X35" s="179"/>
      <c r="Y35" s="179"/>
      <c r="Z35" s="179"/>
      <c r="AA35" s="179"/>
      <c r="AB35" s="179"/>
      <c r="AC35" s="179"/>
      <c r="AD35" s="179"/>
      <c r="AE35" s="179"/>
      <c r="AF35" s="179"/>
      <c r="AG35" s="179"/>
    </row>
    <row r="36" spans="1:33">
      <c r="A36" s="179"/>
      <c r="B36" s="179"/>
      <c r="C36" s="179"/>
      <c r="D36" s="491"/>
      <c r="E36" s="479"/>
      <c r="F36" s="179"/>
      <c r="G36" s="179"/>
      <c r="H36" s="179"/>
      <c r="I36" s="179"/>
      <c r="J36" s="179"/>
      <c r="L36" s="894"/>
      <c r="M36" s="179"/>
      <c r="N36" s="179"/>
      <c r="O36" s="179"/>
      <c r="P36" s="179"/>
      <c r="Q36" s="179"/>
      <c r="R36" s="179"/>
      <c r="S36" s="179"/>
      <c r="T36" s="179"/>
      <c r="U36" s="179"/>
      <c r="V36" s="179"/>
      <c r="W36" s="179"/>
      <c r="X36" s="179"/>
      <c r="Y36" s="179"/>
      <c r="Z36" s="179"/>
      <c r="AA36" s="179"/>
      <c r="AB36" s="179"/>
      <c r="AC36" s="179"/>
      <c r="AD36" s="179"/>
      <c r="AE36" s="179"/>
      <c r="AF36" s="179"/>
      <c r="AG36" s="179"/>
    </row>
    <row r="37" spans="1:33">
      <c r="A37" s="179"/>
      <c r="B37" s="179"/>
      <c r="C37" s="179"/>
      <c r="D37" s="491"/>
      <c r="E37" s="479"/>
      <c r="F37" s="179"/>
      <c r="G37" s="179"/>
      <c r="H37" s="179"/>
      <c r="I37" s="179"/>
      <c r="J37" s="179"/>
      <c r="L37" s="426"/>
      <c r="M37" s="179"/>
      <c r="N37" s="179"/>
      <c r="O37" s="179"/>
      <c r="P37" s="179"/>
      <c r="Q37" s="179"/>
      <c r="R37" s="179"/>
      <c r="S37" s="179"/>
      <c r="T37" s="179"/>
      <c r="U37" s="179"/>
      <c r="V37" s="179"/>
      <c r="W37" s="179"/>
      <c r="X37" s="179"/>
      <c r="Y37" s="179"/>
      <c r="Z37" s="179"/>
      <c r="AA37" s="179"/>
      <c r="AB37" s="179"/>
      <c r="AC37" s="179"/>
      <c r="AD37" s="179"/>
      <c r="AE37" s="179"/>
      <c r="AF37" s="179"/>
      <c r="AG37" s="179"/>
    </row>
    <row r="38" spans="1:33">
      <c r="A38" s="179"/>
      <c r="B38" s="179"/>
      <c r="C38" s="179"/>
      <c r="D38" s="491"/>
      <c r="E38" s="895"/>
      <c r="F38" s="179"/>
      <c r="G38" s="179"/>
      <c r="H38" s="179"/>
      <c r="I38" s="179"/>
      <c r="J38" s="179"/>
      <c r="L38" s="894"/>
      <c r="M38" s="320"/>
      <c r="N38" s="179"/>
      <c r="O38" s="179"/>
      <c r="P38" s="179"/>
      <c r="Q38" s="179"/>
      <c r="R38" s="179"/>
      <c r="S38" s="179"/>
      <c r="T38" s="179"/>
      <c r="U38" s="179"/>
      <c r="V38" s="179"/>
      <c r="W38" s="179"/>
      <c r="X38" s="179"/>
      <c r="Y38" s="179"/>
      <c r="Z38" s="179"/>
      <c r="AA38" s="179"/>
      <c r="AB38" s="179"/>
      <c r="AC38" s="179"/>
      <c r="AD38" s="179"/>
      <c r="AE38" s="179"/>
      <c r="AF38" s="179"/>
      <c r="AG38" s="179"/>
    </row>
    <row r="39" spans="1:33">
      <c r="A39" s="179"/>
      <c r="B39" s="179"/>
      <c r="C39" s="179"/>
      <c r="D39" s="457"/>
      <c r="E39" s="893"/>
      <c r="F39" s="179"/>
      <c r="G39" s="179"/>
      <c r="H39" s="179"/>
      <c r="I39" s="179"/>
      <c r="J39" s="179"/>
      <c r="L39" s="894"/>
      <c r="M39" s="300"/>
      <c r="N39" s="208"/>
      <c r="O39" s="208"/>
      <c r="P39" s="179"/>
      <c r="Q39" s="179"/>
      <c r="R39" s="179"/>
      <c r="S39" s="179"/>
      <c r="T39" s="179"/>
      <c r="U39" s="179"/>
      <c r="V39" s="179"/>
      <c r="W39" s="179"/>
      <c r="X39" s="179"/>
      <c r="Y39" s="179"/>
      <c r="Z39" s="179"/>
      <c r="AA39" s="179"/>
      <c r="AB39" s="179"/>
      <c r="AC39" s="179"/>
      <c r="AD39" s="179"/>
      <c r="AE39" s="179"/>
      <c r="AF39" s="179"/>
      <c r="AG39" s="179"/>
    </row>
    <row r="40" spans="1:33">
      <c r="A40" s="179"/>
      <c r="B40" s="179"/>
      <c r="C40" s="179"/>
      <c r="D40" s="491"/>
      <c r="E40" s="479"/>
      <c r="F40" s="179"/>
      <c r="G40" s="179"/>
      <c r="H40" s="179"/>
      <c r="I40" s="179"/>
      <c r="J40" s="179"/>
      <c r="L40" s="179"/>
      <c r="M40" s="179"/>
      <c r="N40" s="179"/>
      <c r="O40" s="179"/>
      <c r="P40" s="179"/>
      <c r="Q40" s="179"/>
      <c r="R40" s="179"/>
      <c r="S40" s="179"/>
      <c r="T40" s="179"/>
      <c r="U40" s="179"/>
      <c r="V40" s="179"/>
      <c r="W40" s="179"/>
      <c r="X40" s="179"/>
      <c r="Y40" s="179"/>
      <c r="Z40" s="179"/>
      <c r="AA40" s="179"/>
      <c r="AB40" s="179"/>
      <c r="AC40" s="179"/>
      <c r="AD40" s="179"/>
      <c r="AE40" s="179"/>
      <c r="AF40" s="179"/>
      <c r="AG40" s="179"/>
    </row>
    <row r="41" spans="1:33">
      <c r="A41" s="179"/>
      <c r="B41" s="179"/>
      <c r="C41" s="179"/>
      <c r="D41" s="491"/>
      <c r="E41" s="479"/>
      <c r="F41" s="179"/>
      <c r="G41" s="179"/>
      <c r="H41" s="179"/>
      <c r="I41" s="179"/>
      <c r="J41" s="179"/>
      <c r="L41" s="179"/>
      <c r="M41" s="179"/>
      <c r="N41" s="179"/>
      <c r="O41" s="179"/>
      <c r="P41" s="179"/>
      <c r="Q41" s="179"/>
      <c r="R41" s="179"/>
      <c r="S41" s="179"/>
      <c r="T41" s="179"/>
      <c r="U41" s="179"/>
      <c r="V41" s="179"/>
      <c r="W41" s="179"/>
      <c r="X41" s="179"/>
      <c r="Y41" s="179"/>
      <c r="Z41" s="179"/>
      <c r="AA41" s="179"/>
      <c r="AB41" s="179"/>
      <c r="AC41" s="179"/>
      <c r="AD41" s="179"/>
      <c r="AE41" s="179"/>
      <c r="AF41" s="179"/>
      <c r="AG41" s="179"/>
    </row>
    <row r="42" spans="1:33">
      <c r="A42" s="179"/>
      <c r="B42" s="179"/>
      <c r="C42" s="179"/>
      <c r="D42" s="179"/>
      <c r="E42" s="179"/>
      <c r="F42" s="179"/>
      <c r="G42" s="179"/>
      <c r="H42" s="179"/>
      <c r="I42" s="179"/>
      <c r="J42" s="179"/>
      <c r="L42" s="179"/>
      <c r="M42" s="179"/>
      <c r="N42" s="179"/>
      <c r="O42" s="179"/>
      <c r="P42" s="179"/>
      <c r="Q42" s="179"/>
      <c r="R42" s="179"/>
      <c r="S42" s="179"/>
      <c r="T42" s="179"/>
      <c r="U42" s="179"/>
      <c r="V42" s="179"/>
      <c r="W42" s="179"/>
      <c r="X42" s="179"/>
      <c r="Y42" s="179"/>
      <c r="Z42" s="179"/>
      <c r="AA42" s="179"/>
      <c r="AB42" s="179"/>
      <c r="AC42" s="179"/>
      <c r="AD42" s="179"/>
      <c r="AE42" s="179"/>
      <c r="AF42" s="179"/>
      <c r="AG42" s="179"/>
    </row>
    <row r="43" spans="1:33">
      <c r="A43" s="179"/>
      <c r="B43" s="179"/>
      <c r="C43" s="179"/>
      <c r="D43" s="179"/>
      <c r="E43" s="179"/>
      <c r="F43" s="179"/>
      <c r="G43" s="179"/>
      <c r="H43" s="179"/>
      <c r="I43" s="179"/>
      <c r="J43" s="179"/>
      <c r="L43" s="179"/>
      <c r="M43" s="179"/>
      <c r="N43" s="179"/>
      <c r="O43" s="179"/>
      <c r="P43" s="179"/>
      <c r="Q43" s="179"/>
      <c r="R43" s="179"/>
      <c r="S43" s="179"/>
      <c r="T43" s="179"/>
      <c r="U43" s="179"/>
      <c r="V43" s="179"/>
      <c r="W43" s="179"/>
      <c r="X43" s="179"/>
      <c r="Y43" s="179"/>
      <c r="Z43" s="179"/>
      <c r="AA43" s="179"/>
      <c r="AB43" s="179"/>
      <c r="AC43" s="179"/>
      <c r="AD43" s="179"/>
      <c r="AE43" s="179"/>
      <c r="AF43" s="179"/>
      <c r="AG43" s="179"/>
    </row>
    <row r="44" spans="1:33">
      <c r="A44" s="179"/>
      <c r="B44" s="179"/>
      <c r="C44" s="179"/>
      <c r="D44" s="179"/>
      <c r="E44" s="179"/>
      <c r="F44" s="179"/>
      <c r="G44" s="179"/>
      <c r="H44" s="179"/>
      <c r="I44" s="179"/>
      <c r="J44" s="179"/>
      <c r="L44" s="179"/>
      <c r="M44" s="179"/>
      <c r="N44" s="179"/>
      <c r="O44" s="179"/>
      <c r="P44" s="179"/>
      <c r="Q44" s="179"/>
      <c r="R44" s="179"/>
      <c r="S44" s="179"/>
      <c r="T44" s="179"/>
      <c r="U44" s="179"/>
      <c r="V44" s="179"/>
      <c r="W44" s="179"/>
      <c r="X44" s="179"/>
      <c r="Y44" s="179"/>
      <c r="Z44" s="179"/>
      <c r="AA44" s="179"/>
      <c r="AB44" s="179"/>
      <c r="AC44" s="179"/>
      <c r="AD44" s="179"/>
      <c r="AE44" s="179"/>
      <c r="AF44" s="179"/>
      <c r="AG44" s="179"/>
    </row>
    <row r="45" spans="1:33">
      <c r="A45" s="179"/>
      <c r="B45" s="179"/>
      <c r="C45" s="179"/>
      <c r="D45" s="179"/>
      <c r="E45" s="179"/>
      <c r="F45" s="179"/>
      <c r="G45" s="179"/>
      <c r="H45" s="179"/>
      <c r="I45" s="179"/>
      <c r="J45" s="179"/>
      <c r="L45" s="179"/>
      <c r="M45" s="179"/>
      <c r="N45" s="179"/>
      <c r="O45" s="179"/>
      <c r="P45" s="179"/>
      <c r="Q45" s="179"/>
      <c r="R45" s="179"/>
      <c r="S45" s="179"/>
      <c r="T45" s="179"/>
      <c r="U45" s="179"/>
      <c r="V45" s="179"/>
      <c r="W45" s="179"/>
      <c r="X45" s="179"/>
      <c r="Y45" s="179"/>
      <c r="Z45" s="179"/>
      <c r="AA45" s="179"/>
      <c r="AB45" s="179"/>
      <c r="AC45" s="179"/>
      <c r="AD45" s="179"/>
      <c r="AE45" s="179"/>
      <c r="AF45" s="179"/>
      <c r="AG45" s="179"/>
    </row>
    <row r="46" spans="1:33">
      <c r="A46" s="179"/>
      <c r="B46" s="179"/>
      <c r="C46" s="179"/>
      <c r="D46" s="179"/>
      <c r="E46" s="179"/>
      <c r="F46" s="179"/>
      <c r="G46" s="179"/>
      <c r="H46" s="179"/>
      <c r="I46" s="179"/>
      <c r="J46" s="179"/>
      <c r="L46" s="179"/>
      <c r="M46" s="179"/>
      <c r="N46" s="179"/>
      <c r="O46" s="179"/>
      <c r="P46" s="179"/>
      <c r="Q46" s="179"/>
      <c r="R46" s="179"/>
      <c r="S46" s="179"/>
      <c r="T46" s="179"/>
      <c r="U46" s="179"/>
      <c r="V46" s="179"/>
      <c r="W46" s="179"/>
      <c r="X46" s="179"/>
      <c r="Y46" s="179"/>
      <c r="Z46" s="179"/>
      <c r="AA46" s="179"/>
      <c r="AB46" s="179"/>
      <c r="AC46" s="179"/>
      <c r="AD46" s="179"/>
      <c r="AE46" s="179"/>
      <c r="AF46" s="179"/>
      <c r="AG46" s="179"/>
    </row>
    <row r="47" spans="1:33">
      <c r="A47" s="179"/>
      <c r="B47" s="179"/>
      <c r="C47" s="179"/>
      <c r="D47" s="179"/>
      <c r="E47" s="179"/>
      <c r="F47" s="179"/>
      <c r="G47" s="179"/>
      <c r="H47" s="179"/>
      <c r="I47" s="179"/>
      <c r="J47" s="179"/>
      <c r="L47" s="179"/>
      <c r="M47" s="179"/>
      <c r="N47" s="179"/>
      <c r="O47" s="179"/>
      <c r="P47" s="179"/>
      <c r="Q47" s="179"/>
      <c r="R47" s="179"/>
      <c r="S47" s="179"/>
      <c r="T47" s="179"/>
      <c r="U47" s="179"/>
      <c r="V47" s="179"/>
      <c r="W47" s="179"/>
      <c r="X47" s="179"/>
      <c r="Y47" s="179"/>
      <c r="Z47" s="179"/>
      <c r="AA47" s="179"/>
      <c r="AB47" s="179"/>
      <c r="AC47" s="179"/>
      <c r="AD47" s="179"/>
      <c r="AE47" s="179"/>
      <c r="AF47" s="179"/>
      <c r="AG47" s="179"/>
    </row>
    <row r="48" spans="1:33">
      <c r="A48" s="179"/>
      <c r="B48" s="179"/>
      <c r="C48" s="179"/>
      <c r="D48" s="179"/>
      <c r="E48" s="179"/>
      <c r="F48" s="179"/>
      <c r="G48" s="179"/>
      <c r="H48" s="179"/>
      <c r="I48" s="179"/>
      <c r="J48" s="179"/>
      <c r="L48" s="179"/>
      <c r="M48" s="179"/>
      <c r="N48" s="179"/>
      <c r="O48" s="179"/>
      <c r="P48" s="179"/>
      <c r="Q48" s="179"/>
      <c r="R48" s="179"/>
      <c r="S48" s="179"/>
      <c r="T48" s="179"/>
      <c r="U48" s="179"/>
      <c r="V48" s="179"/>
      <c r="W48" s="179"/>
      <c r="X48" s="179"/>
      <c r="Y48" s="179"/>
      <c r="Z48" s="179"/>
      <c r="AA48" s="179"/>
      <c r="AB48" s="179"/>
      <c r="AC48" s="179"/>
      <c r="AD48" s="179"/>
      <c r="AE48" s="179"/>
      <c r="AF48" s="179"/>
      <c r="AG48" s="179"/>
    </row>
    <row r="49" spans="1:33">
      <c r="A49" s="179"/>
      <c r="B49" s="179"/>
      <c r="C49" s="179"/>
      <c r="D49" s="179"/>
      <c r="E49" s="179"/>
      <c r="F49" s="179"/>
      <c r="G49" s="179"/>
      <c r="H49" s="179"/>
      <c r="I49" s="179"/>
      <c r="J49" s="179"/>
      <c r="L49" s="179"/>
      <c r="M49" s="179"/>
      <c r="N49" s="179"/>
      <c r="O49" s="179"/>
      <c r="P49" s="179"/>
      <c r="Q49" s="179"/>
      <c r="R49" s="179"/>
      <c r="S49" s="179"/>
      <c r="T49" s="179"/>
      <c r="U49" s="179"/>
      <c r="V49" s="179"/>
      <c r="W49" s="179"/>
      <c r="X49" s="179"/>
      <c r="Y49" s="179"/>
      <c r="Z49" s="179"/>
      <c r="AA49" s="179"/>
      <c r="AB49" s="179"/>
      <c r="AC49" s="179"/>
      <c r="AD49" s="179"/>
      <c r="AE49" s="179"/>
      <c r="AF49" s="179"/>
      <c r="AG49" s="179"/>
    </row>
    <row r="50" spans="1:33">
      <c r="A50" s="179"/>
      <c r="B50" s="179"/>
      <c r="C50" s="179"/>
      <c r="D50" s="179"/>
      <c r="E50" s="179"/>
      <c r="F50" s="179"/>
      <c r="G50" s="179"/>
      <c r="H50" s="179"/>
      <c r="I50" s="179"/>
      <c r="J50" s="179"/>
      <c r="L50" s="179"/>
      <c r="M50" s="179"/>
      <c r="N50" s="179"/>
      <c r="O50" s="179"/>
      <c r="P50" s="179"/>
      <c r="Q50" s="179"/>
      <c r="R50" s="179"/>
      <c r="S50" s="179"/>
      <c r="T50" s="179"/>
      <c r="U50" s="179"/>
      <c r="V50" s="179"/>
      <c r="W50" s="179"/>
      <c r="X50" s="179"/>
      <c r="Y50" s="179"/>
      <c r="Z50" s="179"/>
      <c r="AA50" s="179"/>
      <c r="AB50" s="179"/>
      <c r="AC50" s="179"/>
      <c r="AD50" s="179"/>
      <c r="AE50" s="179"/>
      <c r="AF50" s="179"/>
      <c r="AG50" s="179"/>
    </row>
    <row r="51" spans="1:33">
      <c r="A51" s="179"/>
      <c r="B51" s="179"/>
      <c r="C51" s="179"/>
      <c r="D51" s="179"/>
      <c r="E51" s="179"/>
      <c r="F51" s="179"/>
      <c r="G51" s="179"/>
      <c r="H51" s="179"/>
      <c r="I51" s="179"/>
      <c r="J51" s="179"/>
      <c r="L51" s="179"/>
      <c r="M51" s="179"/>
      <c r="N51" s="179"/>
      <c r="O51" s="179"/>
      <c r="P51" s="179"/>
      <c r="Q51" s="179"/>
      <c r="R51" s="179"/>
      <c r="S51" s="179"/>
      <c r="T51" s="179"/>
      <c r="U51" s="179"/>
      <c r="V51" s="179"/>
      <c r="W51" s="179"/>
      <c r="X51" s="179"/>
      <c r="Y51" s="179"/>
      <c r="Z51" s="179"/>
      <c r="AA51" s="179"/>
      <c r="AB51" s="179"/>
      <c r="AC51" s="179"/>
      <c r="AD51" s="179"/>
      <c r="AE51" s="179"/>
      <c r="AF51" s="179"/>
      <c r="AG51" s="179"/>
    </row>
    <row r="52" spans="1:33">
      <c r="A52" s="179"/>
      <c r="B52" s="179"/>
      <c r="C52" s="179"/>
      <c r="D52" s="179"/>
      <c r="E52" s="179"/>
      <c r="F52" s="179"/>
      <c r="G52" s="179"/>
      <c r="H52" s="179"/>
      <c r="I52" s="179"/>
      <c r="J52" s="179"/>
      <c r="L52" s="179"/>
      <c r="M52" s="179"/>
      <c r="N52" s="179"/>
      <c r="O52" s="179"/>
      <c r="P52" s="179"/>
      <c r="Q52" s="179"/>
      <c r="R52" s="179"/>
      <c r="S52" s="179"/>
      <c r="T52" s="179"/>
      <c r="U52" s="179"/>
      <c r="V52" s="179"/>
      <c r="W52" s="179"/>
      <c r="X52" s="179"/>
      <c r="Y52" s="179"/>
      <c r="Z52" s="179"/>
      <c r="AA52" s="179"/>
      <c r="AB52" s="179"/>
      <c r="AC52" s="179"/>
      <c r="AD52" s="179"/>
      <c r="AE52" s="179"/>
      <c r="AF52" s="179"/>
      <c r="AG52" s="179"/>
    </row>
    <row r="53" spans="1:33">
      <c r="A53" s="179"/>
      <c r="B53" s="179"/>
      <c r="C53" s="179"/>
      <c r="D53" s="179"/>
      <c r="E53" s="179"/>
      <c r="F53" s="179"/>
      <c r="G53" s="179"/>
      <c r="H53" s="179"/>
      <c r="I53" s="179"/>
      <c r="J53" s="179"/>
      <c r="L53" s="179"/>
      <c r="M53" s="179"/>
      <c r="N53" s="179"/>
      <c r="O53" s="179"/>
      <c r="P53" s="179"/>
      <c r="Q53" s="179"/>
      <c r="R53" s="179"/>
      <c r="S53" s="179"/>
      <c r="T53" s="179"/>
      <c r="U53" s="179"/>
      <c r="V53" s="179"/>
      <c r="W53" s="179"/>
      <c r="X53" s="179"/>
      <c r="Y53" s="179"/>
      <c r="Z53" s="179"/>
      <c r="AA53" s="179"/>
      <c r="AB53" s="179"/>
      <c r="AC53" s="179"/>
      <c r="AD53" s="179"/>
      <c r="AE53" s="179"/>
      <c r="AF53" s="179"/>
      <c r="AG53" s="179"/>
    </row>
    <row r="54" spans="1:33">
      <c r="A54" s="179"/>
      <c r="B54" s="179"/>
      <c r="C54" s="179"/>
      <c r="D54" s="179"/>
      <c r="E54" s="179"/>
      <c r="F54" s="179"/>
      <c r="G54" s="179"/>
      <c r="H54" s="179"/>
      <c r="I54" s="179"/>
      <c r="J54" s="179"/>
      <c r="L54" s="179"/>
      <c r="M54" s="179"/>
      <c r="N54" s="179"/>
      <c r="O54" s="179"/>
      <c r="P54" s="179"/>
      <c r="Q54" s="179"/>
      <c r="R54" s="179"/>
      <c r="S54" s="179"/>
      <c r="T54" s="179"/>
      <c r="U54" s="179"/>
      <c r="V54" s="179"/>
      <c r="W54" s="179"/>
      <c r="X54" s="179"/>
      <c r="Y54" s="179"/>
      <c r="Z54" s="179"/>
      <c r="AA54" s="179"/>
      <c r="AB54" s="179"/>
      <c r="AC54" s="179"/>
      <c r="AD54" s="179"/>
      <c r="AE54" s="179"/>
      <c r="AF54" s="179"/>
      <c r="AG54" s="179"/>
    </row>
    <row r="55" spans="1:33">
      <c r="A55" s="179"/>
      <c r="B55" s="179"/>
      <c r="C55" s="179"/>
      <c r="D55" s="179"/>
      <c r="E55" s="179"/>
      <c r="F55" s="179"/>
      <c r="G55" s="179"/>
      <c r="H55" s="179"/>
      <c r="I55" s="179"/>
      <c r="J55" s="179"/>
      <c r="L55" s="179"/>
      <c r="M55" s="179"/>
      <c r="N55" s="179"/>
      <c r="O55" s="179"/>
      <c r="P55" s="179"/>
      <c r="Q55" s="179"/>
      <c r="R55" s="179"/>
      <c r="S55" s="179"/>
      <c r="T55" s="179"/>
      <c r="U55" s="179"/>
      <c r="V55" s="179"/>
      <c r="W55" s="179"/>
      <c r="X55" s="179"/>
      <c r="Y55" s="179"/>
      <c r="Z55" s="179"/>
      <c r="AA55" s="179"/>
      <c r="AB55" s="179"/>
      <c r="AC55" s="179"/>
      <c r="AD55" s="179"/>
      <c r="AE55" s="179"/>
      <c r="AF55" s="179"/>
      <c r="AG55" s="179"/>
    </row>
    <row r="56" spans="1:33">
      <c r="A56" s="179"/>
      <c r="B56" s="179"/>
      <c r="C56" s="179"/>
      <c r="D56" s="179"/>
      <c r="E56" s="179"/>
      <c r="F56" s="179"/>
      <c r="G56" s="179"/>
      <c r="H56" s="179"/>
      <c r="I56" s="179"/>
      <c r="J56" s="179"/>
      <c r="L56" s="179"/>
      <c r="M56" s="179"/>
      <c r="N56" s="179"/>
      <c r="O56" s="179"/>
      <c r="P56" s="179"/>
      <c r="Q56" s="179"/>
      <c r="R56" s="179"/>
      <c r="S56" s="179"/>
      <c r="T56" s="179"/>
      <c r="U56" s="179"/>
      <c r="V56" s="179"/>
      <c r="W56" s="179"/>
      <c r="X56" s="179"/>
      <c r="Y56" s="179"/>
      <c r="Z56" s="179"/>
      <c r="AA56" s="179"/>
      <c r="AB56" s="179"/>
      <c r="AC56" s="179"/>
      <c r="AD56" s="179"/>
      <c r="AE56" s="179"/>
      <c r="AF56" s="179"/>
      <c r="AG56" s="179"/>
    </row>
    <row r="57" spans="1:33">
      <c r="A57" s="179"/>
      <c r="B57" s="179"/>
      <c r="C57" s="179"/>
      <c r="D57" s="179"/>
      <c r="E57" s="179"/>
      <c r="F57" s="179"/>
      <c r="G57" s="179"/>
      <c r="H57" s="179"/>
      <c r="I57" s="179"/>
      <c r="J57" s="179"/>
      <c r="L57" s="179"/>
      <c r="M57" s="179"/>
      <c r="N57" s="179"/>
      <c r="O57" s="179"/>
      <c r="P57" s="179"/>
      <c r="Q57" s="179"/>
      <c r="R57" s="179"/>
      <c r="S57" s="179"/>
      <c r="T57" s="179"/>
      <c r="U57" s="179"/>
      <c r="V57" s="179"/>
      <c r="W57" s="179"/>
      <c r="X57" s="179"/>
      <c r="Y57" s="179"/>
      <c r="Z57" s="179"/>
      <c r="AA57" s="179"/>
      <c r="AB57" s="179"/>
      <c r="AC57" s="179"/>
      <c r="AD57" s="179"/>
      <c r="AE57" s="179"/>
      <c r="AF57" s="179"/>
      <c r="AG57" s="179"/>
    </row>
    <row r="58" spans="1:33">
      <c r="A58" s="179"/>
      <c r="B58" s="179"/>
      <c r="C58" s="179"/>
      <c r="D58" s="179"/>
      <c r="E58" s="179"/>
      <c r="F58" s="179"/>
      <c r="G58" s="179"/>
      <c r="H58" s="179"/>
      <c r="I58" s="179"/>
      <c r="J58" s="179"/>
      <c r="L58" s="179"/>
      <c r="M58" s="179"/>
      <c r="N58" s="179"/>
      <c r="O58" s="179"/>
      <c r="P58" s="179"/>
      <c r="Q58" s="179"/>
      <c r="R58" s="179"/>
      <c r="S58" s="179"/>
      <c r="T58" s="179"/>
      <c r="U58" s="179"/>
      <c r="V58" s="179"/>
      <c r="W58" s="179"/>
      <c r="X58" s="179"/>
      <c r="Y58" s="179"/>
      <c r="Z58" s="179"/>
      <c r="AA58" s="179"/>
      <c r="AB58" s="179"/>
      <c r="AC58" s="179"/>
      <c r="AD58" s="179"/>
      <c r="AE58" s="179"/>
      <c r="AF58" s="179"/>
      <c r="AG58" s="179"/>
    </row>
    <row r="59" spans="1:33">
      <c r="L59" s="179"/>
      <c r="M59" s="179"/>
      <c r="N59" s="179"/>
      <c r="O59" s="179"/>
      <c r="P59" s="179"/>
      <c r="Q59" s="179"/>
      <c r="R59" s="179"/>
      <c r="S59" s="179"/>
      <c r="T59" s="179"/>
      <c r="U59" s="179"/>
      <c r="V59" s="179"/>
      <c r="W59" s="179"/>
      <c r="X59" s="179"/>
      <c r="Y59" s="179"/>
      <c r="Z59" s="179"/>
      <c r="AA59" s="179"/>
      <c r="AB59" s="179"/>
      <c r="AC59" s="179"/>
      <c r="AD59" s="179"/>
      <c r="AE59" s="179"/>
      <c r="AF59" s="179"/>
      <c r="AG59" s="179"/>
    </row>
    <row r="60" spans="1:33">
      <c r="L60" s="179"/>
      <c r="M60" s="179"/>
      <c r="N60" s="179"/>
      <c r="O60" s="179"/>
      <c r="P60" s="179"/>
      <c r="Q60" s="179"/>
      <c r="R60" s="179"/>
      <c r="S60" s="179"/>
      <c r="T60" s="179"/>
      <c r="U60" s="179"/>
      <c r="V60" s="179"/>
      <c r="W60" s="179"/>
      <c r="X60" s="179"/>
      <c r="Y60" s="179"/>
      <c r="Z60" s="179"/>
      <c r="AA60" s="179"/>
      <c r="AB60" s="179"/>
      <c r="AC60" s="179"/>
      <c r="AD60" s="179"/>
      <c r="AE60" s="179"/>
      <c r="AF60" s="179"/>
      <c r="AG60" s="179"/>
    </row>
    <row r="61" spans="1:33">
      <c r="L61" s="179"/>
      <c r="M61" s="179"/>
      <c r="N61" s="179"/>
      <c r="O61" s="179"/>
      <c r="P61" s="179"/>
      <c r="Q61" s="179"/>
      <c r="R61" s="179"/>
      <c r="S61" s="179"/>
      <c r="T61" s="179"/>
      <c r="U61" s="179"/>
      <c r="V61" s="179"/>
      <c r="W61" s="179"/>
      <c r="X61" s="179"/>
      <c r="Y61" s="179"/>
      <c r="Z61" s="179"/>
      <c r="AA61" s="179"/>
      <c r="AB61" s="179"/>
      <c r="AC61" s="179"/>
      <c r="AD61" s="179"/>
      <c r="AE61" s="179"/>
      <c r="AF61" s="179"/>
      <c r="AG61" s="179"/>
    </row>
    <row r="62" spans="1:33">
      <c r="L62" s="179"/>
      <c r="M62" s="179"/>
      <c r="N62" s="179"/>
      <c r="O62" s="179"/>
      <c r="P62" s="179"/>
      <c r="Q62" s="179"/>
      <c r="R62" s="179"/>
      <c r="S62" s="179"/>
      <c r="T62" s="179"/>
      <c r="U62" s="179"/>
      <c r="V62" s="179"/>
      <c r="W62" s="179"/>
      <c r="X62" s="179"/>
      <c r="Y62" s="179"/>
      <c r="Z62" s="179"/>
      <c r="AA62" s="179"/>
      <c r="AB62" s="179"/>
      <c r="AC62" s="179"/>
      <c r="AD62" s="179"/>
      <c r="AE62" s="179"/>
      <c r="AF62" s="179"/>
      <c r="AG62" s="179"/>
    </row>
    <row r="63" spans="1:33">
      <c r="L63" s="179"/>
      <c r="M63" s="179"/>
      <c r="N63" s="179"/>
      <c r="O63" s="179"/>
      <c r="P63" s="179"/>
      <c r="Q63" s="179"/>
      <c r="R63" s="179"/>
      <c r="S63" s="179"/>
      <c r="T63" s="179"/>
      <c r="U63" s="179"/>
      <c r="V63" s="179"/>
      <c r="W63" s="179"/>
      <c r="X63" s="179"/>
      <c r="Y63" s="179"/>
      <c r="Z63" s="179"/>
      <c r="AA63" s="179"/>
      <c r="AB63" s="179"/>
      <c r="AC63" s="179"/>
      <c r="AD63" s="179"/>
      <c r="AE63" s="179"/>
      <c r="AF63" s="179"/>
      <c r="AG63" s="179"/>
    </row>
    <row r="64" spans="1:33">
      <c r="L64" s="179"/>
      <c r="M64" s="179"/>
      <c r="N64" s="179"/>
      <c r="O64" s="179"/>
      <c r="P64" s="179"/>
      <c r="Q64" s="179"/>
      <c r="R64" s="179"/>
      <c r="S64" s="179"/>
      <c r="T64" s="179"/>
      <c r="U64" s="179"/>
      <c r="V64" s="179"/>
      <c r="W64" s="179"/>
      <c r="X64" s="179"/>
      <c r="Y64" s="179"/>
      <c r="Z64" s="179"/>
      <c r="AA64" s="179"/>
      <c r="AB64" s="179"/>
      <c r="AC64" s="179"/>
      <c r="AD64" s="179"/>
      <c r="AE64" s="179"/>
      <c r="AF64" s="179"/>
      <c r="AG64" s="179"/>
    </row>
    <row r="65" spans="12:33">
      <c r="L65" s="179"/>
      <c r="M65" s="179"/>
      <c r="N65" s="179"/>
      <c r="O65" s="179"/>
      <c r="P65" s="179"/>
      <c r="Q65" s="179"/>
      <c r="R65" s="179"/>
      <c r="S65" s="179"/>
      <c r="T65" s="179"/>
      <c r="U65" s="179"/>
      <c r="V65" s="179"/>
      <c r="W65" s="179"/>
      <c r="X65" s="179"/>
      <c r="Y65" s="179"/>
      <c r="Z65" s="179"/>
      <c r="AA65" s="179"/>
      <c r="AB65" s="179"/>
      <c r="AC65" s="179"/>
      <c r="AD65" s="179"/>
      <c r="AE65" s="179"/>
      <c r="AF65" s="179"/>
      <c r="AG65" s="179"/>
    </row>
    <row r="66" spans="12:33">
      <c r="L66" s="179"/>
      <c r="M66" s="179"/>
      <c r="N66" s="179"/>
      <c r="O66" s="179"/>
      <c r="P66" s="179"/>
      <c r="Q66" s="179"/>
      <c r="R66" s="179"/>
      <c r="S66" s="179"/>
      <c r="T66" s="179"/>
      <c r="U66" s="179"/>
      <c r="V66" s="179"/>
      <c r="W66" s="179"/>
      <c r="X66" s="179"/>
      <c r="Y66" s="179"/>
      <c r="Z66" s="179"/>
      <c r="AA66" s="179"/>
      <c r="AB66" s="179"/>
      <c r="AC66" s="179"/>
      <c r="AD66" s="179"/>
      <c r="AE66" s="179"/>
      <c r="AF66" s="179"/>
      <c r="AG66" s="179"/>
    </row>
    <row r="67" spans="12:33">
      <c r="L67" s="179"/>
      <c r="M67" s="179"/>
      <c r="N67" s="179"/>
      <c r="O67" s="179"/>
      <c r="P67" s="179"/>
      <c r="Q67" s="179"/>
      <c r="R67" s="179"/>
      <c r="S67" s="179"/>
      <c r="T67" s="179"/>
      <c r="U67" s="179"/>
      <c r="V67" s="179"/>
      <c r="W67" s="179"/>
      <c r="X67" s="179"/>
      <c r="Y67" s="179"/>
      <c r="Z67" s="179"/>
      <c r="AA67" s="179"/>
      <c r="AB67" s="179"/>
      <c r="AC67" s="179"/>
      <c r="AD67" s="179"/>
      <c r="AE67" s="179"/>
      <c r="AF67" s="179"/>
      <c r="AG67" s="179"/>
    </row>
    <row r="68" spans="12:33">
      <c r="L68" s="179"/>
      <c r="M68" s="179"/>
      <c r="N68" s="179"/>
      <c r="O68" s="179"/>
      <c r="P68" s="179"/>
      <c r="Q68" s="179"/>
      <c r="R68" s="179"/>
      <c r="S68" s="179"/>
      <c r="T68" s="179"/>
      <c r="U68" s="179"/>
      <c r="V68" s="179"/>
      <c r="W68" s="179"/>
      <c r="X68" s="179"/>
      <c r="Y68" s="179"/>
      <c r="Z68" s="179"/>
      <c r="AA68" s="179"/>
      <c r="AB68" s="179"/>
      <c r="AC68" s="179"/>
      <c r="AD68" s="179"/>
      <c r="AE68" s="179"/>
      <c r="AF68" s="179"/>
      <c r="AG68" s="179"/>
    </row>
    <row r="69" spans="12:33">
      <c r="L69" s="179"/>
      <c r="M69" s="179"/>
      <c r="N69" s="179"/>
      <c r="O69" s="179"/>
      <c r="P69" s="179"/>
      <c r="Q69" s="179"/>
      <c r="R69" s="179"/>
      <c r="S69" s="179"/>
      <c r="T69" s="179"/>
      <c r="U69" s="179"/>
      <c r="V69" s="179"/>
      <c r="W69" s="179"/>
      <c r="X69" s="179"/>
      <c r="Y69" s="179"/>
      <c r="Z69" s="179"/>
      <c r="AA69" s="179"/>
      <c r="AB69" s="179"/>
      <c r="AC69" s="179"/>
      <c r="AD69" s="179"/>
      <c r="AE69" s="179"/>
      <c r="AF69" s="179"/>
      <c r="AG69" s="179"/>
    </row>
    <row r="70" spans="12:33">
      <c r="L70" s="179"/>
      <c r="M70" s="179"/>
      <c r="N70" s="179"/>
      <c r="O70" s="179"/>
      <c r="P70" s="179"/>
      <c r="Q70" s="179"/>
      <c r="R70" s="179"/>
      <c r="S70" s="179"/>
      <c r="T70" s="179"/>
      <c r="U70" s="179"/>
      <c r="V70" s="179"/>
      <c r="W70" s="179"/>
      <c r="X70" s="179"/>
      <c r="Y70" s="179"/>
      <c r="Z70" s="179"/>
      <c r="AA70" s="179"/>
      <c r="AB70" s="179"/>
      <c r="AC70" s="179"/>
      <c r="AD70" s="179"/>
      <c r="AE70" s="179"/>
      <c r="AF70" s="179"/>
      <c r="AG70" s="179"/>
    </row>
    <row r="71" spans="12:33">
      <c r="L71" s="179"/>
      <c r="M71" s="179"/>
      <c r="N71" s="179"/>
      <c r="O71" s="179"/>
      <c r="P71" s="179"/>
      <c r="Q71" s="179"/>
      <c r="R71" s="179"/>
      <c r="S71" s="179"/>
      <c r="T71" s="179"/>
      <c r="U71" s="179"/>
      <c r="V71" s="179"/>
      <c r="W71" s="179"/>
      <c r="X71" s="179"/>
      <c r="Y71" s="179"/>
      <c r="Z71" s="179"/>
      <c r="AA71" s="179"/>
      <c r="AB71" s="179"/>
      <c r="AC71" s="179"/>
      <c r="AD71" s="179"/>
      <c r="AE71" s="179"/>
      <c r="AF71" s="179"/>
      <c r="AG71" s="179"/>
    </row>
    <row r="72" spans="12:33">
      <c r="L72" s="179"/>
      <c r="M72" s="179"/>
      <c r="N72" s="179"/>
      <c r="O72" s="179"/>
      <c r="P72" s="179"/>
      <c r="Q72" s="179"/>
      <c r="R72" s="179"/>
      <c r="S72" s="179"/>
      <c r="T72" s="179"/>
      <c r="U72" s="179"/>
      <c r="V72" s="179"/>
      <c r="W72" s="179"/>
      <c r="X72" s="179"/>
      <c r="Y72" s="179"/>
      <c r="Z72" s="179"/>
      <c r="AA72" s="179"/>
      <c r="AB72" s="179"/>
      <c r="AC72" s="179"/>
      <c r="AD72" s="179"/>
      <c r="AE72" s="179"/>
      <c r="AF72" s="179"/>
      <c r="AG72" s="179"/>
    </row>
    <row r="73" spans="12:33">
      <c r="L73" s="179"/>
      <c r="M73" s="179"/>
      <c r="N73" s="179"/>
      <c r="O73" s="179"/>
      <c r="P73" s="179"/>
      <c r="Q73" s="179"/>
      <c r="R73" s="179"/>
      <c r="S73" s="179"/>
      <c r="T73" s="179"/>
      <c r="U73" s="179"/>
      <c r="V73" s="179"/>
      <c r="W73" s="179"/>
      <c r="X73" s="179"/>
      <c r="Y73" s="179"/>
      <c r="Z73" s="179"/>
      <c r="AA73" s="179"/>
      <c r="AB73" s="179"/>
      <c r="AC73" s="179"/>
      <c r="AD73" s="179"/>
      <c r="AE73" s="179"/>
      <c r="AF73" s="179"/>
      <c r="AG73" s="179"/>
    </row>
    <row r="74" spans="12:33">
      <c r="L74" s="179"/>
      <c r="M74" s="179"/>
      <c r="N74" s="179"/>
      <c r="O74" s="179"/>
      <c r="P74" s="179"/>
      <c r="Q74" s="179"/>
      <c r="R74" s="179"/>
      <c r="S74" s="179"/>
      <c r="T74" s="179"/>
      <c r="U74" s="179"/>
      <c r="V74" s="179"/>
      <c r="W74" s="179"/>
      <c r="X74" s="179"/>
      <c r="Y74" s="179"/>
      <c r="Z74" s="179"/>
      <c r="AA74" s="179"/>
      <c r="AB74" s="179"/>
      <c r="AC74" s="179"/>
      <c r="AD74" s="179"/>
      <c r="AE74" s="179"/>
      <c r="AF74" s="179"/>
      <c r="AG74" s="179"/>
    </row>
  </sheetData>
  <mergeCells count="4">
    <mergeCell ref="B5:D5"/>
    <mergeCell ref="E5:I5"/>
    <mergeCell ref="J5:J6"/>
    <mergeCell ref="D27:E27"/>
  </mergeCells>
  <phoneticPr fontId="2" type="noConversion"/>
  <hyperlinks>
    <hyperlink ref="J1" location="Index!A1" display="Index"/>
  </hyperlinks>
  <pageMargins left="0.75" right="0.75" top="1" bottom="1" header="0.5" footer="0.5"/>
  <pageSetup paperSize="9" scale="67" orientation="landscape" r:id="rId1"/>
  <headerFooter alignWithMargins="0">
    <oddHeader>&amp;CCourt Statistics Quarterly 
Additional Tables - 2014</oddHeader>
    <oddFooter>Page &amp;P of &amp;N</oddFooter>
  </headerFooter>
</worksheet>
</file>

<file path=xl/worksheets/sheet31.xml><?xml version="1.0" encoding="utf-8"?>
<worksheet xmlns="http://schemas.openxmlformats.org/spreadsheetml/2006/main" xmlns:r="http://schemas.openxmlformats.org/officeDocument/2006/relationships">
  <sheetPr codeName="Sheet32"/>
  <dimension ref="A1:AA49"/>
  <sheetViews>
    <sheetView zoomScaleNormal="100" zoomScaleSheetLayoutView="115" workbookViewId="0"/>
  </sheetViews>
  <sheetFormatPr defaultRowHeight="12.75"/>
  <cols>
    <col min="1" max="1" width="9" style="166" customWidth="1"/>
    <col min="2" max="16" width="12.42578125" style="166" customWidth="1"/>
    <col min="17" max="16384" width="9.140625" style="166"/>
  </cols>
  <sheetData>
    <row r="1" spans="1:27">
      <c r="A1" s="162" t="s">
        <v>851</v>
      </c>
      <c r="B1" s="162"/>
      <c r="C1" s="162"/>
      <c r="D1" s="162"/>
      <c r="E1" s="162"/>
      <c r="F1" s="162"/>
      <c r="G1" s="162"/>
      <c r="H1" s="162"/>
      <c r="I1" s="162"/>
      <c r="J1" s="162"/>
      <c r="K1" s="162"/>
      <c r="L1" s="162"/>
      <c r="M1" s="162"/>
      <c r="N1" s="162"/>
      <c r="O1" s="162"/>
      <c r="P1" s="191" t="s">
        <v>643</v>
      </c>
      <c r="U1" s="320"/>
      <c r="V1" s="316"/>
      <c r="W1" s="316"/>
      <c r="X1" s="316"/>
      <c r="Y1" s="316"/>
      <c r="Z1" s="316"/>
      <c r="AA1" s="179"/>
    </row>
    <row r="2" spans="1:27" ht="14.25">
      <c r="A2" s="162" t="s">
        <v>550</v>
      </c>
      <c r="B2" s="162"/>
      <c r="C2" s="162"/>
      <c r="D2" s="162"/>
      <c r="E2" s="162"/>
      <c r="F2" s="162"/>
      <c r="K2" s="316"/>
      <c r="L2" s="316"/>
      <c r="M2" s="179"/>
      <c r="N2" s="335"/>
      <c r="O2" s="335"/>
      <c r="P2" s="296"/>
      <c r="Q2" s="179"/>
    </row>
    <row r="3" spans="1:27" ht="14.25">
      <c r="A3" s="225" t="s">
        <v>789</v>
      </c>
      <c r="B3" s="162"/>
      <c r="C3" s="162"/>
      <c r="D3" s="162"/>
      <c r="E3" s="162"/>
      <c r="F3" s="162"/>
      <c r="K3" s="316"/>
      <c r="L3" s="332"/>
      <c r="M3" s="1316"/>
      <c r="N3" s="1316"/>
      <c r="O3" s="1316"/>
      <c r="P3" s="336"/>
      <c r="Q3" s="179"/>
    </row>
    <row r="4" spans="1:27">
      <c r="A4" s="225"/>
      <c r="B4" s="162"/>
      <c r="C4" s="162"/>
      <c r="D4" s="162"/>
      <c r="E4" s="162"/>
      <c r="F4" s="162"/>
      <c r="K4" s="316"/>
      <c r="L4" s="332"/>
      <c r="M4" s="337"/>
      <c r="N4" s="337"/>
      <c r="O4" s="337"/>
      <c r="P4" s="336"/>
      <c r="Q4" s="179"/>
    </row>
    <row r="5" spans="1:27">
      <c r="A5" s="1318"/>
      <c r="B5" s="1328" t="s">
        <v>534</v>
      </c>
      <c r="C5" s="1150"/>
      <c r="D5" s="1150"/>
      <c r="E5" s="1150"/>
      <c r="F5" s="1329"/>
      <c r="G5" s="1328" t="s">
        <v>535</v>
      </c>
      <c r="H5" s="1150"/>
      <c r="I5" s="1150"/>
      <c r="J5" s="1150"/>
      <c r="K5" s="1329"/>
      <c r="L5" s="1328" t="s">
        <v>231</v>
      </c>
      <c r="M5" s="1150"/>
      <c r="N5" s="1150"/>
      <c r="O5" s="1150"/>
      <c r="P5" s="1329"/>
      <c r="Q5" s="179"/>
    </row>
    <row r="6" spans="1:27" ht="12.75" customHeight="1">
      <c r="A6" s="1319"/>
      <c r="B6" s="1320" t="s">
        <v>533</v>
      </c>
      <c r="C6" s="1326" t="s">
        <v>72</v>
      </c>
      <c r="D6" s="1207"/>
      <c r="E6" s="1207"/>
      <c r="F6" s="1315"/>
      <c r="G6" s="1323" t="s">
        <v>533</v>
      </c>
      <c r="H6" s="1326" t="s">
        <v>72</v>
      </c>
      <c r="I6" s="1207"/>
      <c r="J6" s="1207"/>
      <c r="K6" s="1315"/>
      <c r="L6" s="1320" t="s">
        <v>533</v>
      </c>
      <c r="M6" s="1207" t="s">
        <v>72</v>
      </c>
      <c r="N6" s="1207"/>
      <c r="O6" s="1207"/>
      <c r="P6" s="1315"/>
      <c r="Q6" s="179"/>
    </row>
    <row r="7" spans="1:27" ht="12.75" customHeight="1">
      <c r="A7" s="1319"/>
      <c r="B7" s="1321"/>
      <c r="C7" s="1327"/>
      <c r="D7" s="1316"/>
      <c r="E7" s="1316"/>
      <c r="F7" s="1317"/>
      <c r="G7" s="1324"/>
      <c r="H7" s="1327"/>
      <c r="I7" s="1316"/>
      <c r="J7" s="1316"/>
      <c r="K7" s="1317"/>
      <c r="L7" s="1321"/>
      <c r="M7" s="1316"/>
      <c r="N7" s="1316"/>
      <c r="O7" s="1316"/>
      <c r="P7" s="1317"/>
      <c r="Q7" s="179"/>
    </row>
    <row r="8" spans="1:27" ht="14.25">
      <c r="A8" s="1319"/>
      <c r="B8" s="1322"/>
      <c r="C8" s="338" t="s">
        <v>452</v>
      </c>
      <c r="D8" s="338" t="s">
        <v>468</v>
      </c>
      <c r="E8" s="486" t="s">
        <v>45</v>
      </c>
      <c r="F8" s="339" t="s">
        <v>231</v>
      </c>
      <c r="G8" s="1325"/>
      <c r="H8" s="340" t="s">
        <v>452</v>
      </c>
      <c r="I8" s="338" t="s">
        <v>468</v>
      </c>
      <c r="J8" s="1138" t="s">
        <v>45</v>
      </c>
      <c r="K8" s="339" t="s">
        <v>231</v>
      </c>
      <c r="L8" s="1322"/>
      <c r="M8" s="338" t="s">
        <v>452</v>
      </c>
      <c r="N8" s="338" t="s">
        <v>468</v>
      </c>
      <c r="O8" s="1138" t="s">
        <v>45</v>
      </c>
      <c r="P8" s="341" t="s">
        <v>231</v>
      </c>
      <c r="Q8" s="179"/>
    </row>
    <row r="9" spans="1:27">
      <c r="A9" s="51">
        <v>2003</v>
      </c>
      <c r="B9" s="343">
        <v>20</v>
      </c>
      <c r="C9" s="342">
        <v>11</v>
      </c>
      <c r="D9" s="342">
        <v>8</v>
      </c>
      <c r="E9" s="342">
        <v>1</v>
      </c>
      <c r="F9" s="343">
        <v>20</v>
      </c>
      <c r="G9" s="344">
        <v>96</v>
      </c>
      <c r="H9" s="345">
        <v>43</v>
      </c>
      <c r="I9" s="342">
        <v>49</v>
      </c>
      <c r="J9" s="346" t="s">
        <v>247</v>
      </c>
      <c r="K9" s="343">
        <v>92</v>
      </c>
      <c r="L9" s="343">
        <v>119</v>
      </c>
      <c r="M9" s="342">
        <v>55</v>
      </c>
      <c r="N9" s="342">
        <v>58</v>
      </c>
      <c r="O9" s="347">
        <v>1</v>
      </c>
      <c r="P9" s="346">
        <v>114</v>
      </c>
      <c r="Q9" s="348"/>
      <c r="R9" s="349"/>
      <c r="S9" s="349"/>
    </row>
    <row r="10" spans="1:27">
      <c r="A10" s="51">
        <v>2004</v>
      </c>
      <c r="B10" s="343">
        <v>14</v>
      </c>
      <c r="C10" s="342">
        <v>4</v>
      </c>
      <c r="D10" s="342">
        <v>7</v>
      </c>
      <c r="E10" s="350" t="s">
        <v>247</v>
      </c>
      <c r="F10" s="343">
        <v>11</v>
      </c>
      <c r="G10" s="344">
        <v>116</v>
      </c>
      <c r="H10" s="351">
        <v>44</v>
      </c>
      <c r="I10" s="352">
        <v>41</v>
      </c>
      <c r="J10" s="353">
        <v>1</v>
      </c>
      <c r="K10" s="343">
        <v>86</v>
      </c>
      <c r="L10" s="343">
        <v>130</v>
      </c>
      <c r="M10" s="342">
        <v>48</v>
      </c>
      <c r="N10" s="342">
        <v>48</v>
      </c>
      <c r="O10" s="347">
        <v>1</v>
      </c>
      <c r="P10" s="346">
        <v>97</v>
      </c>
      <c r="Q10" s="348"/>
      <c r="R10" s="349"/>
      <c r="S10" s="349"/>
    </row>
    <row r="11" spans="1:27">
      <c r="A11" s="51">
        <v>2005</v>
      </c>
      <c r="B11" s="343">
        <v>23</v>
      </c>
      <c r="C11" s="342">
        <v>6</v>
      </c>
      <c r="D11" s="342">
        <v>12</v>
      </c>
      <c r="E11" s="350" t="s">
        <v>247</v>
      </c>
      <c r="F11" s="343">
        <v>18</v>
      </c>
      <c r="G11" s="344">
        <v>98</v>
      </c>
      <c r="H11" s="345">
        <v>39</v>
      </c>
      <c r="I11" s="342">
        <v>40</v>
      </c>
      <c r="J11" s="346" t="s">
        <v>247</v>
      </c>
      <c r="K11" s="343">
        <v>79</v>
      </c>
      <c r="L11" s="343">
        <v>121</v>
      </c>
      <c r="M11" s="342">
        <v>45</v>
      </c>
      <c r="N11" s="342">
        <v>52</v>
      </c>
      <c r="O11" s="347" t="s">
        <v>247</v>
      </c>
      <c r="P11" s="346">
        <v>97</v>
      </c>
      <c r="Q11" s="348"/>
      <c r="R11" s="349"/>
      <c r="S11" s="349"/>
    </row>
    <row r="12" spans="1:27">
      <c r="A12" s="51">
        <v>2006</v>
      </c>
      <c r="B12" s="343">
        <v>24</v>
      </c>
      <c r="C12" s="342">
        <v>3</v>
      </c>
      <c r="D12" s="342">
        <v>9</v>
      </c>
      <c r="E12" s="350" t="s">
        <v>247</v>
      </c>
      <c r="F12" s="343">
        <v>12</v>
      </c>
      <c r="G12" s="344">
        <v>113</v>
      </c>
      <c r="H12" s="345">
        <v>42</v>
      </c>
      <c r="I12" s="342">
        <v>57</v>
      </c>
      <c r="J12" s="347">
        <v>1</v>
      </c>
      <c r="K12" s="343">
        <v>100</v>
      </c>
      <c r="L12" s="343">
        <v>137</v>
      </c>
      <c r="M12" s="342">
        <v>45</v>
      </c>
      <c r="N12" s="342">
        <v>66</v>
      </c>
      <c r="O12" s="347">
        <v>1</v>
      </c>
      <c r="P12" s="346">
        <v>112</v>
      </c>
      <c r="Q12" s="348"/>
      <c r="R12" s="349"/>
      <c r="S12" s="349"/>
    </row>
    <row r="13" spans="1:27">
      <c r="A13" s="51">
        <v>2007</v>
      </c>
      <c r="B13" s="343">
        <v>18</v>
      </c>
      <c r="C13" s="354">
        <v>10</v>
      </c>
      <c r="D13" s="354">
        <v>8</v>
      </c>
      <c r="E13" s="354" t="s">
        <v>247</v>
      </c>
      <c r="F13" s="343">
        <v>18</v>
      </c>
      <c r="G13" s="344">
        <v>87</v>
      </c>
      <c r="H13" s="345">
        <v>35</v>
      </c>
      <c r="I13" s="342">
        <v>31</v>
      </c>
      <c r="J13" s="355">
        <v>2</v>
      </c>
      <c r="K13" s="343">
        <v>68</v>
      </c>
      <c r="L13" s="343">
        <v>105</v>
      </c>
      <c r="M13" s="342">
        <v>45</v>
      </c>
      <c r="N13" s="342">
        <v>39</v>
      </c>
      <c r="O13" s="347">
        <v>2</v>
      </c>
      <c r="P13" s="346">
        <v>86</v>
      </c>
      <c r="Q13" s="348"/>
      <c r="R13" s="349"/>
      <c r="S13" s="349"/>
    </row>
    <row r="14" spans="1:27">
      <c r="A14" s="356">
        <v>2008</v>
      </c>
      <c r="B14" s="343">
        <v>23</v>
      </c>
      <c r="C14" s="354">
        <v>8</v>
      </c>
      <c r="D14" s="354">
        <v>11</v>
      </c>
      <c r="E14" s="354" t="s">
        <v>247</v>
      </c>
      <c r="F14" s="343">
        <v>19</v>
      </c>
      <c r="G14" s="344">
        <v>72</v>
      </c>
      <c r="H14" s="345">
        <v>30</v>
      </c>
      <c r="I14" s="342">
        <v>27</v>
      </c>
      <c r="J14" s="355">
        <v>2</v>
      </c>
      <c r="K14" s="343">
        <v>59</v>
      </c>
      <c r="L14" s="343">
        <v>95</v>
      </c>
      <c r="M14" s="342">
        <v>38</v>
      </c>
      <c r="N14" s="342">
        <v>38</v>
      </c>
      <c r="O14" s="347">
        <v>2</v>
      </c>
      <c r="P14" s="346">
        <v>78</v>
      </c>
      <c r="Q14" s="348"/>
      <c r="R14" s="349"/>
      <c r="S14" s="349"/>
    </row>
    <row r="15" spans="1:27">
      <c r="A15" s="356">
        <v>2009</v>
      </c>
      <c r="B15" s="343">
        <v>20</v>
      </c>
      <c r="C15" s="354">
        <v>9</v>
      </c>
      <c r="D15" s="354">
        <v>11</v>
      </c>
      <c r="E15" s="354" t="s">
        <v>247</v>
      </c>
      <c r="F15" s="343">
        <v>20</v>
      </c>
      <c r="G15" s="344">
        <v>68</v>
      </c>
      <c r="H15" s="345">
        <v>44</v>
      </c>
      <c r="I15" s="342">
        <v>32</v>
      </c>
      <c r="J15" s="355" t="s">
        <v>247</v>
      </c>
      <c r="K15" s="343">
        <v>76</v>
      </c>
      <c r="L15" s="343">
        <v>88</v>
      </c>
      <c r="M15" s="342">
        <v>53</v>
      </c>
      <c r="N15" s="342">
        <v>43</v>
      </c>
      <c r="O15" s="347" t="s">
        <v>247</v>
      </c>
      <c r="P15" s="346">
        <v>96</v>
      </c>
      <c r="Q15" s="348"/>
      <c r="R15" s="349"/>
      <c r="S15" s="349"/>
    </row>
    <row r="16" spans="1:27">
      <c r="A16" s="356">
        <v>2010</v>
      </c>
      <c r="B16" s="343">
        <v>22</v>
      </c>
      <c r="C16" s="354">
        <v>4</v>
      </c>
      <c r="D16" s="354">
        <v>11</v>
      </c>
      <c r="E16" s="354" t="s">
        <v>247</v>
      </c>
      <c r="F16" s="343">
        <v>15</v>
      </c>
      <c r="G16" s="344">
        <v>74</v>
      </c>
      <c r="H16" s="345">
        <v>27</v>
      </c>
      <c r="I16" s="342">
        <v>30</v>
      </c>
      <c r="J16" s="355">
        <v>1</v>
      </c>
      <c r="K16" s="343">
        <v>58</v>
      </c>
      <c r="L16" s="343">
        <v>96</v>
      </c>
      <c r="M16" s="342">
        <v>31</v>
      </c>
      <c r="N16" s="342">
        <v>41</v>
      </c>
      <c r="O16" s="347">
        <v>1</v>
      </c>
      <c r="P16" s="346">
        <v>73</v>
      </c>
      <c r="Q16" s="348"/>
      <c r="R16" s="349"/>
      <c r="S16" s="349"/>
    </row>
    <row r="17" spans="1:19">
      <c r="A17" s="356">
        <v>2011</v>
      </c>
      <c r="B17" s="343">
        <v>21</v>
      </c>
      <c r="C17" s="354">
        <v>8</v>
      </c>
      <c r="D17" s="354">
        <v>7</v>
      </c>
      <c r="E17" s="354" t="s">
        <v>247</v>
      </c>
      <c r="F17" s="343">
        <v>15</v>
      </c>
      <c r="G17" s="344">
        <v>58</v>
      </c>
      <c r="H17" s="345">
        <v>14</v>
      </c>
      <c r="I17" s="342">
        <v>22</v>
      </c>
      <c r="J17" s="355" t="s">
        <v>247</v>
      </c>
      <c r="K17" s="343">
        <v>36</v>
      </c>
      <c r="L17" s="343">
        <v>79</v>
      </c>
      <c r="M17" s="342">
        <v>22</v>
      </c>
      <c r="N17" s="342">
        <v>29</v>
      </c>
      <c r="O17" s="347" t="s">
        <v>247</v>
      </c>
      <c r="P17" s="346">
        <v>51</v>
      </c>
      <c r="Q17" s="348"/>
      <c r="R17" s="349"/>
      <c r="S17" s="349"/>
    </row>
    <row r="18" spans="1:19">
      <c r="A18" s="356">
        <v>2012</v>
      </c>
      <c r="B18" s="343">
        <v>12</v>
      </c>
      <c r="C18" s="342">
        <v>9</v>
      </c>
      <c r="D18" s="342">
        <v>11</v>
      </c>
      <c r="E18" s="350" t="s">
        <v>247</v>
      </c>
      <c r="F18" s="343">
        <v>20</v>
      </c>
      <c r="G18" s="344">
        <v>74</v>
      </c>
      <c r="H18" s="345">
        <v>22</v>
      </c>
      <c r="I18" s="342">
        <v>38</v>
      </c>
      <c r="J18" s="346" t="s">
        <v>247</v>
      </c>
      <c r="K18" s="343">
        <v>60</v>
      </c>
      <c r="L18" s="343">
        <v>86</v>
      </c>
      <c r="M18" s="342">
        <v>31</v>
      </c>
      <c r="N18" s="342">
        <v>49</v>
      </c>
      <c r="O18" s="347" t="s">
        <v>247</v>
      </c>
      <c r="P18" s="346">
        <v>80</v>
      </c>
      <c r="Q18" s="348"/>
      <c r="R18" s="349"/>
      <c r="S18" s="349"/>
    </row>
    <row r="19" spans="1:19">
      <c r="A19" s="356">
        <v>2013</v>
      </c>
      <c r="B19" s="343">
        <v>10</v>
      </c>
      <c r="C19" s="342">
        <v>2</v>
      </c>
      <c r="D19" s="342">
        <v>9</v>
      </c>
      <c r="E19" s="350" t="s">
        <v>247</v>
      </c>
      <c r="F19" s="343">
        <v>11</v>
      </c>
      <c r="G19" s="344">
        <v>56</v>
      </c>
      <c r="H19" s="345">
        <v>34</v>
      </c>
      <c r="I19" s="342">
        <v>35</v>
      </c>
      <c r="J19" s="346" t="s">
        <v>247</v>
      </c>
      <c r="K19" s="343">
        <v>69</v>
      </c>
      <c r="L19" s="343">
        <v>66</v>
      </c>
      <c r="M19" s="342">
        <v>36</v>
      </c>
      <c r="N19" s="342">
        <v>44</v>
      </c>
      <c r="O19" s="347" t="s">
        <v>247</v>
      </c>
      <c r="P19" s="346">
        <v>80</v>
      </c>
      <c r="Q19" s="348"/>
      <c r="R19" s="349"/>
      <c r="S19" s="349"/>
    </row>
    <row r="20" spans="1:19">
      <c r="A20" s="357">
        <v>2014</v>
      </c>
      <c r="B20" s="358">
        <v>7</v>
      </c>
      <c r="C20" s="362">
        <v>3</v>
      </c>
      <c r="D20" s="362">
        <v>5</v>
      </c>
      <c r="E20" s="359" t="s">
        <v>247</v>
      </c>
      <c r="F20" s="358">
        <v>8</v>
      </c>
      <c r="G20" s="360">
        <v>38</v>
      </c>
      <c r="H20" s="361">
        <v>12</v>
      </c>
      <c r="I20" s="362">
        <v>17</v>
      </c>
      <c r="J20" s="363" t="s">
        <v>247</v>
      </c>
      <c r="K20" s="358">
        <v>29</v>
      </c>
      <c r="L20" s="358">
        <v>45</v>
      </c>
      <c r="M20" s="364">
        <v>15</v>
      </c>
      <c r="N20" s="364">
        <v>22</v>
      </c>
      <c r="O20" s="365" t="s">
        <v>247</v>
      </c>
      <c r="P20" s="363">
        <v>37</v>
      </c>
      <c r="Q20" s="348"/>
      <c r="R20" s="349"/>
      <c r="S20" s="349"/>
    </row>
    <row r="21" spans="1:19">
      <c r="A21" s="356"/>
      <c r="B21" s="350"/>
      <c r="C21" s="1137"/>
      <c r="D21" s="1137"/>
      <c r="E21" s="350"/>
      <c r="F21" s="350"/>
      <c r="G21" s="350"/>
      <c r="H21" s="1137"/>
      <c r="I21" s="1137"/>
      <c r="J21" s="350"/>
      <c r="K21" s="350"/>
      <c r="L21" s="350"/>
      <c r="M21" s="342"/>
      <c r="N21" s="342"/>
      <c r="O21" s="342"/>
      <c r="P21" s="350"/>
      <c r="Q21" s="348"/>
      <c r="R21" s="349"/>
      <c r="S21" s="349"/>
    </row>
    <row r="22" spans="1:19">
      <c r="A22" s="234" t="s">
        <v>233</v>
      </c>
      <c r="B22" s="179"/>
      <c r="C22" s="179"/>
      <c r="D22" s="179"/>
      <c r="E22" s="179"/>
      <c r="F22" s="179"/>
      <c r="K22" s="92"/>
      <c r="L22" s="179"/>
      <c r="M22" s="179"/>
      <c r="N22" s="179"/>
      <c r="O22" s="179"/>
      <c r="P22" s="179"/>
    </row>
    <row r="23" spans="1:19">
      <c r="A23" s="92" t="s">
        <v>596</v>
      </c>
      <c r="B23" s="179"/>
      <c r="C23" s="179"/>
      <c r="D23" s="179"/>
      <c r="E23" s="179"/>
      <c r="F23" s="179"/>
      <c r="K23" s="92"/>
    </row>
    <row r="24" spans="1:19">
      <c r="A24" s="366" t="s">
        <v>70</v>
      </c>
      <c r="B24" s="179"/>
      <c r="C24" s="179"/>
      <c r="D24" s="179"/>
      <c r="E24" s="179"/>
      <c r="F24" s="179"/>
      <c r="G24" s="179"/>
    </row>
    <row r="25" spans="1:19" s="368" customFormat="1">
      <c r="A25" s="366" t="s">
        <v>71</v>
      </c>
      <c r="B25" s="367"/>
      <c r="C25" s="367"/>
      <c r="D25" s="367"/>
      <c r="E25" s="367"/>
      <c r="F25" s="367"/>
      <c r="G25" s="367"/>
      <c r="P25" s="977"/>
    </row>
    <row r="26" spans="1:19" s="368" customFormat="1">
      <c r="A26" s="366"/>
      <c r="B26" s="367"/>
      <c r="C26" s="367"/>
      <c r="D26" s="367"/>
      <c r="E26" s="367"/>
      <c r="F26" s="367"/>
      <c r="G26" s="367"/>
      <c r="P26" s="977"/>
    </row>
    <row r="27" spans="1:19">
      <c r="A27" s="93" t="s">
        <v>176</v>
      </c>
      <c r="B27" s="179"/>
      <c r="C27" s="179"/>
      <c r="D27" s="179"/>
      <c r="E27" s="179"/>
      <c r="F27" s="179"/>
      <c r="G27" s="179"/>
      <c r="P27" s="262"/>
    </row>
    <row r="28" spans="1:19">
      <c r="A28" s="94" t="s">
        <v>180</v>
      </c>
      <c r="B28" s="179"/>
      <c r="C28" s="179"/>
      <c r="D28" s="179"/>
      <c r="E28" s="179"/>
      <c r="F28" s="179"/>
      <c r="G28" s="179"/>
    </row>
    <row r="29" spans="1:19">
      <c r="A29" s="179"/>
      <c r="B29" s="179"/>
      <c r="C29" s="179"/>
      <c r="D29" s="179"/>
      <c r="E29" s="179"/>
      <c r="F29" s="179"/>
      <c r="G29" s="179"/>
    </row>
    <row r="30" spans="1:19">
      <c r="A30" s="179"/>
      <c r="B30" s="179"/>
      <c r="C30" s="179"/>
      <c r="D30" s="179"/>
      <c r="E30" s="179"/>
      <c r="F30" s="179"/>
      <c r="G30" s="179"/>
    </row>
    <row r="31" spans="1:19">
      <c r="A31" s="179"/>
      <c r="B31" s="179"/>
      <c r="C31" s="179"/>
      <c r="D31" s="179"/>
      <c r="E31" s="236"/>
      <c r="F31" s="179"/>
      <c r="G31" s="179"/>
    </row>
    <row r="32" spans="1:19">
      <c r="A32" s="179"/>
      <c r="B32" s="179"/>
      <c r="C32" s="179"/>
      <c r="D32" s="179"/>
      <c r="E32" s="236"/>
      <c r="F32" s="179"/>
      <c r="G32" s="179"/>
    </row>
    <row r="33" spans="1:7">
      <c r="A33" s="179"/>
      <c r="B33" s="179"/>
      <c r="C33" s="179"/>
      <c r="D33" s="179"/>
      <c r="E33" s="236"/>
      <c r="F33" s="179"/>
      <c r="G33" s="179"/>
    </row>
    <row r="34" spans="1:7">
      <c r="E34" s="236"/>
      <c r="F34" s="179"/>
    </row>
    <row r="35" spans="1:7">
      <c r="E35" s="236"/>
      <c r="F35" s="179"/>
    </row>
    <row r="36" spans="1:7">
      <c r="E36" s="236"/>
      <c r="F36" s="179"/>
    </row>
    <row r="37" spans="1:7">
      <c r="E37" s="236"/>
      <c r="F37" s="179"/>
    </row>
    <row r="38" spans="1:7">
      <c r="E38" s="236"/>
      <c r="F38" s="179"/>
    </row>
    <row r="39" spans="1:7">
      <c r="E39" s="236"/>
      <c r="F39" s="179"/>
    </row>
    <row r="40" spans="1:7">
      <c r="E40" s="236"/>
      <c r="F40" s="179"/>
    </row>
    <row r="41" spans="1:7">
      <c r="E41" s="236"/>
      <c r="F41" s="179"/>
    </row>
    <row r="42" spans="1:7">
      <c r="E42" s="236"/>
      <c r="F42" s="179"/>
    </row>
    <row r="43" spans="1:7">
      <c r="E43" s="236"/>
    </row>
    <row r="44" spans="1:7">
      <c r="E44" s="236"/>
    </row>
    <row r="45" spans="1:7">
      <c r="A45" s="369"/>
      <c r="B45" s="221"/>
      <c r="C45" s="221"/>
      <c r="D45" s="221"/>
      <c r="E45" s="236"/>
      <c r="F45" s="221"/>
      <c r="G45" s="179"/>
    </row>
    <row r="46" spans="1:7">
      <c r="A46" s="370"/>
      <c r="B46" s="221"/>
      <c r="C46" s="221"/>
      <c r="D46" s="221"/>
      <c r="E46" s="221"/>
      <c r="F46" s="221"/>
      <c r="G46" s="179"/>
    </row>
    <row r="47" spans="1:7">
      <c r="A47" s="370"/>
      <c r="B47" s="370"/>
      <c r="C47" s="370"/>
      <c r="D47" s="370"/>
      <c r="E47" s="370"/>
      <c r="F47" s="370"/>
      <c r="G47" s="179"/>
    </row>
    <row r="48" spans="1:7">
      <c r="A48" s="221"/>
      <c r="B48" s="221"/>
      <c r="C48" s="221"/>
      <c r="D48" s="221"/>
      <c r="E48" s="221"/>
      <c r="F48" s="221"/>
      <c r="G48" s="179"/>
    </row>
    <row r="49" spans="1:7">
      <c r="A49" s="179"/>
      <c r="B49" s="179"/>
      <c r="C49" s="179"/>
      <c r="D49" s="179"/>
      <c r="E49" s="179"/>
      <c r="F49" s="179"/>
      <c r="G49" s="179"/>
    </row>
  </sheetData>
  <mergeCells count="11">
    <mergeCell ref="M3:O3"/>
    <mergeCell ref="B5:F5"/>
    <mergeCell ref="G5:K5"/>
    <mergeCell ref="L5:P5"/>
    <mergeCell ref="M6:P7"/>
    <mergeCell ref="A5:A8"/>
    <mergeCell ref="L6:L8"/>
    <mergeCell ref="B6:B8"/>
    <mergeCell ref="G6:G8"/>
    <mergeCell ref="C6:F7"/>
    <mergeCell ref="H6:K7"/>
  </mergeCells>
  <phoneticPr fontId="2" type="noConversion"/>
  <hyperlinks>
    <hyperlink ref="P1" location="Index!A1" display="Index"/>
  </hyperlinks>
  <pageMargins left="0.75" right="0.75" top="1" bottom="1" header="0.5" footer="0.5"/>
  <pageSetup paperSize="9" scale="67" orientation="landscape" r:id="rId1"/>
  <headerFooter alignWithMargins="0">
    <oddHeader>&amp;CCourt Statistics Quarterly 
Additional Tables - 2014</oddHeader>
    <oddFooter>Page &amp;P of &amp;N</oddFooter>
  </headerFooter>
</worksheet>
</file>

<file path=xl/worksheets/sheet32.xml><?xml version="1.0" encoding="utf-8"?>
<worksheet xmlns="http://schemas.openxmlformats.org/spreadsheetml/2006/main" xmlns:r="http://schemas.openxmlformats.org/officeDocument/2006/relationships">
  <sheetPr codeName="Sheet35"/>
  <dimension ref="A1:AN44"/>
  <sheetViews>
    <sheetView zoomScaleNormal="100" zoomScaleSheetLayoutView="100" workbookViewId="0"/>
  </sheetViews>
  <sheetFormatPr defaultRowHeight="12.75"/>
  <cols>
    <col min="1" max="1" width="11.28515625" style="179" customWidth="1"/>
    <col min="2" max="2" width="9.7109375" style="179" customWidth="1"/>
    <col min="3" max="5" width="5" style="179" customWidth="1"/>
    <col min="6" max="6" width="6" style="179" customWidth="1"/>
    <col min="7" max="7" width="9.7109375" style="179" customWidth="1"/>
    <col min="8" max="8" width="4.7109375" style="179" customWidth="1"/>
    <col min="9" max="9" width="4.85546875" style="179" customWidth="1"/>
    <col min="10" max="10" width="4.7109375" style="179" customWidth="1"/>
    <col min="11" max="11" width="6" style="179" customWidth="1"/>
    <col min="12" max="12" width="9.7109375" style="179" customWidth="1"/>
    <col min="13" max="15" width="4.28515625" style="179" customWidth="1"/>
    <col min="16" max="16" width="6" style="179" customWidth="1"/>
    <col min="17" max="17" width="9.7109375" style="179" customWidth="1"/>
    <col min="18" max="20" width="4.42578125" style="179" customWidth="1"/>
    <col min="21" max="21" width="6" style="179" customWidth="1"/>
    <col min="22" max="22" width="11.5703125" style="179" customWidth="1"/>
    <col min="23" max="23" width="5.5703125" style="179" customWidth="1"/>
    <col min="24" max="24" width="7.28515625" style="179" customWidth="1"/>
    <col min="25" max="25" width="5.5703125" style="179" customWidth="1"/>
    <col min="26" max="26" width="6" style="179" customWidth="1"/>
    <col min="27" max="27" width="9.7109375" style="179" customWidth="1"/>
    <col min="28" max="30" width="6.85546875" style="179" customWidth="1"/>
    <col min="31" max="32" width="7.7109375" style="179" customWidth="1"/>
    <col min="33" max="16384" width="9.140625" style="179"/>
  </cols>
  <sheetData>
    <row r="1" spans="1:40">
      <c r="A1" s="316" t="s">
        <v>852</v>
      </c>
      <c r="B1" s="316"/>
      <c r="C1" s="316"/>
      <c r="D1" s="316"/>
      <c r="E1" s="316"/>
      <c r="F1" s="710"/>
      <c r="AE1" s="710" t="s">
        <v>643</v>
      </c>
    </row>
    <row r="2" spans="1:40" ht="14.25">
      <c r="A2" s="316" t="s">
        <v>550</v>
      </c>
      <c r="B2" s="316"/>
      <c r="C2" s="316"/>
      <c r="D2" s="316"/>
      <c r="E2" s="316"/>
      <c r="F2" s="316"/>
    </row>
    <row r="3" spans="1:40" ht="14.25">
      <c r="A3" s="501" t="s">
        <v>790</v>
      </c>
      <c r="B3" s="697"/>
      <c r="C3" s="697"/>
      <c r="D3" s="697"/>
      <c r="E3" s="697"/>
      <c r="F3" s="697"/>
    </row>
    <row r="4" spans="1:40">
      <c r="A4" s="501"/>
      <c r="B4" s="697"/>
      <c r="C4" s="697"/>
      <c r="D4" s="697"/>
      <c r="E4" s="697"/>
      <c r="F4" s="697"/>
    </row>
    <row r="5" spans="1:40" ht="27" customHeight="1">
      <c r="A5" s="1207" t="s">
        <v>538</v>
      </c>
      <c r="B5" s="1150" t="s">
        <v>47</v>
      </c>
      <c r="C5" s="1150"/>
      <c r="D5" s="1150"/>
      <c r="E5" s="1150"/>
      <c r="F5" s="1150"/>
      <c r="G5" s="1150" t="s">
        <v>745</v>
      </c>
      <c r="H5" s="1150"/>
      <c r="I5" s="1150"/>
      <c r="J5" s="1150"/>
      <c r="K5" s="1150"/>
      <c r="L5" s="1150" t="s">
        <v>46</v>
      </c>
      <c r="M5" s="1150"/>
      <c r="N5" s="1150"/>
      <c r="O5" s="1150"/>
      <c r="P5" s="1150"/>
      <c r="Q5" s="1150" t="s">
        <v>539</v>
      </c>
      <c r="R5" s="1150"/>
      <c r="S5" s="1150"/>
      <c r="T5" s="1150"/>
      <c r="U5" s="1150"/>
      <c r="V5" s="1150" t="s">
        <v>76</v>
      </c>
      <c r="W5" s="1150"/>
      <c r="X5" s="1150"/>
      <c r="Y5" s="1150"/>
      <c r="Z5" s="1150"/>
      <c r="AA5" s="1150" t="s">
        <v>533</v>
      </c>
      <c r="AB5" s="1150"/>
      <c r="AC5" s="1150"/>
      <c r="AD5" s="1150"/>
      <c r="AE5" s="1150"/>
    </row>
    <row r="6" spans="1:40" ht="51" customHeight="1">
      <c r="A6" s="1210"/>
      <c r="B6" s="1256" t="s">
        <v>533</v>
      </c>
      <c r="C6" s="1208" t="s">
        <v>536</v>
      </c>
      <c r="D6" s="1208"/>
      <c r="E6" s="1208"/>
      <c r="F6" s="1208"/>
      <c r="G6" s="1256" t="s">
        <v>533</v>
      </c>
      <c r="H6" s="1208" t="s">
        <v>536</v>
      </c>
      <c r="I6" s="1208"/>
      <c r="J6" s="1208"/>
      <c r="K6" s="1208"/>
      <c r="L6" s="1256"/>
      <c r="M6" s="1208" t="s">
        <v>536</v>
      </c>
      <c r="N6" s="1208"/>
      <c r="O6" s="1208"/>
      <c r="P6" s="1208"/>
      <c r="Q6" s="1256" t="s">
        <v>533</v>
      </c>
      <c r="R6" s="1208" t="s">
        <v>536</v>
      </c>
      <c r="S6" s="1208"/>
      <c r="T6" s="1208"/>
      <c r="U6" s="1208"/>
      <c r="V6" s="1256" t="s">
        <v>533</v>
      </c>
      <c r="W6" s="1208" t="s">
        <v>536</v>
      </c>
      <c r="X6" s="1208"/>
      <c r="Y6" s="1208"/>
      <c r="Z6" s="1208"/>
      <c r="AA6" s="1256" t="s">
        <v>533</v>
      </c>
      <c r="AB6" s="1208" t="s">
        <v>536</v>
      </c>
      <c r="AC6" s="1208"/>
      <c r="AD6" s="1208"/>
      <c r="AE6" s="1208"/>
    </row>
    <row r="7" spans="1:40" ht="25.5" customHeight="1">
      <c r="A7" s="1210"/>
      <c r="B7" s="1210"/>
      <c r="C7" s="1150" t="s">
        <v>537</v>
      </c>
      <c r="D7" s="1150"/>
      <c r="E7" s="1150"/>
      <c r="F7" s="316"/>
      <c r="G7" s="1210"/>
      <c r="H7" s="1150" t="s">
        <v>537</v>
      </c>
      <c r="I7" s="1150"/>
      <c r="J7" s="1150"/>
      <c r="K7" s="316"/>
      <c r="L7" s="1210"/>
      <c r="M7" s="1202" t="s">
        <v>537</v>
      </c>
      <c r="N7" s="1202"/>
      <c r="O7" s="1202"/>
      <c r="P7" s="316"/>
      <c r="Q7" s="1210"/>
      <c r="R7" s="1150" t="s">
        <v>537</v>
      </c>
      <c r="S7" s="1150"/>
      <c r="T7" s="1150"/>
      <c r="U7" s="316"/>
      <c r="V7" s="1210"/>
      <c r="W7" s="1150" t="s">
        <v>537</v>
      </c>
      <c r="X7" s="1150"/>
      <c r="Y7" s="1150"/>
      <c r="Z7" s="316"/>
      <c r="AA7" s="1210"/>
      <c r="AB7" s="1150" t="s">
        <v>537</v>
      </c>
      <c r="AC7" s="1150"/>
      <c r="AD7" s="1150"/>
      <c r="AE7" s="316"/>
    </row>
    <row r="8" spans="1:40" ht="54.75">
      <c r="A8" s="1211"/>
      <c r="B8" s="1211"/>
      <c r="C8" s="711" t="s">
        <v>452</v>
      </c>
      <c r="D8" s="711" t="s">
        <v>468</v>
      </c>
      <c r="E8" s="1141" t="s">
        <v>48</v>
      </c>
      <c r="F8" s="712" t="s">
        <v>231</v>
      </c>
      <c r="G8" s="1211"/>
      <c r="H8" s="711" t="s">
        <v>452</v>
      </c>
      <c r="I8" s="711" t="s">
        <v>468</v>
      </c>
      <c r="J8" s="1141" t="s">
        <v>48</v>
      </c>
      <c r="K8" s="712" t="s">
        <v>231</v>
      </c>
      <c r="L8" s="1211"/>
      <c r="M8" s="711" t="s">
        <v>452</v>
      </c>
      <c r="N8" s="711" t="s">
        <v>468</v>
      </c>
      <c r="O8" s="1141" t="s">
        <v>48</v>
      </c>
      <c r="P8" s="712" t="s">
        <v>231</v>
      </c>
      <c r="Q8" s="1211"/>
      <c r="R8" s="711" t="s">
        <v>452</v>
      </c>
      <c r="S8" s="711" t="s">
        <v>468</v>
      </c>
      <c r="T8" s="1141" t="s">
        <v>48</v>
      </c>
      <c r="U8" s="712" t="s">
        <v>231</v>
      </c>
      <c r="V8" s="1211"/>
      <c r="W8" s="711" t="s">
        <v>452</v>
      </c>
      <c r="X8" s="711" t="s">
        <v>468</v>
      </c>
      <c r="Y8" s="1141" t="s">
        <v>48</v>
      </c>
      <c r="Z8" s="712" t="s">
        <v>231</v>
      </c>
      <c r="AA8" s="1211"/>
      <c r="AB8" s="711" t="s">
        <v>452</v>
      </c>
      <c r="AC8" s="711" t="s">
        <v>468</v>
      </c>
      <c r="AD8" s="1141" t="s">
        <v>48</v>
      </c>
      <c r="AE8" s="712" t="s">
        <v>231</v>
      </c>
    </row>
    <row r="9" spans="1:40">
      <c r="A9" s="320">
        <v>2003</v>
      </c>
      <c r="B9" s="728">
        <v>197</v>
      </c>
      <c r="C9" s="729">
        <v>33</v>
      </c>
      <c r="D9" s="729">
        <v>63</v>
      </c>
      <c r="E9" s="729" t="s">
        <v>247</v>
      </c>
      <c r="F9" s="725">
        <v>96</v>
      </c>
      <c r="G9" s="199">
        <v>217</v>
      </c>
      <c r="H9" s="242">
        <v>34</v>
      </c>
      <c r="I9" s="242">
        <v>55</v>
      </c>
      <c r="J9" s="242" t="s">
        <v>247</v>
      </c>
      <c r="K9" s="716">
        <v>89</v>
      </c>
      <c r="L9" s="728">
        <v>38</v>
      </c>
      <c r="M9" s="729" t="s">
        <v>247</v>
      </c>
      <c r="N9" s="729">
        <v>1</v>
      </c>
      <c r="O9" s="729" t="s">
        <v>247</v>
      </c>
      <c r="P9" s="725">
        <v>1</v>
      </c>
      <c r="Q9" s="199">
        <v>1</v>
      </c>
      <c r="R9" s="242">
        <v>1</v>
      </c>
      <c r="S9" s="242" t="s">
        <v>247</v>
      </c>
      <c r="T9" s="242" t="s">
        <v>247</v>
      </c>
      <c r="U9" s="716">
        <v>1</v>
      </c>
      <c r="V9" s="719">
        <v>378</v>
      </c>
      <c r="W9" s="497">
        <v>61</v>
      </c>
      <c r="X9" s="497">
        <v>259</v>
      </c>
      <c r="Y9" s="498" t="s">
        <v>247</v>
      </c>
      <c r="Z9" s="725">
        <v>320</v>
      </c>
      <c r="AA9" s="719">
        <v>831</v>
      </c>
      <c r="AB9" s="497">
        <v>129</v>
      </c>
      <c r="AC9" s="497">
        <v>378</v>
      </c>
      <c r="AD9" s="497" t="s">
        <v>247</v>
      </c>
      <c r="AE9" s="720">
        <v>507</v>
      </c>
      <c r="AF9" s="538"/>
      <c r="AG9" s="538"/>
      <c r="AH9" s="538"/>
      <c r="AI9" s="538"/>
      <c r="AJ9" s="538" t="str">
        <f>IF(AND(Z9="-",SUM(W9:Y9)=0),"",IF(Z9=SUM(W9:Y9),"","total for NIAA doesn't equal sum of parts"))</f>
        <v/>
      </c>
      <c r="AK9" s="538" t="str">
        <f>IF(AND(AE9="-",SUM(AB9:AD9)=0),"",IF(AE9=SUM(AB9:AD9),"","total doesn't equal sum of parts"))</f>
        <v/>
      </c>
      <c r="AL9" s="538" t="str">
        <f>IF(AND(AB9="-",SUM(W9,R9,M9,H9,C9)=0),"",IF(AB9=SUM(W9,R9,M9,H9,C9),"","total allowed doesn't equal sum of parts"))</f>
        <v/>
      </c>
      <c r="AM9" s="538" t="str">
        <f>IF(AND(AC9="-",SUM(X9,S9,N9,I9,D9)=0),"",IF(AC9=SUM(X9,S9,N9,I9,D9),"","total dismissed doesn't equal sum of parts"))</f>
        <v/>
      </c>
      <c r="AN9" s="538" t="str">
        <f>IF(AND(AD9="-",SUM(Y9,T9,O9,J9,E9)=0),"",IF(AD9=SUM(Y9,T9,O9,J9,E9),"","total withdrawn doesn't equal sum of parts"))</f>
        <v/>
      </c>
    </row>
    <row r="10" spans="1:40">
      <c r="A10" s="320">
        <v>2004</v>
      </c>
      <c r="B10" s="730">
        <v>172</v>
      </c>
      <c r="C10" s="242">
        <v>28</v>
      </c>
      <c r="D10" s="242">
        <v>65</v>
      </c>
      <c r="E10" s="242">
        <v>1</v>
      </c>
      <c r="F10" s="726">
        <v>94</v>
      </c>
      <c r="G10" s="199">
        <v>272</v>
      </c>
      <c r="H10" s="242">
        <v>100</v>
      </c>
      <c r="I10" s="242">
        <v>59</v>
      </c>
      <c r="J10" s="242">
        <v>4</v>
      </c>
      <c r="K10" s="716">
        <v>163</v>
      </c>
      <c r="L10" s="730">
        <v>20</v>
      </c>
      <c r="M10" s="242" t="s">
        <v>247</v>
      </c>
      <c r="N10" s="242">
        <v>1</v>
      </c>
      <c r="O10" s="242" t="s">
        <v>247</v>
      </c>
      <c r="P10" s="726">
        <v>1</v>
      </c>
      <c r="Q10" s="199">
        <v>2</v>
      </c>
      <c r="R10" s="242" t="s">
        <v>247</v>
      </c>
      <c r="S10" s="242">
        <v>1</v>
      </c>
      <c r="T10" s="242" t="s">
        <v>247</v>
      </c>
      <c r="U10" s="716">
        <v>1</v>
      </c>
      <c r="V10" s="721">
        <v>1816</v>
      </c>
      <c r="W10" s="196">
        <v>311</v>
      </c>
      <c r="X10" s="196">
        <v>1420</v>
      </c>
      <c r="Y10" s="197" t="s">
        <v>247</v>
      </c>
      <c r="Z10" s="726">
        <v>1731</v>
      </c>
      <c r="AA10" s="721">
        <v>2282</v>
      </c>
      <c r="AB10" s="196">
        <v>439</v>
      </c>
      <c r="AC10" s="196">
        <v>1546</v>
      </c>
      <c r="AD10" s="196">
        <v>5</v>
      </c>
      <c r="AE10" s="722">
        <v>1990</v>
      </c>
      <c r="AF10" s="538"/>
      <c r="AG10" s="538"/>
      <c r="AH10" s="538"/>
      <c r="AI10" s="538"/>
      <c r="AJ10" s="538" t="str">
        <f t="shared" ref="AJ10:AJ20" si="0">IF(AND(Z10="-",SUM(W10:Y10)=0),"",IF(Z10=SUM(W10:Y10),"","total for NIAA doesn't equal sum of parts"))</f>
        <v/>
      </c>
      <c r="AK10" s="538" t="str">
        <f t="shared" ref="AK10:AK20" si="1">IF(AND(AE10="-",SUM(AB10:AD10)=0),"",IF(AE10=SUM(AB10:AD10),"","total doesn't equal sum of parts"))</f>
        <v/>
      </c>
      <c r="AL10" s="538" t="str">
        <f t="shared" ref="AL10:AL20" si="2">IF(AND(AB10="-",SUM(W10,R10,M10,H10,C10)=0),"",IF(AB10=SUM(W10,R10,M10,H10,C10),"","total allowed doesn't equal sum of parts"))</f>
        <v/>
      </c>
      <c r="AM10" s="538" t="str">
        <f t="shared" ref="AM10:AM20" si="3">IF(AND(AC10="-",SUM(X10,S10,N10,I10,D10)=0),"",IF(AC10=SUM(X10,S10,N10,I10,D10),"","total dismissed doesn't equal sum of parts"))</f>
        <v/>
      </c>
      <c r="AN10" s="538" t="str">
        <f t="shared" ref="AN10:AN20" si="4">IF(AND(AD10="-",SUM(Y10,T10,O10,J10,E10)=0),"",IF(AD10=SUM(Y10,T10,O10,J10,E10),"","total withdrawn doesn't equal sum of parts"))</f>
        <v/>
      </c>
    </row>
    <row r="11" spans="1:40">
      <c r="A11" s="320">
        <v>2005</v>
      </c>
      <c r="B11" s="730">
        <v>149</v>
      </c>
      <c r="C11" s="242">
        <v>12</v>
      </c>
      <c r="D11" s="242">
        <v>34</v>
      </c>
      <c r="E11" s="242" t="s">
        <v>247</v>
      </c>
      <c r="F11" s="726">
        <v>46</v>
      </c>
      <c r="G11" s="199">
        <v>391</v>
      </c>
      <c r="H11" s="242">
        <v>87</v>
      </c>
      <c r="I11" s="242">
        <v>70</v>
      </c>
      <c r="J11" s="242">
        <v>3</v>
      </c>
      <c r="K11" s="716">
        <v>160</v>
      </c>
      <c r="L11" s="730">
        <v>13</v>
      </c>
      <c r="M11" s="242">
        <v>1</v>
      </c>
      <c r="N11" s="242">
        <v>2</v>
      </c>
      <c r="O11" s="242" t="s">
        <v>247</v>
      </c>
      <c r="P11" s="726">
        <v>3</v>
      </c>
      <c r="Q11" s="199">
        <v>1</v>
      </c>
      <c r="R11" s="242">
        <v>1</v>
      </c>
      <c r="S11" s="242" t="s">
        <v>247</v>
      </c>
      <c r="T11" s="242" t="s">
        <v>247</v>
      </c>
      <c r="U11" s="716">
        <v>1</v>
      </c>
      <c r="V11" s="721">
        <v>1816</v>
      </c>
      <c r="W11" s="196">
        <v>311</v>
      </c>
      <c r="X11" s="196">
        <v>1420</v>
      </c>
      <c r="Y11" s="197" t="s">
        <v>247</v>
      </c>
      <c r="Z11" s="726">
        <v>1731</v>
      </c>
      <c r="AA11" s="721">
        <v>2370</v>
      </c>
      <c r="AB11" s="196">
        <v>412</v>
      </c>
      <c r="AC11" s="196">
        <v>1526</v>
      </c>
      <c r="AD11" s="196">
        <v>3</v>
      </c>
      <c r="AE11" s="722">
        <v>1941</v>
      </c>
      <c r="AF11" s="538"/>
      <c r="AG11" s="538"/>
      <c r="AH11" s="538"/>
      <c r="AI11" s="538"/>
      <c r="AJ11" s="538" t="str">
        <f t="shared" si="0"/>
        <v/>
      </c>
      <c r="AK11" s="538" t="str">
        <f t="shared" si="1"/>
        <v/>
      </c>
      <c r="AL11" s="538" t="str">
        <f t="shared" si="2"/>
        <v/>
      </c>
      <c r="AM11" s="538" t="str">
        <f t="shared" si="3"/>
        <v/>
      </c>
      <c r="AN11" s="538" t="str">
        <f t="shared" si="4"/>
        <v/>
      </c>
    </row>
    <row r="12" spans="1:40">
      <c r="A12" s="320">
        <v>2006</v>
      </c>
      <c r="B12" s="730">
        <v>234</v>
      </c>
      <c r="C12" s="242">
        <v>12</v>
      </c>
      <c r="D12" s="242">
        <v>45</v>
      </c>
      <c r="E12" s="242">
        <v>1</v>
      </c>
      <c r="F12" s="726">
        <v>58</v>
      </c>
      <c r="G12" s="199">
        <v>490</v>
      </c>
      <c r="H12" s="242">
        <v>143</v>
      </c>
      <c r="I12" s="242">
        <v>89</v>
      </c>
      <c r="J12" s="242">
        <v>5</v>
      </c>
      <c r="K12" s="716">
        <v>237</v>
      </c>
      <c r="L12" s="730">
        <v>59</v>
      </c>
      <c r="M12" s="242">
        <v>2</v>
      </c>
      <c r="N12" s="242">
        <v>1</v>
      </c>
      <c r="O12" s="242" t="s">
        <v>247</v>
      </c>
      <c r="P12" s="726">
        <v>3</v>
      </c>
      <c r="Q12" s="199" t="s">
        <v>247</v>
      </c>
      <c r="R12" s="242" t="s">
        <v>247</v>
      </c>
      <c r="S12" s="242" t="s">
        <v>247</v>
      </c>
      <c r="T12" s="242" t="s">
        <v>247</v>
      </c>
      <c r="U12" s="716" t="s">
        <v>247</v>
      </c>
      <c r="V12" s="721">
        <v>3322</v>
      </c>
      <c r="W12" s="196">
        <v>295</v>
      </c>
      <c r="X12" s="196">
        <v>2382</v>
      </c>
      <c r="Y12" s="197" t="s">
        <v>247</v>
      </c>
      <c r="Z12" s="726">
        <v>2677</v>
      </c>
      <c r="AA12" s="721">
        <v>4105</v>
      </c>
      <c r="AB12" s="196">
        <v>452</v>
      </c>
      <c r="AC12" s="196">
        <v>2517</v>
      </c>
      <c r="AD12" s="196">
        <v>6</v>
      </c>
      <c r="AE12" s="722">
        <v>2975</v>
      </c>
      <c r="AF12" s="538"/>
      <c r="AG12" s="538"/>
      <c r="AH12" s="538"/>
      <c r="AI12" s="538"/>
      <c r="AJ12" s="538" t="str">
        <f t="shared" si="0"/>
        <v/>
      </c>
      <c r="AK12" s="538" t="str">
        <f t="shared" si="1"/>
        <v/>
      </c>
      <c r="AL12" s="538" t="str">
        <f t="shared" si="2"/>
        <v/>
      </c>
      <c r="AM12" s="538" t="str">
        <f t="shared" si="3"/>
        <v/>
      </c>
      <c r="AN12" s="538" t="str">
        <f t="shared" si="4"/>
        <v/>
      </c>
    </row>
    <row r="13" spans="1:40">
      <c r="A13" s="320">
        <v>2007</v>
      </c>
      <c r="B13" s="730">
        <v>203</v>
      </c>
      <c r="C13" s="198">
        <v>15</v>
      </c>
      <c r="D13" s="198">
        <v>46</v>
      </c>
      <c r="E13" s="242" t="s">
        <v>247</v>
      </c>
      <c r="F13" s="726">
        <v>61</v>
      </c>
      <c r="G13" s="199">
        <v>532</v>
      </c>
      <c r="H13" s="198">
        <v>140</v>
      </c>
      <c r="I13" s="198">
        <v>97</v>
      </c>
      <c r="J13" s="198">
        <v>4</v>
      </c>
      <c r="K13" s="716">
        <v>241</v>
      </c>
      <c r="L13" s="730">
        <v>27</v>
      </c>
      <c r="M13" s="242">
        <v>1</v>
      </c>
      <c r="N13" s="242" t="s">
        <v>247</v>
      </c>
      <c r="O13" s="242" t="s">
        <v>247</v>
      </c>
      <c r="P13" s="726">
        <v>1</v>
      </c>
      <c r="Q13" s="199" t="s">
        <v>247</v>
      </c>
      <c r="R13" s="198" t="s">
        <v>247</v>
      </c>
      <c r="S13" s="198" t="s">
        <v>247</v>
      </c>
      <c r="T13" s="198" t="s">
        <v>247</v>
      </c>
      <c r="U13" s="716" t="s">
        <v>247</v>
      </c>
      <c r="V13" s="721">
        <v>3734</v>
      </c>
      <c r="W13" s="483">
        <v>321</v>
      </c>
      <c r="X13" s="483">
        <v>3255</v>
      </c>
      <c r="Y13" s="483" t="s">
        <v>247</v>
      </c>
      <c r="Z13" s="726">
        <v>3576</v>
      </c>
      <c r="AA13" s="721">
        <v>4496</v>
      </c>
      <c r="AB13" s="196">
        <v>477</v>
      </c>
      <c r="AC13" s="196">
        <v>3398</v>
      </c>
      <c r="AD13" s="196">
        <v>4</v>
      </c>
      <c r="AE13" s="722">
        <v>3879</v>
      </c>
      <c r="AF13" s="538"/>
      <c r="AG13" s="538"/>
      <c r="AH13" s="538"/>
      <c r="AI13" s="538"/>
      <c r="AJ13" s="538" t="str">
        <f t="shared" si="0"/>
        <v/>
      </c>
      <c r="AK13" s="538" t="str">
        <f t="shared" si="1"/>
        <v/>
      </c>
      <c r="AL13" s="538" t="str">
        <f t="shared" si="2"/>
        <v/>
      </c>
      <c r="AM13" s="538" t="str">
        <f t="shared" si="3"/>
        <v/>
      </c>
      <c r="AN13" s="538" t="str">
        <f t="shared" si="4"/>
        <v/>
      </c>
    </row>
    <row r="14" spans="1:40">
      <c r="A14" s="320">
        <v>2008</v>
      </c>
      <c r="B14" s="730">
        <v>211</v>
      </c>
      <c r="C14" s="242">
        <v>22</v>
      </c>
      <c r="D14" s="242">
        <v>63</v>
      </c>
      <c r="E14" s="242">
        <v>1</v>
      </c>
      <c r="F14" s="726">
        <v>86</v>
      </c>
      <c r="G14" s="199">
        <v>609</v>
      </c>
      <c r="H14" s="198">
        <v>171</v>
      </c>
      <c r="I14" s="198">
        <v>129</v>
      </c>
      <c r="J14" s="198">
        <v>8</v>
      </c>
      <c r="K14" s="716">
        <v>308</v>
      </c>
      <c r="L14" s="730">
        <v>29</v>
      </c>
      <c r="M14" s="198" t="s">
        <v>247</v>
      </c>
      <c r="N14" s="198" t="s">
        <v>247</v>
      </c>
      <c r="O14" s="198" t="s">
        <v>247</v>
      </c>
      <c r="P14" s="726" t="s">
        <v>247</v>
      </c>
      <c r="Q14" s="199">
        <v>1</v>
      </c>
      <c r="R14" s="198" t="s">
        <v>247</v>
      </c>
      <c r="S14" s="198" t="s">
        <v>247</v>
      </c>
      <c r="T14" s="198" t="s">
        <v>247</v>
      </c>
      <c r="U14" s="716" t="s">
        <v>247</v>
      </c>
      <c r="V14" s="721">
        <v>4202</v>
      </c>
      <c r="W14" s="196">
        <v>461</v>
      </c>
      <c r="X14" s="196">
        <v>3475</v>
      </c>
      <c r="Y14" s="196" t="s">
        <v>247</v>
      </c>
      <c r="Z14" s="726">
        <v>3936</v>
      </c>
      <c r="AA14" s="721">
        <v>5052</v>
      </c>
      <c r="AB14" s="196">
        <v>654</v>
      </c>
      <c r="AC14" s="196">
        <v>3667</v>
      </c>
      <c r="AD14" s="196">
        <v>9</v>
      </c>
      <c r="AE14" s="722">
        <v>4330</v>
      </c>
      <c r="AF14" s="538"/>
      <c r="AG14" s="538"/>
      <c r="AH14" s="538"/>
      <c r="AI14" s="538"/>
      <c r="AJ14" s="538" t="str">
        <f t="shared" si="0"/>
        <v/>
      </c>
      <c r="AK14" s="538" t="str">
        <f t="shared" si="1"/>
        <v/>
      </c>
      <c r="AL14" s="538" t="str">
        <f t="shared" si="2"/>
        <v/>
      </c>
      <c r="AM14" s="538" t="str">
        <f t="shared" si="3"/>
        <v/>
      </c>
      <c r="AN14" s="538" t="str">
        <f t="shared" si="4"/>
        <v/>
      </c>
    </row>
    <row r="15" spans="1:40">
      <c r="A15" s="320">
        <v>2009</v>
      </c>
      <c r="B15" s="730">
        <v>169</v>
      </c>
      <c r="C15" s="242">
        <v>28</v>
      </c>
      <c r="D15" s="242">
        <v>74</v>
      </c>
      <c r="E15" s="242">
        <v>1</v>
      </c>
      <c r="F15" s="726">
        <v>103</v>
      </c>
      <c r="G15" s="199">
        <v>674</v>
      </c>
      <c r="H15" s="198">
        <v>176</v>
      </c>
      <c r="I15" s="198">
        <v>148</v>
      </c>
      <c r="J15" s="198">
        <v>10</v>
      </c>
      <c r="K15" s="716">
        <v>334</v>
      </c>
      <c r="L15" s="730">
        <v>27</v>
      </c>
      <c r="M15" s="198">
        <v>1</v>
      </c>
      <c r="N15" s="198">
        <v>1</v>
      </c>
      <c r="O15" s="198" t="s">
        <v>247</v>
      </c>
      <c r="P15" s="726">
        <v>2</v>
      </c>
      <c r="Q15" s="199">
        <v>2</v>
      </c>
      <c r="R15" s="198" t="s">
        <v>247</v>
      </c>
      <c r="S15" s="198" t="s">
        <v>247</v>
      </c>
      <c r="T15" s="198" t="s">
        <v>247</v>
      </c>
      <c r="U15" s="716" t="s">
        <v>247</v>
      </c>
      <c r="V15" s="721">
        <v>5563</v>
      </c>
      <c r="W15" s="196">
        <v>318</v>
      </c>
      <c r="X15" s="196">
        <v>2536</v>
      </c>
      <c r="Y15" s="196" t="s">
        <v>247</v>
      </c>
      <c r="Z15" s="726">
        <v>2854</v>
      </c>
      <c r="AA15" s="721">
        <v>6435</v>
      </c>
      <c r="AB15" s="196">
        <v>523</v>
      </c>
      <c r="AC15" s="196">
        <v>2759</v>
      </c>
      <c r="AD15" s="196">
        <v>11</v>
      </c>
      <c r="AE15" s="722">
        <v>3293</v>
      </c>
      <c r="AF15" s="538"/>
      <c r="AG15" s="538"/>
      <c r="AH15" s="538"/>
      <c r="AI15" s="538"/>
      <c r="AJ15" s="538" t="str">
        <f t="shared" si="0"/>
        <v/>
      </c>
      <c r="AK15" s="538" t="str">
        <f t="shared" si="1"/>
        <v/>
      </c>
      <c r="AL15" s="538" t="str">
        <f t="shared" si="2"/>
        <v/>
      </c>
      <c r="AM15" s="538" t="str">
        <f t="shared" si="3"/>
        <v/>
      </c>
      <c r="AN15" s="538" t="str">
        <f t="shared" si="4"/>
        <v/>
      </c>
    </row>
    <row r="16" spans="1:40">
      <c r="A16" s="320">
        <v>2010</v>
      </c>
      <c r="B16" s="730">
        <v>157</v>
      </c>
      <c r="C16" s="242">
        <v>14</v>
      </c>
      <c r="D16" s="242">
        <v>44</v>
      </c>
      <c r="E16" s="242" t="s">
        <v>247</v>
      </c>
      <c r="F16" s="726">
        <v>58</v>
      </c>
      <c r="G16" s="199">
        <v>852</v>
      </c>
      <c r="H16" s="198">
        <v>165</v>
      </c>
      <c r="I16" s="198">
        <v>190</v>
      </c>
      <c r="J16" s="198">
        <v>8</v>
      </c>
      <c r="K16" s="716">
        <v>363</v>
      </c>
      <c r="L16" s="730">
        <v>34</v>
      </c>
      <c r="M16" s="198" t="s">
        <v>247</v>
      </c>
      <c r="N16" s="198">
        <v>1</v>
      </c>
      <c r="O16" s="198" t="s">
        <v>247</v>
      </c>
      <c r="P16" s="726">
        <v>1</v>
      </c>
      <c r="Q16" s="199">
        <v>7</v>
      </c>
      <c r="R16" s="198" t="s">
        <v>247</v>
      </c>
      <c r="S16" s="198" t="s">
        <v>247</v>
      </c>
      <c r="T16" s="198" t="s">
        <v>247</v>
      </c>
      <c r="U16" s="716" t="s">
        <v>247</v>
      </c>
      <c r="V16" s="721">
        <v>1313</v>
      </c>
      <c r="W16" s="196">
        <v>318</v>
      </c>
      <c r="X16" s="196">
        <v>2536</v>
      </c>
      <c r="Y16" s="196" t="s">
        <v>247</v>
      </c>
      <c r="Z16" s="726">
        <v>2854</v>
      </c>
      <c r="AA16" s="721">
        <v>2363</v>
      </c>
      <c r="AB16" s="196">
        <v>497</v>
      </c>
      <c r="AC16" s="196">
        <v>2771</v>
      </c>
      <c r="AD16" s="196">
        <v>8</v>
      </c>
      <c r="AE16" s="722">
        <v>3276</v>
      </c>
      <c r="AF16" s="538"/>
      <c r="AG16" s="538"/>
      <c r="AH16" s="538"/>
      <c r="AI16" s="538"/>
      <c r="AJ16" s="538" t="str">
        <f t="shared" si="0"/>
        <v/>
      </c>
      <c r="AK16" s="538" t="str">
        <f t="shared" si="1"/>
        <v/>
      </c>
      <c r="AL16" s="538" t="str">
        <f t="shared" si="2"/>
        <v/>
      </c>
      <c r="AM16" s="538" t="str">
        <f t="shared" si="3"/>
        <v/>
      </c>
      <c r="AN16" s="538" t="str">
        <f t="shared" si="4"/>
        <v/>
      </c>
    </row>
    <row r="17" spans="1:40">
      <c r="A17" s="320">
        <v>2011</v>
      </c>
      <c r="B17" s="730">
        <v>187</v>
      </c>
      <c r="C17" s="242">
        <v>12</v>
      </c>
      <c r="D17" s="242">
        <v>27</v>
      </c>
      <c r="E17" s="242" t="s">
        <v>247</v>
      </c>
      <c r="F17" s="726">
        <v>39</v>
      </c>
      <c r="G17" s="199">
        <v>911</v>
      </c>
      <c r="H17" s="198">
        <v>236</v>
      </c>
      <c r="I17" s="198">
        <v>254</v>
      </c>
      <c r="J17" s="198">
        <v>11</v>
      </c>
      <c r="K17" s="716">
        <v>501</v>
      </c>
      <c r="L17" s="730">
        <v>29</v>
      </c>
      <c r="M17" s="198" t="s">
        <v>247</v>
      </c>
      <c r="N17" s="198">
        <v>1</v>
      </c>
      <c r="O17" s="198" t="s">
        <v>247</v>
      </c>
      <c r="P17" s="726">
        <v>1</v>
      </c>
      <c r="Q17" s="199">
        <v>12</v>
      </c>
      <c r="R17" s="198">
        <v>7</v>
      </c>
      <c r="S17" s="198" t="s">
        <v>247</v>
      </c>
      <c r="T17" s="198" t="s">
        <v>247</v>
      </c>
      <c r="U17" s="716">
        <v>7</v>
      </c>
      <c r="V17" s="721">
        <v>19</v>
      </c>
      <c r="W17" s="196">
        <v>3</v>
      </c>
      <c r="X17" s="196">
        <v>20</v>
      </c>
      <c r="Y17" s="196" t="s">
        <v>247</v>
      </c>
      <c r="Z17" s="726">
        <v>23</v>
      </c>
      <c r="AA17" s="721">
        <v>1158</v>
      </c>
      <c r="AB17" s="196">
        <v>258</v>
      </c>
      <c r="AC17" s="196">
        <v>302</v>
      </c>
      <c r="AD17" s="196">
        <v>11</v>
      </c>
      <c r="AE17" s="722">
        <v>571</v>
      </c>
      <c r="AF17" s="538"/>
      <c r="AG17" s="538"/>
      <c r="AH17" s="538"/>
      <c r="AI17" s="538"/>
      <c r="AJ17" s="538" t="str">
        <f t="shared" si="0"/>
        <v/>
      </c>
      <c r="AK17" s="538" t="str">
        <f t="shared" si="1"/>
        <v/>
      </c>
      <c r="AL17" s="538" t="str">
        <f t="shared" si="2"/>
        <v/>
      </c>
      <c r="AM17" s="538" t="str">
        <f t="shared" si="3"/>
        <v/>
      </c>
      <c r="AN17" s="538" t="str">
        <f t="shared" si="4"/>
        <v/>
      </c>
    </row>
    <row r="18" spans="1:40">
      <c r="A18" s="320">
        <v>2012</v>
      </c>
      <c r="B18" s="730">
        <v>151</v>
      </c>
      <c r="C18" s="242">
        <v>12</v>
      </c>
      <c r="D18" s="242">
        <v>48</v>
      </c>
      <c r="E18" s="242" t="s">
        <v>247</v>
      </c>
      <c r="F18" s="726">
        <v>60</v>
      </c>
      <c r="G18" s="199">
        <v>1227</v>
      </c>
      <c r="H18" s="198">
        <v>317</v>
      </c>
      <c r="I18" s="198">
        <v>376</v>
      </c>
      <c r="J18" s="198">
        <v>5</v>
      </c>
      <c r="K18" s="716">
        <v>698</v>
      </c>
      <c r="L18" s="730">
        <v>33</v>
      </c>
      <c r="M18" s="198" t="s">
        <v>247</v>
      </c>
      <c r="N18" s="198" t="s">
        <v>247</v>
      </c>
      <c r="O18" s="198">
        <v>2</v>
      </c>
      <c r="P18" s="726">
        <v>2</v>
      </c>
      <c r="Q18" s="199">
        <v>12</v>
      </c>
      <c r="R18" s="198">
        <v>6</v>
      </c>
      <c r="S18" s="198">
        <v>1</v>
      </c>
      <c r="T18" s="198" t="s">
        <v>247</v>
      </c>
      <c r="U18" s="716">
        <v>7</v>
      </c>
      <c r="V18" s="721" t="s">
        <v>247</v>
      </c>
      <c r="W18" s="197" t="s">
        <v>247</v>
      </c>
      <c r="X18" s="197" t="s">
        <v>247</v>
      </c>
      <c r="Y18" s="197" t="s">
        <v>247</v>
      </c>
      <c r="Z18" s="726" t="s">
        <v>247</v>
      </c>
      <c r="AA18" s="721">
        <v>1423</v>
      </c>
      <c r="AB18" s="196">
        <v>335</v>
      </c>
      <c r="AC18" s="196">
        <v>425</v>
      </c>
      <c r="AD18" s="196">
        <v>7</v>
      </c>
      <c r="AE18" s="722">
        <v>767</v>
      </c>
      <c r="AF18" s="538"/>
      <c r="AG18" s="538"/>
      <c r="AH18" s="538"/>
      <c r="AI18" s="538"/>
      <c r="AJ18" s="538" t="str">
        <f t="shared" si="0"/>
        <v/>
      </c>
      <c r="AK18" s="538" t="str">
        <f t="shared" si="1"/>
        <v/>
      </c>
      <c r="AL18" s="538" t="str">
        <f t="shared" si="2"/>
        <v/>
      </c>
      <c r="AM18" s="538" t="str">
        <f t="shared" si="3"/>
        <v/>
      </c>
      <c r="AN18" s="538" t="str">
        <f t="shared" si="4"/>
        <v/>
      </c>
    </row>
    <row r="19" spans="1:40">
      <c r="A19" s="320">
        <v>2013</v>
      </c>
      <c r="B19" s="730">
        <v>166</v>
      </c>
      <c r="C19" s="242">
        <v>24</v>
      </c>
      <c r="D19" s="242">
        <v>63</v>
      </c>
      <c r="E19" s="242">
        <v>1</v>
      </c>
      <c r="F19" s="726">
        <v>88</v>
      </c>
      <c r="G19" s="199">
        <v>1764</v>
      </c>
      <c r="H19" s="242">
        <v>432</v>
      </c>
      <c r="I19" s="242">
        <v>497</v>
      </c>
      <c r="J19" s="242">
        <v>20</v>
      </c>
      <c r="K19" s="716">
        <v>949</v>
      </c>
      <c r="L19" s="730">
        <v>19</v>
      </c>
      <c r="M19" s="242" t="s">
        <v>247</v>
      </c>
      <c r="N19" s="242" t="s">
        <v>247</v>
      </c>
      <c r="O19" s="713" t="s">
        <v>247</v>
      </c>
      <c r="P19" s="726" t="s">
        <v>247</v>
      </c>
      <c r="Q19" s="199">
        <v>3</v>
      </c>
      <c r="R19" s="242">
        <v>4</v>
      </c>
      <c r="S19" s="242" t="s">
        <v>247</v>
      </c>
      <c r="T19" s="242" t="s">
        <v>247</v>
      </c>
      <c r="U19" s="716">
        <v>4</v>
      </c>
      <c r="V19" s="721" t="s">
        <v>247</v>
      </c>
      <c r="W19" s="197" t="s">
        <v>247</v>
      </c>
      <c r="X19" s="197" t="s">
        <v>247</v>
      </c>
      <c r="Y19" s="197" t="s">
        <v>247</v>
      </c>
      <c r="Z19" s="726" t="s">
        <v>247</v>
      </c>
      <c r="AA19" s="721">
        <v>1952</v>
      </c>
      <c r="AB19" s="196">
        <v>460</v>
      </c>
      <c r="AC19" s="196">
        <v>560</v>
      </c>
      <c r="AD19" s="196">
        <v>21</v>
      </c>
      <c r="AE19" s="722">
        <v>1041</v>
      </c>
      <c r="AF19" s="538"/>
      <c r="AG19" s="538"/>
      <c r="AH19" s="538"/>
      <c r="AI19" s="538"/>
      <c r="AJ19" s="538" t="str">
        <f t="shared" si="0"/>
        <v/>
      </c>
      <c r="AK19" s="538" t="str">
        <f t="shared" si="1"/>
        <v/>
      </c>
      <c r="AL19" s="538" t="str">
        <f t="shared" si="2"/>
        <v/>
      </c>
      <c r="AM19" s="538" t="str">
        <f t="shared" si="3"/>
        <v/>
      </c>
      <c r="AN19" s="538" t="str">
        <f t="shared" si="4"/>
        <v/>
      </c>
    </row>
    <row r="20" spans="1:40">
      <c r="A20" s="224">
        <v>2014</v>
      </c>
      <c r="B20" s="731">
        <v>206</v>
      </c>
      <c r="C20" s="278">
        <v>15</v>
      </c>
      <c r="D20" s="278">
        <v>78</v>
      </c>
      <c r="E20" s="278" t="s">
        <v>247</v>
      </c>
      <c r="F20" s="727">
        <v>93</v>
      </c>
      <c r="G20" s="205">
        <v>1651</v>
      </c>
      <c r="H20" s="278">
        <v>427</v>
      </c>
      <c r="I20" s="278">
        <v>504</v>
      </c>
      <c r="J20" s="278">
        <v>6</v>
      </c>
      <c r="K20" s="717">
        <v>937</v>
      </c>
      <c r="L20" s="731">
        <v>49</v>
      </c>
      <c r="M20" s="278">
        <v>1</v>
      </c>
      <c r="N20" s="278">
        <v>1</v>
      </c>
      <c r="O20" s="714" t="s">
        <v>247</v>
      </c>
      <c r="P20" s="727">
        <v>2</v>
      </c>
      <c r="Q20" s="205">
        <v>2</v>
      </c>
      <c r="R20" s="278" t="s">
        <v>247</v>
      </c>
      <c r="S20" s="278" t="s">
        <v>247</v>
      </c>
      <c r="T20" s="278" t="s">
        <v>247</v>
      </c>
      <c r="U20" s="717" t="s">
        <v>247</v>
      </c>
      <c r="V20" s="723" t="s">
        <v>247</v>
      </c>
      <c r="W20" s="485" t="s">
        <v>247</v>
      </c>
      <c r="X20" s="485" t="s">
        <v>247</v>
      </c>
      <c r="Y20" s="485" t="s">
        <v>247</v>
      </c>
      <c r="Z20" s="727" t="s">
        <v>247</v>
      </c>
      <c r="AA20" s="723">
        <v>1908</v>
      </c>
      <c r="AB20" s="307">
        <v>443</v>
      </c>
      <c r="AC20" s="307">
        <v>583</v>
      </c>
      <c r="AD20" s="307">
        <v>6</v>
      </c>
      <c r="AE20" s="724">
        <v>1032</v>
      </c>
      <c r="AF20" s="538"/>
      <c r="AG20" s="538"/>
      <c r="AH20" s="538"/>
      <c r="AI20" s="538"/>
      <c r="AJ20" s="538" t="str">
        <f t="shared" si="0"/>
        <v/>
      </c>
      <c r="AK20" s="538" t="str">
        <f t="shared" si="1"/>
        <v/>
      </c>
      <c r="AL20" s="538" t="str">
        <f t="shared" si="2"/>
        <v/>
      </c>
      <c r="AM20" s="538" t="str">
        <f t="shared" si="3"/>
        <v/>
      </c>
      <c r="AN20" s="538" t="str">
        <f t="shared" si="4"/>
        <v/>
      </c>
    </row>
    <row r="21" spans="1:40" s="976" customFormat="1">
      <c r="A21" s="1128"/>
      <c r="B21" s="1092"/>
      <c r="C21" s="1062"/>
      <c r="D21" s="1062"/>
      <c r="E21" s="1062"/>
      <c r="F21" s="1092"/>
      <c r="G21" s="1092"/>
      <c r="H21" s="1062"/>
      <c r="I21" s="1062"/>
      <c r="J21" s="1062"/>
      <c r="K21" s="1092"/>
      <c r="L21" s="1092"/>
      <c r="M21" s="1062"/>
      <c r="N21" s="1062"/>
      <c r="O21" s="1139"/>
      <c r="P21" s="1092"/>
      <c r="Q21" s="1092"/>
      <c r="R21" s="1062"/>
      <c r="S21" s="1062"/>
      <c r="T21" s="1062"/>
      <c r="U21" s="1092"/>
      <c r="V21" s="1045"/>
      <c r="W21" s="1045"/>
      <c r="X21" s="1045"/>
      <c r="Y21" s="1045"/>
      <c r="Z21" s="1092"/>
      <c r="AA21" s="1045"/>
      <c r="AB21" s="1048"/>
      <c r="AC21" s="1048"/>
      <c r="AD21" s="1048"/>
      <c r="AE21" s="1045"/>
      <c r="AF21" s="1140"/>
      <c r="AG21" s="1140"/>
      <c r="AH21" s="1140"/>
      <c r="AI21" s="1140"/>
      <c r="AJ21" s="1140"/>
      <c r="AK21" s="1140"/>
      <c r="AL21" s="1140"/>
      <c r="AM21" s="1140"/>
      <c r="AN21" s="1140"/>
    </row>
    <row r="22" spans="1:40">
      <c r="A22" s="580" t="s">
        <v>706</v>
      </c>
      <c r="B22" s="213"/>
      <c r="C22" s="715"/>
      <c r="D22" s="715"/>
      <c r="E22" s="715"/>
      <c r="F22" s="213"/>
      <c r="G22" s="979"/>
    </row>
    <row r="23" spans="1:40">
      <c r="A23" s="490" t="s">
        <v>73</v>
      </c>
      <c r="B23" s="213"/>
      <c r="C23" s="213"/>
      <c r="D23" s="213"/>
      <c r="E23" s="213"/>
      <c r="F23" s="213"/>
      <c r="AB23" s="979"/>
      <c r="AC23" s="979"/>
      <c r="AD23" s="979"/>
      <c r="AE23" s="979"/>
    </row>
    <row r="24" spans="1:40">
      <c r="A24" s="366" t="s">
        <v>74</v>
      </c>
      <c r="B24" s="213"/>
      <c r="C24" s="213"/>
      <c r="D24" s="213"/>
      <c r="E24" s="213"/>
      <c r="F24" s="213"/>
    </row>
    <row r="25" spans="1:40">
      <c r="A25" s="366" t="s">
        <v>75</v>
      </c>
      <c r="B25" s="213"/>
      <c r="C25" s="212"/>
      <c r="D25" s="212"/>
      <c r="E25" s="212"/>
      <c r="F25" s="212"/>
      <c r="W25" s="293"/>
    </row>
    <row r="26" spans="1:40">
      <c r="A26" s="366" t="s">
        <v>69</v>
      </c>
      <c r="B26" s="213"/>
      <c r="C26" s="213"/>
      <c r="D26" s="212"/>
      <c r="E26" s="212"/>
      <c r="F26" s="213"/>
      <c r="W26" s="293"/>
    </row>
    <row r="27" spans="1:40">
      <c r="A27" s="366" t="s">
        <v>77</v>
      </c>
      <c r="B27" s="213"/>
      <c r="C27" s="213"/>
      <c r="D27" s="212"/>
      <c r="E27" s="212"/>
      <c r="F27" s="213"/>
      <c r="W27" s="293"/>
    </row>
    <row r="28" spans="1:40">
      <c r="A28" s="366"/>
      <c r="B28" s="213"/>
      <c r="C28" s="213"/>
      <c r="D28" s="212"/>
      <c r="E28" s="212"/>
      <c r="F28" s="213"/>
      <c r="W28" s="293"/>
    </row>
    <row r="29" spans="1:40">
      <c r="A29" s="93" t="s">
        <v>176</v>
      </c>
      <c r="B29" s="212"/>
      <c r="C29" s="212"/>
      <c r="D29" s="212"/>
      <c r="E29" s="212"/>
      <c r="F29" s="212"/>
      <c r="W29" s="293"/>
    </row>
    <row r="30" spans="1:40">
      <c r="A30" s="94" t="s">
        <v>180</v>
      </c>
      <c r="B30" s="212"/>
      <c r="C30" s="212"/>
      <c r="D30" s="212"/>
      <c r="E30" s="212"/>
      <c r="F30" s="212"/>
      <c r="W30" s="293"/>
    </row>
    <row r="31" spans="1:40">
      <c r="A31" s="221"/>
      <c r="B31" s="213"/>
      <c r="C31" s="229"/>
      <c r="D31" s="229"/>
      <c r="E31" s="212"/>
      <c r="F31" s="212"/>
      <c r="H31" s="293"/>
      <c r="I31" s="293"/>
      <c r="W31" s="293"/>
    </row>
    <row r="32" spans="1:40">
      <c r="A32" s="221"/>
      <c r="B32" s="213"/>
      <c r="C32" s="950"/>
      <c r="D32" s="212"/>
      <c r="E32" s="212"/>
      <c r="F32" s="212"/>
      <c r="H32" s="293"/>
      <c r="I32" s="293"/>
      <c r="W32" s="293"/>
    </row>
    <row r="33" spans="1:23">
      <c r="A33" s="221"/>
      <c r="B33" s="217"/>
      <c r="C33" s="978"/>
      <c r="D33" s="978"/>
      <c r="E33" s="212"/>
      <c r="F33" s="212"/>
      <c r="H33" s="293"/>
      <c r="I33" s="293"/>
      <c r="L33" s="402"/>
      <c r="W33" s="293"/>
    </row>
    <row r="34" spans="1:23">
      <c r="A34" s="370"/>
      <c r="B34" s="221"/>
      <c r="C34" s="221"/>
      <c r="D34" s="221"/>
      <c r="E34" s="212"/>
      <c r="F34" s="212"/>
      <c r="H34" s="293"/>
      <c r="I34" s="293"/>
      <c r="W34" s="293"/>
    </row>
    <row r="35" spans="1:23">
      <c r="A35" s="370"/>
      <c r="E35" s="212"/>
      <c r="F35" s="212"/>
      <c r="H35" s="293"/>
      <c r="I35" s="293"/>
      <c r="W35" s="293"/>
    </row>
    <row r="36" spans="1:23">
      <c r="A36" s="221"/>
      <c r="E36" s="212"/>
      <c r="F36" s="212"/>
      <c r="H36" s="293"/>
      <c r="I36" s="293"/>
      <c r="W36" s="293"/>
    </row>
    <row r="37" spans="1:23">
      <c r="E37" s="212"/>
      <c r="F37" s="212"/>
      <c r="H37" s="293"/>
      <c r="I37" s="293"/>
      <c r="W37" s="293"/>
    </row>
    <row r="38" spans="1:23">
      <c r="E38" s="212"/>
      <c r="F38" s="212"/>
      <c r="H38" s="293"/>
      <c r="I38" s="293"/>
      <c r="W38" s="293"/>
    </row>
    <row r="39" spans="1:23">
      <c r="E39" s="212"/>
      <c r="F39" s="212"/>
      <c r="H39" s="293"/>
      <c r="I39" s="293"/>
      <c r="W39" s="293"/>
    </row>
    <row r="40" spans="1:23">
      <c r="E40" s="212"/>
      <c r="F40" s="212"/>
      <c r="H40" s="293"/>
      <c r="I40" s="293"/>
      <c r="W40" s="293"/>
    </row>
    <row r="41" spans="1:23">
      <c r="E41" s="212"/>
      <c r="F41" s="212"/>
      <c r="H41" s="293"/>
      <c r="I41" s="293"/>
    </row>
    <row r="42" spans="1:23">
      <c r="E42" s="212"/>
      <c r="H42" s="293"/>
      <c r="I42" s="293"/>
    </row>
    <row r="43" spans="1:23">
      <c r="H43" s="293"/>
    </row>
    <row r="44" spans="1:23">
      <c r="H44" s="293"/>
    </row>
  </sheetData>
  <mergeCells count="25">
    <mergeCell ref="A5:A8"/>
    <mergeCell ref="B5:F5"/>
    <mergeCell ref="B6:B8"/>
    <mergeCell ref="G5:K5"/>
    <mergeCell ref="H6:K6"/>
    <mergeCell ref="H7:J7"/>
    <mergeCell ref="G6:G8"/>
    <mergeCell ref="C6:F6"/>
    <mergeCell ref="C7:E7"/>
    <mergeCell ref="L5:P5"/>
    <mergeCell ref="M6:P6"/>
    <mergeCell ref="M7:O7"/>
    <mergeCell ref="L6:L8"/>
    <mergeCell ref="Q5:U5"/>
    <mergeCell ref="R6:U6"/>
    <mergeCell ref="R7:T7"/>
    <mergeCell ref="Q6:Q8"/>
    <mergeCell ref="AA5:AE5"/>
    <mergeCell ref="AB6:AE6"/>
    <mergeCell ref="AB7:AD7"/>
    <mergeCell ref="AA6:AA8"/>
    <mergeCell ref="V5:Z5"/>
    <mergeCell ref="W6:Z6"/>
    <mergeCell ref="W7:Y7"/>
    <mergeCell ref="V6:V8"/>
  </mergeCells>
  <phoneticPr fontId="2" type="noConversion"/>
  <hyperlinks>
    <hyperlink ref="AE1" location="Index!A1" display="Index"/>
  </hyperlinks>
  <pageMargins left="0.75" right="0.75" top="1" bottom="1" header="0.5" footer="0.5"/>
  <pageSetup paperSize="9" scale="65" orientation="landscape" r:id="rId1"/>
  <headerFooter alignWithMargins="0">
    <oddHeader>&amp;CCourt Statistics Quarterly 
Additional Tables - 2014</oddHeader>
    <oddFooter>Page &amp;P of &amp;N</oddFooter>
  </headerFooter>
</worksheet>
</file>

<file path=xl/worksheets/sheet33.xml><?xml version="1.0" encoding="utf-8"?>
<worksheet xmlns="http://schemas.openxmlformats.org/spreadsheetml/2006/main" xmlns:r="http://schemas.openxmlformats.org/officeDocument/2006/relationships">
  <sheetPr codeName="Sheet39"/>
  <dimension ref="A1:U46"/>
  <sheetViews>
    <sheetView zoomScaleNormal="100" zoomScaleSheetLayoutView="100" workbookViewId="0"/>
  </sheetViews>
  <sheetFormatPr defaultRowHeight="12.75"/>
  <cols>
    <col min="1" max="1" width="8.85546875" style="166" customWidth="1"/>
    <col min="2" max="2" width="9.7109375" style="166" customWidth="1"/>
    <col min="3" max="3" width="10.7109375" style="166" customWidth="1"/>
    <col min="4" max="4" width="9.7109375" style="166" customWidth="1"/>
    <col min="5" max="5" width="9.85546875" style="166" customWidth="1"/>
    <col min="6" max="6" width="10.42578125" style="166" bestFit="1" customWidth="1"/>
    <col min="7" max="7" width="9.42578125" style="166" bestFit="1" customWidth="1"/>
    <col min="8" max="8" width="12" style="166" customWidth="1"/>
    <col min="9" max="9" width="9.7109375" style="166" bestFit="1" customWidth="1"/>
    <col min="10" max="10" width="13" style="166" customWidth="1"/>
    <col min="11" max="11" width="10.42578125" style="166" bestFit="1" customWidth="1"/>
    <col min="12" max="12" width="11.140625" style="166" bestFit="1" customWidth="1"/>
    <col min="13" max="16384" width="9.140625" style="166"/>
  </cols>
  <sheetData>
    <row r="1" spans="1:21">
      <c r="A1" s="521" t="s">
        <v>854</v>
      </c>
      <c r="B1" s="521"/>
      <c r="C1" s="521"/>
      <c r="D1" s="521"/>
      <c r="E1" s="521"/>
      <c r="L1" s="191" t="s">
        <v>643</v>
      </c>
    </row>
    <row r="2" spans="1:21">
      <c r="A2" s="521" t="s">
        <v>635</v>
      </c>
      <c r="B2" s="521"/>
      <c r="C2" s="521"/>
      <c r="D2" s="521"/>
      <c r="E2" s="521"/>
    </row>
    <row r="3" spans="1:21">
      <c r="A3" s="446" t="s">
        <v>791</v>
      </c>
      <c r="B3" s="207"/>
      <c r="C3" s="207"/>
      <c r="D3" s="207"/>
      <c r="E3" s="207"/>
      <c r="I3" s="235"/>
    </row>
    <row r="4" spans="1:21">
      <c r="A4" s="207"/>
      <c r="B4" s="207"/>
      <c r="C4" s="207"/>
      <c r="D4" s="207"/>
      <c r="E4" s="207"/>
      <c r="I4" s="235"/>
    </row>
    <row r="5" spans="1:21">
      <c r="A5" s="1330"/>
      <c r="B5" s="1201" t="s">
        <v>746</v>
      </c>
      <c r="C5" s="1201"/>
      <c r="D5" s="1201"/>
      <c r="E5" s="1201"/>
      <c r="F5" s="1201"/>
      <c r="G5" s="1201"/>
      <c r="H5" s="1201"/>
      <c r="I5" s="1201"/>
      <c r="J5" s="1201"/>
      <c r="K5" s="1201"/>
      <c r="L5" s="1201"/>
    </row>
    <row r="6" spans="1:21">
      <c r="A6" s="1331"/>
      <c r="B6" s="1149" t="s">
        <v>636</v>
      </c>
      <c r="C6" s="1149"/>
      <c r="D6" s="1149"/>
      <c r="E6" s="1149"/>
      <c r="F6" s="1149"/>
      <c r="G6" s="1204" t="s">
        <v>640</v>
      </c>
      <c r="H6" s="1204"/>
      <c r="I6" s="1204"/>
      <c r="J6" s="1204"/>
      <c r="K6" s="1204"/>
      <c r="L6" s="1256" t="s">
        <v>231</v>
      </c>
    </row>
    <row r="7" spans="1:21" s="195" customFormat="1" ht="78">
      <c r="A7" s="1332"/>
      <c r="B7" s="589" t="s">
        <v>637</v>
      </c>
      <c r="C7" s="589" t="s">
        <v>638</v>
      </c>
      <c r="D7" s="589" t="s">
        <v>639</v>
      </c>
      <c r="E7" s="588" t="s">
        <v>656</v>
      </c>
      <c r="F7" s="333" t="s">
        <v>861</v>
      </c>
      <c r="G7" s="589" t="s">
        <v>641</v>
      </c>
      <c r="H7" s="589" t="s">
        <v>657</v>
      </c>
      <c r="I7" s="589" t="s">
        <v>202</v>
      </c>
      <c r="J7" s="589" t="s">
        <v>642</v>
      </c>
      <c r="K7" s="333" t="s">
        <v>862</v>
      </c>
      <c r="L7" s="1149"/>
    </row>
    <row r="8" spans="1:21">
      <c r="A8" s="264">
        <v>2003</v>
      </c>
      <c r="B8" s="630">
        <v>949</v>
      </c>
      <c r="C8" s="630">
        <v>987</v>
      </c>
      <c r="D8" s="630">
        <v>537</v>
      </c>
      <c r="E8" s="630" t="s">
        <v>442</v>
      </c>
      <c r="F8" s="916">
        <v>2473</v>
      </c>
      <c r="G8" s="630">
        <v>376</v>
      </c>
      <c r="H8" s="630" t="s">
        <v>442</v>
      </c>
      <c r="I8" s="630" t="s">
        <v>442</v>
      </c>
      <c r="J8" s="630">
        <v>89</v>
      </c>
      <c r="K8" s="916">
        <v>465</v>
      </c>
      <c r="L8" s="498">
        <v>2938</v>
      </c>
      <c r="M8" s="563"/>
      <c r="N8" s="349"/>
      <c r="O8" s="349" t="str">
        <f>IF(L8=SUM(F8,K8),"","Total doesn't equal sum of parts")</f>
        <v/>
      </c>
    </row>
    <row r="9" spans="1:21">
      <c r="A9" s="179">
        <v>2004</v>
      </c>
      <c r="B9" s="483">
        <v>973</v>
      </c>
      <c r="C9" s="483">
        <v>956</v>
      </c>
      <c r="D9" s="483">
        <v>511</v>
      </c>
      <c r="E9" s="483" t="s">
        <v>442</v>
      </c>
      <c r="F9" s="917">
        <v>2440</v>
      </c>
      <c r="G9" s="483">
        <v>404</v>
      </c>
      <c r="H9" s="483" t="s">
        <v>442</v>
      </c>
      <c r="I9" s="483" t="s">
        <v>442</v>
      </c>
      <c r="J9" s="483">
        <v>42</v>
      </c>
      <c r="K9" s="917">
        <v>446</v>
      </c>
      <c r="L9" s="197">
        <v>2886</v>
      </c>
      <c r="M9" s="563"/>
      <c r="N9" s="349"/>
      <c r="O9" s="349" t="str">
        <f>IF(L9=SUM(F9,K9),"","Total doesn't equal sum of parts")</f>
        <v/>
      </c>
    </row>
    <row r="10" spans="1:21">
      <c r="A10" s="179">
        <v>2005</v>
      </c>
      <c r="B10" s="483">
        <v>1087</v>
      </c>
      <c r="C10" s="483">
        <v>999</v>
      </c>
      <c r="D10" s="483">
        <v>618</v>
      </c>
      <c r="E10" s="483" t="s">
        <v>247</v>
      </c>
      <c r="F10" s="917">
        <v>2704</v>
      </c>
      <c r="G10" s="483">
        <v>402</v>
      </c>
      <c r="H10" s="483">
        <v>777</v>
      </c>
      <c r="I10" s="483">
        <v>341</v>
      </c>
      <c r="J10" s="483">
        <v>13</v>
      </c>
      <c r="K10" s="917">
        <v>1533</v>
      </c>
      <c r="L10" s="197">
        <v>4237</v>
      </c>
      <c r="M10" s="563"/>
      <c r="N10" s="349"/>
      <c r="O10" s="349"/>
    </row>
    <row r="11" spans="1:21">
      <c r="A11" s="179">
        <v>2006</v>
      </c>
      <c r="B11" s="483">
        <v>1235</v>
      </c>
      <c r="C11" s="483">
        <v>955</v>
      </c>
      <c r="D11" s="483">
        <v>580</v>
      </c>
      <c r="E11" s="483" t="s">
        <v>247</v>
      </c>
      <c r="F11" s="917">
        <v>2770</v>
      </c>
      <c r="G11" s="483">
        <v>432</v>
      </c>
      <c r="H11" s="483">
        <v>922</v>
      </c>
      <c r="I11" s="483">
        <v>4128</v>
      </c>
      <c r="J11" s="483">
        <v>37</v>
      </c>
      <c r="K11" s="917">
        <v>5519</v>
      </c>
      <c r="L11" s="197">
        <v>8289</v>
      </c>
      <c r="M11" s="563"/>
      <c r="N11" s="349"/>
      <c r="O11" s="349"/>
    </row>
    <row r="12" spans="1:21">
      <c r="A12" s="179">
        <v>2007</v>
      </c>
      <c r="B12" s="483">
        <v>1163</v>
      </c>
      <c r="C12" s="483">
        <v>988</v>
      </c>
      <c r="D12" s="483">
        <v>646</v>
      </c>
      <c r="E12" s="483" t="s">
        <v>247</v>
      </c>
      <c r="F12" s="917">
        <v>2797</v>
      </c>
      <c r="G12" s="483">
        <v>461</v>
      </c>
      <c r="H12" s="483">
        <v>704</v>
      </c>
      <c r="I12" s="483">
        <v>1508</v>
      </c>
      <c r="J12" s="483">
        <v>17</v>
      </c>
      <c r="K12" s="917">
        <v>2690</v>
      </c>
      <c r="L12" s="197">
        <v>5487</v>
      </c>
      <c r="M12" s="563"/>
      <c r="N12" s="349"/>
      <c r="O12" s="563"/>
      <c r="P12" s="563"/>
      <c r="Q12" s="563"/>
      <c r="R12" s="563"/>
      <c r="S12" s="563"/>
      <c r="T12" s="563"/>
      <c r="U12" s="563"/>
    </row>
    <row r="13" spans="1:21">
      <c r="A13" s="179">
        <v>2008</v>
      </c>
      <c r="B13" s="483">
        <v>1270</v>
      </c>
      <c r="C13" s="483">
        <v>878</v>
      </c>
      <c r="D13" s="483">
        <v>545</v>
      </c>
      <c r="E13" s="483" t="s">
        <v>247</v>
      </c>
      <c r="F13" s="917">
        <v>2693</v>
      </c>
      <c r="G13" s="483">
        <v>503</v>
      </c>
      <c r="H13" s="483">
        <v>1092</v>
      </c>
      <c r="I13" s="483">
        <v>1452</v>
      </c>
      <c r="J13" s="483">
        <v>8</v>
      </c>
      <c r="K13" s="917">
        <v>3055</v>
      </c>
      <c r="L13" s="197">
        <v>5748</v>
      </c>
      <c r="M13" s="563"/>
      <c r="N13" s="349"/>
      <c r="O13" s="538"/>
      <c r="P13" s="538"/>
      <c r="Q13" s="538"/>
      <c r="R13" s="538"/>
      <c r="S13" s="538"/>
      <c r="T13" s="538"/>
      <c r="U13" s="538"/>
    </row>
    <row r="14" spans="1:21">
      <c r="A14" s="179">
        <v>2009</v>
      </c>
      <c r="B14" s="483">
        <v>1107</v>
      </c>
      <c r="C14" s="483">
        <v>816</v>
      </c>
      <c r="D14" s="483">
        <v>515</v>
      </c>
      <c r="E14" s="483">
        <v>248</v>
      </c>
      <c r="F14" s="917">
        <v>2686</v>
      </c>
      <c r="G14" s="483">
        <v>543</v>
      </c>
      <c r="H14" s="483">
        <v>1345</v>
      </c>
      <c r="I14" s="483">
        <v>1642</v>
      </c>
      <c r="J14" s="483">
        <v>12</v>
      </c>
      <c r="K14" s="917">
        <v>3542</v>
      </c>
      <c r="L14" s="197">
        <v>6228</v>
      </c>
      <c r="M14" s="563"/>
      <c r="N14" s="349"/>
      <c r="O14" s="349"/>
    </row>
    <row r="15" spans="1:21">
      <c r="A15" s="179">
        <v>2010</v>
      </c>
      <c r="B15" s="483">
        <v>1102</v>
      </c>
      <c r="C15" s="483">
        <v>901</v>
      </c>
      <c r="D15" s="483">
        <v>476</v>
      </c>
      <c r="E15" s="483">
        <v>292</v>
      </c>
      <c r="F15" s="917">
        <v>2771</v>
      </c>
      <c r="G15" s="483">
        <v>503</v>
      </c>
      <c r="H15" s="483">
        <v>1401</v>
      </c>
      <c r="I15" s="483">
        <v>1811</v>
      </c>
      <c r="J15" s="483">
        <v>15</v>
      </c>
      <c r="K15" s="917">
        <v>3730</v>
      </c>
      <c r="L15" s="197">
        <v>6501</v>
      </c>
      <c r="M15" s="563"/>
      <c r="N15" s="349"/>
      <c r="O15" s="538"/>
      <c r="P15" s="538"/>
      <c r="Q15" s="538"/>
      <c r="R15" s="538"/>
      <c r="S15" s="538"/>
      <c r="T15" s="538"/>
      <c r="U15" s="538"/>
    </row>
    <row r="16" spans="1:21">
      <c r="A16" s="179">
        <v>2011</v>
      </c>
      <c r="B16" s="483">
        <v>919</v>
      </c>
      <c r="C16" s="483">
        <v>749</v>
      </c>
      <c r="D16" s="483">
        <v>589</v>
      </c>
      <c r="E16" s="483">
        <v>374</v>
      </c>
      <c r="F16" s="917">
        <v>2631</v>
      </c>
      <c r="G16" s="483">
        <v>594</v>
      </c>
      <c r="H16" s="483">
        <v>1447</v>
      </c>
      <c r="I16" s="483">
        <v>1315</v>
      </c>
      <c r="J16" s="483">
        <v>15</v>
      </c>
      <c r="K16" s="917">
        <v>3371</v>
      </c>
      <c r="L16" s="197">
        <v>6002</v>
      </c>
      <c r="M16" s="563"/>
      <c r="N16" s="349"/>
      <c r="O16" s="349"/>
    </row>
    <row r="17" spans="1:15">
      <c r="A17" s="179">
        <v>2012</v>
      </c>
      <c r="B17" s="483">
        <v>913</v>
      </c>
      <c r="C17" s="483">
        <v>717</v>
      </c>
      <c r="D17" s="483">
        <v>501</v>
      </c>
      <c r="E17" s="483">
        <v>317</v>
      </c>
      <c r="F17" s="917">
        <v>2448</v>
      </c>
      <c r="G17" s="483">
        <v>685</v>
      </c>
      <c r="H17" s="483">
        <v>2777</v>
      </c>
      <c r="I17" s="483">
        <v>1205</v>
      </c>
      <c r="J17" s="483">
        <v>10</v>
      </c>
      <c r="K17" s="917">
        <v>4677</v>
      </c>
      <c r="L17" s="197">
        <v>7125</v>
      </c>
      <c r="M17" s="563"/>
      <c r="N17" s="349"/>
      <c r="O17" s="349"/>
    </row>
    <row r="18" spans="1:15">
      <c r="A18" s="179">
        <v>2013</v>
      </c>
      <c r="B18" s="483">
        <v>844</v>
      </c>
      <c r="C18" s="483">
        <v>578</v>
      </c>
      <c r="D18" s="483">
        <v>653</v>
      </c>
      <c r="E18" s="483">
        <v>312</v>
      </c>
      <c r="F18" s="917">
        <v>2387</v>
      </c>
      <c r="G18" s="483">
        <v>919</v>
      </c>
      <c r="H18" s="483">
        <v>3128</v>
      </c>
      <c r="I18" s="483">
        <v>1248</v>
      </c>
      <c r="J18" s="483">
        <v>6</v>
      </c>
      <c r="K18" s="917">
        <v>5301</v>
      </c>
      <c r="L18" s="197">
        <v>7688</v>
      </c>
      <c r="M18" s="563"/>
      <c r="N18" s="349"/>
      <c r="O18" s="349"/>
    </row>
    <row r="19" spans="1:15">
      <c r="A19" s="317">
        <v>2014</v>
      </c>
      <c r="B19" s="308">
        <v>776</v>
      </c>
      <c r="C19" s="308">
        <v>817</v>
      </c>
      <c r="D19" s="308">
        <v>661</v>
      </c>
      <c r="E19" s="308">
        <v>598</v>
      </c>
      <c r="F19" s="918">
        <v>2852</v>
      </c>
      <c r="G19" s="308">
        <v>1206</v>
      </c>
      <c r="H19" s="308">
        <v>3111</v>
      </c>
      <c r="I19" s="308">
        <v>421</v>
      </c>
      <c r="J19" s="308">
        <v>9</v>
      </c>
      <c r="K19" s="918">
        <v>4747</v>
      </c>
      <c r="L19" s="485">
        <v>7599</v>
      </c>
      <c r="M19" s="563"/>
      <c r="N19" s="349"/>
      <c r="O19" s="563"/>
    </row>
    <row r="20" spans="1:15">
      <c r="F20" s="512"/>
      <c r="K20" s="512"/>
      <c r="M20" s="349"/>
      <c r="N20" s="349"/>
      <c r="O20" s="349"/>
    </row>
    <row r="21" spans="1:15" ht="12.75" customHeight="1">
      <c r="A21" s="1330"/>
      <c r="B21" s="1201" t="s">
        <v>747</v>
      </c>
      <c r="C21" s="1201"/>
      <c r="D21" s="1201"/>
      <c r="E21" s="1201"/>
      <c r="F21" s="1201"/>
      <c r="G21" s="1201"/>
      <c r="H21" s="1201"/>
      <c r="I21" s="1201"/>
      <c r="J21" s="1201"/>
      <c r="K21" s="1201"/>
      <c r="L21" s="1201"/>
      <c r="M21" s="349"/>
      <c r="N21" s="349"/>
      <c r="O21" s="349"/>
    </row>
    <row r="22" spans="1:15" ht="12.75" customHeight="1">
      <c r="A22" s="1331"/>
      <c r="B22" s="1149" t="s">
        <v>636</v>
      </c>
      <c r="C22" s="1149"/>
      <c r="D22" s="1149"/>
      <c r="E22" s="1149"/>
      <c r="F22" s="1149"/>
      <c r="G22" s="1204" t="s">
        <v>640</v>
      </c>
      <c r="H22" s="1204"/>
      <c r="I22" s="1204"/>
      <c r="J22" s="1204"/>
      <c r="K22" s="1204"/>
      <c r="L22" s="1256" t="s">
        <v>231</v>
      </c>
      <c r="M22" s="349"/>
      <c r="N22" s="349"/>
      <c r="O22" s="349"/>
    </row>
    <row r="23" spans="1:15" ht="78">
      <c r="A23" s="1332"/>
      <c r="B23" s="589" t="s">
        <v>637</v>
      </c>
      <c r="C23" s="589" t="s">
        <v>638</v>
      </c>
      <c r="D23" s="589" t="s">
        <v>639</v>
      </c>
      <c r="E23" s="589" t="s">
        <v>656</v>
      </c>
      <c r="F23" s="333" t="s">
        <v>861</v>
      </c>
      <c r="G23" s="589" t="s">
        <v>641</v>
      </c>
      <c r="H23" s="588" t="s">
        <v>117</v>
      </c>
      <c r="I23" s="589" t="s">
        <v>202</v>
      </c>
      <c r="J23" s="589" t="s">
        <v>642</v>
      </c>
      <c r="K23" s="333" t="s">
        <v>862</v>
      </c>
      <c r="L23" s="1149"/>
      <c r="M23" s="349"/>
      <c r="N23" s="349"/>
      <c r="O23" s="349"/>
    </row>
    <row r="24" spans="1:15">
      <c r="A24" s="264"/>
      <c r="B24" s="630"/>
      <c r="C24" s="630"/>
      <c r="D24" s="630"/>
      <c r="E24" s="630"/>
      <c r="F24" s="916"/>
      <c r="G24" s="630"/>
      <c r="H24" s="630"/>
      <c r="I24" s="630"/>
      <c r="J24" s="630"/>
      <c r="K24" s="916"/>
      <c r="L24" s="498"/>
      <c r="M24" s="349"/>
      <c r="N24" s="349"/>
      <c r="O24" s="349"/>
    </row>
    <row r="25" spans="1:15">
      <c r="A25" s="179">
        <v>2003</v>
      </c>
      <c r="B25" s="483">
        <v>1109</v>
      </c>
      <c r="C25" s="483">
        <v>1099</v>
      </c>
      <c r="D25" s="483">
        <v>489</v>
      </c>
      <c r="E25" s="483" t="s">
        <v>442</v>
      </c>
      <c r="F25" s="917">
        <v>2697</v>
      </c>
      <c r="G25" s="483">
        <v>268</v>
      </c>
      <c r="H25" s="483" t="s">
        <v>442</v>
      </c>
      <c r="I25" s="483" t="s">
        <v>247</v>
      </c>
      <c r="J25" s="483">
        <v>2544</v>
      </c>
      <c r="K25" s="917">
        <v>2812</v>
      </c>
      <c r="L25" s="197">
        <v>5509</v>
      </c>
      <c r="M25" s="349"/>
      <c r="N25" s="349"/>
      <c r="O25" s="349"/>
    </row>
    <row r="26" spans="1:15">
      <c r="A26" s="179">
        <v>2004</v>
      </c>
      <c r="B26" s="483">
        <v>1258</v>
      </c>
      <c r="C26" s="483">
        <v>1154</v>
      </c>
      <c r="D26" s="483">
        <v>459</v>
      </c>
      <c r="E26" s="483" t="s">
        <v>442</v>
      </c>
      <c r="F26" s="917">
        <v>2871</v>
      </c>
      <c r="G26" s="483">
        <v>330</v>
      </c>
      <c r="H26" s="483" t="s">
        <v>442</v>
      </c>
      <c r="I26" s="483" t="s">
        <v>247</v>
      </c>
      <c r="J26" s="483">
        <v>2133</v>
      </c>
      <c r="K26" s="917">
        <v>2463</v>
      </c>
      <c r="L26" s="197">
        <v>5334</v>
      </c>
      <c r="M26" s="349"/>
      <c r="N26" s="349"/>
      <c r="O26" s="349"/>
    </row>
    <row r="27" spans="1:15">
      <c r="A27" s="179">
        <v>2005</v>
      </c>
      <c r="B27" s="483">
        <v>1359</v>
      </c>
      <c r="C27" s="483">
        <v>1183</v>
      </c>
      <c r="D27" s="483">
        <v>565</v>
      </c>
      <c r="E27" s="483" t="s">
        <v>442</v>
      </c>
      <c r="F27" s="917">
        <v>3107</v>
      </c>
      <c r="G27" s="483">
        <v>311</v>
      </c>
      <c r="H27" s="483" t="s">
        <v>442</v>
      </c>
      <c r="I27" s="483" t="s">
        <v>247</v>
      </c>
      <c r="J27" s="483">
        <v>2004</v>
      </c>
      <c r="K27" s="917">
        <v>2315</v>
      </c>
      <c r="L27" s="197">
        <v>5422</v>
      </c>
      <c r="M27" s="349"/>
      <c r="N27" s="349"/>
      <c r="O27" s="349"/>
    </row>
    <row r="28" spans="1:15">
      <c r="A28" s="179">
        <v>2006</v>
      </c>
      <c r="B28" s="483">
        <v>1494</v>
      </c>
      <c r="C28" s="483">
        <v>1294</v>
      </c>
      <c r="D28" s="483">
        <v>760</v>
      </c>
      <c r="E28" s="483" t="s">
        <v>442</v>
      </c>
      <c r="F28" s="917">
        <v>3548</v>
      </c>
      <c r="G28" s="483">
        <v>332</v>
      </c>
      <c r="H28" s="483" t="s">
        <v>442</v>
      </c>
      <c r="I28" s="483">
        <v>1202</v>
      </c>
      <c r="J28" s="483">
        <v>1759</v>
      </c>
      <c r="K28" s="917">
        <v>3293</v>
      </c>
      <c r="L28" s="197">
        <v>6841</v>
      </c>
      <c r="M28" s="349"/>
      <c r="N28" s="349"/>
      <c r="O28" s="349"/>
    </row>
    <row r="29" spans="1:15">
      <c r="A29" s="179">
        <v>2007</v>
      </c>
      <c r="B29" s="483">
        <v>1499</v>
      </c>
      <c r="C29" s="483">
        <v>1266</v>
      </c>
      <c r="D29" s="483">
        <v>692</v>
      </c>
      <c r="E29" s="483" t="s">
        <v>442</v>
      </c>
      <c r="F29" s="917">
        <v>3457</v>
      </c>
      <c r="G29" s="483">
        <v>311</v>
      </c>
      <c r="H29" s="483" t="s">
        <v>442</v>
      </c>
      <c r="I29" s="483">
        <v>3714</v>
      </c>
      <c r="J29" s="483">
        <v>1058</v>
      </c>
      <c r="K29" s="917">
        <v>5083</v>
      </c>
      <c r="L29" s="197">
        <v>8540</v>
      </c>
      <c r="M29" s="349"/>
      <c r="N29" s="349"/>
      <c r="O29" s="349"/>
    </row>
    <row r="30" spans="1:15">
      <c r="A30" s="179">
        <v>2008</v>
      </c>
      <c r="B30" s="483">
        <v>1698</v>
      </c>
      <c r="C30" s="483">
        <v>1251</v>
      </c>
      <c r="D30" s="483">
        <v>437</v>
      </c>
      <c r="E30" s="483">
        <v>91</v>
      </c>
      <c r="F30" s="917">
        <v>3477</v>
      </c>
      <c r="G30" s="483">
        <v>338</v>
      </c>
      <c r="H30" s="483" t="s">
        <v>442</v>
      </c>
      <c r="I30" s="483">
        <v>5336</v>
      </c>
      <c r="J30" s="483">
        <v>552</v>
      </c>
      <c r="K30" s="917">
        <v>6226</v>
      </c>
      <c r="L30" s="197">
        <v>9703</v>
      </c>
      <c r="M30" s="349"/>
      <c r="N30" s="349"/>
      <c r="O30" s="349"/>
    </row>
    <row r="31" spans="1:15">
      <c r="A31" s="179">
        <v>2009</v>
      </c>
      <c r="B31" s="483">
        <v>1217</v>
      </c>
      <c r="C31" s="483">
        <v>1088</v>
      </c>
      <c r="D31" s="483">
        <v>502</v>
      </c>
      <c r="E31" s="483">
        <v>247</v>
      </c>
      <c r="F31" s="917">
        <v>3054</v>
      </c>
      <c r="G31" s="483">
        <v>357</v>
      </c>
      <c r="H31" s="483" t="s">
        <v>442</v>
      </c>
      <c r="I31" s="483">
        <v>6503</v>
      </c>
      <c r="J31" s="483">
        <v>427</v>
      </c>
      <c r="K31" s="917">
        <v>7287</v>
      </c>
      <c r="L31" s="197">
        <v>10341</v>
      </c>
      <c r="M31" s="349"/>
      <c r="N31" s="349"/>
      <c r="O31" s="349"/>
    </row>
    <row r="32" spans="1:15">
      <c r="A32" s="179">
        <v>2010</v>
      </c>
      <c r="B32" s="483">
        <v>1243</v>
      </c>
      <c r="C32" s="483">
        <v>931</v>
      </c>
      <c r="D32" s="483">
        <v>323</v>
      </c>
      <c r="E32" s="483">
        <v>391</v>
      </c>
      <c r="F32" s="917">
        <v>2888</v>
      </c>
      <c r="G32" s="483">
        <v>348</v>
      </c>
      <c r="H32" s="483" t="s">
        <v>442</v>
      </c>
      <c r="I32" s="483">
        <v>7931</v>
      </c>
      <c r="J32" s="483">
        <v>357</v>
      </c>
      <c r="K32" s="917">
        <v>8636</v>
      </c>
      <c r="L32" s="197">
        <v>11524</v>
      </c>
      <c r="M32" s="349"/>
      <c r="N32" s="349"/>
      <c r="O32" s="349"/>
    </row>
    <row r="33" spans="1:15">
      <c r="A33" s="179">
        <v>2011</v>
      </c>
      <c r="B33" s="483">
        <v>1101</v>
      </c>
      <c r="C33" s="483">
        <v>972</v>
      </c>
      <c r="D33" s="483">
        <v>282</v>
      </c>
      <c r="E33" s="483">
        <v>494</v>
      </c>
      <c r="F33" s="917">
        <v>2849</v>
      </c>
      <c r="G33" s="483">
        <v>426</v>
      </c>
      <c r="H33" s="483" t="s">
        <v>442</v>
      </c>
      <c r="I33" s="483">
        <v>8083</v>
      </c>
      <c r="J33" s="483">
        <v>344</v>
      </c>
      <c r="K33" s="917">
        <v>8853</v>
      </c>
      <c r="L33" s="197">
        <v>11702</v>
      </c>
      <c r="M33" s="349"/>
      <c r="N33" s="349"/>
      <c r="O33" s="349"/>
    </row>
    <row r="34" spans="1:15">
      <c r="A34" s="179">
        <v>2012</v>
      </c>
      <c r="B34" s="483">
        <v>992</v>
      </c>
      <c r="C34" s="483">
        <v>983</v>
      </c>
      <c r="D34" s="483">
        <v>304</v>
      </c>
      <c r="E34" s="483">
        <v>595</v>
      </c>
      <c r="F34" s="917">
        <v>2874</v>
      </c>
      <c r="G34" s="483">
        <v>583</v>
      </c>
      <c r="H34" s="483" t="s">
        <v>442</v>
      </c>
      <c r="I34" s="483">
        <v>8951</v>
      </c>
      <c r="J34" s="483">
        <v>295</v>
      </c>
      <c r="K34" s="917">
        <v>9829</v>
      </c>
      <c r="L34" s="197">
        <v>12703</v>
      </c>
      <c r="M34" s="349"/>
      <c r="N34" s="349"/>
      <c r="O34" s="349"/>
    </row>
    <row r="35" spans="1:15">
      <c r="A35" s="179">
        <v>2013</v>
      </c>
      <c r="B35" s="483">
        <v>772</v>
      </c>
      <c r="C35" s="483">
        <v>849</v>
      </c>
      <c r="D35" s="483">
        <v>375</v>
      </c>
      <c r="E35" s="483">
        <v>492</v>
      </c>
      <c r="F35" s="917">
        <v>2488</v>
      </c>
      <c r="G35" s="483">
        <v>621</v>
      </c>
      <c r="H35" s="483" t="s">
        <v>442</v>
      </c>
      <c r="I35" s="483">
        <v>8955</v>
      </c>
      <c r="J35" s="483">
        <v>254</v>
      </c>
      <c r="K35" s="917">
        <v>9830</v>
      </c>
      <c r="L35" s="197">
        <v>12318</v>
      </c>
      <c r="M35" s="349"/>
      <c r="N35" s="349"/>
      <c r="O35" s="349"/>
    </row>
    <row r="36" spans="1:15">
      <c r="A36" s="317">
        <v>2014</v>
      </c>
      <c r="B36" s="308">
        <v>567</v>
      </c>
      <c r="C36" s="308">
        <v>854</v>
      </c>
      <c r="D36" s="308">
        <v>414</v>
      </c>
      <c r="E36" s="308">
        <v>523</v>
      </c>
      <c r="F36" s="918">
        <v>2358</v>
      </c>
      <c r="G36" s="308">
        <v>840</v>
      </c>
      <c r="H36" s="308" t="s">
        <v>442</v>
      </c>
      <c r="I36" s="308">
        <v>10389</v>
      </c>
      <c r="J36" s="308">
        <v>249</v>
      </c>
      <c r="K36" s="918">
        <v>11478</v>
      </c>
      <c r="L36" s="485">
        <v>13836</v>
      </c>
      <c r="M36" s="349"/>
      <c r="N36" s="349"/>
      <c r="O36" s="349"/>
    </row>
    <row r="37" spans="1:15">
      <c r="A37" s="976"/>
      <c r="B37" s="1123"/>
      <c r="C37" s="1123"/>
      <c r="D37" s="1123"/>
      <c r="E37" s="1123"/>
      <c r="F37" s="1045"/>
      <c r="G37" s="1123"/>
      <c r="H37" s="1123"/>
      <c r="I37" s="1123"/>
      <c r="J37" s="1123"/>
      <c r="K37" s="1045"/>
      <c r="L37" s="1045"/>
      <c r="M37" s="349"/>
      <c r="N37" s="349"/>
      <c r="O37" s="349"/>
    </row>
    <row r="38" spans="1:15">
      <c r="A38" s="631" t="s">
        <v>233</v>
      </c>
      <c r="B38" s="631"/>
      <c r="C38" s="631"/>
      <c r="D38" s="631"/>
      <c r="E38" s="631"/>
      <c r="F38" s="92"/>
      <c r="G38" s="92"/>
      <c r="H38" s="92"/>
      <c r="I38" s="92"/>
    </row>
    <row r="39" spans="1:15" ht="21.75" customHeight="1">
      <c r="A39" s="1299" t="s">
        <v>715</v>
      </c>
      <c r="B39" s="1299"/>
      <c r="C39" s="1299"/>
      <c r="D39" s="1299"/>
      <c r="E39" s="1299"/>
      <c r="F39" s="1246"/>
      <c r="G39" s="1246"/>
      <c r="H39" s="1246"/>
      <c r="I39" s="1246"/>
      <c r="J39" s="1246"/>
      <c r="K39" s="1246"/>
      <c r="L39" s="1246"/>
      <c r="M39" s="1246"/>
    </row>
    <row r="40" spans="1:15">
      <c r="A40" s="632" t="s">
        <v>116</v>
      </c>
      <c r="B40" s="633"/>
      <c r="C40" s="633"/>
      <c r="D40" s="633"/>
      <c r="E40" s="633"/>
      <c r="F40" s="634"/>
      <c r="G40" s="634"/>
      <c r="H40" s="634"/>
      <c r="I40" s="207"/>
      <c r="J40" s="207"/>
      <c r="K40" s="207"/>
    </row>
    <row r="41" spans="1:15" ht="12.75" customHeight="1">
      <c r="A41" s="1299" t="s">
        <v>716</v>
      </c>
      <c r="B41" s="1299"/>
      <c r="C41" s="1299"/>
      <c r="D41" s="1299"/>
      <c r="E41" s="1299"/>
      <c r="F41" s="1299"/>
      <c r="G41" s="1299"/>
      <c r="H41" s="1299"/>
      <c r="I41" s="1299"/>
      <c r="J41" s="1299"/>
      <c r="K41" s="1299"/>
      <c r="L41" s="1299"/>
      <c r="M41" s="1299"/>
    </row>
    <row r="42" spans="1:15" ht="21.75" customHeight="1">
      <c r="A42" s="1215" t="s">
        <v>718</v>
      </c>
      <c r="B42" s="1215"/>
      <c r="C42" s="1215"/>
      <c r="D42" s="1215"/>
      <c r="E42" s="1215"/>
      <c r="F42" s="1333"/>
      <c r="G42" s="1333"/>
      <c r="H42" s="1333"/>
      <c r="I42" s="1333"/>
      <c r="J42" s="1333"/>
      <c r="K42" s="1333"/>
      <c r="L42" s="1333"/>
      <c r="M42" s="1333"/>
    </row>
    <row r="43" spans="1:15" ht="21.75" customHeight="1">
      <c r="A43" s="1214" t="s">
        <v>118</v>
      </c>
      <c r="B43" s="1215"/>
      <c r="C43" s="1215"/>
      <c r="D43" s="1215"/>
      <c r="E43" s="1215"/>
      <c r="F43" s="1333"/>
      <c r="G43" s="1333"/>
      <c r="H43" s="1333"/>
      <c r="I43" s="1333"/>
      <c r="J43" s="1333"/>
      <c r="K43" s="1333"/>
      <c r="L43" s="1333"/>
      <c r="M43" s="1333"/>
    </row>
    <row r="44" spans="1:15">
      <c r="A44" s="607"/>
      <c r="B44" s="607"/>
      <c r="C44" s="607"/>
      <c r="D44" s="607"/>
      <c r="E44" s="607"/>
      <c r="F44" s="606"/>
      <c r="G44" s="606"/>
      <c r="H44" s="606"/>
      <c r="I44" s="606"/>
      <c r="J44" s="606"/>
      <c r="K44" s="606"/>
      <c r="L44" s="606"/>
      <c r="M44" s="606"/>
    </row>
    <row r="45" spans="1:15">
      <c r="A45" s="93" t="s">
        <v>176</v>
      </c>
    </row>
    <row r="46" spans="1:15">
      <c r="A46" s="94" t="s">
        <v>180</v>
      </c>
    </row>
  </sheetData>
  <mergeCells count="14">
    <mergeCell ref="A43:M43"/>
    <mergeCell ref="A41:M41"/>
    <mergeCell ref="A42:M42"/>
    <mergeCell ref="B21:L21"/>
    <mergeCell ref="B22:F22"/>
    <mergeCell ref="G22:K22"/>
    <mergeCell ref="L22:L23"/>
    <mergeCell ref="A5:A7"/>
    <mergeCell ref="A21:A23"/>
    <mergeCell ref="A39:M39"/>
    <mergeCell ref="B6:F6"/>
    <mergeCell ref="G6:K6"/>
    <mergeCell ref="L6:L7"/>
    <mergeCell ref="B5:L5"/>
  </mergeCells>
  <phoneticPr fontId="2" type="noConversion"/>
  <hyperlinks>
    <hyperlink ref="L1" location="Index!A1" display="Index"/>
  </hyperlinks>
  <pageMargins left="0.75" right="0.75" top="1" bottom="1" header="0.5" footer="0.5"/>
  <pageSetup paperSize="9" scale="66" orientation="landscape" r:id="rId1"/>
  <headerFooter alignWithMargins="0">
    <oddHeader>&amp;CCourt Statistics Quarterly 
Additional Tables - 2014</oddHeader>
    <oddFooter>Page &amp;P of &amp;N</oddFooter>
  </headerFooter>
</worksheet>
</file>

<file path=xl/worksheets/sheet34.xml><?xml version="1.0" encoding="utf-8"?>
<worksheet xmlns="http://schemas.openxmlformats.org/spreadsheetml/2006/main" xmlns:r="http://schemas.openxmlformats.org/officeDocument/2006/relationships">
  <sheetPr codeName="Sheet40"/>
  <dimension ref="A1:I153"/>
  <sheetViews>
    <sheetView zoomScaleNormal="100" zoomScaleSheetLayoutView="100" workbookViewId="0"/>
  </sheetViews>
  <sheetFormatPr defaultRowHeight="12.75"/>
  <cols>
    <col min="1" max="1" width="20.7109375" style="166" customWidth="1"/>
    <col min="2" max="2" width="11.28515625" style="166" customWidth="1"/>
    <col min="3" max="4" width="9.7109375" style="166" customWidth="1"/>
    <col min="5" max="5" width="11.5703125" style="166" customWidth="1"/>
    <col min="6" max="6" width="9.7109375" style="166" customWidth="1"/>
    <col min="7" max="7" width="11.42578125" style="166" customWidth="1"/>
    <col min="8" max="8" width="9.7109375" style="166" customWidth="1"/>
    <col min="9" max="9" width="20.5703125" style="166" customWidth="1"/>
    <col min="10" max="16384" width="9.140625" style="166"/>
  </cols>
  <sheetData>
    <row r="1" spans="1:8">
      <c r="A1" s="162" t="s">
        <v>855</v>
      </c>
      <c r="B1" s="225"/>
      <c r="C1" s="225"/>
      <c r="D1" s="225"/>
      <c r="E1" s="225"/>
      <c r="F1" s="225"/>
      <c r="G1" s="225"/>
      <c r="H1" s="191" t="s">
        <v>643</v>
      </c>
    </row>
    <row r="2" spans="1:8">
      <c r="A2" s="162" t="s">
        <v>591</v>
      </c>
      <c r="B2" s="225"/>
      <c r="C2" s="225"/>
      <c r="D2" s="225"/>
      <c r="E2" s="225"/>
      <c r="F2" s="225"/>
    </row>
    <row r="3" spans="1:8">
      <c r="A3" s="225" t="s">
        <v>792</v>
      </c>
      <c r="B3" s="225"/>
      <c r="C3" s="225"/>
      <c r="D3" s="225"/>
      <c r="E3" s="225"/>
      <c r="F3" s="225"/>
    </row>
    <row r="4" spans="1:8">
      <c r="A4" s="225"/>
      <c r="B4" s="225"/>
      <c r="C4" s="225"/>
      <c r="D4" s="225"/>
      <c r="E4" s="225"/>
      <c r="F4" s="225"/>
    </row>
    <row r="5" spans="1:8" ht="63.75">
      <c r="A5" s="571" t="s">
        <v>644</v>
      </c>
      <c r="B5" s="385" t="s">
        <v>750</v>
      </c>
      <c r="C5" s="385" t="s">
        <v>646</v>
      </c>
      <c r="D5" s="385" t="s">
        <v>647</v>
      </c>
      <c r="E5" s="385" t="s">
        <v>648</v>
      </c>
      <c r="F5" s="385" t="s">
        <v>443</v>
      </c>
      <c r="G5" s="385" t="s">
        <v>444</v>
      </c>
      <c r="H5" s="385" t="s">
        <v>751</v>
      </c>
    </row>
    <row r="6" spans="1:8">
      <c r="A6" s="320"/>
      <c r="B6" s="320"/>
      <c r="C6" s="320"/>
      <c r="D6" s="320"/>
      <c r="E6" s="320"/>
      <c r="F6" s="320"/>
      <c r="G6" s="320"/>
      <c r="H6" s="320"/>
    </row>
    <row r="7" spans="1:8">
      <c r="A7" s="501">
        <v>2003</v>
      </c>
      <c r="B7" s="557" t="s">
        <v>442</v>
      </c>
      <c r="C7" s="557" t="s">
        <v>442</v>
      </c>
      <c r="D7" s="448">
        <v>356</v>
      </c>
      <c r="E7" s="448">
        <v>75</v>
      </c>
      <c r="F7" s="557" t="s">
        <v>442</v>
      </c>
      <c r="G7" s="557" t="s">
        <v>442</v>
      </c>
      <c r="H7" s="557" t="s">
        <v>442</v>
      </c>
    </row>
    <row r="8" spans="1:8">
      <c r="A8" s="501">
        <v>2004</v>
      </c>
      <c r="B8" s="557" t="s">
        <v>442</v>
      </c>
      <c r="C8" s="557" t="s">
        <v>442</v>
      </c>
      <c r="D8" s="448">
        <v>334</v>
      </c>
      <c r="E8" s="448">
        <v>42</v>
      </c>
      <c r="F8" s="557" t="s">
        <v>442</v>
      </c>
      <c r="G8" s="557" t="s">
        <v>442</v>
      </c>
      <c r="H8" s="557" t="s">
        <v>442</v>
      </c>
    </row>
    <row r="9" spans="1:8">
      <c r="A9" s="501">
        <v>2005</v>
      </c>
      <c r="B9" s="557" t="s">
        <v>442</v>
      </c>
      <c r="C9" s="557" t="s">
        <v>442</v>
      </c>
      <c r="D9" s="448">
        <v>380</v>
      </c>
      <c r="E9" s="448">
        <v>46</v>
      </c>
      <c r="F9" s="557" t="s">
        <v>442</v>
      </c>
      <c r="G9" s="557" t="s">
        <v>442</v>
      </c>
      <c r="H9" s="557" t="s">
        <v>442</v>
      </c>
    </row>
    <row r="10" spans="1:8">
      <c r="A10" s="501">
        <v>2006</v>
      </c>
      <c r="B10" s="557" t="s">
        <v>442</v>
      </c>
      <c r="C10" s="557" t="s">
        <v>442</v>
      </c>
      <c r="D10" s="448">
        <v>358</v>
      </c>
      <c r="E10" s="448">
        <v>152</v>
      </c>
      <c r="F10" s="557" t="s">
        <v>442</v>
      </c>
      <c r="G10" s="557" t="s">
        <v>442</v>
      </c>
      <c r="H10" s="557" t="s">
        <v>442</v>
      </c>
    </row>
    <row r="11" spans="1:8">
      <c r="A11" s="501">
        <v>2007</v>
      </c>
      <c r="B11" s="557" t="s">
        <v>442</v>
      </c>
      <c r="C11" s="557" t="s">
        <v>442</v>
      </c>
      <c r="D11" s="448">
        <v>386</v>
      </c>
      <c r="E11" s="448">
        <v>179</v>
      </c>
      <c r="F11" s="557" t="s">
        <v>442</v>
      </c>
      <c r="G11" s="557" t="s">
        <v>442</v>
      </c>
      <c r="H11" s="557" t="s">
        <v>442</v>
      </c>
    </row>
    <row r="12" spans="1:8">
      <c r="A12" s="501">
        <v>2008</v>
      </c>
      <c r="B12" s="557" t="s">
        <v>442</v>
      </c>
      <c r="C12" s="557" t="s">
        <v>442</v>
      </c>
      <c r="D12" s="242">
        <v>439</v>
      </c>
      <c r="E12" s="242">
        <v>319</v>
      </c>
      <c r="F12" s="557" t="s">
        <v>442</v>
      </c>
      <c r="G12" s="557" t="s">
        <v>442</v>
      </c>
      <c r="H12" s="557" t="s">
        <v>442</v>
      </c>
    </row>
    <row r="13" spans="1:8">
      <c r="A13" s="501">
        <v>2009</v>
      </c>
      <c r="B13" s="557" t="s">
        <v>442</v>
      </c>
      <c r="C13" s="242">
        <v>988</v>
      </c>
      <c r="D13" s="242">
        <v>463</v>
      </c>
      <c r="E13" s="242">
        <v>432</v>
      </c>
      <c r="F13" s="557" t="s">
        <v>442</v>
      </c>
      <c r="G13" s="557" t="s">
        <v>442</v>
      </c>
      <c r="H13" s="242">
        <v>364</v>
      </c>
    </row>
    <row r="14" spans="1:8">
      <c r="A14" s="501">
        <v>2010</v>
      </c>
      <c r="B14" s="242">
        <v>364</v>
      </c>
      <c r="C14" s="242">
        <v>988</v>
      </c>
      <c r="D14" s="242">
        <v>463</v>
      </c>
      <c r="E14" s="242">
        <v>432</v>
      </c>
      <c r="F14" s="557" t="s">
        <v>442</v>
      </c>
      <c r="G14" s="557" t="s">
        <v>442</v>
      </c>
      <c r="H14" s="242">
        <v>457</v>
      </c>
    </row>
    <row r="15" spans="1:8">
      <c r="A15" s="501">
        <v>2011</v>
      </c>
      <c r="B15" s="242">
        <v>457</v>
      </c>
      <c r="C15" s="242">
        <v>971</v>
      </c>
      <c r="D15" s="242">
        <v>464</v>
      </c>
      <c r="E15" s="242">
        <v>451</v>
      </c>
      <c r="F15" s="557" t="s">
        <v>442</v>
      </c>
      <c r="G15" s="557" t="s">
        <v>442</v>
      </c>
      <c r="H15" s="242">
        <v>513</v>
      </c>
    </row>
    <row r="16" spans="1:8">
      <c r="A16" s="501">
        <v>2012</v>
      </c>
      <c r="B16" s="242">
        <v>513</v>
      </c>
      <c r="C16" s="242">
        <v>794</v>
      </c>
      <c r="D16" s="242">
        <v>364</v>
      </c>
      <c r="E16" s="242">
        <v>389</v>
      </c>
      <c r="F16" s="557" t="s">
        <v>247</v>
      </c>
      <c r="G16" s="557" t="s">
        <v>247</v>
      </c>
      <c r="H16" s="242">
        <v>590</v>
      </c>
    </row>
    <row r="17" spans="1:8">
      <c r="A17" s="501">
        <v>2013</v>
      </c>
      <c r="B17" s="242">
        <v>590</v>
      </c>
      <c r="C17" s="242">
        <v>549</v>
      </c>
      <c r="D17" s="242">
        <v>396</v>
      </c>
      <c r="E17" s="242">
        <v>308</v>
      </c>
      <c r="F17" s="242">
        <v>8</v>
      </c>
      <c r="G17" s="242">
        <v>16</v>
      </c>
      <c r="H17" s="242">
        <v>382</v>
      </c>
    </row>
    <row r="18" spans="1:8">
      <c r="A18" s="203">
        <v>2014</v>
      </c>
      <c r="B18" s="278">
        <v>382</v>
      </c>
      <c r="C18" s="278">
        <v>566</v>
      </c>
      <c r="D18" s="558">
        <v>432</v>
      </c>
      <c r="E18" s="278">
        <v>115</v>
      </c>
      <c r="F18" s="278">
        <v>36</v>
      </c>
      <c r="G18" s="278">
        <v>16</v>
      </c>
      <c r="H18" s="278">
        <v>365</v>
      </c>
    </row>
    <row r="19" spans="1:8" s="179" customFormat="1">
      <c r="A19" s="320"/>
      <c r="B19" s="335"/>
      <c r="C19" s="335"/>
      <c r="D19" s="559"/>
      <c r="E19" s="335"/>
      <c r="F19" s="335"/>
      <c r="G19" s="335"/>
      <c r="H19" s="335"/>
    </row>
    <row r="20" spans="1:8">
      <c r="B20" s="1150">
        <v>2014</v>
      </c>
      <c r="C20" s="1150"/>
      <c r="D20" s="1150"/>
      <c r="E20" s="1150"/>
      <c r="F20" s="1150"/>
      <c r="G20" s="1334"/>
      <c r="H20" s="1334"/>
    </row>
    <row r="21" spans="1:8" ht="38.25">
      <c r="A21" s="571" t="s">
        <v>644</v>
      </c>
      <c r="B21" s="385" t="s">
        <v>794</v>
      </c>
      <c r="C21" s="385" t="s">
        <v>646</v>
      </c>
      <c r="D21" s="385" t="s">
        <v>647</v>
      </c>
      <c r="E21" s="385" t="s">
        <v>648</v>
      </c>
      <c r="F21" s="385" t="s">
        <v>443</v>
      </c>
      <c r="G21" s="385" t="s">
        <v>444</v>
      </c>
      <c r="H21" s="385" t="s">
        <v>78</v>
      </c>
    </row>
    <row r="22" spans="1:8">
      <c r="A22" s="225"/>
      <c r="B22" s="320"/>
      <c r="C22" s="320"/>
      <c r="D22" s="320"/>
      <c r="E22" s="320"/>
      <c r="F22" s="320"/>
      <c r="G22" s="320"/>
      <c r="H22" s="320"/>
    </row>
    <row r="23" spans="1:8">
      <c r="A23" s="560" t="s">
        <v>650</v>
      </c>
      <c r="B23" s="320"/>
      <c r="C23" s="320"/>
      <c r="D23" s="320"/>
      <c r="E23" s="320"/>
      <c r="F23" s="320"/>
      <c r="G23" s="320"/>
      <c r="H23" s="320"/>
    </row>
    <row r="24" spans="1:8">
      <c r="A24" s="225" t="s">
        <v>651</v>
      </c>
      <c r="B24" s="242">
        <v>8</v>
      </c>
      <c r="C24" s="166">
        <v>10</v>
      </c>
      <c r="D24" s="166">
        <v>6</v>
      </c>
      <c r="E24" s="166">
        <v>1</v>
      </c>
      <c r="F24" s="166">
        <v>2</v>
      </c>
      <c r="G24" s="561">
        <v>3</v>
      </c>
      <c r="H24" s="561">
        <v>9</v>
      </c>
    </row>
    <row r="25" spans="1:8">
      <c r="A25" s="225" t="s">
        <v>652</v>
      </c>
      <c r="B25" s="242">
        <v>19</v>
      </c>
      <c r="C25" s="166">
        <v>17</v>
      </c>
      <c r="D25" s="166">
        <v>15</v>
      </c>
      <c r="E25" s="166">
        <v>1</v>
      </c>
      <c r="F25" s="166">
        <v>2</v>
      </c>
      <c r="G25" s="561">
        <v>10</v>
      </c>
      <c r="H25" s="561">
        <v>18</v>
      </c>
    </row>
    <row r="26" spans="1:8">
      <c r="A26" s="225" t="s">
        <v>653</v>
      </c>
      <c r="B26" s="242">
        <v>10</v>
      </c>
      <c r="C26" s="166">
        <v>4</v>
      </c>
      <c r="D26" s="166">
        <v>4</v>
      </c>
      <c r="E26" s="166">
        <v>1</v>
      </c>
      <c r="F26" s="166">
        <v>0</v>
      </c>
      <c r="G26" s="166">
        <v>0</v>
      </c>
      <c r="H26" s="166">
        <v>9</v>
      </c>
    </row>
    <row r="27" spans="1:8">
      <c r="A27" s="225" t="s">
        <v>654</v>
      </c>
      <c r="B27" s="242">
        <v>18</v>
      </c>
      <c r="C27" s="166">
        <v>19</v>
      </c>
      <c r="D27" s="166">
        <v>13</v>
      </c>
      <c r="E27" s="166">
        <v>5</v>
      </c>
      <c r="F27" s="166">
        <v>0</v>
      </c>
      <c r="G27" s="561">
        <v>0</v>
      </c>
      <c r="H27" s="561">
        <v>19</v>
      </c>
    </row>
    <row r="28" spans="1:8">
      <c r="A28" s="225" t="s">
        <v>655</v>
      </c>
      <c r="B28" s="242">
        <v>6</v>
      </c>
      <c r="C28" s="166">
        <v>12</v>
      </c>
      <c r="D28" s="166">
        <v>9</v>
      </c>
      <c r="E28" s="166">
        <v>1</v>
      </c>
      <c r="F28" s="166">
        <v>2</v>
      </c>
      <c r="G28" s="561">
        <v>3</v>
      </c>
      <c r="H28" s="561">
        <v>6</v>
      </c>
    </row>
    <row r="29" spans="1:8">
      <c r="A29" s="573" t="s">
        <v>231</v>
      </c>
      <c r="B29" s="574">
        <f>SUM(B24:B28)</f>
        <v>61</v>
      </c>
      <c r="C29" s="574">
        <f t="shared" ref="C29:H29" si="0">SUM(C24:C28)</f>
        <v>62</v>
      </c>
      <c r="D29" s="574">
        <f t="shared" si="0"/>
        <v>47</v>
      </c>
      <c r="E29" s="574">
        <f t="shared" si="0"/>
        <v>9</v>
      </c>
      <c r="F29" s="574">
        <f t="shared" si="0"/>
        <v>6</v>
      </c>
      <c r="G29" s="574">
        <f t="shared" si="0"/>
        <v>16</v>
      </c>
      <c r="H29" s="574">
        <f t="shared" si="0"/>
        <v>61</v>
      </c>
    </row>
    <row r="30" spans="1:8">
      <c r="A30" s="560"/>
      <c r="B30" s="538"/>
      <c r="C30" s="538"/>
      <c r="D30" s="538"/>
      <c r="E30" s="538"/>
      <c r="F30" s="538"/>
      <c r="G30" s="538"/>
      <c r="H30" s="538"/>
    </row>
    <row r="31" spans="1:8" ht="14.25">
      <c r="A31" s="560" t="s">
        <v>658</v>
      </c>
      <c r="B31" s="242"/>
      <c r="C31" s="562"/>
      <c r="D31" s="561"/>
      <c r="E31" s="561"/>
      <c r="F31" s="561"/>
      <c r="G31" s="561"/>
      <c r="H31" s="561"/>
    </row>
    <row r="32" spans="1:8" ht="14.25">
      <c r="A32" s="225" t="s">
        <v>659</v>
      </c>
      <c r="B32" s="242">
        <v>321</v>
      </c>
      <c r="C32" s="166">
        <v>504</v>
      </c>
      <c r="D32" s="166">
        <v>385</v>
      </c>
      <c r="E32" s="166">
        <v>106</v>
      </c>
      <c r="F32" s="166">
        <v>30</v>
      </c>
      <c r="G32" s="561">
        <v>0</v>
      </c>
      <c r="H32" s="561">
        <v>304</v>
      </c>
    </row>
    <row r="33" spans="1:8" ht="14.25">
      <c r="A33" s="225" t="s">
        <v>660</v>
      </c>
      <c r="B33" s="242" t="s">
        <v>247</v>
      </c>
      <c r="C33" s="242" t="s">
        <v>247</v>
      </c>
      <c r="D33" s="242" t="s">
        <v>247</v>
      </c>
      <c r="E33" s="242" t="s">
        <v>247</v>
      </c>
      <c r="F33" s="242" t="s">
        <v>247</v>
      </c>
      <c r="G33" s="242" t="s">
        <v>247</v>
      </c>
      <c r="H33" s="242" t="s">
        <v>247</v>
      </c>
    </row>
    <row r="34" spans="1:8">
      <c r="A34" s="573" t="s">
        <v>231</v>
      </c>
      <c r="B34" s="574">
        <v>321</v>
      </c>
      <c r="C34" s="574">
        <v>504</v>
      </c>
      <c r="D34" s="574">
        <v>385</v>
      </c>
      <c r="E34" s="574">
        <v>106</v>
      </c>
      <c r="F34" s="574">
        <v>30</v>
      </c>
      <c r="G34" s="574">
        <v>0</v>
      </c>
      <c r="H34" s="574">
        <v>304</v>
      </c>
    </row>
    <row r="35" spans="1:8">
      <c r="A35" s="162"/>
      <c r="B35" s="538"/>
      <c r="C35" s="538"/>
      <c r="D35" s="538"/>
      <c r="E35" s="538"/>
      <c r="F35" s="538"/>
      <c r="G35" s="538"/>
      <c r="H35" s="538"/>
    </row>
    <row r="36" spans="1:8">
      <c r="A36" s="575" t="s">
        <v>231</v>
      </c>
      <c r="B36" s="576">
        <v>382</v>
      </c>
      <c r="C36" s="577">
        <f t="shared" ref="C36:H36" si="1">C34+C29</f>
        <v>566</v>
      </c>
      <c r="D36" s="577">
        <f t="shared" si="1"/>
        <v>432</v>
      </c>
      <c r="E36" s="577">
        <f t="shared" si="1"/>
        <v>115</v>
      </c>
      <c r="F36" s="577">
        <f t="shared" si="1"/>
        <v>36</v>
      </c>
      <c r="G36" s="577">
        <f t="shared" si="1"/>
        <v>16</v>
      </c>
      <c r="H36" s="577">
        <f t="shared" si="1"/>
        <v>365</v>
      </c>
    </row>
    <row r="37" spans="1:8">
      <c r="A37" s="264"/>
      <c r="B37" s="578"/>
      <c r="C37" s="578"/>
      <c r="D37" s="578"/>
      <c r="E37" s="578"/>
      <c r="F37" s="578"/>
      <c r="G37" s="578"/>
      <c r="H37" s="578"/>
    </row>
    <row r="38" spans="1:8">
      <c r="A38" s="320"/>
      <c r="B38" s="563" t="str">
        <f>IF(B36=B18,"","Total doesn't match top table")</f>
        <v/>
      </c>
      <c r="C38" s="563" t="str">
        <f t="shared" ref="C38:H38" si="2">IF(C36=C18,"","Total doesn't match top table")</f>
        <v/>
      </c>
      <c r="D38" s="563" t="str">
        <f t="shared" si="2"/>
        <v/>
      </c>
      <c r="E38" s="563" t="str">
        <f t="shared" si="2"/>
        <v/>
      </c>
      <c r="F38" s="563" t="str">
        <f t="shared" si="2"/>
        <v/>
      </c>
      <c r="G38" s="563" t="str">
        <f t="shared" si="2"/>
        <v/>
      </c>
      <c r="H38" s="563" t="str">
        <f t="shared" si="2"/>
        <v/>
      </c>
    </row>
    <row r="39" spans="1:8">
      <c r="B39" s="1150">
        <v>2013</v>
      </c>
      <c r="C39" s="1150"/>
      <c r="D39" s="1150"/>
      <c r="E39" s="1150"/>
      <c r="F39" s="1150"/>
      <c r="G39" s="1334"/>
      <c r="H39" s="1334"/>
    </row>
    <row r="40" spans="1:8" ht="38.25">
      <c r="A40" s="571" t="s">
        <v>644</v>
      </c>
      <c r="B40" s="385" t="s">
        <v>749</v>
      </c>
      <c r="C40" s="385" t="s">
        <v>646</v>
      </c>
      <c r="D40" s="385" t="s">
        <v>647</v>
      </c>
      <c r="E40" s="385" t="s">
        <v>648</v>
      </c>
      <c r="F40" s="385" t="s">
        <v>443</v>
      </c>
      <c r="G40" s="385" t="s">
        <v>444</v>
      </c>
      <c r="H40" s="385" t="s">
        <v>677</v>
      </c>
    </row>
    <row r="41" spans="1:8">
      <c r="A41" s="225"/>
      <c r="B41" s="320"/>
      <c r="C41" s="320"/>
      <c r="D41" s="320"/>
      <c r="E41" s="320"/>
      <c r="F41" s="320"/>
      <c r="G41" s="320"/>
      <c r="H41" s="320"/>
    </row>
    <row r="42" spans="1:8">
      <c r="A42" s="560" t="s">
        <v>650</v>
      </c>
      <c r="B42" s="320"/>
      <c r="C42" s="320"/>
      <c r="D42" s="320"/>
      <c r="E42" s="320"/>
      <c r="F42" s="320"/>
      <c r="G42" s="320"/>
      <c r="H42" s="320"/>
    </row>
    <row r="43" spans="1:8">
      <c r="A43" s="225" t="s">
        <v>651</v>
      </c>
      <c r="B43" s="242">
        <v>11</v>
      </c>
      <c r="C43" s="242">
        <v>6</v>
      </c>
      <c r="D43" s="242">
        <v>4</v>
      </c>
      <c r="E43" s="242">
        <v>2</v>
      </c>
      <c r="F43" s="242">
        <v>2</v>
      </c>
      <c r="G43" s="242">
        <v>2</v>
      </c>
      <c r="H43" s="242">
        <v>8</v>
      </c>
    </row>
    <row r="44" spans="1:8">
      <c r="A44" s="225" t="s">
        <v>652</v>
      </c>
      <c r="B44" s="242">
        <v>16</v>
      </c>
      <c r="C44" s="242">
        <v>20</v>
      </c>
      <c r="D44" s="242">
        <v>10</v>
      </c>
      <c r="E44" s="242">
        <v>4</v>
      </c>
      <c r="F44" s="242">
        <v>2</v>
      </c>
      <c r="G44" s="242">
        <v>7</v>
      </c>
      <c r="H44" s="242">
        <v>19</v>
      </c>
    </row>
    <row r="45" spans="1:8">
      <c r="A45" s="225" t="s">
        <v>653</v>
      </c>
      <c r="B45" s="242">
        <v>9</v>
      </c>
      <c r="C45" s="242">
        <v>15</v>
      </c>
      <c r="D45" s="242">
        <v>9</v>
      </c>
      <c r="E45" s="242">
        <v>4</v>
      </c>
      <c r="F45" s="242" t="s">
        <v>247</v>
      </c>
      <c r="G45" s="242" t="s">
        <v>247</v>
      </c>
      <c r="H45" s="242">
        <v>10</v>
      </c>
    </row>
    <row r="46" spans="1:8">
      <c r="A46" s="225" t="s">
        <v>654</v>
      </c>
      <c r="B46" s="242">
        <v>24</v>
      </c>
      <c r="C46" s="242">
        <v>20</v>
      </c>
      <c r="D46" s="242">
        <v>13</v>
      </c>
      <c r="E46" s="242">
        <v>13</v>
      </c>
      <c r="F46" s="242" t="s">
        <v>247</v>
      </c>
      <c r="G46" s="242" t="s">
        <v>247</v>
      </c>
      <c r="H46" s="242">
        <v>18</v>
      </c>
    </row>
    <row r="47" spans="1:8">
      <c r="A47" s="225" t="s">
        <v>655</v>
      </c>
      <c r="B47" s="242">
        <v>69</v>
      </c>
      <c r="C47" s="242">
        <v>19</v>
      </c>
      <c r="D47" s="242">
        <v>13</v>
      </c>
      <c r="E47" s="242">
        <v>2</v>
      </c>
      <c r="F47" s="242">
        <v>4</v>
      </c>
      <c r="G47" s="242">
        <v>7</v>
      </c>
      <c r="H47" s="242">
        <v>6</v>
      </c>
    </row>
    <row r="48" spans="1:8">
      <c r="A48" s="573" t="s">
        <v>231</v>
      </c>
      <c r="B48" s="574">
        <v>129</v>
      </c>
      <c r="C48" s="574">
        <v>80</v>
      </c>
      <c r="D48" s="574">
        <v>49</v>
      </c>
      <c r="E48" s="574">
        <v>25</v>
      </c>
      <c r="F48" s="574">
        <v>8</v>
      </c>
      <c r="G48" s="574">
        <v>16</v>
      </c>
      <c r="H48" s="574">
        <v>61</v>
      </c>
    </row>
    <row r="49" spans="1:9">
      <c r="A49" s="560"/>
      <c r="B49" s="538"/>
      <c r="C49" s="538"/>
      <c r="D49" s="538"/>
      <c r="E49" s="538"/>
      <c r="F49" s="538"/>
      <c r="G49" s="538"/>
      <c r="H49" s="538"/>
    </row>
    <row r="50" spans="1:9" ht="14.25">
      <c r="A50" s="560" t="s">
        <v>658</v>
      </c>
      <c r="B50" s="242"/>
      <c r="C50" s="562"/>
      <c r="D50" s="561"/>
      <c r="E50" s="561"/>
      <c r="F50" s="561"/>
      <c r="G50" s="561"/>
      <c r="H50" s="561"/>
    </row>
    <row r="51" spans="1:9" ht="14.25">
      <c r="A51" s="225" t="s">
        <v>659</v>
      </c>
      <c r="B51" s="242">
        <v>221</v>
      </c>
      <c r="C51" s="166">
        <v>469</v>
      </c>
      <c r="D51" s="166">
        <v>347</v>
      </c>
      <c r="E51" s="166">
        <v>283</v>
      </c>
      <c r="F51" s="166" t="s">
        <v>247</v>
      </c>
      <c r="G51" s="561" t="s">
        <v>247</v>
      </c>
      <c r="H51" s="561">
        <v>321</v>
      </c>
    </row>
    <row r="52" spans="1:9" ht="14.25">
      <c r="A52" s="225" t="s">
        <v>660</v>
      </c>
      <c r="B52" s="242">
        <v>240</v>
      </c>
      <c r="C52" s="242" t="s">
        <v>247</v>
      </c>
      <c r="D52" s="242" t="s">
        <v>247</v>
      </c>
      <c r="E52" s="242" t="s">
        <v>247</v>
      </c>
      <c r="F52" s="242" t="s">
        <v>247</v>
      </c>
      <c r="G52" s="242" t="s">
        <v>247</v>
      </c>
      <c r="H52" s="242" t="s">
        <v>247</v>
      </c>
    </row>
    <row r="53" spans="1:9">
      <c r="A53" s="573" t="s">
        <v>231</v>
      </c>
      <c r="B53" s="574">
        <v>461</v>
      </c>
      <c r="C53" s="574">
        <v>469</v>
      </c>
      <c r="D53" s="574">
        <v>347</v>
      </c>
      <c r="E53" s="574">
        <v>283</v>
      </c>
      <c r="F53" s="574" t="s">
        <v>247</v>
      </c>
      <c r="G53" s="574" t="s">
        <v>247</v>
      </c>
      <c r="H53" s="574">
        <v>321</v>
      </c>
      <c r="I53" s="512"/>
    </row>
    <row r="54" spans="1:9">
      <c r="A54" s="162"/>
      <c r="B54" s="538"/>
      <c r="C54" s="538"/>
      <c r="D54" s="538"/>
      <c r="E54" s="538"/>
      <c r="F54" s="538"/>
      <c r="G54" s="538"/>
      <c r="H54" s="538"/>
    </row>
    <row r="55" spans="1:9">
      <c r="A55" s="575" t="s">
        <v>231</v>
      </c>
      <c r="B55" s="576">
        <v>590</v>
      </c>
      <c r="C55" s="577">
        <v>549</v>
      </c>
      <c r="D55" s="577">
        <v>396</v>
      </c>
      <c r="E55" s="577">
        <v>308</v>
      </c>
      <c r="F55" s="577">
        <v>8</v>
      </c>
      <c r="G55" s="577">
        <v>16</v>
      </c>
      <c r="H55" s="577">
        <v>382</v>
      </c>
    </row>
    <row r="56" spans="1:9" s="179" customFormat="1">
      <c r="B56" s="579"/>
      <c r="C56" s="579"/>
      <c r="D56" s="579"/>
      <c r="E56" s="579"/>
      <c r="F56" s="579"/>
      <c r="G56" s="579"/>
      <c r="H56" s="579"/>
    </row>
    <row r="57" spans="1:9">
      <c r="A57" s="225"/>
      <c r="B57" s="563"/>
      <c r="C57" s="563"/>
      <c r="D57" s="563"/>
      <c r="E57" s="563"/>
      <c r="F57" s="563"/>
      <c r="G57" s="563"/>
      <c r="H57" s="563"/>
    </row>
    <row r="58" spans="1:9">
      <c r="A58" s="1337" t="s">
        <v>644</v>
      </c>
      <c r="B58" s="1188">
        <v>2012</v>
      </c>
      <c r="C58" s="1188"/>
      <c r="D58" s="1188"/>
      <c r="E58" s="1188"/>
      <c r="F58" s="1188"/>
      <c r="G58" s="1188"/>
      <c r="H58" s="1188"/>
    </row>
    <row r="59" spans="1:9" ht="39" customHeight="1">
      <c r="A59" s="1292"/>
      <c r="B59" s="564" t="s">
        <v>645</v>
      </c>
      <c r="C59" s="564" t="s">
        <v>646</v>
      </c>
      <c r="D59" s="564" t="s">
        <v>647</v>
      </c>
      <c r="E59" s="564" t="s">
        <v>648</v>
      </c>
      <c r="F59" s="564" t="s">
        <v>443</v>
      </c>
      <c r="G59" s="564" t="s">
        <v>444</v>
      </c>
      <c r="H59" s="564" t="s">
        <v>649</v>
      </c>
    </row>
    <row r="60" spans="1:9">
      <c r="A60" s="225"/>
      <c r="B60" s="448"/>
      <c r="C60" s="448"/>
      <c r="D60" s="448"/>
      <c r="E60" s="448"/>
      <c r="F60" s="448"/>
      <c r="G60" s="448"/>
      <c r="H60" s="448"/>
    </row>
    <row r="61" spans="1:9">
      <c r="A61" s="560" t="s">
        <v>650</v>
      </c>
      <c r="B61" s="448"/>
      <c r="C61" s="448"/>
      <c r="D61" s="448"/>
      <c r="E61" s="448"/>
      <c r="F61" s="448"/>
      <c r="G61" s="448"/>
      <c r="H61" s="448"/>
    </row>
    <row r="62" spans="1:9">
      <c r="A62" s="225" t="s">
        <v>651</v>
      </c>
      <c r="B62" s="242">
        <v>12</v>
      </c>
      <c r="C62" s="242">
        <v>18</v>
      </c>
      <c r="D62" s="242">
        <v>6</v>
      </c>
      <c r="E62" s="242">
        <v>4</v>
      </c>
      <c r="F62" s="242" t="s">
        <v>247</v>
      </c>
      <c r="G62" s="242" t="s">
        <v>247</v>
      </c>
      <c r="H62" s="242">
        <v>11</v>
      </c>
    </row>
    <row r="63" spans="1:9">
      <c r="A63" s="225" t="s">
        <v>652</v>
      </c>
      <c r="B63" s="242">
        <v>24</v>
      </c>
      <c r="C63" s="242">
        <v>10</v>
      </c>
      <c r="D63" s="242">
        <v>7</v>
      </c>
      <c r="E63" s="242">
        <v>11</v>
      </c>
      <c r="F63" s="242" t="s">
        <v>247</v>
      </c>
      <c r="G63" s="242" t="s">
        <v>247</v>
      </c>
      <c r="H63" s="242">
        <v>16</v>
      </c>
    </row>
    <row r="64" spans="1:9">
      <c r="A64" s="225" t="s">
        <v>653</v>
      </c>
      <c r="B64" s="242">
        <v>7</v>
      </c>
      <c r="C64" s="242">
        <v>9</v>
      </c>
      <c r="D64" s="242">
        <v>5</v>
      </c>
      <c r="E64" s="242">
        <v>2</v>
      </c>
      <c r="F64" s="242" t="s">
        <v>247</v>
      </c>
      <c r="G64" s="242" t="s">
        <v>247</v>
      </c>
      <c r="H64" s="242">
        <v>9</v>
      </c>
    </row>
    <row r="65" spans="1:9">
      <c r="A65" s="225" t="s">
        <v>654</v>
      </c>
      <c r="B65" s="242">
        <v>16</v>
      </c>
      <c r="C65" s="242">
        <v>16</v>
      </c>
      <c r="D65" s="242">
        <v>5</v>
      </c>
      <c r="E65" s="242">
        <v>2</v>
      </c>
      <c r="F65" s="242" t="s">
        <v>247</v>
      </c>
      <c r="G65" s="242" t="s">
        <v>247</v>
      </c>
      <c r="H65" s="242">
        <v>24</v>
      </c>
    </row>
    <row r="66" spans="1:9">
      <c r="A66" s="225" t="s">
        <v>655</v>
      </c>
      <c r="B66" s="242">
        <v>13</v>
      </c>
      <c r="C66" s="242">
        <v>15</v>
      </c>
      <c r="D66" s="242">
        <v>15</v>
      </c>
      <c r="E66" s="242">
        <v>5</v>
      </c>
      <c r="F66" s="242" t="s">
        <v>247</v>
      </c>
      <c r="G66" s="242" t="s">
        <v>247</v>
      </c>
      <c r="H66" s="242">
        <v>69</v>
      </c>
    </row>
    <row r="67" spans="1:9">
      <c r="A67" s="573" t="s">
        <v>231</v>
      </c>
      <c r="B67" s="574">
        <v>72</v>
      </c>
      <c r="C67" s="574">
        <v>68</v>
      </c>
      <c r="D67" s="574">
        <v>38</v>
      </c>
      <c r="E67" s="574">
        <v>24</v>
      </c>
      <c r="F67" s="574" t="s">
        <v>247</v>
      </c>
      <c r="G67" s="574" t="s">
        <v>247</v>
      </c>
      <c r="H67" s="574">
        <v>129</v>
      </c>
    </row>
    <row r="68" spans="1:9">
      <c r="A68" s="560"/>
      <c r="B68" s="538"/>
      <c r="C68" s="538"/>
      <c r="D68" s="538"/>
      <c r="E68" s="538"/>
      <c r="F68" s="538"/>
      <c r="G68" s="538"/>
      <c r="H68" s="538"/>
    </row>
    <row r="69" spans="1:9" ht="14.25">
      <c r="A69" s="560" t="s">
        <v>658</v>
      </c>
      <c r="B69" s="242"/>
      <c r="C69" s="562"/>
      <c r="D69" s="561"/>
      <c r="E69" s="561"/>
      <c r="F69" s="561"/>
      <c r="G69" s="561"/>
      <c r="H69" s="561"/>
    </row>
    <row r="70" spans="1:9" ht="14.25">
      <c r="A70" s="225" t="s">
        <v>659</v>
      </c>
      <c r="B70" s="242">
        <v>217</v>
      </c>
      <c r="C70" s="166">
        <v>426</v>
      </c>
      <c r="D70" s="166">
        <v>326</v>
      </c>
      <c r="E70" s="166">
        <v>78</v>
      </c>
      <c r="F70" s="166" t="s">
        <v>247</v>
      </c>
      <c r="G70" s="561" t="s">
        <v>247</v>
      </c>
      <c r="H70" s="561">
        <v>221</v>
      </c>
    </row>
    <row r="71" spans="1:9" ht="14.25">
      <c r="A71" s="225" t="s">
        <v>660</v>
      </c>
      <c r="B71" s="242">
        <v>224</v>
      </c>
      <c r="C71" s="242">
        <v>300</v>
      </c>
      <c r="D71" s="242" t="s">
        <v>247</v>
      </c>
      <c r="E71" s="242">
        <v>287</v>
      </c>
      <c r="F71" s="242" t="s">
        <v>247</v>
      </c>
      <c r="G71" s="242" t="s">
        <v>247</v>
      </c>
      <c r="H71" s="242">
        <v>240</v>
      </c>
    </row>
    <row r="72" spans="1:9">
      <c r="A72" s="573" t="s">
        <v>231</v>
      </c>
      <c r="B72" s="574">
        <v>441</v>
      </c>
      <c r="C72" s="574">
        <v>726</v>
      </c>
      <c r="D72" s="574">
        <v>326</v>
      </c>
      <c r="E72" s="574">
        <v>365</v>
      </c>
      <c r="F72" s="574" t="s">
        <v>247</v>
      </c>
      <c r="G72" s="574" t="s">
        <v>247</v>
      </c>
      <c r="H72" s="574">
        <v>461</v>
      </c>
      <c r="I72" s="512"/>
    </row>
    <row r="73" spans="1:9">
      <c r="A73" s="162"/>
      <c r="B73" s="538"/>
      <c r="C73" s="538"/>
      <c r="D73" s="538"/>
      <c r="E73" s="538"/>
      <c r="F73" s="538"/>
      <c r="G73" s="538"/>
      <c r="H73" s="538"/>
    </row>
    <row r="74" spans="1:9">
      <c r="A74" s="575" t="s">
        <v>231</v>
      </c>
      <c r="B74" s="576">
        <v>513</v>
      </c>
      <c r="C74" s="577">
        <v>794</v>
      </c>
      <c r="D74" s="577">
        <v>364</v>
      </c>
      <c r="E74" s="577">
        <v>389</v>
      </c>
      <c r="F74" s="577" t="s">
        <v>247</v>
      </c>
      <c r="G74" s="577" t="s">
        <v>247</v>
      </c>
      <c r="H74" s="577">
        <v>590</v>
      </c>
    </row>
    <row r="75" spans="1:9" s="179" customFormat="1">
      <c r="B75" s="579"/>
      <c r="C75" s="579"/>
      <c r="D75" s="579"/>
      <c r="E75" s="579"/>
      <c r="F75" s="579"/>
      <c r="G75" s="579"/>
      <c r="H75" s="579"/>
    </row>
    <row r="76" spans="1:9">
      <c r="A76" s="580"/>
      <c r="B76" s="581"/>
      <c r="C76" s="581"/>
      <c r="D76" s="581"/>
      <c r="E76" s="581"/>
      <c r="F76" s="581"/>
      <c r="G76" s="563"/>
      <c r="H76" s="563"/>
    </row>
    <row r="77" spans="1:9">
      <c r="A77" s="572"/>
      <c r="B77" s="1188">
        <v>2011</v>
      </c>
      <c r="C77" s="1188"/>
      <c r="D77" s="1188"/>
      <c r="E77" s="1188"/>
      <c r="F77" s="1188"/>
      <c r="G77" s="243"/>
      <c r="H77" s="243"/>
    </row>
    <row r="78" spans="1:9" ht="38.25">
      <c r="A78" s="571" t="s">
        <v>644</v>
      </c>
      <c r="B78" s="387" t="s">
        <v>554</v>
      </c>
      <c r="C78" s="387" t="s">
        <v>646</v>
      </c>
      <c r="D78" s="387" t="s">
        <v>647</v>
      </c>
      <c r="E78" s="387" t="s">
        <v>648</v>
      </c>
      <c r="F78" s="387" t="s">
        <v>555</v>
      </c>
      <c r="G78" s="243"/>
      <c r="H78" s="243"/>
    </row>
    <row r="79" spans="1:9">
      <c r="A79" s="225"/>
      <c r="B79" s="448"/>
      <c r="C79" s="448"/>
      <c r="D79" s="448"/>
      <c r="E79" s="448"/>
      <c r="F79" s="448"/>
      <c r="G79" s="243"/>
      <c r="H79" s="243"/>
    </row>
    <row r="80" spans="1:9">
      <c r="A80" s="560" t="s">
        <v>650</v>
      </c>
      <c r="B80" s="448"/>
      <c r="C80" s="448"/>
      <c r="D80" s="448"/>
      <c r="E80" s="448"/>
      <c r="F80" s="448"/>
      <c r="G80" s="243"/>
      <c r="H80" s="243"/>
    </row>
    <row r="81" spans="1:8">
      <c r="A81" s="225" t="s">
        <v>651</v>
      </c>
      <c r="B81" s="242">
        <v>11</v>
      </c>
      <c r="C81" s="242">
        <v>9</v>
      </c>
      <c r="D81" s="242">
        <v>4</v>
      </c>
      <c r="E81" s="242">
        <v>4</v>
      </c>
      <c r="F81" s="242">
        <v>12</v>
      </c>
      <c r="G81" s="243"/>
      <c r="H81" s="243"/>
    </row>
    <row r="82" spans="1:8">
      <c r="A82" s="225" t="s">
        <v>652</v>
      </c>
      <c r="B82" s="242">
        <v>21</v>
      </c>
      <c r="C82" s="242">
        <v>20</v>
      </c>
      <c r="D82" s="242">
        <v>14</v>
      </c>
      <c r="E82" s="242">
        <v>3</v>
      </c>
      <c r="F82" s="242">
        <v>24</v>
      </c>
      <c r="G82" s="243"/>
      <c r="H82" s="243"/>
    </row>
    <row r="83" spans="1:8">
      <c r="A83" s="225" t="s">
        <v>653</v>
      </c>
      <c r="B83" s="242">
        <v>18</v>
      </c>
      <c r="C83" s="242">
        <v>11</v>
      </c>
      <c r="D83" s="242">
        <v>10</v>
      </c>
      <c r="E83" s="242">
        <v>12</v>
      </c>
      <c r="F83" s="242">
        <v>7</v>
      </c>
      <c r="G83" s="243"/>
      <c r="H83" s="243"/>
    </row>
    <row r="84" spans="1:8">
      <c r="A84" s="225" t="s">
        <v>654</v>
      </c>
      <c r="B84" s="242">
        <v>14</v>
      </c>
      <c r="C84" s="242">
        <v>23</v>
      </c>
      <c r="D84" s="242">
        <v>13</v>
      </c>
      <c r="E84" s="242">
        <v>8</v>
      </c>
      <c r="F84" s="242">
        <v>16</v>
      </c>
      <c r="G84" s="243"/>
      <c r="H84" s="243"/>
    </row>
    <row r="85" spans="1:8">
      <c r="A85" s="225" t="s">
        <v>655</v>
      </c>
      <c r="B85" s="242">
        <v>15</v>
      </c>
      <c r="C85" s="242">
        <v>22</v>
      </c>
      <c r="D85" s="242">
        <v>17</v>
      </c>
      <c r="E85" s="242">
        <v>7</v>
      </c>
      <c r="F85" s="242">
        <v>13</v>
      </c>
      <c r="G85" s="243"/>
      <c r="H85" s="243"/>
    </row>
    <row r="86" spans="1:8">
      <c r="A86" s="573" t="s">
        <v>231</v>
      </c>
      <c r="B86" s="574">
        <v>79</v>
      </c>
      <c r="C86" s="574">
        <v>85</v>
      </c>
      <c r="D86" s="574">
        <v>58</v>
      </c>
      <c r="E86" s="574">
        <v>34</v>
      </c>
      <c r="F86" s="574">
        <v>72</v>
      </c>
      <c r="G86" s="243"/>
      <c r="H86" s="243"/>
    </row>
    <row r="87" spans="1:8">
      <c r="A87" s="560"/>
      <c r="B87" s="538"/>
      <c r="C87" s="538"/>
      <c r="D87" s="538"/>
      <c r="E87" s="538"/>
      <c r="F87" s="538"/>
    </row>
    <row r="88" spans="1:8" ht="14.25">
      <c r="A88" s="560" t="s">
        <v>658</v>
      </c>
      <c r="B88" s="242"/>
      <c r="C88" s="242"/>
      <c r="D88" s="242"/>
      <c r="E88" s="242"/>
      <c r="F88" s="242"/>
    </row>
    <row r="89" spans="1:8" ht="14.25">
      <c r="A89" s="225" t="s">
        <v>659</v>
      </c>
      <c r="B89" s="242">
        <v>208</v>
      </c>
      <c r="C89" s="242">
        <v>520</v>
      </c>
      <c r="D89" s="242">
        <v>406</v>
      </c>
      <c r="E89" s="242">
        <v>105</v>
      </c>
      <c r="F89" s="242">
        <v>217</v>
      </c>
    </row>
    <row r="90" spans="1:8" ht="14.25">
      <c r="A90" s="225" t="s">
        <v>660</v>
      </c>
      <c r="B90" s="242">
        <v>170</v>
      </c>
      <c r="C90" s="242">
        <v>366</v>
      </c>
      <c r="D90" s="242" t="s">
        <v>247</v>
      </c>
      <c r="E90" s="242">
        <v>312</v>
      </c>
      <c r="F90" s="242">
        <v>224</v>
      </c>
    </row>
    <row r="91" spans="1:8">
      <c r="A91" s="573" t="s">
        <v>231</v>
      </c>
      <c r="B91" s="574">
        <v>378</v>
      </c>
      <c r="C91" s="574">
        <v>886</v>
      </c>
      <c r="D91" s="574">
        <v>406</v>
      </c>
      <c r="E91" s="574">
        <v>417</v>
      </c>
      <c r="F91" s="574">
        <v>441</v>
      </c>
    </row>
    <row r="92" spans="1:8">
      <c r="A92" s="162"/>
      <c r="B92" s="538"/>
      <c r="C92" s="538"/>
      <c r="D92" s="538"/>
      <c r="E92" s="538"/>
      <c r="F92" s="538"/>
    </row>
    <row r="93" spans="1:8">
      <c r="A93" s="575" t="s">
        <v>231</v>
      </c>
      <c r="B93" s="576">
        <v>457</v>
      </c>
      <c r="C93" s="576">
        <v>971</v>
      </c>
      <c r="D93" s="576">
        <v>464</v>
      </c>
      <c r="E93" s="576">
        <v>451</v>
      </c>
      <c r="F93" s="576">
        <v>513</v>
      </c>
    </row>
    <row r="94" spans="1:8" s="179" customFormat="1">
      <c r="B94" s="579"/>
      <c r="C94" s="579"/>
      <c r="D94" s="579"/>
      <c r="E94" s="579"/>
      <c r="F94" s="579"/>
    </row>
    <row r="95" spans="1:8">
      <c r="A95" s="234"/>
      <c r="B95" s="563"/>
      <c r="C95" s="563"/>
      <c r="D95" s="563"/>
      <c r="E95" s="563"/>
      <c r="F95" s="563"/>
    </row>
    <row r="96" spans="1:8">
      <c r="A96" s="572"/>
      <c r="B96" s="1188">
        <v>2010</v>
      </c>
      <c r="C96" s="1188"/>
      <c r="D96" s="1188"/>
      <c r="E96" s="1188"/>
      <c r="F96" s="1188"/>
      <c r="G96" s="243"/>
      <c r="H96" s="243"/>
    </row>
    <row r="97" spans="1:8" ht="38.25">
      <c r="A97" s="571" t="s">
        <v>644</v>
      </c>
      <c r="B97" s="387" t="s">
        <v>556</v>
      </c>
      <c r="C97" s="387" t="s">
        <v>646</v>
      </c>
      <c r="D97" s="387" t="s">
        <v>647</v>
      </c>
      <c r="E97" s="387" t="s">
        <v>648</v>
      </c>
      <c r="F97" s="387" t="s">
        <v>557</v>
      </c>
      <c r="G97" s="243"/>
      <c r="H97" s="243"/>
    </row>
    <row r="98" spans="1:8">
      <c r="A98" s="225"/>
      <c r="B98" s="448"/>
      <c r="C98" s="448"/>
      <c r="D98" s="448"/>
      <c r="E98" s="448"/>
      <c r="F98" s="448"/>
    </row>
    <row r="99" spans="1:8">
      <c r="A99" s="560" t="s">
        <v>650</v>
      </c>
      <c r="B99" s="448"/>
      <c r="C99" s="448"/>
      <c r="D99" s="448"/>
      <c r="E99" s="448"/>
      <c r="F99" s="448"/>
    </row>
    <row r="100" spans="1:8">
      <c r="A100" s="225" t="s">
        <v>651</v>
      </c>
      <c r="B100" s="242">
        <v>11</v>
      </c>
      <c r="C100" s="242">
        <v>16</v>
      </c>
      <c r="D100" s="242">
        <v>11</v>
      </c>
      <c r="E100" s="242">
        <v>5</v>
      </c>
      <c r="F100" s="242">
        <v>11</v>
      </c>
    </row>
    <row r="101" spans="1:8">
      <c r="A101" s="225" t="s">
        <v>652</v>
      </c>
      <c r="B101" s="242">
        <v>16</v>
      </c>
      <c r="C101" s="242">
        <v>19</v>
      </c>
      <c r="D101" s="242">
        <v>11</v>
      </c>
      <c r="E101" s="242">
        <v>3</v>
      </c>
      <c r="F101" s="242">
        <v>21</v>
      </c>
    </row>
    <row r="102" spans="1:8">
      <c r="A102" s="225" t="s">
        <v>653</v>
      </c>
      <c r="B102" s="242">
        <v>10</v>
      </c>
      <c r="C102" s="242">
        <v>38</v>
      </c>
      <c r="D102" s="242">
        <v>23</v>
      </c>
      <c r="E102" s="242">
        <v>7</v>
      </c>
      <c r="F102" s="242">
        <v>18</v>
      </c>
    </row>
    <row r="103" spans="1:8">
      <c r="A103" s="225" t="s">
        <v>654</v>
      </c>
      <c r="B103" s="242">
        <v>15</v>
      </c>
      <c r="C103" s="242">
        <v>26</v>
      </c>
      <c r="D103" s="242">
        <v>12</v>
      </c>
      <c r="E103" s="242">
        <v>15</v>
      </c>
      <c r="F103" s="242">
        <v>14</v>
      </c>
    </row>
    <row r="104" spans="1:8">
      <c r="A104" s="225" t="s">
        <v>655</v>
      </c>
      <c r="B104" s="242">
        <v>6</v>
      </c>
      <c r="C104" s="242">
        <v>21</v>
      </c>
      <c r="D104" s="242">
        <v>9</v>
      </c>
      <c r="E104" s="242">
        <v>3</v>
      </c>
      <c r="F104" s="242">
        <v>15</v>
      </c>
    </row>
    <row r="105" spans="1:8">
      <c r="A105" s="573" t="s">
        <v>231</v>
      </c>
      <c r="B105" s="574">
        <v>58</v>
      </c>
      <c r="C105" s="574">
        <v>120</v>
      </c>
      <c r="D105" s="574">
        <v>66</v>
      </c>
      <c r="E105" s="574">
        <v>33</v>
      </c>
      <c r="F105" s="574">
        <v>79</v>
      </c>
    </row>
    <row r="106" spans="1:8">
      <c r="A106" s="560"/>
      <c r="B106" s="538"/>
      <c r="C106" s="538"/>
      <c r="D106" s="538"/>
      <c r="E106" s="538"/>
      <c r="F106" s="538"/>
    </row>
    <row r="107" spans="1:8" ht="14.25">
      <c r="A107" s="560" t="s">
        <v>658</v>
      </c>
      <c r="B107" s="242"/>
      <c r="C107" s="242"/>
      <c r="D107" s="242"/>
      <c r="E107" s="242"/>
      <c r="F107" s="242"/>
    </row>
    <row r="108" spans="1:8" ht="14.25">
      <c r="A108" s="225" t="s">
        <v>659</v>
      </c>
      <c r="B108" s="242">
        <v>191</v>
      </c>
      <c r="C108" s="242">
        <v>493</v>
      </c>
      <c r="D108" s="242">
        <v>397</v>
      </c>
      <c r="E108" s="242">
        <v>79</v>
      </c>
      <c r="F108" s="242">
        <v>208</v>
      </c>
    </row>
    <row r="109" spans="1:8" ht="14.25">
      <c r="A109" s="225" t="s">
        <v>660</v>
      </c>
      <c r="B109" s="242">
        <v>115</v>
      </c>
      <c r="C109" s="242">
        <v>375</v>
      </c>
      <c r="D109" s="242" t="s">
        <v>247</v>
      </c>
      <c r="E109" s="242">
        <v>320</v>
      </c>
      <c r="F109" s="242">
        <v>170</v>
      </c>
    </row>
    <row r="110" spans="1:8">
      <c r="A110" s="573" t="s">
        <v>231</v>
      </c>
      <c r="B110" s="574">
        <v>306</v>
      </c>
      <c r="C110" s="574">
        <v>868</v>
      </c>
      <c r="D110" s="574">
        <v>397</v>
      </c>
      <c r="E110" s="574">
        <v>399</v>
      </c>
      <c r="F110" s="574">
        <v>378</v>
      </c>
    </row>
    <row r="111" spans="1:8">
      <c r="A111" s="162"/>
      <c r="B111" s="538"/>
      <c r="C111" s="538"/>
      <c r="D111" s="538"/>
      <c r="E111" s="538"/>
      <c r="F111" s="538"/>
    </row>
    <row r="112" spans="1:8">
      <c r="A112" s="575" t="s">
        <v>231</v>
      </c>
      <c r="B112" s="576">
        <v>364</v>
      </c>
      <c r="C112" s="576">
        <v>988</v>
      </c>
      <c r="D112" s="576">
        <v>463</v>
      </c>
      <c r="E112" s="576">
        <v>432</v>
      </c>
      <c r="F112" s="576">
        <v>457</v>
      </c>
    </row>
    <row r="113" spans="1:8" s="179" customFormat="1">
      <c r="A113" s="582"/>
      <c r="B113" s="583"/>
      <c r="C113" s="583"/>
      <c r="D113" s="583"/>
      <c r="E113" s="583"/>
      <c r="F113" s="583"/>
    </row>
    <row r="114" spans="1:8">
      <c r="A114" s="234"/>
      <c r="B114" s="563"/>
      <c r="C114" s="563"/>
      <c r="D114" s="563"/>
      <c r="E114" s="563"/>
      <c r="F114" s="563"/>
    </row>
    <row r="115" spans="1:8">
      <c r="A115" s="572"/>
      <c r="B115" s="1188">
        <v>2009</v>
      </c>
      <c r="C115" s="1188"/>
      <c r="D115" s="1188"/>
      <c r="E115" s="1188"/>
      <c r="F115" s="1188"/>
      <c r="G115" s="243"/>
      <c r="H115" s="243"/>
    </row>
    <row r="116" spans="1:8" ht="38.25">
      <c r="A116" s="571" t="s">
        <v>644</v>
      </c>
      <c r="B116" s="387" t="s">
        <v>793</v>
      </c>
      <c r="C116" s="387" t="s">
        <v>646</v>
      </c>
      <c r="D116" s="387" t="s">
        <v>647</v>
      </c>
      <c r="E116" s="387" t="s">
        <v>648</v>
      </c>
      <c r="F116" s="387" t="s">
        <v>563</v>
      </c>
      <c r="G116" s="243"/>
      <c r="H116" s="243"/>
    </row>
    <row r="117" spans="1:8">
      <c r="A117" s="225"/>
      <c r="B117" s="448"/>
      <c r="C117" s="448"/>
      <c r="D117" s="448"/>
      <c r="E117" s="448"/>
      <c r="F117" s="448"/>
    </row>
    <row r="118" spans="1:8">
      <c r="A118" s="560" t="s">
        <v>650</v>
      </c>
      <c r="B118" s="448"/>
      <c r="C118" s="448"/>
      <c r="D118" s="448"/>
      <c r="E118" s="448"/>
      <c r="F118" s="448"/>
    </row>
    <row r="119" spans="1:8">
      <c r="A119" s="225" t="s">
        <v>651</v>
      </c>
      <c r="B119" s="242"/>
      <c r="C119" s="242">
        <v>16</v>
      </c>
      <c r="D119" s="242">
        <v>11</v>
      </c>
      <c r="E119" s="242">
        <v>5</v>
      </c>
      <c r="F119" s="242">
        <v>11</v>
      </c>
    </row>
    <row r="120" spans="1:8">
      <c r="A120" s="225" t="s">
        <v>652</v>
      </c>
      <c r="B120" s="242"/>
      <c r="C120" s="242">
        <v>19</v>
      </c>
      <c r="D120" s="242">
        <v>11</v>
      </c>
      <c r="E120" s="242">
        <v>3</v>
      </c>
      <c r="F120" s="242">
        <v>16</v>
      </c>
    </row>
    <row r="121" spans="1:8">
      <c r="A121" s="225" t="s">
        <v>653</v>
      </c>
      <c r="B121" s="242"/>
      <c r="C121" s="242">
        <v>38</v>
      </c>
      <c r="D121" s="242">
        <v>23</v>
      </c>
      <c r="E121" s="242">
        <v>7</v>
      </c>
      <c r="F121" s="242">
        <v>10</v>
      </c>
    </row>
    <row r="122" spans="1:8">
      <c r="A122" s="225" t="s">
        <v>654</v>
      </c>
      <c r="B122" s="242"/>
      <c r="C122" s="242">
        <v>26</v>
      </c>
      <c r="D122" s="242">
        <v>12</v>
      </c>
      <c r="E122" s="242">
        <v>15</v>
      </c>
      <c r="F122" s="242">
        <v>15</v>
      </c>
    </row>
    <row r="123" spans="1:8">
      <c r="A123" s="225" t="s">
        <v>655</v>
      </c>
      <c r="B123" s="242"/>
      <c r="C123" s="242">
        <v>21</v>
      </c>
      <c r="D123" s="242">
        <v>9</v>
      </c>
      <c r="E123" s="242">
        <v>3</v>
      </c>
      <c r="F123" s="242">
        <v>6</v>
      </c>
    </row>
    <row r="124" spans="1:8">
      <c r="A124" s="573" t="s">
        <v>231</v>
      </c>
      <c r="B124" s="574"/>
      <c r="C124" s="574">
        <v>120</v>
      </c>
      <c r="D124" s="574">
        <v>66</v>
      </c>
      <c r="E124" s="574">
        <v>33</v>
      </c>
      <c r="F124" s="574">
        <v>58</v>
      </c>
    </row>
    <row r="125" spans="1:8">
      <c r="A125" s="560"/>
      <c r="B125" s="538"/>
      <c r="C125" s="538"/>
      <c r="D125" s="538"/>
      <c r="E125" s="538"/>
      <c r="F125" s="538"/>
    </row>
    <row r="126" spans="1:8" ht="14.25">
      <c r="A126" s="560" t="s">
        <v>658</v>
      </c>
      <c r="B126" s="242"/>
      <c r="C126" s="242"/>
      <c r="D126" s="242"/>
      <c r="E126" s="242"/>
      <c r="F126" s="242"/>
    </row>
    <row r="127" spans="1:8" ht="14.25">
      <c r="A127" s="225" t="s">
        <v>659</v>
      </c>
      <c r="B127" s="242"/>
      <c r="C127" s="242">
        <v>493</v>
      </c>
      <c r="D127" s="242">
        <v>397</v>
      </c>
      <c r="E127" s="242">
        <v>79</v>
      </c>
      <c r="F127" s="242">
        <v>191</v>
      </c>
    </row>
    <row r="128" spans="1:8" ht="14.25">
      <c r="A128" s="225" t="s">
        <v>660</v>
      </c>
      <c r="B128" s="242"/>
      <c r="C128" s="242">
        <v>375</v>
      </c>
      <c r="D128" s="242" t="s">
        <v>247</v>
      </c>
      <c r="E128" s="242">
        <v>320</v>
      </c>
      <c r="F128" s="242">
        <v>115</v>
      </c>
    </row>
    <row r="129" spans="1:9">
      <c r="A129" s="573" t="s">
        <v>231</v>
      </c>
      <c r="B129" s="574"/>
      <c r="C129" s="574">
        <v>868</v>
      </c>
      <c r="D129" s="574">
        <v>397</v>
      </c>
      <c r="E129" s="574">
        <v>399</v>
      </c>
      <c r="F129" s="574">
        <v>306</v>
      </c>
    </row>
    <row r="130" spans="1:9">
      <c r="A130" s="162"/>
      <c r="B130" s="538"/>
      <c r="C130" s="538"/>
      <c r="D130" s="538"/>
      <c r="E130" s="538"/>
      <c r="F130" s="538"/>
    </row>
    <row r="131" spans="1:9">
      <c r="A131" s="575" t="s">
        <v>231</v>
      </c>
      <c r="B131" s="576"/>
      <c r="C131" s="576">
        <v>988</v>
      </c>
      <c r="D131" s="576">
        <v>463</v>
      </c>
      <c r="E131" s="576">
        <v>432</v>
      </c>
      <c r="F131" s="576">
        <v>364</v>
      </c>
    </row>
    <row r="132" spans="1:9">
      <c r="A132" s="234"/>
      <c r="C132" s="563"/>
      <c r="D132" s="563"/>
      <c r="E132" s="563"/>
      <c r="F132" s="563"/>
    </row>
    <row r="133" spans="1:9" ht="12.75" customHeight="1">
      <c r="A133" s="234" t="s">
        <v>233</v>
      </c>
      <c r="B133" s="92"/>
      <c r="C133" s="92"/>
      <c r="D133" s="92"/>
      <c r="E133" s="92"/>
      <c r="F133" s="92"/>
      <c r="G133" s="92"/>
      <c r="H133" s="92"/>
      <c r="I133" s="92"/>
    </row>
    <row r="134" spans="1:9" ht="51" customHeight="1">
      <c r="A134" s="1335" t="s">
        <v>720</v>
      </c>
      <c r="B134" s="1336"/>
      <c r="C134" s="1336"/>
      <c r="D134" s="1336"/>
      <c r="E134" s="1336"/>
      <c r="F134" s="1336"/>
      <c r="G134" s="1175"/>
      <c r="H134" s="1175"/>
      <c r="I134" s="186"/>
    </row>
    <row r="135" spans="1:9">
      <c r="A135" s="92" t="s">
        <v>721</v>
      </c>
      <c r="B135" s="566"/>
      <c r="C135" s="566"/>
      <c r="D135" s="566"/>
      <c r="E135" s="92"/>
      <c r="F135" s="92"/>
      <c r="G135" s="92"/>
      <c r="H135" s="92"/>
      <c r="I135" s="92"/>
    </row>
    <row r="136" spans="1:9">
      <c r="A136" s="92" t="s">
        <v>722</v>
      </c>
      <c r="B136" s="566"/>
      <c r="C136" s="566"/>
      <c r="D136" s="566"/>
      <c r="E136" s="566"/>
      <c r="F136" s="566"/>
      <c r="G136" s="92"/>
      <c r="H136" s="92"/>
      <c r="I136" s="92"/>
    </row>
    <row r="137" spans="1:9">
      <c r="A137" s="92" t="s">
        <v>691</v>
      </c>
      <c r="B137" s="567"/>
      <c r="C137" s="567"/>
      <c r="D137" s="568"/>
      <c r="E137" s="567"/>
      <c r="F137" s="567"/>
      <c r="G137" s="92"/>
      <c r="H137" s="92"/>
      <c r="I137" s="92"/>
    </row>
    <row r="138" spans="1:9">
      <c r="A138" s="92"/>
      <c r="B138" s="567"/>
      <c r="C138" s="567"/>
      <c r="D138" s="568"/>
      <c r="E138" s="567"/>
      <c r="F138" s="567"/>
      <c r="G138" s="92"/>
      <c r="H138" s="92"/>
      <c r="I138" s="92"/>
    </row>
    <row r="139" spans="1:9">
      <c r="A139" s="93" t="s">
        <v>176</v>
      </c>
      <c r="B139" s="569"/>
      <c r="C139" s="569"/>
      <c r="D139" s="569"/>
      <c r="E139" s="569"/>
      <c r="F139" s="569"/>
    </row>
    <row r="140" spans="1:9">
      <c r="A140" s="94" t="s">
        <v>180</v>
      </c>
      <c r="B140" s="570"/>
      <c r="C140" s="570"/>
      <c r="D140" s="570"/>
      <c r="E140" s="570"/>
      <c r="F140" s="570"/>
    </row>
    <row r="141" spans="1:9">
      <c r="B141" s="570"/>
      <c r="C141" s="570"/>
      <c r="D141" s="570"/>
      <c r="E141" s="570"/>
      <c r="F141" s="570"/>
    </row>
    <row r="142" spans="1:9">
      <c r="B142" s="570"/>
      <c r="C142" s="570"/>
      <c r="D142" s="570"/>
      <c r="E142" s="570"/>
      <c r="F142" s="570"/>
    </row>
    <row r="143" spans="1:9">
      <c r="B143" s="569"/>
      <c r="C143" s="569"/>
      <c r="D143" s="569"/>
      <c r="E143" s="569"/>
      <c r="F143" s="569"/>
    </row>
    <row r="144" spans="1:9">
      <c r="C144" s="569"/>
    </row>
    <row r="153" ht="12.75" customHeight="1"/>
  </sheetData>
  <mergeCells count="8">
    <mergeCell ref="B20:H20"/>
    <mergeCell ref="B115:F115"/>
    <mergeCell ref="B39:H39"/>
    <mergeCell ref="B58:H58"/>
    <mergeCell ref="A134:H134"/>
    <mergeCell ref="A58:A59"/>
    <mergeCell ref="B96:F96"/>
    <mergeCell ref="B77:F77"/>
  </mergeCells>
  <phoneticPr fontId="2" type="noConversion"/>
  <hyperlinks>
    <hyperlink ref="H1" location="Index!A1" display="Index"/>
  </hyperlinks>
  <pageMargins left="0.75" right="0.75" top="1" bottom="1" header="0.5" footer="0.5"/>
  <pageSetup paperSize="9" scale="67" orientation="landscape" r:id="rId1"/>
  <headerFooter alignWithMargins="0">
    <oddHeader>&amp;CCourt Statistics Quarterly 
Additional Tables - 2014</oddHeader>
    <oddFooter>Page &amp;P of &amp;N</oddFooter>
  </headerFooter>
  <rowBreaks count="3" manualBreakCount="3">
    <brk id="38" max="16383" man="1"/>
    <brk id="76" max="7" man="1"/>
    <brk id="114" max="7" man="1"/>
  </rowBreaks>
</worksheet>
</file>

<file path=xl/worksheets/sheet35.xml><?xml version="1.0" encoding="utf-8"?>
<worksheet xmlns="http://schemas.openxmlformats.org/spreadsheetml/2006/main" xmlns:r="http://schemas.openxmlformats.org/officeDocument/2006/relationships">
  <sheetPr codeName="Sheet41"/>
  <dimension ref="A1:N50"/>
  <sheetViews>
    <sheetView zoomScaleNormal="100" zoomScaleSheetLayoutView="115" workbookViewId="0"/>
  </sheetViews>
  <sheetFormatPr defaultRowHeight="12.75"/>
  <cols>
    <col min="1" max="1" width="11.42578125" style="921" customWidth="1"/>
    <col min="2" max="7" width="12.7109375" style="921" customWidth="1"/>
    <col min="8" max="8" width="12.28515625" style="921" customWidth="1"/>
    <col min="9" max="9" width="10.5703125" style="921" bestFit="1" customWidth="1"/>
    <col min="10" max="10" width="9.28515625" style="921" bestFit="1" customWidth="1"/>
    <col min="11" max="11" width="11.5703125" style="921" bestFit="1" customWidth="1"/>
    <col min="12" max="16384" width="9.140625" style="921"/>
  </cols>
  <sheetData>
    <row r="1" spans="1:11">
      <c r="A1" s="984" t="s">
        <v>226</v>
      </c>
      <c r="B1" s="985"/>
      <c r="C1" s="985"/>
      <c r="D1" s="985"/>
      <c r="E1" s="985"/>
      <c r="F1" s="985"/>
      <c r="G1" s="985"/>
      <c r="H1" s="985"/>
      <c r="K1" s="922" t="s">
        <v>643</v>
      </c>
    </row>
    <row r="2" spans="1:11">
      <c r="A2" s="986" t="s">
        <v>592</v>
      </c>
      <c r="B2" s="985"/>
      <c r="C2" s="985"/>
      <c r="D2" s="985"/>
      <c r="E2" s="985"/>
    </row>
    <row r="3" spans="1:11" ht="14.25">
      <c r="A3" s="987" t="s">
        <v>795</v>
      </c>
      <c r="B3" s="988"/>
      <c r="C3" s="988"/>
      <c r="D3" s="988"/>
      <c r="E3" s="988"/>
    </row>
    <row r="4" spans="1:11">
      <c r="B4" s="989"/>
      <c r="C4" s="990"/>
      <c r="D4" s="989"/>
      <c r="E4" s="989"/>
      <c r="G4" s="956"/>
    </row>
    <row r="5" spans="1:11" s="929" customFormat="1" ht="39.75" customHeight="1">
      <c r="A5" s="991"/>
      <c r="B5" s="992" t="s">
        <v>598</v>
      </c>
      <c r="C5" s="992" t="s">
        <v>599</v>
      </c>
      <c r="D5" s="992" t="s">
        <v>600</v>
      </c>
      <c r="E5" s="992" t="s">
        <v>602</v>
      </c>
      <c r="F5" s="993" t="s">
        <v>603</v>
      </c>
      <c r="G5" s="993" t="s">
        <v>604</v>
      </c>
      <c r="H5" s="993" t="s">
        <v>605</v>
      </c>
      <c r="I5" s="993" t="s">
        <v>606</v>
      </c>
      <c r="J5" s="993" t="s">
        <v>796</v>
      </c>
      <c r="K5" s="993" t="s">
        <v>631</v>
      </c>
    </row>
    <row r="6" spans="1:11" s="929" customFormat="1">
      <c r="A6" s="994">
        <v>2003</v>
      </c>
      <c r="B6" s="995">
        <v>4280</v>
      </c>
      <c r="C6" s="995">
        <v>15384</v>
      </c>
      <c r="D6" s="995">
        <v>3060</v>
      </c>
      <c r="E6" s="995">
        <v>102085</v>
      </c>
      <c r="F6" s="995">
        <v>1594</v>
      </c>
      <c r="G6" s="995">
        <v>24016</v>
      </c>
      <c r="H6" s="995">
        <v>76333</v>
      </c>
      <c r="I6" s="995">
        <v>21157</v>
      </c>
      <c r="J6" s="931" t="s">
        <v>247</v>
      </c>
      <c r="K6" s="932">
        <v>247909</v>
      </c>
    </row>
    <row r="7" spans="1:11" s="929" customFormat="1">
      <c r="A7" s="994">
        <v>2004</v>
      </c>
      <c r="B7" s="995">
        <v>4086</v>
      </c>
      <c r="C7" s="995">
        <v>14755</v>
      </c>
      <c r="D7" s="995">
        <v>3234</v>
      </c>
      <c r="E7" s="995">
        <v>105706</v>
      </c>
      <c r="F7" s="995">
        <v>1885</v>
      </c>
      <c r="G7" s="995">
        <v>23979</v>
      </c>
      <c r="H7" s="995">
        <v>78424</v>
      </c>
      <c r="I7" s="995">
        <v>20842</v>
      </c>
      <c r="J7" s="931" t="s">
        <v>247</v>
      </c>
      <c r="K7" s="932">
        <v>252911</v>
      </c>
    </row>
    <row r="8" spans="1:11" s="929" customFormat="1">
      <c r="A8" s="994">
        <v>2005</v>
      </c>
      <c r="B8" s="995">
        <v>3766</v>
      </c>
      <c r="C8" s="995">
        <v>13563</v>
      </c>
      <c r="D8" s="995">
        <v>3311</v>
      </c>
      <c r="E8" s="995">
        <v>106190</v>
      </c>
      <c r="F8" s="995">
        <v>2094</v>
      </c>
      <c r="G8" s="995">
        <v>23487</v>
      </c>
      <c r="H8" s="995">
        <v>77362</v>
      </c>
      <c r="I8" s="995">
        <v>21798</v>
      </c>
      <c r="J8" s="931" t="s">
        <v>247</v>
      </c>
      <c r="K8" s="932">
        <v>251571</v>
      </c>
    </row>
    <row r="9" spans="1:11">
      <c r="A9" s="994">
        <v>2006</v>
      </c>
      <c r="B9" s="995">
        <v>3364.5</v>
      </c>
      <c r="C9" s="995">
        <v>13451.7</v>
      </c>
      <c r="D9" s="995">
        <v>3416</v>
      </c>
      <c r="E9" s="995">
        <v>108932</v>
      </c>
      <c r="F9" s="931">
        <v>1921.8</v>
      </c>
      <c r="G9" s="931">
        <v>24291.4</v>
      </c>
      <c r="H9" s="931">
        <v>77737</v>
      </c>
      <c r="I9" s="931">
        <v>17429.5</v>
      </c>
      <c r="J9" s="931" t="s">
        <v>247</v>
      </c>
      <c r="K9" s="932">
        <v>250543.9</v>
      </c>
    </row>
    <row r="10" spans="1:11">
      <c r="A10" s="994">
        <v>2007</v>
      </c>
      <c r="B10" s="995">
        <v>3893.5</v>
      </c>
      <c r="C10" s="995">
        <v>14256.8</v>
      </c>
      <c r="D10" s="995">
        <v>3197.3</v>
      </c>
      <c r="E10" s="995">
        <v>105057.7</v>
      </c>
      <c r="F10" s="931">
        <v>2020</v>
      </c>
      <c r="G10" s="931">
        <v>26190.9</v>
      </c>
      <c r="H10" s="931">
        <v>74212</v>
      </c>
      <c r="I10" s="931">
        <v>19117.8</v>
      </c>
      <c r="J10" s="931" t="s">
        <v>247</v>
      </c>
      <c r="K10" s="932">
        <v>247946</v>
      </c>
    </row>
    <row r="11" spans="1:11">
      <c r="A11" s="994">
        <v>2008</v>
      </c>
      <c r="B11" s="995">
        <v>4090</v>
      </c>
      <c r="C11" s="995">
        <v>14129</v>
      </c>
      <c r="D11" s="995">
        <v>3332.8</v>
      </c>
      <c r="E11" s="995">
        <v>111778.9</v>
      </c>
      <c r="F11" s="931">
        <v>2561.5</v>
      </c>
      <c r="G11" s="931">
        <v>23489.8</v>
      </c>
      <c r="H11" s="931">
        <v>80204</v>
      </c>
      <c r="I11" s="931">
        <v>22343.4</v>
      </c>
      <c r="J11" s="931" t="s">
        <v>247</v>
      </c>
      <c r="K11" s="932">
        <v>261929.4</v>
      </c>
    </row>
    <row r="12" spans="1:11" ht="14.25">
      <c r="A12" s="996" t="s">
        <v>797</v>
      </c>
      <c r="B12" s="995">
        <v>4587</v>
      </c>
      <c r="C12" s="995">
        <v>20507.5</v>
      </c>
      <c r="D12" s="995">
        <v>1104.5</v>
      </c>
      <c r="E12" s="995">
        <v>114017.5</v>
      </c>
      <c r="F12" s="931">
        <v>2222.5</v>
      </c>
      <c r="G12" s="931">
        <v>22254.5</v>
      </c>
      <c r="H12" s="931">
        <v>84023.5</v>
      </c>
      <c r="I12" s="931">
        <v>22219</v>
      </c>
      <c r="J12" s="931" t="s">
        <v>247</v>
      </c>
      <c r="K12" s="932">
        <v>270936</v>
      </c>
    </row>
    <row r="13" spans="1:11">
      <c r="A13" s="994">
        <v>2010</v>
      </c>
      <c r="B13" s="995">
        <v>3419</v>
      </c>
      <c r="C13" s="995">
        <v>13898.5</v>
      </c>
      <c r="D13" s="995">
        <v>4014</v>
      </c>
      <c r="E13" s="995">
        <v>122944.32727272727</v>
      </c>
      <c r="F13" s="931">
        <v>1539.5</v>
      </c>
      <c r="G13" s="931">
        <v>26278.172727272729</v>
      </c>
      <c r="H13" s="931">
        <v>86468</v>
      </c>
      <c r="I13" s="931">
        <v>23862</v>
      </c>
      <c r="J13" s="931" t="s">
        <v>247</v>
      </c>
      <c r="K13" s="932">
        <v>282423.5</v>
      </c>
    </row>
    <row r="14" spans="1:11">
      <c r="A14" s="994">
        <v>2011</v>
      </c>
      <c r="B14" s="995">
        <v>5937</v>
      </c>
      <c r="C14" s="995">
        <v>16323</v>
      </c>
      <c r="D14" s="995">
        <v>2135</v>
      </c>
      <c r="E14" s="995">
        <v>116690</v>
      </c>
      <c r="F14" s="931">
        <v>2052</v>
      </c>
      <c r="G14" s="931">
        <v>25097</v>
      </c>
      <c r="H14" s="931">
        <v>84681</v>
      </c>
      <c r="I14" s="931">
        <v>21925</v>
      </c>
      <c r="J14" s="931" t="s">
        <v>247</v>
      </c>
      <c r="K14" s="932">
        <v>274840</v>
      </c>
    </row>
    <row r="15" spans="1:11">
      <c r="A15" s="994">
        <v>2012</v>
      </c>
      <c r="B15" s="995">
        <v>6396</v>
      </c>
      <c r="C15" s="995">
        <v>15835</v>
      </c>
      <c r="D15" s="995">
        <v>2459.5</v>
      </c>
      <c r="E15" s="995">
        <v>116367</v>
      </c>
      <c r="F15" s="931">
        <v>1691.5</v>
      </c>
      <c r="G15" s="931">
        <v>26046</v>
      </c>
      <c r="H15" s="931">
        <v>83513</v>
      </c>
      <c r="I15" s="931">
        <v>25246.5</v>
      </c>
      <c r="J15" s="931">
        <v>481</v>
      </c>
      <c r="K15" s="932">
        <v>278035.5</v>
      </c>
    </row>
    <row r="16" spans="1:11">
      <c r="A16" s="994">
        <v>2013</v>
      </c>
      <c r="B16" s="995">
        <v>4389</v>
      </c>
      <c r="C16" s="995">
        <v>13436.5</v>
      </c>
      <c r="D16" s="995">
        <v>2102</v>
      </c>
      <c r="E16" s="995">
        <v>114885.5</v>
      </c>
      <c r="F16" s="931">
        <v>1093.5</v>
      </c>
      <c r="G16" s="931">
        <v>26137</v>
      </c>
      <c r="H16" s="931">
        <v>80484</v>
      </c>
      <c r="I16" s="931">
        <v>27286</v>
      </c>
      <c r="J16" s="931">
        <v>380</v>
      </c>
      <c r="K16" s="932">
        <v>270193.5</v>
      </c>
    </row>
    <row r="17" spans="1:14">
      <c r="A17" s="997">
        <v>2014</v>
      </c>
      <c r="B17" s="998">
        <v>4525.5</v>
      </c>
      <c r="C17" s="998">
        <v>16324.5</v>
      </c>
      <c r="D17" s="998">
        <v>1923.5</v>
      </c>
      <c r="E17" s="998">
        <v>112053.5</v>
      </c>
      <c r="F17" s="935">
        <v>708</v>
      </c>
      <c r="G17" s="935">
        <v>30194</v>
      </c>
      <c r="H17" s="935">
        <v>78970</v>
      </c>
      <c r="I17" s="935">
        <v>27360</v>
      </c>
      <c r="J17" s="935">
        <v>556</v>
      </c>
      <c r="K17" s="936">
        <v>272615</v>
      </c>
    </row>
    <row r="18" spans="1:14">
      <c r="A18" s="994"/>
      <c r="B18" s="995"/>
      <c r="C18" s="995"/>
      <c r="D18" s="995"/>
      <c r="E18" s="995"/>
      <c r="F18" s="931"/>
      <c r="G18" s="931"/>
      <c r="H18" s="931"/>
      <c r="I18" s="931"/>
      <c r="J18" s="931"/>
      <c r="K18" s="932"/>
    </row>
    <row r="19" spans="1:14">
      <c r="A19" s="999" t="s">
        <v>233</v>
      </c>
      <c r="B19" s="1000"/>
      <c r="C19" s="1000"/>
      <c r="D19" s="1000"/>
      <c r="E19" s="1000"/>
    </row>
    <row r="20" spans="1:14">
      <c r="A20" s="1001" t="s">
        <v>723</v>
      </c>
      <c r="B20" s="1002"/>
      <c r="C20" s="1002"/>
      <c r="D20" s="1002"/>
      <c r="E20" s="1002"/>
    </row>
    <row r="21" spans="1:14">
      <c r="A21" s="1338" t="s">
        <v>798</v>
      </c>
      <c r="B21" s="1338"/>
      <c r="C21" s="1338"/>
      <c r="D21" s="1338"/>
    </row>
    <row r="22" spans="1:14" ht="24.75" customHeight="1">
      <c r="A22" s="1339" t="s">
        <v>724</v>
      </c>
      <c r="B22" s="1245"/>
      <c r="C22" s="1245"/>
      <c r="D22" s="1245"/>
      <c r="E22" s="1245"/>
      <c r="F22" s="1245"/>
      <c r="G22" s="1246"/>
      <c r="H22" s="1246"/>
      <c r="I22" s="1175"/>
      <c r="J22" s="1175"/>
      <c r="K22" s="1175"/>
    </row>
    <row r="23" spans="1:14">
      <c r="A23" s="1001" t="s">
        <v>799</v>
      </c>
      <c r="B23" s="1002"/>
      <c r="C23" s="1002"/>
      <c r="D23" s="1002"/>
      <c r="E23" s="1002"/>
    </row>
    <row r="24" spans="1:14">
      <c r="A24" s="1001"/>
      <c r="B24" s="1002"/>
      <c r="C24" s="1002"/>
      <c r="D24" s="1002"/>
      <c r="E24" s="1002"/>
      <c r="H24" s="942"/>
      <c r="I24" s="1143"/>
    </row>
    <row r="25" spans="1:14">
      <c r="A25" s="1003" t="s">
        <v>176</v>
      </c>
      <c r="H25" s="942"/>
    </row>
    <row r="26" spans="1:14">
      <c r="A26" s="1004" t="s">
        <v>180</v>
      </c>
      <c r="E26" s="942"/>
    </row>
    <row r="27" spans="1:14">
      <c r="C27" s="942"/>
      <c r="D27" s="942"/>
      <c r="E27" s="942"/>
    </row>
    <row r="28" spans="1:14">
      <c r="A28" s="1005"/>
      <c r="B28" s="1006"/>
      <c r="C28" s="942"/>
      <c r="D28" s="1143"/>
      <c r="E28" s="942"/>
    </row>
    <row r="29" spans="1:14">
      <c r="A29" s="1007"/>
      <c r="B29" s="1019"/>
      <c r="C29" s="1085"/>
      <c r="D29" s="1019"/>
      <c r="E29" s="1019"/>
      <c r="F29" s="1019"/>
      <c r="G29" s="1019"/>
      <c r="H29" s="1019"/>
      <c r="I29" s="1019"/>
      <c r="J29" s="1019"/>
      <c r="K29" s="1019"/>
      <c r="L29" s="1019"/>
      <c r="M29" s="1019"/>
      <c r="N29" s="1019"/>
    </row>
    <row r="30" spans="1:14">
      <c r="A30" s="956"/>
      <c r="B30" s="989"/>
      <c r="C30" s="956"/>
    </row>
    <row r="31" spans="1:14">
      <c r="A31" s="1008"/>
      <c r="B31" s="1009"/>
      <c r="C31" s="956"/>
    </row>
    <row r="32" spans="1:14">
      <c r="A32" s="1010"/>
      <c r="B32" s="1011"/>
      <c r="C32" s="956"/>
    </row>
    <row r="33" spans="1:3">
      <c r="A33" s="1010"/>
      <c r="B33" s="967"/>
      <c r="C33" s="956"/>
    </row>
    <row r="34" spans="1:3">
      <c r="A34" s="1010"/>
      <c r="B34" s="967"/>
      <c r="C34" s="956"/>
    </row>
    <row r="35" spans="1:3">
      <c r="A35" s="1010"/>
      <c r="B35" s="967"/>
      <c r="C35" s="956"/>
    </row>
    <row r="36" spans="1:3">
      <c r="A36" s="1010"/>
      <c r="B36" s="967"/>
      <c r="C36" s="956"/>
    </row>
    <row r="37" spans="1:3">
      <c r="A37" s="1010"/>
      <c r="B37" s="967"/>
      <c r="C37" s="956"/>
    </row>
    <row r="38" spans="1:3">
      <c r="A38" s="1010"/>
      <c r="B38" s="967"/>
      <c r="C38" s="956"/>
    </row>
    <row r="39" spans="1:3">
      <c r="A39" s="1010"/>
      <c r="B39" s="967"/>
      <c r="C39" s="956"/>
    </row>
    <row r="40" spans="1:3">
      <c r="A40" s="1010"/>
      <c r="B40" s="967"/>
      <c r="C40" s="956"/>
    </row>
    <row r="41" spans="1:3">
      <c r="A41" s="1010"/>
      <c r="B41" s="1012"/>
      <c r="C41" s="956"/>
    </row>
    <row r="42" spans="1:3">
      <c r="A42" s="1005"/>
      <c r="B42" s="1013"/>
      <c r="C42" s="956"/>
    </row>
    <row r="43" spans="1:3">
      <c r="A43" s="1005"/>
      <c r="B43" s="1013"/>
      <c r="C43" s="956"/>
    </row>
    <row r="44" spans="1:3">
      <c r="A44" s="1010"/>
      <c r="B44" s="1006"/>
      <c r="C44" s="956"/>
    </row>
    <row r="45" spans="1:3">
      <c r="A45" s="1014"/>
      <c r="B45" s="1015"/>
      <c r="C45" s="956"/>
    </row>
    <row r="46" spans="1:3">
      <c r="A46" s="1016"/>
      <c r="B46" s="1015"/>
      <c r="C46" s="956"/>
    </row>
    <row r="47" spans="1:3">
      <c r="A47" s="1017"/>
      <c r="B47" s="1015"/>
      <c r="C47" s="956"/>
    </row>
    <row r="48" spans="1:3">
      <c r="A48" s="1014"/>
      <c r="B48" s="1015"/>
      <c r="C48" s="956"/>
    </row>
    <row r="49" spans="1:3">
      <c r="A49" s="1016"/>
      <c r="B49" s="1018"/>
      <c r="C49" s="956"/>
    </row>
    <row r="50" spans="1:3">
      <c r="A50" s="1016"/>
      <c r="B50" s="956"/>
      <c r="C50" s="956"/>
    </row>
  </sheetData>
  <mergeCells count="2">
    <mergeCell ref="A21:D21"/>
    <mergeCell ref="A22:K22"/>
  </mergeCells>
  <phoneticPr fontId="2" type="noConversion"/>
  <hyperlinks>
    <hyperlink ref="K1" location="Index!A1" display="Index"/>
  </hyperlinks>
  <pageMargins left="0.75" right="0.75" top="1" bottom="1" header="0.5" footer="0.5"/>
  <pageSetup paperSize="9" scale="67" orientation="landscape" r:id="rId1"/>
  <headerFooter alignWithMargins="0">
    <oddHeader>&amp;CCourt Statistics Quarterly 
Additional Tables - 2014</oddHeader>
    <oddFooter>Page &amp;P of &amp;N</oddFooter>
  </headerFooter>
</worksheet>
</file>

<file path=xl/worksheets/sheet36.xml><?xml version="1.0" encoding="utf-8"?>
<worksheet xmlns="http://schemas.openxmlformats.org/spreadsheetml/2006/main" xmlns:r="http://schemas.openxmlformats.org/officeDocument/2006/relationships">
  <sheetPr codeName="Sheet42"/>
  <dimension ref="A1:AD167"/>
  <sheetViews>
    <sheetView zoomScaleNormal="100" zoomScaleSheetLayoutView="100" workbookViewId="0"/>
  </sheetViews>
  <sheetFormatPr defaultRowHeight="12.75"/>
  <cols>
    <col min="1" max="1" width="23.7109375" style="952" customWidth="1"/>
    <col min="2" max="6" width="12.7109375" style="952" customWidth="1"/>
    <col min="7" max="7" width="12.85546875" style="952" customWidth="1"/>
    <col min="8" max="12" width="12.7109375" style="952" customWidth="1"/>
    <col min="13" max="16384" width="9.140625" style="952"/>
  </cols>
  <sheetData>
    <row r="1" spans="1:12">
      <c r="A1" s="1034" t="s">
        <v>234</v>
      </c>
      <c r="B1" s="1346"/>
      <c r="C1" s="1346"/>
      <c r="D1" s="1346"/>
      <c r="E1" s="1346"/>
      <c r="F1" s="1346"/>
      <c r="G1" s="1346"/>
      <c r="H1" s="1346"/>
      <c r="I1" s="1346"/>
      <c r="J1" s="1346"/>
      <c r="K1" s="1346"/>
      <c r="L1" s="922" t="s">
        <v>643</v>
      </c>
    </row>
    <row r="2" spans="1:12">
      <c r="A2" s="1034" t="s">
        <v>592</v>
      </c>
      <c r="B2" s="1346"/>
      <c r="C2" s="1346"/>
      <c r="D2" s="1346"/>
      <c r="E2" s="1346"/>
      <c r="F2" s="1346"/>
      <c r="G2" s="1346"/>
      <c r="H2" s="1346"/>
      <c r="I2" s="1346"/>
      <c r="J2" s="1346"/>
      <c r="K2" s="1346"/>
      <c r="L2" s="1035"/>
    </row>
    <row r="3" spans="1:12" ht="12.75" customHeight="1">
      <c r="A3" s="1036" t="s">
        <v>801</v>
      </c>
      <c r="B3" s="1036"/>
      <c r="C3" s="1036"/>
      <c r="D3" s="1036"/>
      <c r="E3" s="1036"/>
      <c r="F3" s="1036"/>
      <c r="G3" s="1036"/>
      <c r="H3" s="1036"/>
      <c r="I3" s="1036"/>
      <c r="J3" s="1036"/>
      <c r="K3" s="1036"/>
      <c r="L3" s="1036"/>
    </row>
    <row r="4" spans="1:12">
      <c r="A4" s="976"/>
      <c r="B4" s="976"/>
      <c r="C4" s="976"/>
      <c r="D4" s="976"/>
      <c r="E4" s="976"/>
      <c r="F4" s="976"/>
      <c r="G4" s="976"/>
      <c r="H4" s="976"/>
      <c r="I4" s="976"/>
      <c r="J4" s="976"/>
      <c r="K4" s="976"/>
      <c r="L4" s="976"/>
    </row>
    <row r="5" spans="1:12" ht="12.75" customHeight="1">
      <c r="A5" s="1286" t="s">
        <v>748</v>
      </c>
      <c r="B5" s="1152" t="s">
        <v>456</v>
      </c>
      <c r="C5" s="1152"/>
      <c r="D5" s="1152" t="s">
        <v>608</v>
      </c>
      <c r="E5" s="1152"/>
      <c r="F5" s="1152"/>
      <c r="G5" s="1152"/>
      <c r="H5" s="1291" t="s">
        <v>160</v>
      </c>
      <c r="I5" s="1152" t="s">
        <v>609</v>
      </c>
      <c r="J5" s="1152"/>
      <c r="K5" s="1152"/>
      <c r="L5" s="1291" t="s">
        <v>231</v>
      </c>
    </row>
    <row r="6" spans="1:12" ht="12.75" customHeight="1">
      <c r="A6" s="1347"/>
      <c r="B6" s="1341" t="s">
        <v>532</v>
      </c>
      <c r="C6" s="1342" t="s">
        <v>610</v>
      </c>
      <c r="D6" s="1342" t="s">
        <v>225</v>
      </c>
      <c r="E6" s="1342" t="s">
        <v>315</v>
      </c>
      <c r="F6" s="1342" t="s">
        <v>56</v>
      </c>
      <c r="G6" s="1342" t="s">
        <v>57</v>
      </c>
      <c r="H6" s="1340"/>
      <c r="I6" s="1342" t="s">
        <v>611</v>
      </c>
      <c r="J6" s="1345" t="s">
        <v>612</v>
      </c>
      <c r="K6" s="1345"/>
      <c r="L6" s="1340"/>
    </row>
    <row r="7" spans="1:12" ht="28.5" customHeight="1">
      <c r="A7" s="1347"/>
      <c r="B7" s="1341"/>
      <c r="C7" s="1342"/>
      <c r="D7" s="1342"/>
      <c r="E7" s="1342"/>
      <c r="F7" s="1342"/>
      <c r="G7" s="1342"/>
      <c r="H7" s="1293"/>
      <c r="I7" s="1342"/>
      <c r="J7" s="1037" t="s">
        <v>613</v>
      </c>
      <c r="K7" s="1037" t="s">
        <v>614</v>
      </c>
      <c r="L7" s="1340"/>
    </row>
    <row r="8" spans="1:12">
      <c r="A8" s="1038">
        <v>2003</v>
      </c>
      <c r="B8" s="1039">
        <v>2579</v>
      </c>
      <c r="C8" s="1040">
        <v>3693</v>
      </c>
      <c r="D8" s="1040">
        <v>4860</v>
      </c>
      <c r="E8" s="1040">
        <v>6653</v>
      </c>
      <c r="F8" s="1040">
        <v>3922</v>
      </c>
      <c r="G8" s="1040">
        <v>1558</v>
      </c>
      <c r="H8" s="1041">
        <v>90487</v>
      </c>
      <c r="I8" s="1040">
        <v>86423</v>
      </c>
      <c r="J8" s="1040">
        <v>14965</v>
      </c>
      <c r="K8" s="1040">
        <v>32769</v>
      </c>
      <c r="L8" s="1042">
        <v>247909</v>
      </c>
    </row>
    <row r="9" spans="1:12">
      <c r="A9" s="1043">
        <v>2004</v>
      </c>
      <c r="B9" s="1044">
        <v>2579</v>
      </c>
      <c r="C9" s="1044">
        <v>3290</v>
      </c>
      <c r="D9" s="1044">
        <v>5323</v>
      </c>
      <c r="E9" s="1044">
        <v>5871</v>
      </c>
      <c r="F9" s="1044">
        <v>4059</v>
      </c>
      <c r="G9" s="1044">
        <v>1610</v>
      </c>
      <c r="H9" s="1044">
        <v>93563</v>
      </c>
      <c r="I9" s="1044">
        <v>85870</v>
      </c>
      <c r="J9" s="1044">
        <v>16643</v>
      </c>
      <c r="K9" s="1044">
        <v>34103</v>
      </c>
      <c r="L9" s="1045">
        <v>252911</v>
      </c>
    </row>
    <row r="10" spans="1:12">
      <c r="A10" s="1043">
        <v>2005</v>
      </c>
      <c r="B10" s="1044">
        <v>2254</v>
      </c>
      <c r="C10" s="1046">
        <v>2866</v>
      </c>
      <c r="D10" s="1046">
        <v>4497</v>
      </c>
      <c r="E10" s="1046">
        <v>5351</v>
      </c>
      <c r="F10" s="1046">
        <v>4012</v>
      </c>
      <c r="G10" s="1046">
        <v>1463</v>
      </c>
      <c r="H10" s="1047">
        <v>93526</v>
      </c>
      <c r="I10" s="1046">
        <v>86010</v>
      </c>
      <c r="J10" s="1046">
        <v>17282</v>
      </c>
      <c r="K10" s="1046">
        <v>34311</v>
      </c>
      <c r="L10" s="1045">
        <v>251572</v>
      </c>
    </row>
    <row r="11" spans="1:12">
      <c r="A11" s="1043">
        <v>2006</v>
      </c>
      <c r="B11" s="1044">
        <v>2185</v>
      </c>
      <c r="C11" s="1046">
        <v>2454</v>
      </c>
      <c r="D11" s="1046">
        <v>4839</v>
      </c>
      <c r="E11" s="1046">
        <v>5541</v>
      </c>
      <c r="F11" s="1046">
        <v>3274</v>
      </c>
      <c r="G11" s="1046">
        <v>1369</v>
      </c>
      <c r="H11" s="1047">
        <v>97897</v>
      </c>
      <c r="I11" s="1046">
        <v>83160</v>
      </c>
      <c r="J11" s="1046">
        <v>17487</v>
      </c>
      <c r="K11" s="1046">
        <v>32339</v>
      </c>
      <c r="L11" s="1045">
        <v>250545</v>
      </c>
    </row>
    <row r="12" spans="1:12">
      <c r="A12" s="1043">
        <v>2007</v>
      </c>
      <c r="B12" s="1048">
        <v>2329</v>
      </c>
      <c r="C12" s="1048">
        <v>2951</v>
      </c>
      <c r="D12" s="1048">
        <v>4618.8</v>
      </c>
      <c r="E12" s="1048">
        <v>5454</v>
      </c>
      <c r="F12" s="1048">
        <v>3955</v>
      </c>
      <c r="G12" s="1048">
        <v>1400.5</v>
      </c>
      <c r="H12" s="1048">
        <v>99326</v>
      </c>
      <c r="I12" s="1048">
        <v>79713</v>
      </c>
      <c r="J12" s="1048">
        <v>17399.5</v>
      </c>
      <c r="K12" s="1048">
        <v>30799.3</v>
      </c>
      <c r="L12" s="1045">
        <v>247946.1</v>
      </c>
    </row>
    <row r="13" spans="1:12">
      <c r="A13" s="1043">
        <v>2008</v>
      </c>
      <c r="B13" s="1048">
        <v>2252</v>
      </c>
      <c r="C13" s="1048">
        <v>3216</v>
      </c>
      <c r="D13" s="1048">
        <v>5277.5</v>
      </c>
      <c r="E13" s="1048">
        <v>6103.5</v>
      </c>
      <c r="F13" s="1048">
        <v>3096.3</v>
      </c>
      <c r="G13" s="1048">
        <v>1178.5</v>
      </c>
      <c r="H13" s="1048">
        <v>101032</v>
      </c>
      <c r="I13" s="1048">
        <v>86716.2</v>
      </c>
      <c r="J13" s="1048">
        <v>19677.099999999999</v>
      </c>
      <c r="K13" s="1048">
        <v>33380.300000000003</v>
      </c>
      <c r="L13" s="1045">
        <v>261929.4</v>
      </c>
    </row>
    <row r="14" spans="1:12">
      <c r="A14" s="1043">
        <v>2009</v>
      </c>
      <c r="B14" s="1048">
        <v>2376</v>
      </c>
      <c r="C14" s="1048">
        <v>4012</v>
      </c>
      <c r="D14" s="1048">
        <v>2270</v>
      </c>
      <c r="E14" s="1048">
        <v>9805</v>
      </c>
      <c r="F14" s="1048">
        <v>3813</v>
      </c>
      <c r="G14" s="1048">
        <v>711</v>
      </c>
      <c r="H14" s="1048">
        <v>102163</v>
      </c>
      <c r="I14" s="1048">
        <v>90603</v>
      </c>
      <c r="J14" s="1048">
        <v>22008.5</v>
      </c>
      <c r="K14" s="1048">
        <v>33174.5</v>
      </c>
      <c r="L14" s="1045">
        <v>270936</v>
      </c>
    </row>
    <row r="15" spans="1:12">
      <c r="A15" s="1043">
        <v>2010</v>
      </c>
      <c r="B15" s="1048">
        <v>2062</v>
      </c>
      <c r="C15" s="1048">
        <v>2542</v>
      </c>
      <c r="D15" s="1048">
        <v>5738.5</v>
      </c>
      <c r="E15" s="1048">
        <v>5867.5</v>
      </c>
      <c r="F15" s="1048">
        <v>3389.5</v>
      </c>
      <c r="G15" s="1048">
        <v>1147.5</v>
      </c>
      <c r="H15" s="1048">
        <v>110969</v>
      </c>
      <c r="I15" s="1048">
        <v>93005.5</v>
      </c>
      <c r="J15" s="1048">
        <v>24230</v>
      </c>
      <c r="K15" s="1048">
        <v>33472</v>
      </c>
      <c r="L15" s="1045">
        <v>282423.5</v>
      </c>
    </row>
    <row r="16" spans="1:12">
      <c r="A16" s="1043">
        <v>2011</v>
      </c>
      <c r="B16" s="1048">
        <v>3492</v>
      </c>
      <c r="C16" s="1048">
        <v>5017</v>
      </c>
      <c r="D16" s="1048">
        <v>4674</v>
      </c>
      <c r="E16" s="1048">
        <v>5641</v>
      </c>
      <c r="F16" s="1048">
        <v>2405</v>
      </c>
      <c r="G16" s="1048">
        <v>613</v>
      </c>
      <c r="H16" s="1048">
        <v>106352</v>
      </c>
      <c r="I16" s="1048">
        <v>86891</v>
      </c>
      <c r="J16" s="1048">
        <v>25411</v>
      </c>
      <c r="K16" s="1048">
        <v>34344</v>
      </c>
      <c r="L16" s="1045">
        <v>274840</v>
      </c>
    </row>
    <row r="17" spans="1:30" ht="14.25">
      <c r="A17" s="1144" t="s">
        <v>55</v>
      </c>
      <c r="B17" s="1048">
        <v>3312</v>
      </c>
      <c r="C17" s="1048">
        <v>5199</v>
      </c>
      <c r="D17" s="1048">
        <v>4494</v>
      </c>
      <c r="E17" s="1048">
        <v>8482</v>
      </c>
      <c r="F17" s="1049" t="s">
        <v>442</v>
      </c>
      <c r="G17" s="1049" t="s">
        <v>442</v>
      </c>
      <c r="H17" s="1048">
        <v>106548</v>
      </c>
      <c r="I17" s="1048">
        <v>89595</v>
      </c>
      <c r="J17" s="1048">
        <v>29137</v>
      </c>
      <c r="K17" s="1048">
        <v>31268.5</v>
      </c>
      <c r="L17" s="1045">
        <v>278035.5</v>
      </c>
    </row>
    <row r="18" spans="1:30">
      <c r="A18" s="1043">
        <v>2013</v>
      </c>
      <c r="B18" s="1048">
        <v>3145</v>
      </c>
      <c r="C18" s="1048">
        <v>3652</v>
      </c>
      <c r="D18" s="1048">
        <v>3801</v>
      </c>
      <c r="E18" s="1048">
        <v>4333</v>
      </c>
      <c r="F18" s="1048">
        <v>2306</v>
      </c>
      <c r="G18" s="1048">
        <v>587</v>
      </c>
      <c r="H18" s="1048">
        <v>103596</v>
      </c>
      <c r="I18" s="1048">
        <v>87068</v>
      </c>
      <c r="J18" s="1048">
        <v>30186</v>
      </c>
      <c r="K18" s="1048">
        <v>31519.5</v>
      </c>
      <c r="L18" s="1045">
        <v>270193.5</v>
      </c>
    </row>
    <row r="19" spans="1:30">
      <c r="A19" s="1050">
        <v>2014</v>
      </c>
      <c r="B19" s="1051">
        <v>3015</v>
      </c>
      <c r="C19" s="1051">
        <v>4302</v>
      </c>
      <c r="D19" s="1051">
        <v>5236</v>
      </c>
      <c r="E19" s="1051">
        <v>6051</v>
      </c>
      <c r="F19" s="1051">
        <v>2427</v>
      </c>
      <c r="G19" s="1051">
        <v>663</v>
      </c>
      <c r="H19" s="1051">
        <v>105052</v>
      </c>
      <c r="I19" s="1051">
        <v>86883</v>
      </c>
      <c r="J19" s="1051">
        <v>30541.5</v>
      </c>
      <c r="K19" s="1051">
        <v>28444</v>
      </c>
      <c r="L19" s="1052">
        <v>272614.5</v>
      </c>
      <c r="M19" s="1074"/>
    </row>
    <row r="20" spans="1:30" s="976" customFormat="1">
      <c r="A20" s="1053"/>
      <c r="B20" s="1054"/>
      <c r="C20" s="1054"/>
      <c r="D20" s="1054"/>
      <c r="E20" s="1054"/>
      <c r="F20" s="1054"/>
      <c r="G20" s="1054"/>
      <c r="H20" s="1054"/>
      <c r="I20" s="1054"/>
      <c r="J20" s="1054"/>
      <c r="K20" s="1054"/>
      <c r="L20" s="1054"/>
      <c r="M20" s="952"/>
      <c r="N20" s="952"/>
      <c r="O20" s="952"/>
      <c r="P20" s="952"/>
      <c r="Q20" s="952"/>
      <c r="R20" s="952"/>
      <c r="S20" s="952"/>
      <c r="T20" s="952"/>
      <c r="U20" s="952"/>
      <c r="V20" s="952"/>
      <c r="W20" s="952"/>
      <c r="X20" s="952"/>
      <c r="Y20" s="952"/>
      <c r="Z20" s="952"/>
      <c r="AA20" s="952"/>
      <c r="AB20" s="952"/>
      <c r="AC20" s="952"/>
      <c r="AD20" s="952"/>
    </row>
    <row r="21" spans="1:30" ht="12.75" customHeight="1">
      <c r="A21" s="1286" t="s">
        <v>800</v>
      </c>
      <c r="B21" s="1152" t="s">
        <v>456</v>
      </c>
      <c r="C21" s="1152"/>
      <c r="D21" s="1152" t="s">
        <v>608</v>
      </c>
      <c r="E21" s="1152"/>
      <c r="F21" s="1152"/>
      <c r="G21" s="1152"/>
      <c r="H21" s="1291" t="s">
        <v>160</v>
      </c>
      <c r="I21" s="1152" t="s">
        <v>609</v>
      </c>
      <c r="J21" s="1152"/>
      <c r="K21" s="1152"/>
      <c r="L21" s="1291" t="s">
        <v>231</v>
      </c>
    </row>
    <row r="22" spans="1:30" ht="12.75" customHeight="1">
      <c r="A22" s="1347"/>
      <c r="B22" s="1341" t="s">
        <v>532</v>
      </c>
      <c r="C22" s="1342" t="s">
        <v>610</v>
      </c>
      <c r="D22" s="1342" t="s">
        <v>225</v>
      </c>
      <c r="E22" s="1342" t="s">
        <v>315</v>
      </c>
      <c r="F22" s="1342" t="s">
        <v>56</v>
      </c>
      <c r="G22" s="1342" t="s">
        <v>57</v>
      </c>
      <c r="H22" s="1340"/>
      <c r="I22" s="1342" t="s">
        <v>611</v>
      </c>
      <c r="J22" s="1345" t="s">
        <v>612</v>
      </c>
      <c r="K22" s="1345"/>
      <c r="L22" s="1340"/>
    </row>
    <row r="23" spans="1:30" ht="28.5" customHeight="1">
      <c r="A23" s="1348"/>
      <c r="B23" s="1343"/>
      <c r="C23" s="1344"/>
      <c r="D23" s="1342"/>
      <c r="E23" s="1342"/>
      <c r="F23" s="1342"/>
      <c r="G23" s="1342"/>
      <c r="H23" s="1293"/>
      <c r="I23" s="1344"/>
      <c r="J23" s="1055" t="s">
        <v>613</v>
      </c>
      <c r="K23" s="1055" t="s">
        <v>614</v>
      </c>
      <c r="L23" s="1293"/>
    </row>
    <row r="24" spans="1:30">
      <c r="A24" s="1056"/>
      <c r="B24" s="1057"/>
      <c r="C24" s="1058"/>
      <c r="D24" s="1058"/>
      <c r="E24" s="1058"/>
      <c r="F24" s="1058"/>
      <c r="G24" s="1058"/>
      <c r="H24" s="1059"/>
      <c r="I24" s="1058"/>
      <c r="J24" s="1058"/>
      <c r="K24" s="1058"/>
      <c r="L24" s="1060"/>
    </row>
    <row r="25" spans="1:30">
      <c r="A25" s="1061" t="s">
        <v>598</v>
      </c>
      <c r="B25" s="1062">
        <v>1026</v>
      </c>
      <c r="C25" s="1062">
        <v>3052</v>
      </c>
      <c r="D25" s="1062" t="s">
        <v>247</v>
      </c>
      <c r="E25" s="1063">
        <v>363</v>
      </c>
      <c r="F25" s="1062">
        <v>46</v>
      </c>
      <c r="G25" s="1062" t="s">
        <v>247</v>
      </c>
      <c r="H25" s="1062" t="s">
        <v>247</v>
      </c>
      <c r="I25" s="1062">
        <v>1</v>
      </c>
      <c r="J25" s="1062">
        <v>37</v>
      </c>
      <c r="K25" s="1064">
        <v>0.5</v>
      </c>
      <c r="L25" s="1054">
        <v>4525.5</v>
      </c>
    </row>
    <row r="26" spans="1:30">
      <c r="A26" s="1065" t="s">
        <v>599</v>
      </c>
      <c r="B26" s="1062">
        <v>1357</v>
      </c>
      <c r="C26" s="1062">
        <v>1094</v>
      </c>
      <c r="D26" s="1062">
        <v>4230</v>
      </c>
      <c r="E26" s="1063">
        <v>3872</v>
      </c>
      <c r="F26" s="1062">
        <v>2008</v>
      </c>
      <c r="G26" s="1062">
        <v>614</v>
      </c>
      <c r="H26" s="1062">
        <v>2935</v>
      </c>
      <c r="I26" s="1062">
        <v>27</v>
      </c>
      <c r="J26" s="1064">
        <v>167</v>
      </c>
      <c r="K26" s="1064">
        <v>20.5</v>
      </c>
      <c r="L26" s="1054">
        <v>16324.5</v>
      </c>
    </row>
    <row r="27" spans="1:30">
      <c r="A27" s="1065" t="s">
        <v>600</v>
      </c>
      <c r="B27" s="1062">
        <v>158</v>
      </c>
      <c r="C27" s="1062">
        <v>156</v>
      </c>
      <c r="D27" s="1062">
        <v>498</v>
      </c>
      <c r="E27" s="1063">
        <v>520</v>
      </c>
      <c r="F27" s="1062">
        <v>373</v>
      </c>
      <c r="G27" s="1062">
        <v>16</v>
      </c>
      <c r="H27" s="1062">
        <v>24</v>
      </c>
      <c r="I27" s="1062">
        <v>136</v>
      </c>
      <c r="J27" s="1064">
        <v>27</v>
      </c>
      <c r="K27" s="1064">
        <v>15.5</v>
      </c>
      <c r="L27" s="1054">
        <v>1923.5</v>
      </c>
    </row>
    <row r="28" spans="1:30">
      <c r="A28" s="1065" t="s">
        <v>602</v>
      </c>
      <c r="B28" s="1062">
        <v>421</v>
      </c>
      <c r="C28" s="1062" t="s">
        <v>247</v>
      </c>
      <c r="D28" s="1062">
        <v>159</v>
      </c>
      <c r="E28" s="1063">
        <v>798</v>
      </c>
      <c r="F28" s="1062" t="s">
        <v>247</v>
      </c>
      <c r="G28" s="1062">
        <v>19</v>
      </c>
      <c r="H28" s="1062">
        <v>77211</v>
      </c>
      <c r="I28" s="1062">
        <v>9560.5</v>
      </c>
      <c r="J28" s="1064">
        <v>19364</v>
      </c>
      <c r="K28" s="1064">
        <v>4521</v>
      </c>
      <c r="L28" s="1054">
        <v>112053.5</v>
      </c>
    </row>
    <row r="29" spans="1:30">
      <c r="A29" s="1061" t="s">
        <v>603</v>
      </c>
      <c r="B29" s="1062" t="s">
        <v>247</v>
      </c>
      <c r="C29" s="1062" t="s">
        <v>247</v>
      </c>
      <c r="D29" s="1062" t="s">
        <v>247</v>
      </c>
      <c r="E29" s="1063" t="s">
        <v>247</v>
      </c>
      <c r="F29" s="1062" t="s">
        <v>247</v>
      </c>
      <c r="G29" s="1062" t="s">
        <v>247</v>
      </c>
      <c r="H29" s="1062">
        <v>432</v>
      </c>
      <c r="I29" s="1062">
        <v>78.5</v>
      </c>
      <c r="J29" s="1064">
        <v>155.5</v>
      </c>
      <c r="K29" s="1064">
        <v>42</v>
      </c>
      <c r="L29" s="1054">
        <v>708</v>
      </c>
    </row>
    <row r="30" spans="1:30">
      <c r="A30" s="1061" t="s">
        <v>604</v>
      </c>
      <c r="B30" s="1062">
        <v>53</v>
      </c>
      <c r="C30" s="1062" t="s">
        <v>247</v>
      </c>
      <c r="D30" s="1062">
        <v>349</v>
      </c>
      <c r="E30" s="1063">
        <v>498</v>
      </c>
      <c r="F30" s="1062" t="s">
        <v>247</v>
      </c>
      <c r="G30" s="1062">
        <v>14</v>
      </c>
      <c r="H30" s="1062">
        <v>23894</v>
      </c>
      <c r="I30" s="1062">
        <v>2304</v>
      </c>
      <c r="J30" s="1064">
        <v>2024.5</v>
      </c>
      <c r="K30" s="1064">
        <v>1057.5</v>
      </c>
      <c r="L30" s="1054">
        <v>30194</v>
      </c>
    </row>
    <row r="31" spans="1:30">
      <c r="A31" s="1061" t="s">
        <v>605</v>
      </c>
      <c r="B31" s="1062" t="s">
        <v>247</v>
      </c>
      <c r="C31" s="1062" t="s">
        <v>247</v>
      </c>
      <c r="D31" s="1062" t="s">
        <v>247</v>
      </c>
      <c r="E31" s="1063" t="s">
        <v>247</v>
      </c>
      <c r="F31" s="1062" t="s">
        <v>247</v>
      </c>
      <c r="G31" s="1062" t="s">
        <v>247</v>
      </c>
      <c r="H31" s="1062" t="s">
        <v>247</v>
      </c>
      <c r="I31" s="1062">
        <v>49981.5</v>
      </c>
      <c r="J31" s="1064">
        <v>8689.5</v>
      </c>
      <c r="K31" s="1064">
        <v>20299</v>
      </c>
      <c r="L31" s="1054">
        <v>78970</v>
      </c>
    </row>
    <row r="32" spans="1:30">
      <c r="A32" s="1061" t="s">
        <v>606</v>
      </c>
      <c r="B32" s="1062" t="s">
        <v>247</v>
      </c>
      <c r="C32" s="1062" t="s">
        <v>247</v>
      </c>
      <c r="D32" s="1062" t="s">
        <v>247</v>
      </c>
      <c r="E32" s="1063" t="s">
        <v>247</v>
      </c>
      <c r="F32" s="1062" t="s">
        <v>247</v>
      </c>
      <c r="G32" s="1062" t="s">
        <v>247</v>
      </c>
      <c r="H32" s="1062" t="s">
        <v>247</v>
      </c>
      <c r="I32" s="1062">
        <v>24794.5</v>
      </c>
      <c r="J32" s="1064">
        <v>77</v>
      </c>
      <c r="K32" s="1064">
        <v>2488</v>
      </c>
      <c r="L32" s="1054">
        <v>27359.5</v>
      </c>
    </row>
    <row r="33" spans="1:12">
      <c r="A33" s="1061" t="s">
        <v>863</v>
      </c>
      <c r="B33" s="1062" t="s">
        <v>247</v>
      </c>
      <c r="C33" s="1062" t="s">
        <v>247</v>
      </c>
      <c r="D33" s="1062" t="s">
        <v>247</v>
      </c>
      <c r="E33" s="1062" t="s">
        <v>247</v>
      </c>
      <c r="F33" s="1062" t="s">
        <v>247</v>
      </c>
      <c r="G33" s="1062" t="s">
        <v>247</v>
      </c>
      <c r="H33" s="1062">
        <v>556</v>
      </c>
      <c r="I33" s="1062" t="s">
        <v>442</v>
      </c>
      <c r="J33" s="1062" t="s">
        <v>442</v>
      </c>
      <c r="K33" s="1062" t="s">
        <v>442</v>
      </c>
      <c r="L33" s="1054">
        <v>556</v>
      </c>
    </row>
    <row r="34" spans="1:12">
      <c r="A34" s="1061"/>
      <c r="B34" s="1064"/>
      <c r="C34" s="1064"/>
      <c r="D34" s="1064"/>
      <c r="E34" s="1063"/>
      <c r="F34" s="1063"/>
      <c r="G34" s="1064"/>
      <c r="H34" s="1064"/>
      <c r="I34" s="1064"/>
      <c r="J34" s="1064"/>
      <c r="K34" s="1064"/>
      <c r="L34" s="1054"/>
    </row>
    <row r="35" spans="1:12">
      <c r="A35" s="1075" t="s">
        <v>634</v>
      </c>
      <c r="B35" s="1076">
        <v>3015</v>
      </c>
      <c r="C35" s="1076">
        <v>4302</v>
      </c>
      <c r="D35" s="1076">
        <v>5236</v>
      </c>
      <c r="E35" s="1076">
        <v>6051</v>
      </c>
      <c r="F35" s="1076">
        <v>2427</v>
      </c>
      <c r="G35" s="1076">
        <v>663</v>
      </c>
      <c r="H35" s="1076">
        <v>105052</v>
      </c>
      <c r="I35" s="1076">
        <v>86883</v>
      </c>
      <c r="J35" s="1076">
        <v>30541.5</v>
      </c>
      <c r="K35" s="1076">
        <v>28444</v>
      </c>
      <c r="L35" s="1076">
        <v>272614.5</v>
      </c>
    </row>
    <row r="36" spans="1:12" s="976" customFormat="1">
      <c r="A36" s="1053"/>
      <c r="B36" s="1077"/>
      <c r="C36" s="1077"/>
      <c r="D36" s="1077"/>
      <c r="E36" s="1077"/>
      <c r="F36" s="1077"/>
      <c r="G36" s="1077"/>
      <c r="H36" s="1077"/>
      <c r="I36" s="1077"/>
      <c r="J36" s="1077"/>
      <c r="K36" s="1077"/>
      <c r="L36" s="1077"/>
    </row>
    <row r="37" spans="1:12" s="976" customFormat="1">
      <c r="A37" s="1053"/>
      <c r="B37" s="1066"/>
      <c r="C37" s="1066"/>
      <c r="D37" s="1066"/>
      <c r="E37" s="1066"/>
      <c r="F37" s="1066"/>
      <c r="G37" s="1066"/>
      <c r="H37" s="1066"/>
      <c r="I37" s="1066"/>
      <c r="J37" s="1066"/>
      <c r="K37" s="1066"/>
      <c r="L37" s="1066"/>
    </row>
    <row r="38" spans="1:12" ht="12.75" customHeight="1">
      <c r="A38" s="1286" t="s">
        <v>678</v>
      </c>
      <c r="B38" s="1152" t="s">
        <v>456</v>
      </c>
      <c r="C38" s="1152"/>
      <c r="D38" s="1152" t="s">
        <v>608</v>
      </c>
      <c r="E38" s="1152"/>
      <c r="F38" s="1152"/>
      <c r="G38" s="1152"/>
      <c r="H38" s="1291" t="s">
        <v>160</v>
      </c>
      <c r="I38" s="1152" t="s">
        <v>609</v>
      </c>
      <c r="J38" s="1152"/>
      <c r="K38" s="1152"/>
      <c r="L38" s="1291" t="s">
        <v>231</v>
      </c>
    </row>
    <row r="39" spans="1:12" ht="12.75" customHeight="1">
      <c r="A39" s="1347"/>
      <c r="B39" s="1341" t="s">
        <v>532</v>
      </c>
      <c r="C39" s="1342" t="s">
        <v>610</v>
      </c>
      <c r="D39" s="1342" t="s">
        <v>225</v>
      </c>
      <c r="E39" s="1342" t="s">
        <v>315</v>
      </c>
      <c r="F39" s="1342" t="s">
        <v>56</v>
      </c>
      <c r="G39" s="1342" t="s">
        <v>57</v>
      </c>
      <c r="H39" s="1340"/>
      <c r="I39" s="1342" t="s">
        <v>611</v>
      </c>
      <c r="J39" s="1345" t="s">
        <v>612</v>
      </c>
      <c r="K39" s="1345"/>
      <c r="L39" s="1340"/>
    </row>
    <row r="40" spans="1:12" ht="28.5" customHeight="1">
      <c r="A40" s="1348"/>
      <c r="B40" s="1343"/>
      <c r="C40" s="1344"/>
      <c r="D40" s="1342"/>
      <c r="E40" s="1342"/>
      <c r="F40" s="1342"/>
      <c r="G40" s="1342"/>
      <c r="H40" s="1293"/>
      <c r="I40" s="1344"/>
      <c r="J40" s="1055" t="s">
        <v>613</v>
      </c>
      <c r="K40" s="1055" t="s">
        <v>614</v>
      </c>
      <c r="L40" s="1293"/>
    </row>
    <row r="41" spans="1:12">
      <c r="A41" s="1056"/>
      <c r="B41" s="1057"/>
      <c r="C41" s="1058"/>
      <c r="D41" s="1058"/>
      <c r="E41" s="1058"/>
      <c r="F41" s="1058"/>
      <c r="G41" s="1058"/>
      <c r="H41" s="1059"/>
      <c r="I41" s="1058"/>
      <c r="J41" s="1058"/>
      <c r="K41" s="1058"/>
      <c r="L41" s="1060"/>
    </row>
    <row r="42" spans="1:12">
      <c r="A42" s="1061" t="s">
        <v>598</v>
      </c>
      <c r="B42" s="1062">
        <v>953</v>
      </c>
      <c r="C42" s="1062">
        <v>3109</v>
      </c>
      <c r="D42" s="1062" t="s">
        <v>247</v>
      </c>
      <c r="E42" s="1063">
        <v>285</v>
      </c>
      <c r="F42" s="1062">
        <v>40</v>
      </c>
      <c r="G42" s="1062" t="s">
        <v>247</v>
      </c>
      <c r="H42" s="1062" t="s">
        <v>247</v>
      </c>
      <c r="I42" s="1062" t="s">
        <v>247</v>
      </c>
      <c r="J42" s="1062">
        <v>2</v>
      </c>
      <c r="K42" s="1062" t="s">
        <v>247</v>
      </c>
      <c r="L42" s="1054">
        <v>4389</v>
      </c>
    </row>
    <row r="43" spans="1:12">
      <c r="A43" s="1065" t="s">
        <v>599</v>
      </c>
      <c r="B43" s="1062">
        <v>1660</v>
      </c>
      <c r="C43" s="1062">
        <v>505</v>
      </c>
      <c r="D43" s="1062">
        <v>2957</v>
      </c>
      <c r="E43" s="1063">
        <v>2746</v>
      </c>
      <c r="F43" s="1062">
        <v>1750</v>
      </c>
      <c r="G43" s="1062">
        <v>572</v>
      </c>
      <c r="H43" s="1062">
        <v>3086</v>
      </c>
      <c r="I43" s="1062">
        <v>18.5</v>
      </c>
      <c r="J43" s="1064">
        <v>124.5</v>
      </c>
      <c r="K43" s="1064">
        <v>17.5</v>
      </c>
      <c r="L43" s="1054">
        <v>13436.5</v>
      </c>
    </row>
    <row r="44" spans="1:12">
      <c r="A44" s="1065" t="s">
        <v>600</v>
      </c>
      <c r="B44" s="1062">
        <v>113</v>
      </c>
      <c r="C44" s="1062">
        <v>38</v>
      </c>
      <c r="D44" s="1062">
        <v>617</v>
      </c>
      <c r="E44" s="1063">
        <v>539</v>
      </c>
      <c r="F44" s="1062">
        <v>516</v>
      </c>
      <c r="G44" s="1062" t="s">
        <v>247</v>
      </c>
      <c r="H44" s="1062">
        <v>8</v>
      </c>
      <c r="I44" s="1062">
        <v>175</v>
      </c>
      <c r="J44" s="1064">
        <v>88</v>
      </c>
      <c r="K44" s="1064">
        <v>8</v>
      </c>
      <c r="L44" s="1054">
        <v>2102</v>
      </c>
    </row>
    <row r="45" spans="1:12">
      <c r="A45" s="1065" t="s">
        <v>602</v>
      </c>
      <c r="B45" s="1062">
        <v>354</v>
      </c>
      <c r="C45" s="1062" t="s">
        <v>247</v>
      </c>
      <c r="D45" s="1062">
        <v>85</v>
      </c>
      <c r="E45" s="1063">
        <v>549</v>
      </c>
      <c r="F45" s="1062" t="s">
        <v>247</v>
      </c>
      <c r="G45" s="1062">
        <v>15</v>
      </c>
      <c r="H45" s="1062">
        <v>79621</v>
      </c>
      <c r="I45" s="1062">
        <v>9515.5</v>
      </c>
      <c r="J45" s="1064">
        <v>19925</v>
      </c>
      <c r="K45" s="1064">
        <v>4821</v>
      </c>
      <c r="L45" s="1054">
        <v>114885.5</v>
      </c>
    </row>
    <row r="46" spans="1:12">
      <c r="A46" s="1061" t="s">
        <v>603</v>
      </c>
      <c r="B46" s="1062" t="s">
        <v>247</v>
      </c>
      <c r="C46" s="1062" t="s">
        <v>247</v>
      </c>
      <c r="D46" s="1062" t="s">
        <v>247</v>
      </c>
      <c r="E46" s="1062" t="s">
        <v>247</v>
      </c>
      <c r="F46" s="1062" t="s">
        <v>247</v>
      </c>
      <c r="G46" s="1062" t="s">
        <v>247</v>
      </c>
      <c r="H46" s="1062">
        <v>582</v>
      </c>
      <c r="I46" s="1062">
        <v>103.5</v>
      </c>
      <c r="J46" s="1064">
        <v>311</v>
      </c>
      <c r="K46" s="1064">
        <v>97</v>
      </c>
      <c r="L46" s="1054">
        <v>1093.5</v>
      </c>
    </row>
    <row r="47" spans="1:12">
      <c r="A47" s="1061" t="s">
        <v>604</v>
      </c>
      <c r="B47" s="1062">
        <v>65</v>
      </c>
      <c r="C47" s="1062" t="s">
        <v>247</v>
      </c>
      <c r="D47" s="1062">
        <v>142</v>
      </c>
      <c r="E47" s="1063">
        <v>214</v>
      </c>
      <c r="F47" s="1062" t="s">
        <v>247</v>
      </c>
      <c r="G47" s="1062" t="s">
        <v>247</v>
      </c>
      <c r="H47" s="1062">
        <v>19919</v>
      </c>
      <c r="I47" s="1062">
        <v>2443</v>
      </c>
      <c r="J47" s="1064">
        <v>2266.5</v>
      </c>
      <c r="K47" s="1064">
        <v>1087.5</v>
      </c>
      <c r="L47" s="1054">
        <v>26137</v>
      </c>
    </row>
    <row r="48" spans="1:12">
      <c r="A48" s="1061" t="s">
        <v>605</v>
      </c>
      <c r="B48" s="983" t="s">
        <v>442</v>
      </c>
      <c r="C48" s="983" t="s">
        <v>442</v>
      </c>
      <c r="D48" s="983" t="s">
        <v>442</v>
      </c>
      <c r="E48" s="1062" t="s">
        <v>247</v>
      </c>
      <c r="F48" s="983" t="s">
        <v>442</v>
      </c>
      <c r="G48" s="983" t="s">
        <v>442</v>
      </c>
      <c r="H48" s="1062">
        <v>0</v>
      </c>
      <c r="I48" s="1062">
        <v>50130.5</v>
      </c>
      <c r="J48" s="1064">
        <v>7311.5</v>
      </c>
      <c r="K48" s="1064">
        <v>23042</v>
      </c>
      <c r="L48" s="1054">
        <v>80484</v>
      </c>
    </row>
    <row r="49" spans="1:12">
      <c r="A49" s="1061" t="s">
        <v>606</v>
      </c>
      <c r="B49" s="983" t="s">
        <v>442</v>
      </c>
      <c r="C49" s="983" t="s">
        <v>442</v>
      </c>
      <c r="D49" s="983" t="s">
        <v>442</v>
      </c>
      <c r="E49" s="1062" t="s">
        <v>247</v>
      </c>
      <c r="F49" s="983" t="s">
        <v>442</v>
      </c>
      <c r="G49" s="983" t="s">
        <v>442</v>
      </c>
      <c r="H49" s="1062">
        <v>0</v>
      </c>
      <c r="I49" s="1062">
        <v>24682</v>
      </c>
      <c r="J49" s="1064">
        <v>157.5</v>
      </c>
      <c r="K49" s="1064">
        <v>2446.5</v>
      </c>
      <c r="L49" s="1054">
        <v>27286</v>
      </c>
    </row>
    <row r="50" spans="1:12" ht="14.25">
      <c r="A50" s="1061" t="s">
        <v>159</v>
      </c>
      <c r="B50" s="983" t="s">
        <v>442</v>
      </c>
      <c r="C50" s="983" t="s">
        <v>442</v>
      </c>
      <c r="D50" s="983" t="s">
        <v>442</v>
      </c>
      <c r="E50" s="1062" t="s">
        <v>247</v>
      </c>
      <c r="F50" s="983" t="s">
        <v>442</v>
      </c>
      <c r="G50" s="983" t="s">
        <v>442</v>
      </c>
      <c r="H50" s="1062">
        <v>380</v>
      </c>
      <c r="I50" s="1062" t="s">
        <v>247</v>
      </c>
      <c r="J50" s="1062" t="s">
        <v>247</v>
      </c>
      <c r="K50" s="1062" t="s">
        <v>247</v>
      </c>
      <c r="L50" s="1054">
        <v>380</v>
      </c>
    </row>
    <row r="51" spans="1:12">
      <c r="A51" s="1061"/>
      <c r="C51" s="1064"/>
      <c r="D51" s="1064"/>
      <c r="E51" s="1063"/>
      <c r="F51" s="1063"/>
      <c r="G51" s="1064"/>
      <c r="H51" s="1064"/>
      <c r="I51" s="1064"/>
      <c r="J51" s="1064"/>
      <c r="K51" s="1064"/>
      <c r="L51" s="1054"/>
    </row>
    <row r="52" spans="1:12">
      <c r="A52" s="1075" t="s">
        <v>634</v>
      </c>
      <c r="B52" s="1076">
        <v>3145</v>
      </c>
      <c r="C52" s="1076">
        <v>3652</v>
      </c>
      <c r="D52" s="1076">
        <v>3801</v>
      </c>
      <c r="E52" s="1076">
        <v>4333</v>
      </c>
      <c r="F52" s="1076">
        <v>2306</v>
      </c>
      <c r="G52" s="1076">
        <v>587</v>
      </c>
      <c r="H52" s="1076">
        <v>103596</v>
      </c>
      <c r="I52" s="1076">
        <v>87068</v>
      </c>
      <c r="J52" s="1076">
        <v>30186</v>
      </c>
      <c r="K52" s="1076">
        <v>31519.5</v>
      </c>
      <c r="L52" s="1076">
        <v>270193.5</v>
      </c>
    </row>
    <row r="53" spans="1:12">
      <c r="A53" s="1053"/>
      <c r="B53" s="1077"/>
      <c r="C53" s="1077"/>
      <c r="D53" s="1077"/>
      <c r="E53" s="1077"/>
      <c r="F53" s="1077"/>
      <c r="G53" s="1077"/>
      <c r="H53" s="1077"/>
      <c r="I53" s="1077"/>
      <c r="J53" s="1077"/>
      <c r="K53" s="1077"/>
      <c r="L53" s="1077"/>
    </row>
    <row r="54" spans="1:12">
      <c r="A54" s="1053"/>
      <c r="B54" s="1066"/>
      <c r="C54" s="1066"/>
      <c r="D54" s="1066"/>
      <c r="E54" s="1066"/>
      <c r="F54" s="1066"/>
      <c r="G54" s="1066"/>
      <c r="H54" s="1066"/>
      <c r="I54" s="1066"/>
      <c r="J54" s="1066"/>
      <c r="K54" s="1066"/>
      <c r="L54" s="1066"/>
    </row>
    <row r="55" spans="1:12" ht="12.75" customHeight="1">
      <c r="A55" s="1286" t="s">
        <v>58</v>
      </c>
      <c r="B55" s="1152" t="s">
        <v>456</v>
      </c>
      <c r="C55" s="1152"/>
      <c r="D55" s="1152" t="s">
        <v>608</v>
      </c>
      <c r="E55" s="1152"/>
      <c r="F55" s="1152"/>
      <c r="G55" s="1152"/>
      <c r="H55" s="1291" t="s">
        <v>160</v>
      </c>
      <c r="I55" s="1152" t="s">
        <v>609</v>
      </c>
      <c r="J55" s="1152"/>
      <c r="K55" s="1152"/>
      <c r="L55" s="1291" t="s">
        <v>231</v>
      </c>
    </row>
    <row r="56" spans="1:12" ht="12.75" customHeight="1">
      <c r="A56" s="1347"/>
      <c r="B56" s="1341" t="s">
        <v>532</v>
      </c>
      <c r="C56" s="1342" t="s">
        <v>610</v>
      </c>
      <c r="D56" s="1342" t="s">
        <v>225</v>
      </c>
      <c r="E56" s="1342" t="s">
        <v>632</v>
      </c>
      <c r="F56" s="1349" t="s">
        <v>49</v>
      </c>
      <c r="G56" s="1342" t="s">
        <v>633</v>
      </c>
      <c r="H56" s="1340"/>
      <c r="I56" s="1342" t="s">
        <v>611</v>
      </c>
      <c r="J56" s="1345" t="s">
        <v>612</v>
      </c>
      <c r="K56" s="1345"/>
      <c r="L56" s="1340"/>
    </row>
    <row r="57" spans="1:12" ht="28.5" customHeight="1">
      <c r="A57" s="1348"/>
      <c r="B57" s="1343"/>
      <c r="C57" s="1344"/>
      <c r="D57" s="1344"/>
      <c r="E57" s="1344"/>
      <c r="F57" s="1344"/>
      <c r="G57" s="1344"/>
      <c r="H57" s="1293"/>
      <c r="I57" s="1344"/>
      <c r="J57" s="1055" t="s">
        <v>613</v>
      </c>
      <c r="K57" s="1055" t="s">
        <v>614</v>
      </c>
      <c r="L57" s="1293"/>
    </row>
    <row r="58" spans="1:12">
      <c r="A58" s="1056"/>
      <c r="B58" s="1057"/>
      <c r="C58" s="1058"/>
      <c r="D58" s="1058"/>
      <c r="E58" s="1058"/>
      <c r="F58" s="1058"/>
      <c r="G58" s="1058"/>
      <c r="H58" s="1059"/>
      <c r="I58" s="1058"/>
      <c r="J58" s="1058"/>
      <c r="K58" s="1058"/>
      <c r="L58" s="1060"/>
    </row>
    <row r="59" spans="1:12">
      <c r="A59" s="1061" t="s">
        <v>598</v>
      </c>
      <c r="B59" s="1062">
        <v>1005</v>
      </c>
      <c r="C59" s="1062">
        <v>4918</v>
      </c>
      <c r="D59" s="1062" t="s">
        <v>247</v>
      </c>
      <c r="E59" s="1063">
        <v>444</v>
      </c>
      <c r="F59" s="983" t="s">
        <v>442</v>
      </c>
      <c r="G59" s="983" t="s">
        <v>442</v>
      </c>
      <c r="H59" s="1062" t="s">
        <v>247</v>
      </c>
      <c r="I59" s="1062" t="s">
        <v>247</v>
      </c>
      <c r="J59" s="1062">
        <v>27</v>
      </c>
      <c r="K59" s="1064">
        <v>2</v>
      </c>
      <c r="L59" s="1054">
        <v>6396</v>
      </c>
    </row>
    <row r="60" spans="1:12">
      <c r="A60" s="1065" t="s">
        <v>599</v>
      </c>
      <c r="B60" s="1062">
        <v>1836</v>
      </c>
      <c r="C60" s="1062">
        <v>281</v>
      </c>
      <c r="D60" s="1062">
        <v>3822</v>
      </c>
      <c r="E60" s="1063">
        <v>5906</v>
      </c>
      <c r="F60" s="983" t="s">
        <v>442</v>
      </c>
      <c r="G60" s="983" t="s">
        <v>442</v>
      </c>
      <c r="H60" s="1062">
        <v>3838</v>
      </c>
      <c r="I60" s="1062">
        <v>19.5</v>
      </c>
      <c r="J60" s="1064">
        <v>112</v>
      </c>
      <c r="K60" s="1064">
        <v>20.5</v>
      </c>
      <c r="L60" s="1054">
        <v>15835</v>
      </c>
    </row>
    <row r="61" spans="1:12">
      <c r="A61" s="1065" t="s">
        <v>600</v>
      </c>
      <c r="B61" s="1062">
        <v>64</v>
      </c>
      <c r="C61" s="1062" t="s">
        <v>247</v>
      </c>
      <c r="D61" s="1062">
        <v>457</v>
      </c>
      <c r="E61" s="1063">
        <v>1466</v>
      </c>
      <c r="F61" s="983" t="s">
        <v>442</v>
      </c>
      <c r="G61" s="983" t="s">
        <v>442</v>
      </c>
      <c r="H61" s="1062">
        <v>206</v>
      </c>
      <c r="I61" s="1062">
        <v>198.5</v>
      </c>
      <c r="J61" s="1064">
        <v>32.5</v>
      </c>
      <c r="K61" s="1064">
        <v>35.5</v>
      </c>
      <c r="L61" s="1054">
        <v>2459.5</v>
      </c>
    </row>
    <row r="62" spans="1:12">
      <c r="A62" s="1065" t="s">
        <v>602</v>
      </c>
      <c r="B62" s="1062">
        <v>372</v>
      </c>
      <c r="C62" s="1062" t="s">
        <v>247</v>
      </c>
      <c r="D62" s="1062">
        <v>116</v>
      </c>
      <c r="E62" s="1063">
        <v>544</v>
      </c>
      <c r="F62" s="983" t="s">
        <v>442</v>
      </c>
      <c r="G62" s="983" t="s">
        <v>442</v>
      </c>
      <c r="H62" s="1062">
        <v>80621</v>
      </c>
      <c r="I62" s="1062">
        <v>10577.5</v>
      </c>
      <c r="J62" s="1064">
        <v>19198</v>
      </c>
      <c r="K62" s="1064">
        <v>4938.5</v>
      </c>
      <c r="L62" s="1054">
        <v>116367</v>
      </c>
    </row>
    <row r="63" spans="1:12">
      <c r="A63" s="1061" t="s">
        <v>603</v>
      </c>
      <c r="B63" s="1062" t="s">
        <v>247</v>
      </c>
      <c r="C63" s="1062" t="s">
        <v>247</v>
      </c>
      <c r="D63" s="1062" t="s">
        <v>247</v>
      </c>
      <c r="E63" s="1062" t="s">
        <v>247</v>
      </c>
      <c r="F63" s="983" t="s">
        <v>442</v>
      </c>
      <c r="G63" s="983" t="s">
        <v>442</v>
      </c>
      <c r="H63" s="1062">
        <v>1229</v>
      </c>
      <c r="I63" s="1062">
        <v>78.5</v>
      </c>
      <c r="J63" s="1064">
        <v>292.5</v>
      </c>
      <c r="K63" s="1064">
        <v>91.5</v>
      </c>
      <c r="L63" s="1054">
        <v>1691.5</v>
      </c>
    </row>
    <row r="64" spans="1:12">
      <c r="A64" s="1061" t="s">
        <v>604</v>
      </c>
      <c r="B64" s="1062">
        <v>35</v>
      </c>
      <c r="C64" s="1062" t="s">
        <v>247</v>
      </c>
      <c r="D64" s="1062">
        <v>99</v>
      </c>
      <c r="E64" s="1063">
        <v>122</v>
      </c>
      <c r="F64" s="983" t="s">
        <v>442</v>
      </c>
      <c r="G64" s="983" t="s">
        <v>442</v>
      </c>
      <c r="H64" s="1062">
        <v>20173</v>
      </c>
      <c r="I64" s="1062">
        <v>2219.5</v>
      </c>
      <c r="J64" s="1064">
        <v>2324.5</v>
      </c>
      <c r="K64" s="1064">
        <v>1073</v>
      </c>
      <c r="L64" s="1054">
        <v>26046</v>
      </c>
    </row>
    <row r="65" spans="1:12">
      <c r="A65" s="1061" t="s">
        <v>605</v>
      </c>
      <c r="B65" s="1062" t="s">
        <v>247</v>
      </c>
      <c r="C65" s="1062" t="s">
        <v>247</v>
      </c>
      <c r="D65" s="1062" t="s">
        <v>247</v>
      </c>
      <c r="E65" s="1062" t="s">
        <v>247</v>
      </c>
      <c r="F65" s="983" t="s">
        <v>442</v>
      </c>
      <c r="G65" s="983" t="s">
        <v>442</v>
      </c>
      <c r="H65" s="1062" t="s">
        <v>247</v>
      </c>
      <c r="I65" s="1062">
        <v>53578</v>
      </c>
      <c r="J65" s="1064">
        <v>7008</v>
      </c>
      <c r="K65" s="1064">
        <v>22927</v>
      </c>
      <c r="L65" s="1054">
        <v>83513</v>
      </c>
    </row>
    <row r="66" spans="1:12">
      <c r="A66" s="1061" t="s">
        <v>606</v>
      </c>
      <c r="B66" s="1062" t="s">
        <v>247</v>
      </c>
      <c r="C66" s="1062" t="s">
        <v>247</v>
      </c>
      <c r="D66" s="1062" t="s">
        <v>247</v>
      </c>
      <c r="E66" s="1062" t="s">
        <v>247</v>
      </c>
      <c r="F66" s="983" t="s">
        <v>442</v>
      </c>
      <c r="G66" s="983" t="s">
        <v>442</v>
      </c>
      <c r="H66" s="1062" t="s">
        <v>247</v>
      </c>
      <c r="I66" s="1062">
        <v>22923.5</v>
      </c>
      <c r="J66" s="1064">
        <v>142.5</v>
      </c>
      <c r="K66" s="1064">
        <v>2180.5</v>
      </c>
      <c r="L66" s="1054">
        <v>25246.5</v>
      </c>
    </row>
    <row r="67" spans="1:12" ht="14.25">
      <c r="A67" s="1061" t="s">
        <v>159</v>
      </c>
      <c r="B67" s="1062" t="s">
        <v>247</v>
      </c>
      <c r="C67" s="1062" t="s">
        <v>247</v>
      </c>
      <c r="D67" s="1062" t="s">
        <v>247</v>
      </c>
      <c r="E67" s="1062" t="s">
        <v>247</v>
      </c>
      <c r="F67" s="983" t="s">
        <v>442</v>
      </c>
      <c r="G67" s="983" t="s">
        <v>442</v>
      </c>
      <c r="H67" s="1062">
        <v>481</v>
      </c>
      <c r="I67" s="1062" t="s">
        <v>247</v>
      </c>
      <c r="J67" s="1062" t="s">
        <v>247</v>
      </c>
      <c r="K67" s="1062" t="s">
        <v>247</v>
      </c>
      <c r="L67" s="1054">
        <v>481</v>
      </c>
    </row>
    <row r="68" spans="1:12">
      <c r="A68" s="1061"/>
      <c r="B68" s="1064"/>
      <c r="C68" s="1064"/>
      <c r="D68" s="1064"/>
      <c r="E68" s="976"/>
      <c r="F68" s="976"/>
      <c r="G68" s="1064"/>
      <c r="H68" s="1064"/>
      <c r="I68" s="1064"/>
      <c r="J68" s="1064"/>
      <c r="K68" s="1064"/>
      <c r="L68" s="1054"/>
    </row>
    <row r="69" spans="1:12">
      <c r="A69" s="1075" t="s">
        <v>634</v>
      </c>
      <c r="B69" s="1076">
        <v>3312</v>
      </c>
      <c r="C69" s="1076">
        <v>5199</v>
      </c>
      <c r="D69" s="1076">
        <v>4494</v>
      </c>
      <c r="E69" s="1076">
        <v>8482</v>
      </c>
      <c r="F69" s="1076">
        <v>0</v>
      </c>
      <c r="G69" s="1076">
        <v>0</v>
      </c>
      <c r="H69" s="1076">
        <v>106548</v>
      </c>
      <c r="I69" s="1076">
        <v>89595</v>
      </c>
      <c r="J69" s="1076">
        <v>29137</v>
      </c>
      <c r="K69" s="1076">
        <v>31268.5</v>
      </c>
      <c r="L69" s="1076">
        <v>278035.5</v>
      </c>
    </row>
    <row r="70" spans="1:12">
      <c r="A70" s="1053"/>
      <c r="B70" s="1077"/>
      <c r="C70" s="1077"/>
      <c r="D70" s="1077"/>
      <c r="E70" s="1077"/>
      <c r="F70" s="1077"/>
      <c r="G70" s="1077"/>
      <c r="H70" s="1077"/>
      <c r="I70" s="1077"/>
      <c r="J70" s="1077"/>
      <c r="K70" s="1077"/>
      <c r="L70" s="1077"/>
    </row>
    <row r="71" spans="1:12">
      <c r="A71" s="1053"/>
      <c r="B71" s="1066"/>
      <c r="C71" s="1066"/>
      <c r="D71" s="1066"/>
      <c r="E71" s="1066"/>
      <c r="F71" s="1066"/>
      <c r="G71" s="1066"/>
      <c r="H71" s="1066"/>
      <c r="I71" s="1066"/>
      <c r="J71" s="1066"/>
      <c r="K71" s="1066"/>
      <c r="L71" s="1066"/>
    </row>
    <row r="72" spans="1:12" ht="12.75" customHeight="1">
      <c r="A72" s="1286" t="s">
        <v>702</v>
      </c>
      <c r="B72" s="1152" t="s">
        <v>456</v>
      </c>
      <c r="C72" s="1152"/>
      <c r="D72" s="1152" t="s">
        <v>608</v>
      </c>
      <c r="E72" s="1152"/>
      <c r="F72" s="1152"/>
      <c r="G72" s="1152"/>
      <c r="H72" s="1291" t="s">
        <v>160</v>
      </c>
      <c r="I72" s="1152" t="s">
        <v>609</v>
      </c>
      <c r="J72" s="1152"/>
      <c r="K72" s="1152"/>
      <c r="L72" s="1291" t="s">
        <v>231</v>
      </c>
    </row>
    <row r="73" spans="1:12" ht="12.75" customHeight="1">
      <c r="A73" s="1347"/>
      <c r="B73" s="1341" t="s">
        <v>532</v>
      </c>
      <c r="C73" s="1342" t="s">
        <v>610</v>
      </c>
      <c r="D73" s="1349" t="s">
        <v>225</v>
      </c>
      <c r="E73" s="1349" t="s">
        <v>315</v>
      </c>
      <c r="F73" s="1349" t="s">
        <v>56</v>
      </c>
      <c r="G73" s="1349" t="s">
        <v>57</v>
      </c>
      <c r="H73" s="1340"/>
      <c r="I73" s="1342" t="s">
        <v>611</v>
      </c>
      <c r="J73" s="1345" t="s">
        <v>612</v>
      </c>
      <c r="K73" s="1345"/>
      <c r="L73" s="1340"/>
    </row>
    <row r="74" spans="1:12" ht="28.5" customHeight="1">
      <c r="A74" s="1348"/>
      <c r="B74" s="1343"/>
      <c r="C74" s="1344"/>
      <c r="D74" s="1344"/>
      <c r="E74" s="1344"/>
      <c r="F74" s="1344"/>
      <c r="G74" s="1344"/>
      <c r="H74" s="1293"/>
      <c r="I74" s="1344"/>
      <c r="J74" s="1055" t="s">
        <v>613</v>
      </c>
      <c r="K74" s="1055" t="s">
        <v>614</v>
      </c>
      <c r="L74" s="1293"/>
    </row>
    <row r="75" spans="1:12">
      <c r="A75" s="1056"/>
      <c r="B75" s="1057"/>
      <c r="C75" s="1058"/>
      <c r="D75" s="1058"/>
      <c r="E75" s="1058"/>
      <c r="F75" s="1058"/>
      <c r="G75" s="1058"/>
      <c r="H75" s="1059"/>
      <c r="I75" s="1058"/>
      <c r="J75" s="1058"/>
      <c r="K75" s="1058"/>
      <c r="L75" s="1060"/>
    </row>
    <row r="76" spans="1:12">
      <c r="A76" s="1061" t="s">
        <v>598</v>
      </c>
      <c r="B76" s="1062">
        <v>388</v>
      </c>
      <c r="C76" s="1062">
        <v>4764</v>
      </c>
      <c r="D76" s="1062" t="s">
        <v>247</v>
      </c>
      <c r="E76" s="1063">
        <v>76</v>
      </c>
      <c r="F76" s="1062">
        <v>264</v>
      </c>
      <c r="G76" s="1062" t="s">
        <v>247</v>
      </c>
      <c r="H76" s="1062" t="s">
        <v>247</v>
      </c>
      <c r="I76" s="1062" t="s">
        <v>247</v>
      </c>
      <c r="J76" s="1062" t="s">
        <v>247</v>
      </c>
      <c r="K76" s="1062" t="s">
        <v>247</v>
      </c>
      <c r="L76" s="1054">
        <v>5492</v>
      </c>
    </row>
    <row r="77" spans="1:12">
      <c r="A77" s="1065" t="s">
        <v>599</v>
      </c>
      <c r="B77" s="1062">
        <v>602</v>
      </c>
      <c r="C77" s="1062">
        <v>270</v>
      </c>
      <c r="D77" s="1062">
        <v>4733</v>
      </c>
      <c r="E77" s="1063">
        <v>1236</v>
      </c>
      <c r="F77" s="1062">
        <v>8870.5</v>
      </c>
      <c r="G77" s="1062" t="s">
        <v>247</v>
      </c>
      <c r="H77" s="1062">
        <v>3647</v>
      </c>
      <c r="I77" s="1062">
        <v>31</v>
      </c>
      <c r="J77" s="1064">
        <v>110</v>
      </c>
      <c r="K77" s="1064">
        <v>40</v>
      </c>
      <c r="L77" s="1054">
        <v>19539.5</v>
      </c>
    </row>
    <row r="78" spans="1:12">
      <c r="A78" s="1065" t="s">
        <v>600</v>
      </c>
      <c r="B78" s="1062">
        <v>18</v>
      </c>
      <c r="C78" s="1062" t="s">
        <v>247</v>
      </c>
      <c r="D78" s="1062">
        <v>1495.5</v>
      </c>
      <c r="E78" s="1063">
        <v>1104.5</v>
      </c>
      <c r="F78" s="1062">
        <v>566.5</v>
      </c>
      <c r="G78" s="1062">
        <v>524.5</v>
      </c>
      <c r="H78" s="1062">
        <v>163</v>
      </c>
      <c r="I78" s="1062">
        <v>128.5</v>
      </c>
      <c r="J78" s="1064">
        <v>30</v>
      </c>
      <c r="K78" s="1064">
        <v>13</v>
      </c>
      <c r="L78" s="1054">
        <v>4043.5</v>
      </c>
    </row>
    <row r="79" spans="1:12">
      <c r="A79" s="1065" t="s">
        <v>602</v>
      </c>
      <c r="B79" s="1062">
        <v>117</v>
      </c>
      <c r="C79" s="1062" t="s">
        <v>247</v>
      </c>
      <c r="D79" s="1062">
        <v>568.5</v>
      </c>
      <c r="E79" s="1063">
        <v>640</v>
      </c>
      <c r="F79" s="1062">
        <v>828</v>
      </c>
      <c r="G79" s="1062">
        <v>59</v>
      </c>
      <c r="H79" s="1062">
        <v>81261.55</v>
      </c>
      <c r="I79" s="1062">
        <v>11084.5</v>
      </c>
      <c r="J79" s="1064">
        <v>17801.5</v>
      </c>
      <c r="K79" s="1064">
        <v>5542</v>
      </c>
      <c r="L79" s="1054">
        <v>117902.05</v>
      </c>
    </row>
    <row r="80" spans="1:12">
      <c r="A80" s="1061" t="s">
        <v>603</v>
      </c>
      <c r="B80" s="1062" t="s">
        <v>247</v>
      </c>
      <c r="C80" s="1062" t="s">
        <v>247</v>
      </c>
      <c r="D80" s="1062" t="s">
        <v>247</v>
      </c>
      <c r="E80" s="1063">
        <v>1</v>
      </c>
      <c r="F80" s="1062" t="s">
        <v>247</v>
      </c>
      <c r="G80" s="1062" t="s">
        <v>247</v>
      </c>
      <c r="H80" s="1062">
        <v>1064</v>
      </c>
      <c r="I80" s="1062">
        <v>195.5</v>
      </c>
      <c r="J80" s="1064">
        <v>283</v>
      </c>
      <c r="K80" s="1064">
        <v>120</v>
      </c>
      <c r="L80" s="1054">
        <v>1663.5</v>
      </c>
    </row>
    <row r="81" spans="1:12">
      <c r="A81" s="1061" t="s">
        <v>604</v>
      </c>
      <c r="B81" s="1062">
        <v>31</v>
      </c>
      <c r="C81" s="1062" t="s">
        <v>247</v>
      </c>
      <c r="D81" s="1062">
        <v>89</v>
      </c>
      <c r="E81" s="1063">
        <v>26</v>
      </c>
      <c r="F81" s="1062">
        <v>202</v>
      </c>
      <c r="G81" s="1062" t="s">
        <v>247</v>
      </c>
      <c r="H81" s="1062">
        <v>20216.45</v>
      </c>
      <c r="I81" s="1062">
        <v>2167.5</v>
      </c>
      <c r="J81" s="1064">
        <v>1704.5</v>
      </c>
      <c r="K81" s="1064">
        <v>786</v>
      </c>
      <c r="L81" s="1054">
        <v>25222.45</v>
      </c>
    </row>
    <row r="82" spans="1:12">
      <c r="A82" s="1061" t="s">
        <v>605</v>
      </c>
      <c r="B82" s="1062" t="s">
        <v>247</v>
      </c>
      <c r="C82" s="1062" t="s">
        <v>247</v>
      </c>
      <c r="D82" s="1062">
        <v>591</v>
      </c>
      <c r="E82" s="1063">
        <v>14</v>
      </c>
      <c r="F82" s="1062">
        <v>222</v>
      </c>
      <c r="G82" s="1062" t="s">
        <v>247</v>
      </c>
      <c r="H82" s="1062" t="s">
        <v>247</v>
      </c>
      <c r="I82" s="1062">
        <v>53524.5</v>
      </c>
      <c r="J82" s="1064">
        <v>5440</v>
      </c>
      <c r="K82" s="1064">
        <v>25715.5</v>
      </c>
      <c r="L82" s="1054">
        <v>85507</v>
      </c>
    </row>
    <row r="83" spans="1:12">
      <c r="A83" s="1061" t="s">
        <v>606</v>
      </c>
      <c r="B83" s="1062" t="s">
        <v>247</v>
      </c>
      <c r="C83" s="1062" t="s">
        <v>247</v>
      </c>
      <c r="D83" s="1062" t="s">
        <v>247</v>
      </c>
      <c r="E83" s="1062" t="s">
        <v>247</v>
      </c>
      <c r="F83" s="1062" t="s">
        <v>247</v>
      </c>
      <c r="G83" s="1062" t="s">
        <v>247</v>
      </c>
      <c r="H83" s="1062" t="s">
        <v>247</v>
      </c>
      <c r="I83" s="1062">
        <v>19756.5</v>
      </c>
      <c r="J83" s="1064">
        <v>41</v>
      </c>
      <c r="K83" s="1064">
        <v>2126.5</v>
      </c>
      <c r="L83" s="1054">
        <v>21924</v>
      </c>
    </row>
    <row r="84" spans="1:12" ht="14.25">
      <c r="A84" s="1061" t="s">
        <v>159</v>
      </c>
      <c r="B84" s="1062" t="s">
        <v>247</v>
      </c>
      <c r="C84" s="1062" t="s">
        <v>247</v>
      </c>
      <c r="D84" s="1062" t="s">
        <v>247</v>
      </c>
      <c r="E84" s="1062" t="s">
        <v>247</v>
      </c>
      <c r="F84" s="983" t="s">
        <v>442</v>
      </c>
      <c r="G84" s="983" t="s">
        <v>442</v>
      </c>
      <c r="H84" s="1062" t="s">
        <v>247</v>
      </c>
      <c r="I84" s="1062" t="s">
        <v>247</v>
      </c>
      <c r="J84" s="1062" t="s">
        <v>247</v>
      </c>
      <c r="K84" s="1062" t="s">
        <v>247</v>
      </c>
      <c r="L84" s="1062" t="s">
        <v>247</v>
      </c>
    </row>
    <row r="85" spans="1:12">
      <c r="A85" s="1061"/>
      <c r="B85" s="1064"/>
      <c r="C85" s="1064"/>
      <c r="D85" s="1064"/>
      <c r="E85" s="976"/>
      <c r="F85" s="976"/>
      <c r="G85" s="1064"/>
      <c r="H85" s="1064"/>
      <c r="I85" s="1064"/>
      <c r="J85" s="1064"/>
      <c r="K85" s="1064"/>
      <c r="L85" s="1054"/>
    </row>
    <row r="86" spans="1:12">
      <c r="A86" s="1075" t="s">
        <v>634</v>
      </c>
      <c r="B86" s="1076">
        <v>1156</v>
      </c>
      <c r="C86" s="1076">
        <v>5034</v>
      </c>
      <c r="D86" s="1076">
        <v>7477</v>
      </c>
      <c r="E86" s="1076">
        <v>3097.5</v>
      </c>
      <c r="F86" s="1076">
        <v>10953</v>
      </c>
      <c r="G86" s="1076">
        <v>583.5</v>
      </c>
      <c r="H86" s="1076">
        <v>106352</v>
      </c>
      <c r="I86" s="1076">
        <v>86888</v>
      </c>
      <c r="J86" s="1076">
        <v>25410</v>
      </c>
      <c r="K86" s="1076">
        <v>34343</v>
      </c>
      <c r="L86" s="1076">
        <v>281294</v>
      </c>
    </row>
    <row r="87" spans="1:12">
      <c r="A87" s="1053"/>
      <c r="B87" s="1077"/>
      <c r="C87" s="1077"/>
      <c r="D87" s="1077"/>
      <c r="E87" s="1077"/>
      <c r="F87" s="1077"/>
      <c r="G87" s="1077"/>
      <c r="H87" s="1077"/>
      <c r="I87" s="1077"/>
      <c r="J87" s="1077"/>
      <c r="K87" s="1077"/>
      <c r="L87" s="1077"/>
    </row>
    <row r="88" spans="1:12">
      <c r="A88" s="1053"/>
      <c r="B88" s="1066"/>
      <c r="C88" s="1066"/>
      <c r="D88" s="1066"/>
      <c r="E88" s="1066"/>
      <c r="F88" s="1066"/>
      <c r="G88" s="1066"/>
      <c r="H88" s="1066"/>
      <c r="I88" s="1066"/>
      <c r="J88" s="1066"/>
      <c r="K88" s="1066"/>
      <c r="L88" s="1066"/>
    </row>
    <row r="89" spans="1:12" ht="12.75" customHeight="1">
      <c r="A89" s="1286" t="s">
        <v>709</v>
      </c>
      <c r="B89" s="1152" t="s">
        <v>456</v>
      </c>
      <c r="C89" s="1152"/>
      <c r="D89" s="1152" t="s">
        <v>608</v>
      </c>
      <c r="E89" s="1152"/>
      <c r="F89" s="1152"/>
      <c r="G89" s="1152"/>
      <c r="H89" s="1291" t="s">
        <v>160</v>
      </c>
      <c r="I89" s="1152" t="s">
        <v>609</v>
      </c>
      <c r="J89" s="1152"/>
      <c r="K89" s="1152"/>
      <c r="L89" s="1291" t="s">
        <v>231</v>
      </c>
    </row>
    <row r="90" spans="1:12" ht="12.75" customHeight="1">
      <c r="A90" s="1347"/>
      <c r="B90" s="1341" t="s">
        <v>532</v>
      </c>
      <c r="C90" s="1342" t="s">
        <v>610</v>
      </c>
      <c r="D90" s="1349" t="s">
        <v>225</v>
      </c>
      <c r="E90" s="1349" t="s">
        <v>315</v>
      </c>
      <c r="F90" s="1349" t="s">
        <v>56</v>
      </c>
      <c r="G90" s="1349" t="s">
        <v>57</v>
      </c>
      <c r="H90" s="1340"/>
      <c r="I90" s="1342" t="s">
        <v>611</v>
      </c>
      <c r="J90" s="1345" t="s">
        <v>612</v>
      </c>
      <c r="K90" s="1345"/>
      <c r="L90" s="1340"/>
    </row>
    <row r="91" spans="1:12">
      <c r="A91" s="1348"/>
      <c r="B91" s="1343"/>
      <c r="C91" s="1344"/>
      <c r="D91" s="1344"/>
      <c r="E91" s="1344"/>
      <c r="F91" s="1344"/>
      <c r="G91" s="1344"/>
      <c r="H91" s="1293"/>
      <c r="I91" s="1344"/>
      <c r="J91" s="1055" t="s">
        <v>613</v>
      </c>
      <c r="K91" s="1055" t="s">
        <v>614</v>
      </c>
      <c r="L91" s="1293"/>
    </row>
    <row r="92" spans="1:12">
      <c r="A92" s="1056"/>
      <c r="B92" s="1057"/>
      <c r="C92" s="1058"/>
      <c r="D92" s="1058"/>
      <c r="E92" s="1058"/>
      <c r="F92" s="1058"/>
      <c r="G92" s="1058"/>
      <c r="H92" s="1059"/>
      <c r="I92" s="1058"/>
      <c r="J92" s="1058"/>
      <c r="K92" s="1058"/>
      <c r="L92" s="1060"/>
    </row>
    <row r="93" spans="1:12">
      <c r="A93" s="1061" t="s">
        <v>598</v>
      </c>
      <c r="B93" s="1062">
        <v>678</v>
      </c>
      <c r="C93" s="1062">
        <v>2397</v>
      </c>
      <c r="D93" s="1062">
        <v>45</v>
      </c>
      <c r="E93" s="1063">
        <v>242</v>
      </c>
      <c r="F93" s="1062">
        <v>57</v>
      </c>
      <c r="G93" s="1062" t="s">
        <v>247</v>
      </c>
      <c r="H93" s="1062" t="s">
        <v>247</v>
      </c>
      <c r="I93" s="1062" t="s">
        <v>247</v>
      </c>
      <c r="J93" s="1062" t="s">
        <v>247</v>
      </c>
      <c r="K93" s="1062" t="s">
        <v>247</v>
      </c>
      <c r="L93" s="1054">
        <v>3419</v>
      </c>
    </row>
    <row r="94" spans="1:12">
      <c r="A94" s="1065" t="s">
        <v>599</v>
      </c>
      <c r="B94" s="1062">
        <v>1149</v>
      </c>
      <c r="C94" s="1062">
        <v>136</v>
      </c>
      <c r="D94" s="1062">
        <v>2277.5</v>
      </c>
      <c r="E94" s="1063">
        <v>3750</v>
      </c>
      <c r="F94" s="1062">
        <v>2524.5</v>
      </c>
      <c r="G94" s="1062">
        <v>351</v>
      </c>
      <c r="H94" s="1062">
        <v>3511</v>
      </c>
      <c r="I94" s="1062">
        <v>36</v>
      </c>
      <c r="J94" s="1064">
        <v>130</v>
      </c>
      <c r="K94" s="1064">
        <v>33.5</v>
      </c>
      <c r="L94" s="1054">
        <v>13898.5</v>
      </c>
    </row>
    <row r="95" spans="1:12">
      <c r="A95" s="1065" t="s">
        <v>600</v>
      </c>
      <c r="B95" s="1062" t="s">
        <v>247</v>
      </c>
      <c r="C95" s="1062">
        <v>9</v>
      </c>
      <c r="D95" s="1062">
        <v>1775</v>
      </c>
      <c r="E95" s="1063">
        <v>859</v>
      </c>
      <c r="F95" s="1062">
        <v>373</v>
      </c>
      <c r="G95" s="1062">
        <v>620.5</v>
      </c>
      <c r="H95" s="1062">
        <v>181</v>
      </c>
      <c r="I95" s="1062">
        <v>155.5</v>
      </c>
      <c r="J95" s="1064">
        <v>29.5</v>
      </c>
      <c r="K95" s="1064">
        <v>11.5</v>
      </c>
      <c r="L95" s="1054">
        <v>4014</v>
      </c>
    </row>
    <row r="96" spans="1:12">
      <c r="A96" s="1065" t="s">
        <v>602</v>
      </c>
      <c r="B96" s="1062">
        <v>235</v>
      </c>
      <c r="C96" s="1062" t="s">
        <v>247</v>
      </c>
      <c r="D96" s="1062">
        <v>704</v>
      </c>
      <c r="E96" s="1063">
        <v>854.5</v>
      </c>
      <c r="F96" s="1062">
        <v>367</v>
      </c>
      <c r="G96" s="1062">
        <v>148</v>
      </c>
      <c r="H96" s="1062">
        <v>85296.327272727271</v>
      </c>
      <c r="I96" s="1062">
        <v>12031</v>
      </c>
      <c r="J96" s="1064">
        <v>16861.5</v>
      </c>
      <c r="K96" s="1064">
        <v>6447</v>
      </c>
      <c r="L96" s="1054">
        <v>122944.32727272727</v>
      </c>
    </row>
    <row r="97" spans="1:12">
      <c r="A97" s="1061" t="s">
        <v>603</v>
      </c>
      <c r="B97" s="1062" t="s">
        <v>247</v>
      </c>
      <c r="C97" s="1062" t="s">
        <v>247</v>
      </c>
      <c r="D97" s="1062">
        <v>3.5</v>
      </c>
      <c r="E97" s="1063">
        <v>6</v>
      </c>
      <c r="F97" s="1062">
        <v>11</v>
      </c>
      <c r="G97" s="1062" t="s">
        <v>247</v>
      </c>
      <c r="H97" s="1062">
        <v>871</v>
      </c>
      <c r="I97" s="1062">
        <v>190</v>
      </c>
      <c r="J97" s="1064">
        <v>371.5</v>
      </c>
      <c r="K97" s="1064">
        <v>86.5</v>
      </c>
      <c r="L97" s="1054">
        <v>1539.5</v>
      </c>
    </row>
    <row r="98" spans="1:12">
      <c r="A98" s="1061" t="s">
        <v>604</v>
      </c>
      <c r="B98" s="1062" t="s">
        <v>247</v>
      </c>
      <c r="C98" s="1062" t="s">
        <v>247</v>
      </c>
      <c r="D98" s="1062">
        <v>147.5</v>
      </c>
      <c r="E98" s="1063">
        <v>134.5</v>
      </c>
      <c r="F98" s="1062">
        <v>53</v>
      </c>
      <c r="G98" s="1062">
        <v>28</v>
      </c>
      <c r="H98" s="1062">
        <v>21109.672727272729</v>
      </c>
      <c r="I98" s="1062">
        <v>2432.5</v>
      </c>
      <c r="J98" s="1064">
        <v>1514</v>
      </c>
      <c r="K98" s="1064">
        <v>859</v>
      </c>
      <c r="L98" s="1054">
        <v>26278.172727272729</v>
      </c>
    </row>
    <row r="99" spans="1:12">
      <c r="A99" s="1061" t="s">
        <v>605</v>
      </c>
      <c r="B99" s="1062" t="s">
        <v>247</v>
      </c>
      <c r="C99" s="1062" t="s">
        <v>247</v>
      </c>
      <c r="D99" s="1062">
        <v>786</v>
      </c>
      <c r="E99" s="1063">
        <v>21.5</v>
      </c>
      <c r="F99" s="1062">
        <v>4</v>
      </c>
      <c r="G99" s="1062" t="s">
        <v>247</v>
      </c>
      <c r="H99" s="1062" t="s">
        <v>247</v>
      </c>
      <c r="I99" s="1062">
        <v>55975.5</v>
      </c>
      <c r="J99" s="1064">
        <v>5261.5</v>
      </c>
      <c r="K99" s="1064">
        <v>24419.5</v>
      </c>
      <c r="L99" s="1054">
        <v>86468</v>
      </c>
    </row>
    <row r="100" spans="1:12">
      <c r="A100" s="1061" t="s">
        <v>606</v>
      </c>
      <c r="B100" s="1062" t="s">
        <v>247</v>
      </c>
      <c r="C100" s="1062" t="s">
        <v>247</v>
      </c>
      <c r="D100" s="1062" t="s">
        <v>247</v>
      </c>
      <c r="E100" s="1062" t="s">
        <v>247</v>
      </c>
      <c r="F100" s="1062" t="s">
        <v>247</v>
      </c>
      <c r="G100" s="1062" t="s">
        <v>247</v>
      </c>
      <c r="H100" s="1062" t="s">
        <v>247</v>
      </c>
      <c r="I100" s="1062">
        <v>22185</v>
      </c>
      <c r="J100" s="1064">
        <v>62</v>
      </c>
      <c r="K100" s="1064">
        <v>1615</v>
      </c>
      <c r="L100" s="1054">
        <v>23862</v>
      </c>
    </row>
    <row r="101" spans="1:12" ht="14.25">
      <c r="A101" s="1061" t="s">
        <v>159</v>
      </c>
      <c r="B101" s="1062" t="s">
        <v>247</v>
      </c>
      <c r="C101" s="1062" t="s">
        <v>247</v>
      </c>
      <c r="D101" s="1062" t="s">
        <v>247</v>
      </c>
      <c r="E101" s="1062" t="s">
        <v>247</v>
      </c>
      <c r="F101" s="1062" t="s">
        <v>247</v>
      </c>
      <c r="G101" s="1062" t="s">
        <v>247</v>
      </c>
      <c r="H101" s="1062" t="s">
        <v>247</v>
      </c>
      <c r="I101" s="1062" t="s">
        <v>247</v>
      </c>
      <c r="J101" s="1062" t="s">
        <v>247</v>
      </c>
      <c r="K101" s="1062" t="s">
        <v>247</v>
      </c>
      <c r="L101" s="1062" t="s">
        <v>247</v>
      </c>
    </row>
    <row r="102" spans="1:12">
      <c r="A102" s="1061"/>
      <c r="B102" s="1064"/>
      <c r="C102" s="1064"/>
      <c r="D102" s="1064"/>
      <c r="E102" s="976"/>
      <c r="F102" s="976"/>
      <c r="G102" s="1064"/>
      <c r="H102" s="1064"/>
      <c r="I102" s="1064"/>
      <c r="J102" s="1064"/>
      <c r="K102" s="1064"/>
      <c r="L102" s="1054"/>
    </row>
    <row r="103" spans="1:12">
      <c r="A103" s="1075" t="s">
        <v>634</v>
      </c>
      <c r="B103" s="1076">
        <v>2062</v>
      </c>
      <c r="C103" s="1076">
        <v>2542</v>
      </c>
      <c r="D103" s="1076">
        <v>5738.5</v>
      </c>
      <c r="E103" s="1076">
        <v>5867.5</v>
      </c>
      <c r="F103" s="1076">
        <v>3389.5</v>
      </c>
      <c r="G103" s="1076">
        <v>1147.5</v>
      </c>
      <c r="H103" s="1076">
        <v>110969</v>
      </c>
      <c r="I103" s="1076">
        <v>93005.5</v>
      </c>
      <c r="J103" s="1076">
        <v>24230</v>
      </c>
      <c r="K103" s="1076">
        <v>33472</v>
      </c>
      <c r="L103" s="1076">
        <v>282423.5</v>
      </c>
    </row>
    <row r="104" spans="1:12">
      <c r="A104" s="1053"/>
      <c r="B104" s="1077"/>
      <c r="C104" s="1077"/>
      <c r="D104" s="1077"/>
      <c r="E104" s="1077"/>
      <c r="F104" s="1077"/>
      <c r="G104" s="1077"/>
      <c r="H104" s="1077"/>
      <c r="I104" s="1077"/>
      <c r="J104" s="1077"/>
      <c r="K104" s="1077"/>
      <c r="L104" s="1077"/>
    </row>
    <row r="105" spans="1:12">
      <c r="A105" s="1053"/>
      <c r="B105" s="1066"/>
      <c r="C105" s="1066"/>
      <c r="D105" s="1066"/>
      <c r="E105" s="1066"/>
      <c r="F105" s="1066"/>
      <c r="G105" s="1066"/>
      <c r="H105" s="1066"/>
      <c r="I105" s="1066"/>
      <c r="J105" s="1066"/>
      <c r="K105" s="1066"/>
      <c r="L105" s="1066"/>
    </row>
    <row r="106" spans="1:12" ht="12.75" customHeight="1">
      <c r="A106" s="1286" t="s">
        <v>564</v>
      </c>
      <c r="B106" s="1152" t="s">
        <v>456</v>
      </c>
      <c r="C106" s="1152"/>
      <c r="D106" s="1152" t="s">
        <v>608</v>
      </c>
      <c r="E106" s="1152"/>
      <c r="F106" s="1152"/>
      <c r="G106" s="1152"/>
      <c r="H106" s="1291" t="s">
        <v>160</v>
      </c>
      <c r="I106" s="1152" t="s">
        <v>609</v>
      </c>
      <c r="J106" s="1152"/>
      <c r="K106" s="1152"/>
      <c r="L106" s="1291" t="s">
        <v>231</v>
      </c>
    </row>
    <row r="107" spans="1:12" ht="12.75" customHeight="1">
      <c r="A107" s="1347"/>
      <c r="B107" s="1341" t="s">
        <v>532</v>
      </c>
      <c r="C107" s="1342" t="s">
        <v>610</v>
      </c>
      <c r="D107" s="1349" t="s">
        <v>225</v>
      </c>
      <c r="E107" s="1349" t="s">
        <v>315</v>
      </c>
      <c r="F107" s="1349" t="s">
        <v>56</v>
      </c>
      <c r="G107" s="1349" t="s">
        <v>57</v>
      </c>
      <c r="H107" s="1340"/>
      <c r="I107" s="1342" t="s">
        <v>611</v>
      </c>
      <c r="J107" s="1345" t="s">
        <v>612</v>
      </c>
      <c r="K107" s="1345"/>
      <c r="L107" s="1340"/>
    </row>
    <row r="108" spans="1:12">
      <c r="A108" s="1348"/>
      <c r="B108" s="1343"/>
      <c r="C108" s="1344"/>
      <c r="D108" s="1344"/>
      <c r="E108" s="1344"/>
      <c r="F108" s="1344"/>
      <c r="G108" s="1344"/>
      <c r="H108" s="1293"/>
      <c r="I108" s="1344"/>
      <c r="J108" s="1055" t="s">
        <v>613</v>
      </c>
      <c r="K108" s="1055" t="s">
        <v>614</v>
      </c>
      <c r="L108" s="1293"/>
    </row>
    <row r="109" spans="1:12">
      <c r="A109" s="1056"/>
      <c r="B109" s="1057"/>
      <c r="C109" s="1058"/>
      <c r="D109" s="1058"/>
      <c r="E109" s="1058"/>
      <c r="F109" s="1058"/>
      <c r="G109" s="1058"/>
      <c r="H109" s="1059"/>
      <c r="I109" s="1058"/>
      <c r="J109" s="1058"/>
      <c r="K109" s="1058"/>
      <c r="L109" s="1060"/>
    </row>
    <row r="110" spans="1:12">
      <c r="A110" s="1061" t="s">
        <v>598</v>
      </c>
      <c r="B110" s="1062">
        <v>724</v>
      </c>
      <c r="C110" s="1062">
        <v>3848</v>
      </c>
      <c r="D110" s="1062">
        <v>15</v>
      </c>
      <c r="E110" s="1062" t="s">
        <v>247</v>
      </c>
      <c r="F110" s="1062" t="s">
        <v>247</v>
      </c>
      <c r="G110" s="1062" t="s">
        <v>247</v>
      </c>
      <c r="H110" s="1062" t="s">
        <v>247</v>
      </c>
      <c r="I110" s="1062" t="s">
        <v>247</v>
      </c>
      <c r="J110" s="1062" t="s">
        <v>247</v>
      </c>
      <c r="K110" s="1062" t="s">
        <v>247</v>
      </c>
      <c r="L110" s="1054">
        <v>4587</v>
      </c>
    </row>
    <row r="111" spans="1:12">
      <c r="A111" s="1065" t="s">
        <v>599</v>
      </c>
      <c r="B111" s="1062">
        <v>1326</v>
      </c>
      <c r="C111" s="1062">
        <v>149</v>
      </c>
      <c r="D111" s="1062">
        <v>1834</v>
      </c>
      <c r="E111" s="1062">
        <v>9324</v>
      </c>
      <c r="F111" s="1062">
        <v>3547</v>
      </c>
      <c r="G111" s="1062">
        <v>431</v>
      </c>
      <c r="H111" s="1062">
        <v>3691</v>
      </c>
      <c r="I111" s="1062">
        <v>28</v>
      </c>
      <c r="J111" s="1062">
        <v>124.5</v>
      </c>
      <c r="K111" s="1062">
        <v>53</v>
      </c>
      <c r="L111" s="1054">
        <v>20507.5</v>
      </c>
    </row>
    <row r="112" spans="1:12">
      <c r="A112" s="1065" t="s">
        <v>600</v>
      </c>
      <c r="B112" s="1062" t="s">
        <v>247</v>
      </c>
      <c r="C112" s="1062">
        <v>15</v>
      </c>
      <c r="D112" s="1062">
        <v>201</v>
      </c>
      <c r="E112" s="1062">
        <v>63</v>
      </c>
      <c r="F112" s="1062">
        <v>264</v>
      </c>
      <c r="G112" s="1062">
        <v>133</v>
      </c>
      <c r="H112" s="1062">
        <v>282</v>
      </c>
      <c r="I112" s="1062">
        <v>102.5</v>
      </c>
      <c r="J112" s="1062">
        <v>26</v>
      </c>
      <c r="K112" s="1062">
        <v>18</v>
      </c>
      <c r="L112" s="1054">
        <v>1104.5</v>
      </c>
    </row>
    <row r="113" spans="1:12">
      <c r="A113" s="1065" t="s">
        <v>602</v>
      </c>
      <c r="B113" s="1062">
        <v>314</v>
      </c>
      <c r="C113" s="1062" t="s">
        <v>247</v>
      </c>
      <c r="D113" s="1062">
        <v>108</v>
      </c>
      <c r="E113" s="1062">
        <v>375</v>
      </c>
      <c r="F113" s="1062">
        <v>2</v>
      </c>
      <c r="G113" s="1062">
        <v>117</v>
      </c>
      <c r="H113" s="1062">
        <v>79074</v>
      </c>
      <c r="I113" s="1062">
        <v>12004.5</v>
      </c>
      <c r="J113" s="1062">
        <v>15652</v>
      </c>
      <c r="K113" s="1062">
        <v>6371</v>
      </c>
      <c r="L113" s="1054">
        <v>114017.5</v>
      </c>
    </row>
    <row r="114" spans="1:12">
      <c r="A114" s="1061" t="s">
        <v>603</v>
      </c>
      <c r="B114" s="1062" t="s">
        <v>247</v>
      </c>
      <c r="C114" s="1062" t="s">
        <v>247</v>
      </c>
      <c r="D114" s="1062" t="s">
        <v>247</v>
      </c>
      <c r="E114" s="1062" t="s">
        <v>247</v>
      </c>
      <c r="F114" s="1062" t="s">
        <v>247</v>
      </c>
      <c r="G114" s="1062" t="s">
        <v>247</v>
      </c>
      <c r="H114" s="1062">
        <v>1305</v>
      </c>
      <c r="I114" s="1062">
        <v>257</v>
      </c>
      <c r="J114" s="1062">
        <v>441</v>
      </c>
      <c r="K114" s="1062">
        <v>219.5</v>
      </c>
      <c r="L114" s="1054">
        <v>2222.5</v>
      </c>
    </row>
    <row r="115" spans="1:12">
      <c r="A115" s="1061" t="s">
        <v>604</v>
      </c>
      <c r="B115" s="1062">
        <v>12</v>
      </c>
      <c r="C115" s="1062" t="s">
        <v>247</v>
      </c>
      <c r="D115" s="1062">
        <v>112</v>
      </c>
      <c r="E115" s="1062">
        <v>43</v>
      </c>
      <c r="F115" s="1062" t="s">
        <v>247</v>
      </c>
      <c r="G115" s="1062">
        <v>30</v>
      </c>
      <c r="H115" s="1062">
        <v>17811</v>
      </c>
      <c r="I115" s="1062">
        <v>2348</v>
      </c>
      <c r="J115" s="1062">
        <v>906.5</v>
      </c>
      <c r="K115" s="1062">
        <v>992</v>
      </c>
      <c r="L115" s="1054">
        <v>22254.5</v>
      </c>
    </row>
    <row r="116" spans="1:12">
      <c r="A116" s="1061" t="s">
        <v>605</v>
      </c>
      <c r="B116" s="1062" t="s">
        <v>247</v>
      </c>
      <c r="C116" s="1062" t="s">
        <v>247</v>
      </c>
      <c r="D116" s="1062" t="s">
        <v>247</v>
      </c>
      <c r="E116" s="1062" t="s">
        <v>247</v>
      </c>
      <c r="F116" s="1062" t="s">
        <v>247</v>
      </c>
      <c r="G116" s="1062" t="s">
        <v>247</v>
      </c>
      <c r="H116" s="1062" t="s">
        <v>247</v>
      </c>
      <c r="I116" s="1062">
        <v>55622.5</v>
      </c>
      <c r="J116" s="1062">
        <v>4796.5</v>
      </c>
      <c r="K116" s="1062">
        <v>23604.5</v>
      </c>
      <c r="L116" s="1054">
        <v>84023.5</v>
      </c>
    </row>
    <row r="117" spans="1:12">
      <c r="A117" s="1061" t="s">
        <v>606</v>
      </c>
      <c r="B117" s="1062" t="s">
        <v>247</v>
      </c>
      <c r="C117" s="1062" t="s">
        <v>247</v>
      </c>
      <c r="D117" s="1062" t="s">
        <v>247</v>
      </c>
      <c r="E117" s="1062" t="s">
        <v>247</v>
      </c>
      <c r="F117" s="1062" t="s">
        <v>247</v>
      </c>
      <c r="G117" s="1062" t="s">
        <v>247</v>
      </c>
      <c r="H117" s="1062" t="s">
        <v>247</v>
      </c>
      <c r="I117" s="1062">
        <v>20240.5</v>
      </c>
      <c r="J117" s="1062">
        <v>62</v>
      </c>
      <c r="K117" s="1062">
        <v>1916.5</v>
      </c>
      <c r="L117" s="1054">
        <v>22219</v>
      </c>
    </row>
    <row r="118" spans="1:12" ht="14.25">
      <c r="A118" s="1061" t="s">
        <v>159</v>
      </c>
      <c r="B118" s="1062" t="s">
        <v>247</v>
      </c>
      <c r="C118" s="1062" t="s">
        <v>247</v>
      </c>
      <c r="D118" s="1062" t="s">
        <v>247</v>
      </c>
      <c r="E118" s="1062" t="s">
        <v>247</v>
      </c>
      <c r="F118" s="1062" t="s">
        <v>247</v>
      </c>
      <c r="G118" s="1062" t="s">
        <v>247</v>
      </c>
      <c r="H118" s="1062" t="s">
        <v>247</v>
      </c>
      <c r="I118" s="1062" t="s">
        <v>247</v>
      </c>
      <c r="J118" s="1062" t="s">
        <v>247</v>
      </c>
      <c r="K118" s="1062" t="s">
        <v>247</v>
      </c>
      <c r="L118" s="1062" t="s">
        <v>247</v>
      </c>
    </row>
    <row r="119" spans="1:12">
      <c r="A119" s="1061"/>
      <c r="B119" s="1064"/>
      <c r="C119" s="1064"/>
      <c r="D119" s="1064"/>
      <c r="E119" s="976"/>
      <c r="F119" s="976"/>
      <c r="G119" s="1064"/>
      <c r="H119" s="1064"/>
      <c r="I119" s="1064"/>
      <c r="J119" s="1064"/>
      <c r="K119" s="1064"/>
      <c r="L119" s="1054"/>
    </row>
    <row r="120" spans="1:12">
      <c r="A120" s="1075" t="s">
        <v>634</v>
      </c>
      <c r="B120" s="1076">
        <v>2376</v>
      </c>
      <c r="C120" s="1076">
        <v>4012</v>
      </c>
      <c r="D120" s="1076">
        <v>2270</v>
      </c>
      <c r="E120" s="1076">
        <v>9805</v>
      </c>
      <c r="F120" s="1076">
        <v>3813</v>
      </c>
      <c r="G120" s="1076">
        <v>711</v>
      </c>
      <c r="H120" s="1076">
        <v>102163</v>
      </c>
      <c r="I120" s="1076">
        <v>90603</v>
      </c>
      <c r="J120" s="1076">
        <v>22008.5</v>
      </c>
      <c r="K120" s="1076">
        <v>33174.5</v>
      </c>
      <c r="L120" s="1076">
        <v>270936</v>
      </c>
    </row>
    <row r="121" spans="1:12">
      <c r="A121" s="1053"/>
      <c r="B121" s="1077"/>
      <c r="C121" s="1077"/>
      <c r="D121" s="1077"/>
      <c r="E121" s="1077"/>
      <c r="F121" s="1077"/>
      <c r="G121" s="1077"/>
      <c r="H121" s="1077"/>
      <c r="I121" s="1077"/>
      <c r="J121" s="1077"/>
      <c r="K121" s="1077"/>
      <c r="L121" s="1077"/>
    </row>
    <row r="122" spans="1:12">
      <c r="A122" s="1053"/>
      <c r="B122" s="1066"/>
      <c r="C122" s="1066"/>
      <c r="D122" s="1066"/>
      <c r="E122" s="1066"/>
      <c r="F122" s="1066"/>
      <c r="G122" s="1066"/>
      <c r="H122" s="1066"/>
      <c r="I122" s="1066"/>
      <c r="J122" s="1066"/>
      <c r="K122" s="1066"/>
      <c r="L122" s="1066"/>
    </row>
    <row r="123" spans="1:12" ht="12.75" customHeight="1">
      <c r="A123" s="1286" t="s">
        <v>565</v>
      </c>
      <c r="B123" s="1152" t="s">
        <v>456</v>
      </c>
      <c r="C123" s="1152"/>
      <c r="D123" s="1152" t="s">
        <v>608</v>
      </c>
      <c r="E123" s="1152"/>
      <c r="F123" s="1152"/>
      <c r="G123" s="1152"/>
      <c r="H123" s="1291" t="s">
        <v>160</v>
      </c>
      <c r="I123" s="1152" t="s">
        <v>609</v>
      </c>
      <c r="J123" s="1152"/>
      <c r="K123" s="1152"/>
      <c r="L123" s="1291" t="s">
        <v>231</v>
      </c>
    </row>
    <row r="124" spans="1:12" ht="12.75" customHeight="1">
      <c r="A124" s="1347"/>
      <c r="B124" s="1341" t="s">
        <v>532</v>
      </c>
      <c r="C124" s="1342" t="s">
        <v>610</v>
      </c>
      <c r="D124" s="1349" t="s">
        <v>225</v>
      </c>
      <c r="E124" s="1349" t="s">
        <v>315</v>
      </c>
      <c r="F124" s="1349" t="s">
        <v>56</v>
      </c>
      <c r="G124" s="1349" t="s">
        <v>57</v>
      </c>
      <c r="H124" s="1340"/>
      <c r="I124" s="1342" t="s">
        <v>611</v>
      </c>
      <c r="J124" s="1345" t="s">
        <v>612</v>
      </c>
      <c r="K124" s="1345"/>
      <c r="L124" s="1340"/>
    </row>
    <row r="125" spans="1:12">
      <c r="A125" s="1348"/>
      <c r="B125" s="1343"/>
      <c r="C125" s="1344"/>
      <c r="D125" s="1344"/>
      <c r="E125" s="1344"/>
      <c r="F125" s="1344"/>
      <c r="G125" s="1344"/>
      <c r="H125" s="1293"/>
      <c r="I125" s="1344"/>
      <c r="J125" s="1055" t="s">
        <v>613</v>
      </c>
      <c r="K125" s="1055" t="s">
        <v>614</v>
      </c>
      <c r="L125" s="1293"/>
    </row>
    <row r="126" spans="1:12">
      <c r="A126" s="1056"/>
      <c r="B126" s="1057"/>
      <c r="C126" s="1058"/>
      <c r="D126" s="1058"/>
      <c r="E126" s="1058"/>
      <c r="F126" s="1058"/>
      <c r="G126" s="1058"/>
      <c r="H126" s="1059"/>
      <c r="I126" s="1058"/>
      <c r="J126" s="1058"/>
      <c r="K126" s="1058"/>
      <c r="L126" s="1060"/>
    </row>
    <row r="127" spans="1:12">
      <c r="A127" s="1061" t="s">
        <v>598</v>
      </c>
      <c r="B127" s="1062">
        <v>717</v>
      </c>
      <c r="C127" s="1062">
        <v>3047</v>
      </c>
      <c r="D127" s="1062">
        <v>23</v>
      </c>
      <c r="E127" s="1068">
        <v>231</v>
      </c>
      <c r="F127" s="1062">
        <v>46</v>
      </c>
      <c r="G127" s="1062" t="s">
        <v>247</v>
      </c>
      <c r="H127" s="1062" t="s">
        <v>247</v>
      </c>
      <c r="I127" s="1062">
        <v>16</v>
      </c>
      <c r="J127" s="1062" t="s">
        <v>247</v>
      </c>
      <c r="K127" s="1062">
        <v>10</v>
      </c>
      <c r="L127" s="1054">
        <v>4090</v>
      </c>
    </row>
    <row r="128" spans="1:12">
      <c r="A128" s="1065" t="s">
        <v>599</v>
      </c>
      <c r="B128" s="1062">
        <v>1136</v>
      </c>
      <c r="C128" s="1062">
        <v>82</v>
      </c>
      <c r="D128" s="1068">
        <v>2176</v>
      </c>
      <c r="E128" s="1068">
        <v>3743</v>
      </c>
      <c r="F128" s="1068">
        <v>2241</v>
      </c>
      <c r="G128" s="1068">
        <v>380</v>
      </c>
      <c r="H128" s="1062">
        <v>3909</v>
      </c>
      <c r="I128" s="1062">
        <v>109</v>
      </c>
      <c r="J128" s="1062">
        <v>270</v>
      </c>
      <c r="K128" s="1062">
        <v>83</v>
      </c>
      <c r="L128" s="1054">
        <v>14129</v>
      </c>
    </row>
    <row r="129" spans="1:12">
      <c r="A129" s="1065" t="s">
        <v>600</v>
      </c>
      <c r="B129" s="1062">
        <v>111</v>
      </c>
      <c r="C129" s="1062" t="s">
        <v>247</v>
      </c>
      <c r="D129" s="1068">
        <v>1001.5</v>
      </c>
      <c r="E129" s="1068">
        <v>1208.5</v>
      </c>
      <c r="F129" s="1068">
        <v>521.5</v>
      </c>
      <c r="G129" s="1068">
        <v>162.5</v>
      </c>
      <c r="H129" s="1062">
        <v>196</v>
      </c>
      <c r="I129" s="1062">
        <v>82</v>
      </c>
      <c r="J129" s="1062">
        <v>36.799999999999997</v>
      </c>
      <c r="K129" s="1062">
        <v>13</v>
      </c>
      <c r="L129" s="1054">
        <v>3332.8</v>
      </c>
    </row>
    <row r="130" spans="1:12">
      <c r="A130" s="1065" t="s">
        <v>602</v>
      </c>
      <c r="B130" s="1062">
        <v>288</v>
      </c>
      <c r="C130" s="1062" t="s">
        <v>247</v>
      </c>
      <c r="D130" s="1068">
        <v>1493.5</v>
      </c>
      <c r="E130" s="1068">
        <v>858</v>
      </c>
      <c r="F130" s="1068">
        <v>250.3</v>
      </c>
      <c r="G130" s="1068">
        <v>623</v>
      </c>
      <c r="H130" s="1062">
        <v>77244</v>
      </c>
      <c r="I130" s="1062">
        <v>10803.8</v>
      </c>
      <c r="J130" s="1062">
        <v>13815</v>
      </c>
      <c r="K130" s="1062">
        <v>6403.3</v>
      </c>
      <c r="L130" s="1054">
        <v>111778.9</v>
      </c>
    </row>
    <row r="131" spans="1:12">
      <c r="A131" s="1061" t="s">
        <v>603</v>
      </c>
      <c r="B131" s="1062" t="s">
        <v>247</v>
      </c>
      <c r="C131" s="1062" t="s">
        <v>247</v>
      </c>
      <c r="D131" s="1068">
        <v>10</v>
      </c>
      <c r="E131" s="1068">
        <v>4</v>
      </c>
      <c r="F131" s="1062">
        <v>18</v>
      </c>
      <c r="G131" s="1062" t="s">
        <v>247</v>
      </c>
      <c r="H131" s="1062">
        <v>1416</v>
      </c>
      <c r="I131" s="1062">
        <v>409</v>
      </c>
      <c r="J131" s="1062">
        <v>454.5</v>
      </c>
      <c r="K131" s="1062">
        <v>250</v>
      </c>
      <c r="L131" s="1054">
        <v>2561.5</v>
      </c>
    </row>
    <row r="132" spans="1:12">
      <c r="A132" s="1061" t="s">
        <v>604</v>
      </c>
      <c r="B132" s="1062" t="s">
        <v>247</v>
      </c>
      <c r="C132" s="1062">
        <v>87</v>
      </c>
      <c r="D132" s="1068">
        <v>112.5</v>
      </c>
      <c r="E132" s="1068">
        <v>23.5</v>
      </c>
      <c r="F132" s="1068">
        <v>18.5</v>
      </c>
      <c r="G132" s="1062">
        <v>13</v>
      </c>
      <c r="H132" s="1062">
        <v>18267</v>
      </c>
      <c r="I132" s="1062">
        <v>2904.5</v>
      </c>
      <c r="J132" s="1062">
        <v>892.3</v>
      </c>
      <c r="K132" s="1062">
        <v>1171.5</v>
      </c>
      <c r="L132" s="1054">
        <v>23489.8</v>
      </c>
    </row>
    <row r="133" spans="1:12">
      <c r="A133" s="1061" t="s">
        <v>605</v>
      </c>
      <c r="B133" s="1062" t="s">
        <v>247</v>
      </c>
      <c r="C133" s="1062" t="s">
        <v>247</v>
      </c>
      <c r="D133" s="1068">
        <v>449</v>
      </c>
      <c r="E133" s="1068">
        <v>35.5</v>
      </c>
      <c r="F133" s="1068">
        <v>1</v>
      </c>
      <c r="G133" s="1062" t="s">
        <v>247</v>
      </c>
      <c r="H133" s="1062" t="s">
        <v>247</v>
      </c>
      <c r="I133" s="1062">
        <v>53094.5</v>
      </c>
      <c r="J133" s="1062">
        <v>4132.5</v>
      </c>
      <c r="K133" s="1062">
        <v>22491.5</v>
      </c>
      <c r="L133" s="1054">
        <v>80204</v>
      </c>
    </row>
    <row r="134" spans="1:12">
      <c r="A134" s="1061" t="s">
        <v>606</v>
      </c>
      <c r="B134" s="1062" t="s">
        <v>247</v>
      </c>
      <c r="C134" s="1062" t="s">
        <v>247</v>
      </c>
      <c r="D134" s="1068">
        <v>12</v>
      </c>
      <c r="E134" s="1062" t="s">
        <v>247</v>
      </c>
      <c r="F134" s="1062" t="s">
        <v>247</v>
      </c>
      <c r="G134" s="1062" t="s">
        <v>247</v>
      </c>
      <c r="H134" s="1062" t="s">
        <v>247</v>
      </c>
      <c r="I134" s="1062">
        <v>19297.400000000001</v>
      </c>
      <c r="J134" s="1062">
        <v>76</v>
      </c>
      <c r="K134" s="1062">
        <v>2958</v>
      </c>
      <c r="L134" s="1054">
        <v>22343.4</v>
      </c>
    </row>
    <row r="135" spans="1:12" ht="14.25">
      <c r="A135" s="1061" t="s">
        <v>159</v>
      </c>
      <c r="B135" s="1062" t="s">
        <v>247</v>
      </c>
      <c r="C135" s="1062" t="s">
        <v>247</v>
      </c>
      <c r="D135" s="1062" t="s">
        <v>247</v>
      </c>
      <c r="E135" s="1062" t="s">
        <v>247</v>
      </c>
      <c r="F135" s="1062" t="s">
        <v>247</v>
      </c>
      <c r="G135" s="1062" t="s">
        <v>247</v>
      </c>
      <c r="H135" s="1062" t="s">
        <v>247</v>
      </c>
      <c r="I135" s="1062" t="s">
        <v>247</v>
      </c>
      <c r="J135" s="1062" t="s">
        <v>247</v>
      </c>
      <c r="K135" s="1062" t="s">
        <v>247</v>
      </c>
      <c r="L135" s="1062" t="s">
        <v>247</v>
      </c>
    </row>
    <row r="136" spans="1:12">
      <c r="A136" s="1061"/>
      <c r="B136" s="1064"/>
      <c r="C136" s="1064"/>
      <c r="D136" s="1064"/>
      <c r="E136" s="976"/>
      <c r="F136" s="976"/>
      <c r="G136" s="1064"/>
      <c r="H136" s="1064"/>
      <c r="I136" s="1064"/>
      <c r="J136" s="1064"/>
      <c r="K136" s="1064"/>
      <c r="L136" s="1054"/>
    </row>
    <row r="137" spans="1:12">
      <c r="A137" s="1075" t="s">
        <v>634</v>
      </c>
      <c r="B137" s="1076">
        <v>2252</v>
      </c>
      <c r="C137" s="1076">
        <v>3216</v>
      </c>
      <c r="D137" s="1076">
        <v>5277.5</v>
      </c>
      <c r="E137" s="1076">
        <v>6103.5</v>
      </c>
      <c r="F137" s="1076">
        <v>3096.3</v>
      </c>
      <c r="G137" s="1076">
        <v>1178.5</v>
      </c>
      <c r="H137" s="1076">
        <v>101032</v>
      </c>
      <c r="I137" s="1076">
        <v>86716.2</v>
      </c>
      <c r="J137" s="1076">
        <v>19677.099999999999</v>
      </c>
      <c r="K137" s="1076">
        <v>33380.300000000003</v>
      </c>
      <c r="L137" s="1076">
        <v>261929.4</v>
      </c>
    </row>
    <row r="138" spans="1:12">
      <c r="A138" s="1053"/>
      <c r="B138" s="1077"/>
      <c r="C138" s="1077"/>
      <c r="D138" s="1077"/>
      <c r="E138" s="1077"/>
      <c r="F138" s="1077"/>
      <c r="G138" s="1077"/>
      <c r="H138" s="1077"/>
      <c r="I138" s="1077"/>
      <c r="J138" s="1077"/>
      <c r="K138" s="1077"/>
      <c r="L138" s="1077"/>
    </row>
    <row r="139" spans="1:12">
      <c r="A139" s="1053"/>
      <c r="B139" s="1066"/>
      <c r="C139" s="1066"/>
      <c r="D139" s="1066"/>
      <c r="E139" s="1066"/>
      <c r="F139" s="1066"/>
      <c r="G139" s="1066"/>
      <c r="H139" s="1066"/>
      <c r="I139" s="1066"/>
      <c r="J139" s="1066"/>
      <c r="K139" s="1066"/>
      <c r="L139" s="1066"/>
    </row>
    <row r="140" spans="1:12" ht="12.75" customHeight="1">
      <c r="A140" s="1286" t="s">
        <v>566</v>
      </c>
      <c r="B140" s="1152" t="s">
        <v>456</v>
      </c>
      <c r="C140" s="1152"/>
      <c r="D140" s="1152" t="s">
        <v>608</v>
      </c>
      <c r="E140" s="1152"/>
      <c r="F140" s="1152"/>
      <c r="G140" s="1152"/>
      <c r="H140" s="1291" t="s">
        <v>160</v>
      </c>
      <c r="I140" s="1152" t="s">
        <v>609</v>
      </c>
      <c r="J140" s="1152"/>
      <c r="K140" s="1152"/>
      <c r="L140" s="1291" t="s">
        <v>231</v>
      </c>
    </row>
    <row r="141" spans="1:12" ht="12.75" customHeight="1">
      <c r="A141" s="1347"/>
      <c r="B141" s="1341" t="s">
        <v>532</v>
      </c>
      <c r="C141" s="1342" t="s">
        <v>610</v>
      </c>
      <c r="D141" s="1349" t="s">
        <v>225</v>
      </c>
      <c r="E141" s="1349" t="s">
        <v>315</v>
      </c>
      <c r="F141" s="1349" t="s">
        <v>56</v>
      </c>
      <c r="G141" s="1349" t="s">
        <v>57</v>
      </c>
      <c r="H141" s="1340"/>
      <c r="I141" s="1342" t="s">
        <v>611</v>
      </c>
      <c r="J141" s="1345" t="s">
        <v>612</v>
      </c>
      <c r="K141" s="1345"/>
      <c r="L141" s="1340"/>
    </row>
    <row r="142" spans="1:12">
      <c r="A142" s="1348"/>
      <c r="B142" s="1343"/>
      <c r="C142" s="1344"/>
      <c r="D142" s="1344"/>
      <c r="E142" s="1344"/>
      <c r="F142" s="1344"/>
      <c r="G142" s="1344"/>
      <c r="H142" s="1293"/>
      <c r="I142" s="1344"/>
      <c r="J142" s="1055" t="s">
        <v>613</v>
      </c>
      <c r="K142" s="1055" t="s">
        <v>614</v>
      </c>
      <c r="L142" s="1293"/>
    </row>
    <row r="143" spans="1:12">
      <c r="A143" s="1056"/>
      <c r="B143" s="1057"/>
      <c r="C143" s="1058"/>
      <c r="D143" s="1058"/>
      <c r="E143" s="1058"/>
      <c r="F143" s="1058"/>
      <c r="G143" s="1058"/>
      <c r="H143" s="1059"/>
      <c r="I143" s="1058"/>
      <c r="J143" s="1058"/>
      <c r="K143" s="1058"/>
      <c r="L143" s="1060"/>
    </row>
    <row r="144" spans="1:12">
      <c r="A144" s="1061" t="s">
        <v>598</v>
      </c>
      <c r="B144" s="1068">
        <v>694</v>
      </c>
      <c r="C144" s="1068">
        <v>2813</v>
      </c>
      <c r="D144" s="1062" t="s">
        <v>247</v>
      </c>
      <c r="E144" s="1068">
        <v>193</v>
      </c>
      <c r="F144" s="1062" t="s">
        <v>247</v>
      </c>
      <c r="G144" s="1062" t="s">
        <v>247</v>
      </c>
      <c r="H144" s="1062" t="s">
        <v>247</v>
      </c>
      <c r="I144" s="1068">
        <v>90</v>
      </c>
      <c r="J144" s="1069">
        <v>34.5</v>
      </c>
      <c r="K144" s="1069">
        <v>69</v>
      </c>
      <c r="L144" s="1054">
        <v>3893.5</v>
      </c>
    </row>
    <row r="145" spans="1:12">
      <c r="A145" s="1065" t="s">
        <v>599</v>
      </c>
      <c r="B145" s="1068">
        <v>1279</v>
      </c>
      <c r="C145" s="1068">
        <v>90</v>
      </c>
      <c r="D145" s="1068">
        <v>2130</v>
      </c>
      <c r="E145" s="1068">
        <v>3511</v>
      </c>
      <c r="F145" s="1068">
        <v>2531.5</v>
      </c>
      <c r="G145" s="1068">
        <v>529</v>
      </c>
      <c r="H145" s="1068">
        <v>3694</v>
      </c>
      <c r="I145" s="1068">
        <v>260</v>
      </c>
      <c r="J145" s="1069">
        <v>175</v>
      </c>
      <c r="K145" s="1069">
        <v>57.3</v>
      </c>
      <c r="L145" s="1054">
        <v>14256.8</v>
      </c>
    </row>
    <row r="146" spans="1:12">
      <c r="A146" s="1065" t="s">
        <v>600</v>
      </c>
      <c r="B146" s="1068">
        <v>104</v>
      </c>
      <c r="C146" s="1062" t="s">
        <v>247</v>
      </c>
      <c r="D146" s="1068">
        <v>1102.8</v>
      </c>
      <c r="E146" s="1068">
        <v>1030</v>
      </c>
      <c r="F146" s="1068">
        <v>380</v>
      </c>
      <c r="G146" s="1068">
        <v>263</v>
      </c>
      <c r="H146" s="1068">
        <v>84</v>
      </c>
      <c r="I146" s="1068">
        <v>115</v>
      </c>
      <c r="J146" s="1069">
        <v>80.5</v>
      </c>
      <c r="K146" s="1069">
        <v>38</v>
      </c>
      <c r="L146" s="1054">
        <v>3197.3</v>
      </c>
    </row>
    <row r="147" spans="1:12">
      <c r="A147" s="1065" t="s">
        <v>602</v>
      </c>
      <c r="B147" s="1068">
        <v>252</v>
      </c>
      <c r="C147" s="1062" t="s">
        <v>247</v>
      </c>
      <c r="D147" s="1068">
        <v>860.5</v>
      </c>
      <c r="E147" s="1068">
        <v>628</v>
      </c>
      <c r="F147" s="1068">
        <v>857</v>
      </c>
      <c r="G147" s="1068">
        <v>602.5</v>
      </c>
      <c r="H147" s="1068">
        <v>72962</v>
      </c>
      <c r="I147" s="1068">
        <v>10455.9</v>
      </c>
      <c r="J147" s="1069">
        <v>12627.5</v>
      </c>
      <c r="K147" s="1069">
        <v>5812.3</v>
      </c>
      <c r="L147" s="1054">
        <v>105057.7</v>
      </c>
    </row>
    <row r="148" spans="1:12">
      <c r="A148" s="1061" t="s">
        <v>603</v>
      </c>
      <c r="B148" s="1062" t="s">
        <v>247</v>
      </c>
      <c r="C148" s="1062" t="s">
        <v>247</v>
      </c>
      <c r="D148" s="1068">
        <v>59</v>
      </c>
      <c r="E148" s="1068">
        <v>24</v>
      </c>
      <c r="F148" s="1062" t="s">
        <v>247</v>
      </c>
      <c r="G148" s="1068">
        <v>6</v>
      </c>
      <c r="H148" s="1062" t="s">
        <v>247</v>
      </c>
      <c r="I148" s="1068">
        <v>267</v>
      </c>
      <c r="J148" s="1069">
        <v>357</v>
      </c>
      <c r="K148" s="1069">
        <v>157</v>
      </c>
      <c r="L148" s="1054">
        <v>870</v>
      </c>
    </row>
    <row r="149" spans="1:12">
      <c r="A149" s="1061" t="s">
        <v>604</v>
      </c>
      <c r="B149" s="1062" t="s">
        <v>247</v>
      </c>
      <c r="C149" s="1068">
        <v>48</v>
      </c>
      <c r="D149" s="1068">
        <v>62.5</v>
      </c>
      <c r="E149" s="1068">
        <v>10</v>
      </c>
      <c r="F149" s="1068">
        <v>159</v>
      </c>
      <c r="G149" s="1062" t="s">
        <v>247</v>
      </c>
      <c r="H149" s="1068">
        <v>21436</v>
      </c>
      <c r="I149" s="1068">
        <v>2661.1</v>
      </c>
      <c r="J149" s="1069">
        <v>698</v>
      </c>
      <c r="K149" s="1069">
        <v>1116.3</v>
      </c>
      <c r="L149" s="1054">
        <v>26190.9</v>
      </c>
    </row>
    <row r="150" spans="1:12">
      <c r="A150" s="1061" t="s">
        <v>605</v>
      </c>
      <c r="B150" s="1062" t="s">
        <v>247</v>
      </c>
      <c r="C150" s="1062" t="s">
        <v>247</v>
      </c>
      <c r="D150" s="1068">
        <v>403</v>
      </c>
      <c r="E150" s="1068">
        <v>58</v>
      </c>
      <c r="F150" s="1068">
        <v>27.5</v>
      </c>
      <c r="G150" s="1062" t="s">
        <v>247</v>
      </c>
      <c r="H150" s="1068">
        <v>1150</v>
      </c>
      <c r="I150" s="1068">
        <v>49305.2</v>
      </c>
      <c r="J150" s="1069">
        <v>3298</v>
      </c>
      <c r="K150" s="1069">
        <v>21120.400000000001</v>
      </c>
      <c r="L150" s="1054">
        <v>75362.100000000006</v>
      </c>
    </row>
    <row r="151" spans="1:12">
      <c r="A151" s="1061" t="s">
        <v>606</v>
      </c>
      <c r="B151" s="1062" t="s">
        <v>247</v>
      </c>
      <c r="C151" s="1062" t="s">
        <v>247</v>
      </c>
      <c r="D151" s="1068">
        <v>1</v>
      </c>
      <c r="E151" s="1062" t="s">
        <v>247</v>
      </c>
      <c r="F151" s="1062" t="s">
        <v>247</v>
      </c>
      <c r="G151" s="1062" t="s">
        <v>247</v>
      </c>
      <c r="H151" s="1062" t="s">
        <v>247</v>
      </c>
      <c r="I151" s="1068">
        <v>16558.8</v>
      </c>
      <c r="J151" s="1069">
        <v>129</v>
      </c>
      <c r="K151" s="1069">
        <v>2429</v>
      </c>
      <c r="L151" s="1054">
        <v>19117.8</v>
      </c>
    </row>
    <row r="152" spans="1:12" ht="14.25">
      <c r="A152" s="1061" t="s">
        <v>159</v>
      </c>
      <c r="B152" s="1062" t="s">
        <v>247</v>
      </c>
      <c r="C152" s="1062" t="s">
        <v>247</v>
      </c>
      <c r="D152" s="1062" t="s">
        <v>247</v>
      </c>
      <c r="E152" s="1062" t="s">
        <v>247</v>
      </c>
      <c r="F152" s="1062" t="s">
        <v>247</v>
      </c>
      <c r="G152" s="1062" t="s">
        <v>247</v>
      </c>
      <c r="H152" s="1062" t="s">
        <v>247</v>
      </c>
      <c r="I152" s="1062" t="s">
        <v>247</v>
      </c>
      <c r="J152" s="1062" t="s">
        <v>247</v>
      </c>
      <c r="K152" s="1062" t="s">
        <v>247</v>
      </c>
      <c r="L152" s="1062" t="s">
        <v>247</v>
      </c>
    </row>
    <row r="153" spans="1:12">
      <c r="A153" s="1061"/>
      <c r="B153" s="1064"/>
      <c r="C153" s="1064"/>
      <c r="D153" s="1064"/>
      <c r="E153" s="976"/>
      <c r="F153" s="976"/>
      <c r="G153" s="1064"/>
      <c r="H153" s="1064"/>
      <c r="I153" s="1064"/>
      <c r="J153" s="1064"/>
      <c r="K153" s="1064"/>
      <c r="L153" s="1054"/>
    </row>
    <row r="154" spans="1:12">
      <c r="A154" s="1075" t="s">
        <v>634</v>
      </c>
      <c r="B154" s="1076">
        <v>2329</v>
      </c>
      <c r="C154" s="1076">
        <v>2951</v>
      </c>
      <c r="D154" s="1076">
        <v>4618.8</v>
      </c>
      <c r="E154" s="1076">
        <v>5454</v>
      </c>
      <c r="F154" s="1076">
        <v>3955</v>
      </c>
      <c r="G154" s="1076">
        <v>1400.5</v>
      </c>
      <c r="H154" s="1076">
        <v>99326</v>
      </c>
      <c r="I154" s="1076">
        <v>79713</v>
      </c>
      <c r="J154" s="1076">
        <v>17399.5</v>
      </c>
      <c r="K154" s="1076">
        <v>30799.3</v>
      </c>
      <c r="L154" s="1076">
        <v>247946.1</v>
      </c>
    </row>
    <row r="155" spans="1:12">
      <c r="A155" s="1053"/>
      <c r="B155" s="1077"/>
      <c r="C155" s="1077"/>
      <c r="D155" s="1077"/>
      <c r="E155" s="1077"/>
      <c r="F155" s="1077"/>
      <c r="G155" s="1077"/>
      <c r="H155" s="1077"/>
      <c r="I155" s="1077"/>
      <c r="J155" s="1077"/>
      <c r="K155" s="1077"/>
      <c r="L155" s="1077"/>
    </row>
    <row r="156" spans="1:12">
      <c r="A156" s="1067" t="s">
        <v>233</v>
      </c>
      <c r="B156" s="1070"/>
      <c r="C156" s="1070"/>
      <c r="D156" s="1070"/>
      <c r="E156" s="1070"/>
      <c r="F156" s="1070"/>
      <c r="G156" s="1070"/>
      <c r="H156" s="1070"/>
      <c r="I156" s="1070"/>
      <c r="J156" s="1071"/>
      <c r="K156" s="1071"/>
      <c r="L156" s="1071"/>
    </row>
    <row r="157" spans="1:12" ht="12.75" customHeight="1">
      <c r="A157" s="1353" t="s">
        <v>723</v>
      </c>
      <c r="B157" s="1353"/>
      <c r="C157" s="1353"/>
      <c r="D157" s="1353"/>
      <c r="E157" s="1353"/>
      <c r="F157" s="1353"/>
      <c r="G157" s="1353"/>
      <c r="H157" s="1353"/>
      <c r="I157" s="1353"/>
      <c r="J157" s="1353"/>
      <c r="K157" s="1071"/>
      <c r="L157" s="1071"/>
    </row>
    <row r="158" spans="1:12" ht="12.75" customHeight="1">
      <c r="A158" s="1353" t="s">
        <v>725</v>
      </c>
      <c r="B158" s="1353"/>
      <c r="C158" s="1353"/>
      <c r="D158" s="1353"/>
      <c r="E158" s="1353"/>
      <c r="F158" s="1353"/>
      <c r="G158" s="1353"/>
      <c r="H158" s="1353"/>
      <c r="I158" s="1353"/>
      <c r="J158" s="1353"/>
      <c r="K158" s="1071"/>
      <c r="L158" s="1071"/>
    </row>
    <row r="159" spans="1:12" ht="12.75" customHeight="1">
      <c r="A159" s="1353" t="s">
        <v>726</v>
      </c>
      <c r="B159" s="1353"/>
      <c r="C159" s="1353"/>
      <c r="D159" s="1353"/>
      <c r="E159" s="1353"/>
      <c r="F159" s="1353"/>
      <c r="G159" s="1353"/>
      <c r="H159" s="1353"/>
      <c r="I159" s="1353"/>
      <c r="J159" s="1353"/>
    </row>
    <row r="160" spans="1:12" ht="12.75" customHeight="1">
      <c r="A160" s="1351" t="s">
        <v>727</v>
      </c>
      <c r="B160" s="1351"/>
      <c r="C160" s="1351"/>
      <c r="D160" s="1351"/>
      <c r="E160" s="1351"/>
      <c r="F160" s="1351"/>
      <c r="G160" s="1351"/>
      <c r="H160" s="1351"/>
      <c r="I160" s="1351"/>
      <c r="J160" s="1351"/>
      <c r="K160" s="1352"/>
      <c r="L160" s="1352"/>
    </row>
    <row r="161" spans="1:12" ht="12.75" customHeight="1">
      <c r="A161" s="943" t="s">
        <v>728</v>
      </c>
      <c r="B161" s="1072"/>
      <c r="C161" s="1072"/>
      <c r="D161" s="1073"/>
      <c r="G161" s="1073"/>
      <c r="J161" s="1073"/>
    </row>
    <row r="162" spans="1:12">
      <c r="A162" s="1338" t="s">
        <v>729</v>
      </c>
      <c r="B162" s="1338"/>
      <c r="C162" s="1338"/>
      <c r="D162" s="1350"/>
      <c r="E162" s="1350"/>
      <c r="F162" s="1350"/>
      <c r="G162" s="1350"/>
      <c r="H162" s="1350"/>
      <c r="I162" s="1350"/>
      <c r="J162" s="1350"/>
      <c r="K162" s="1350"/>
      <c r="L162" s="1350"/>
    </row>
    <row r="163" spans="1:12">
      <c r="A163" s="1003"/>
      <c r="B163" s="1003"/>
      <c r="C163" s="1003"/>
      <c r="D163" s="1084"/>
      <c r="E163" s="1084"/>
      <c r="F163" s="1084"/>
      <c r="G163" s="1084"/>
      <c r="H163" s="1084"/>
      <c r="I163" s="1084"/>
      <c r="J163" s="1084"/>
      <c r="K163" s="1084"/>
      <c r="L163" s="1084"/>
    </row>
    <row r="164" spans="1:12">
      <c r="A164" s="1003" t="s">
        <v>176</v>
      </c>
    </row>
    <row r="165" spans="1:12">
      <c r="A165" s="1004" t="s">
        <v>180</v>
      </c>
    </row>
    <row r="167" spans="1:12">
      <c r="F167" s="1074"/>
      <c r="J167" s="1074"/>
    </row>
  </sheetData>
  <mergeCells count="135">
    <mergeCell ref="I124:I125"/>
    <mergeCell ref="L89:L91"/>
    <mergeCell ref="L72:L74"/>
    <mergeCell ref="L55:L57"/>
    <mergeCell ref="J73:K73"/>
    <mergeCell ref="J56:K56"/>
    <mergeCell ref="L38:L40"/>
    <mergeCell ref="I140:K140"/>
    <mergeCell ref="L140:L142"/>
    <mergeCell ref="I123:K123"/>
    <mergeCell ref="L123:L125"/>
    <mergeCell ref="I141:I142"/>
    <mergeCell ref="J141:K141"/>
    <mergeCell ref="F124:F125"/>
    <mergeCell ref="G124:G125"/>
    <mergeCell ref="L106:L108"/>
    <mergeCell ref="H106:H108"/>
    <mergeCell ref="I106:K106"/>
    <mergeCell ref="F90:F91"/>
    <mergeCell ref="G90:G91"/>
    <mergeCell ref="I90:I91"/>
    <mergeCell ref="I107:I108"/>
    <mergeCell ref="J107:K107"/>
    <mergeCell ref="B38:C38"/>
    <mergeCell ref="D38:G38"/>
    <mergeCell ref="A106:A108"/>
    <mergeCell ref="B106:C106"/>
    <mergeCell ref="D106:G106"/>
    <mergeCell ref="F107:F108"/>
    <mergeCell ref="G107:G108"/>
    <mergeCell ref="B107:B108"/>
    <mergeCell ref="C56:C57"/>
    <mergeCell ref="D56:D57"/>
    <mergeCell ref="A158:J158"/>
    <mergeCell ref="B90:B91"/>
    <mergeCell ref="C90:C91"/>
    <mergeCell ref="D90:D91"/>
    <mergeCell ref="E90:E91"/>
    <mergeCell ref="B73:B74"/>
    <mergeCell ref="A72:A74"/>
    <mergeCell ref="B72:C72"/>
    <mergeCell ref="D72:G72"/>
    <mergeCell ref="H123:H125"/>
    <mergeCell ref="C107:C108"/>
    <mergeCell ref="D107:D108"/>
    <mergeCell ref="E107:E108"/>
    <mergeCell ref="B124:B125"/>
    <mergeCell ref="C124:C125"/>
    <mergeCell ref="D124:D125"/>
    <mergeCell ref="E141:E142"/>
    <mergeCell ref="H55:H57"/>
    <mergeCell ref="I55:K55"/>
    <mergeCell ref="F141:F142"/>
    <mergeCell ref="G141:G142"/>
    <mergeCell ref="E73:E74"/>
    <mergeCell ref="H140:H142"/>
    <mergeCell ref="D55:G55"/>
    <mergeCell ref="F56:F57"/>
    <mergeCell ref="G56:G57"/>
    <mergeCell ref="D140:G140"/>
    <mergeCell ref="A162:C162"/>
    <mergeCell ref="D162:F162"/>
    <mergeCell ref="G162:I162"/>
    <mergeCell ref="B123:C123"/>
    <mergeCell ref="D123:G123"/>
    <mergeCell ref="A123:A125"/>
    <mergeCell ref="B141:B142"/>
    <mergeCell ref="C141:C142"/>
    <mergeCell ref="D141:D142"/>
    <mergeCell ref="C73:C74"/>
    <mergeCell ref="D73:D74"/>
    <mergeCell ref="J162:L162"/>
    <mergeCell ref="A160:L160"/>
    <mergeCell ref="A157:J157"/>
    <mergeCell ref="E124:E125"/>
    <mergeCell ref="A159:J159"/>
    <mergeCell ref="J124:K124"/>
    <mergeCell ref="A140:A142"/>
    <mergeCell ref="B140:C140"/>
    <mergeCell ref="A89:A91"/>
    <mergeCell ref="B89:C89"/>
    <mergeCell ref="D89:G89"/>
    <mergeCell ref="H89:H91"/>
    <mergeCell ref="I89:K89"/>
    <mergeCell ref="F6:F7"/>
    <mergeCell ref="G6:G7"/>
    <mergeCell ref="I6:I7"/>
    <mergeCell ref="A55:A57"/>
    <mergeCell ref="H72:H74"/>
    <mergeCell ref="J90:K90"/>
    <mergeCell ref="F73:F74"/>
    <mergeCell ref="G73:G74"/>
    <mergeCell ref="E39:E40"/>
    <mergeCell ref="F39:F40"/>
    <mergeCell ref="G39:G40"/>
    <mergeCell ref="I73:I74"/>
    <mergeCell ref="I72:K72"/>
    <mergeCell ref="I39:I40"/>
    <mergeCell ref="E56:E57"/>
    <mergeCell ref="H38:H40"/>
    <mergeCell ref="I38:K38"/>
    <mergeCell ref="J39:K39"/>
    <mergeCell ref="B55:C55"/>
    <mergeCell ref="I56:I57"/>
    <mergeCell ref="A38:A40"/>
    <mergeCell ref="B39:B40"/>
    <mergeCell ref="C39:C40"/>
    <mergeCell ref="D39:D40"/>
    <mergeCell ref="B56:B57"/>
    <mergeCell ref="B1:K2"/>
    <mergeCell ref="A21:A23"/>
    <mergeCell ref="B21:C21"/>
    <mergeCell ref="D21:G21"/>
    <mergeCell ref="H21:H23"/>
    <mergeCell ref="I21:K21"/>
    <mergeCell ref="A5:A7"/>
    <mergeCell ref="J6:K6"/>
    <mergeCell ref="H5:H7"/>
    <mergeCell ref="I5:K5"/>
    <mergeCell ref="L21:L23"/>
    <mergeCell ref="B22:B23"/>
    <mergeCell ref="C22:C23"/>
    <mergeCell ref="D22:D23"/>
    <mergeCell ref="E22:E23"/>
    <mergeCell ref="F22:F23"/>
    <mergeCell ref="G22:G23"/>
    <mergeCell ref="I22:I23"/>
    <mergeCell ref="J22:K22"/>
    <mergeCell ref="L5:L7"/>
    <mergeCell ref="B6:B7"/>
    <mergeCell ref="C6:C7"/>
    <mergeCell ref="D6:D7"/>
    <mergeCell ref="E6:E7"/>
    <mergeCell ref="B5:C5"/>
    <mergeCell ref="D5:G5"/>
  </mergeCells>
  <phoneticPr fontId="2" type="noConversion"/>
  <hyperlinks>
    <hyperlink ref="L1" location="Index!A1" display="Index"/>
  </hyperlinks>
  <pageMargins left="0.75" right="0.75" top="1" bottom="1" header="0.5" footer="0.5"/>
  <pageSetup paperSize="9" scale="59" orientation="landscape" r:id="rId1"/>
  <headerFooter alignWithMargins="0">
    <oddHeader>&amp;CCourt Statistics Quarterly 
Additional Tables - 2014</oddHeader>
    <oddFooter>Page &amp;P of &amp;N</oddFooter>
  </headerFooter>
  <rowBreaks count="2" manualBreakCount="2">
    <brk id="54" max="11" man="1"/>
    <brk id="105" max="11" man="1"/>
  </rowBreaks>
</worksheet>
</file>

<file path=xl/worksheets/sheet37.xml><?xml version="1.0" encoding="utf-8"?>
<worksheet xmlns="http://schemas.openxmlformats.org/spreadsheetml/2006/main" xmlns:r="http://schemas.openxmlformats.org/officeDocument/2006/relationships">
  <sheetPr codeName="Sheet43"/>
  <dimension ref="A1:N28"/>
  <sheetViews>
    <sheetView zoomScaleNormal="100" zoomScaleSheetLayoutView="100" workbookViewId="0"/>
  </sheetViews>
  <sheetFormatPr defaultRowHeight="12.75"/>
  <cols>
    <col min="1" max="1" width="10.140625" style="921" customWidth="1"/>
    <col min="2" max="5" width="9.7109375" style="921" customWidth="1"/>
    <col min="6" max="9" width="9.42578125" style="921" customWidth="1"/>
    <col min="10" max="10" width="11.7109375" style="921" customWidth="1"/>
    <col min="11" max="11" width="13.28515625" style="921" bestFit="1" customWidth="1"/>
    <col min="12" max="16384" width="9.140625" style="921"/>
  </cols>
  <sheetData>
    <row r="1" spans="1:14">
      <c r="A1" s="1021" t="s">
        <v>240</v>
      </c>
      <c r="B1" s="1021"/>
      <c r="C1" s="1021"/>
      <c r="D1" s="1021"/>
      <c r="E1" s="1021"/>
      <c r="F1" s="1021"/>
      <c r="G1" s="1021"/>
      <c r="H1" s="1021"/>
      <c r="I1" s="1021"/>
      <c r="J1" s="1021"/>
      <c r="K1" s="922" t="s">
        <v>643</v>
      </c>
    </row>
    <row r="2" spans="1:14">
      <c r="A2" s="986" t="s">
        <v>592</v>
      </c>
      <c r="B2" s="984"/>
      <c r="C2" s="984"/>
      <c r="D2" s="984"/>
      <c r="E2" s="984"/>
      <c r="F2" s="985"/>
    </row>
    <row r="3" spans="1:14" ht="14.25">
      <c r="A3" s="988" t="s">
        <v>802</v>
      </c>
      <c r="B3" s="1022"/>
      <c r="C3" s="1022"/>
      <c r="D3" s="1022"/>
      <c r="E3" s="1022"/>
      <c r="F3" s="1022"/>
    </row>
    <row r="4" spans="1:14">
      <c r="A4" s="1023"/>
      <c r="B4" s="1023"/>
      <c r="C4" s="1023"/>
      <c r="D4" s="1023"/>
      <c r="E4" s="1023"/>
      <c r="F4" s="946"/>
      <c r="G4" s="946"/>
      <c r="H4" s="946"/>
      <c r="I4" s="946"/>
      <c r="J4" s="946"/>
      <c r="K4" s="946"/>
      <c r="L4" s="946"/>
      <c r="M4" s="946"/>
      <c r="N4" s="946"/>
    </row>
    <row r="5" spans="1:14" s="929" customFormat="1" ht="38.25">
      <c r="A5" s="1024"/>
      <c r="B5" s="992" t="s">
        <v>345</v>
      </c>
      <c r="C5" s="992" t="s">
        <v>615</v>
      </c>
      <c r="D5" s="992" t="s">
        <v>616</v>
      </c>
      <c r="E5" s="992" t="s">
        <v>617</v>
      </c>
      <c r="F5" s="992" t="s">
        <v>719</v>
      </c>
      <c r="G5" s="992" t="s">
        <v>618</v>
      </c>
      <c r="H5" s="992" t="s">
        <v>619</v>
      </c>
      <c r="I5" s="992" t="s">
        <v>698</v>
      </c>
      <c r="J5" s="992" t="s">
        <v>620</v>
      </c>
      <c r="K5" s="1025" t="s">
        <v>621</v>
      </c>
    </row>
    <row r="6" spans="1:14">
      <c r="A6" s="1026">
        <v>2003</v>
      </c>
      <c r="B6" s="995">
        <v>59548</v>
      </c>
      <c r="C6" s="931">
        <v>34936</v>
      </c>
      <c r="D6" s="931">
        <v>27777</v>
      </c>
      <c r="E6" s="931">
        <v>36249</v>
      </c>
      <c r="F6" s="931">
        <v>47845</v>
      </c>
      <c r="G6" s="931">
        <v>24353</v>
      </c>
      <c r="H6" s="1027" t="s">
        <v>442</v>
      </c>
      <c r="I6" s="931">
        <v>17201</v>
      </c>
      <c r="J6" s="1027" t="s">
        <v>442</v>
      </c>
      <c r="K6" s="932">
        <v>247909</v>
      </c>
      <c r="L6" s="1028"/>
    </row>
    <row r="7" spans="1:14">
      <c r="A7" s="1026">
        <v>2004</v>
      </c>
      <c r="B7" s="995">
        <v>66452</v>
      </c>
      <c r="C7" s="931">
        <v>35924</v>
      </c>
      <c r="D7" s="931">
        <v>29282</v>
      </c>
      <c r="E7" s="931">
        <v>35943</v>
      </c>
      <c r="F7" s="931">
        <v>44423</v>
      </c>
      <c r="G7" s="931">
        <v>23226</v>
      </c>
      <c r="H7" s="1027" t="s">
        <v>442</v>
      </c>
      <c r="I7" s="931">
        <v>17661</v>
      </c>
      <c r="J7" s="1027" t="s">
        <v>442</v>
      </c>
      <c r="K7" s="932">
        <v>252911</v>
      </c>
      <c r="L7" s="1028"/>
    </row>
    <row r="8" spans="1:14">
      <c r="A8" s="1026">
        <v>2005</v>
      </c>
      <c r="B8" s="931">
        <v>48833</v>
      </c>
      <c r="C8" s="931">
        <v>36503</v>
      </c>
      <c r="D8" s="931">
        <v>29053</v>
      </c>
      <c r="E8" s="931">
        <v>35657</v>
      </c>
      <c r="F8" s="931">
        <v>44889</v>
      </c>
      <c r="G8" s="931">
        <v>23587</v>
      </c>
      <c r="H8" s="931">
        <v>15662</v>
      </c>
      <c r="I8" s="931">
        <v>17388</v>
      </c>
      <c r="J8" s="1027" t="s">
        <v>442</v>
      </c>
      <c r="K8" s="932">
        <v>251572</v>
      </c>
      <c r="L8" s="1028"/>
    </row>
    <row r="9" spans="1:14">
      <c r="A9" s="1026">
        <v>2006</v>
      </c>
      <c r="B9" s="931">
        <v>49499</v>
      </c>
      <c r="C9" s="931">
        <v>36456</v>
      </c>
      <c r="D9" s="931">
        <v>29069</v>
      </c>
      <c r="E9" s="931">
        <v>36135</v>
      </c>
      <c r="F9" s="931">
        <v>43660</v>
      </c>
      <c r="G9" s="931">
        <v>23918</v>
      </c>
      <c r="H9" s="931">
        <v>15205</v>
      </c>
      <c r="I9" s="931">
        <v>16603</v>
      </c>
      <c r="J9" s="1027" t="s">
        <v>442</v>
      </c>
      <c r="K9" s="932">
        <v>250545</v>
      </c>
      <c r="L9" s="1028"/>
    </row>
    <row r="10" spans="1:14">
      <c r="A10" s="1026">
        <v>2007</v>
      </c>
      <c r="B10" s="931">
        <v>48996.6</v>
      </c>
      <c r="C10" s="931">
        <v>33259.9</v>
      </c>
      <c r="D10" s="931">
        <v>28450</v>
      </c>
      <c r="E10" s="931">
        <v>38053</v>
      </c>
      <c r="F10" s="931">
        <v>43987</v>
      </c>
      <c r="G10" s="931">
        <v>24956</v>
      </c>
      <c r="H10" s="931">
        <v>17451.5</v>
      </c>
      <c r="I10" s="931">
        <v>12792.1</v>
      </c>
      <c r="J10" s="1027" t="s">
        <v>442</v>
      </c>
      <c r="K10" s="932">
        <v>247946.1</v>
      </c>
      <c r="L10" s="1028"/>
    </row>
    <row r="11" spans="1:14">
      <c r="A11" s="1026">
        <v>2008</v>
      </c>
      <c r="B11" s="931">
        <v>54678</v>
      </c>
      <c r="C11" s="931">
        <v>36276</v>
      </c>
      <c r="D11" s="931">
        <v>31680</v>
      </c>
      <c r="E11" s="931">
        <v>36319</v>
      </c>
      <c r="F11" s="931">
        <v>46692</v>
      </c>
      <c r="G11" s="931">
        <v>25805</v>
      </c>
      <c r="H11" s="931">
        <v>17039</v>
      </c>
      <c r="I11" s="931">
        <v>13157</v>
      </c>
      <c r="J11" s="1027">
        <v>283</v>
      </c>
      <c r="K11" s="932">
        <v>261929</v>
      </c>
      <c r="L11" s="1028"/>
    </row>
    <row r="12" spans="1:14">
      <c r="A12" s="1026">
        <v>2009</v>
      </c>
      <c r="B12" s="931">
        <v>58581.941175595683</v>
      </c>
      <c r="C12" s="931">
        <v>38501.712600767474</v>
      </c>
      <c r="D12" s="931">
        <v>30594.341835975847</v>
      </c>
      <c r="E12" s="931">
        <v>40333.232546033258</v>
      </c>
      <c r="F12" s="931">
        <v>47924.771901121458</v>
      </c>
      <c r="G12" s="931">
        <v>26018.060564595296</v>
      </c>
      <c r="H12" s="931">
        <v>15029.948329714134</v>
      </c>
      <c r="I12" s="931">
        <v>13951.991046196863</v>
      </c>
      <c r="J12" s="1027" t="s">
        <v>442</v>
      </c>
      <c r="K12" s="932">
        <v>270936</v>
      </c>
      <c r="L12" s="1028"/>
    </row>
    <row r="13" spans="1:14">
      <c r="A13" s="1026">
        <v>2010</v>
      </c>
      <c r="B13" s="931">
        <v>61214</v>
      </c>
      <c r="C13" s="931">
        <v>38897</v>
      </c>
      <c r="D13" s="931">
        <v>34887</v>
      </c>
      <c r="E13" s="931">
        <v>42751.5</v>
      </c>
      <c r="F13" s="931">
        <v>49744.5</v>
      </c>
      <c r="G13" s="931">
        <v>26208.5</v>
      </c>
      <c r="H13" s="931">
        <v>14507</v>
      </c>
      <c r="I13" s="931">
        <v>14117</v>
      </c>
      <c r="J13" s="931">
        <v>97.5</v>
      </c>
      <c r="K13" s="932">
        <v>282424</v>
      </c>
      <c r="L13" s="1028"/>
    </row>
    <row r="14" spans="1:14">
      <c r="A14" s="1026">
        <v>2011</v>
      </c>
      <c r="B14" s="931">
        <v>59308.5</v>
      </c>
      <c r="C14" s="931">
        <v>38212.5</v>
      </c>
      <c r="D14" s="931">
        <v>33638.5</v>
      </c>
      <c r="E14" s="931">
        <v>41700</v>
      </c>
      <c r="F14" s="931">
        <v>47216.5</v>
      </c>
      <c r="G14" s="931">
        <v>25761.5</v>
      </c>
      <c r="H14" s="931">
        <v>15383</v>
      </c>
      <c r="I14" s="931">
        <v>13524</v>
      </c>
      <c r="J14" s="931">
        <v>95</v>
      </c>
      <c r="K14" s="932">
        <v>274840</v>
      </c>
      <c r="L14" s="1028"/>
    </row>
    <row r="15" spans="1:14">
      <c r="A15" s="1026">
        <v>2012</v>
      </c>
      <c r="B15" s="995">
        <v>59761.5</v>
      </c>
      <c r="C15" s="995">
        <v>36645</v>
      </c>
      <c r="D15" s="995">
        <v>32815.5</v>
      </c>
      <c r="E15" s="995">
        <v>40879</v>
      </c>
      <c r="F15" s="995">
        <v>48366.5</v>
      </c>
      <c r="G15" s="931">
        <v>25161.5</v>
      </c>
      <c r="H15" s="931">
        <v>21487</v>
      </c>
      <c r="I15" s="931">
        <v>12412</v>
      </c>
      <c r="J15" s="931">
        <v>507.5</v>
      </c>
      <c r="K15" s="932">
        <v>278035.5</v>
      </c>
      <c r="L15" s="1028"/>
    </row>
    <row r="16" spans="1:14">
      <c r="A16" s="1026">
        <v>2013</v>
      </c>
      <c r="B16" s="995">
        <v>58224.5</v>
      </c>
      <c r="C16" s="995">
        <v>36229</v>
      </c>
      <c r="D16" s="995">
        <v>32293.5</v>
      </c>
      <c r="E16" s="995">
        <v>39477</v>
      </c>
      <c r="F16" s="995">
        <v>46844.5</v>
      </c>
      <c r="G16" s="931">
        <v>25612</v>
      </c>
      <c r="H16" s="931">
        <v>17824</v>
      </c>
      <c r="I16" s="931">
        <v>13002</v>
      </c>
      <c r="J16" s="931">
        <v>687</v>
      </c>
      <c r="K16" s="932">
        <v>270193.5</v>
      </c>
      <c r="L16" s="1028"/>
    </row>
    <row r="17" spans="1:14">
      <c r="A17" s="1029">
        <v>2014</v>
      </c>
      <c r="B17" s="998">
        <v>57932.5</v>
      </c>
      <c r="C17" s="998">
        <v>36228.5</v>
      </c>
      <c r="D17" s="998">
        <v>32870</v>
      </c>
      <c r="E17" s="998">
        <v>38800</v>
      </c>
      <c r="F17" s="998">
        <v>46455</v>
      </c>
      <c r="G17" s="935">
        <v>25295.5</v>
      </c>
      <c r="H17" s="935">
        <v>21694</v>
      </c>
      <c r="I17" s="935">
        <v>12838</v>
      </c>
      <c r="J17" s="935">
        <v>501</v>
      </c>
      <c r="K17" s="936">
        <v>272614.5</v>
      </c>
      <c r="L17" s="1028"/>
    </row>
    <row r="18" spans="1:14">
      <c r="A18" s="1026"/>
      <c r="B18" s="995"/>
      <c r="C18" s="995"/>
      <c r="D18" s="995"/>
      <c r="E18" s="995"/>
      <c r="F18" s="995"/>
      <c r="G18" s="931"/>
      <c r="H18" s="931"/>
      <c r="I18" s="931"/>
      <c r="J18" s="931"/>
      <c r="K18" s="932"/>
      <c r="L18" s="1028"/>
    </row>
    <row r="19" spans="1:14">
      <c r="A19" s="999" t="s">
        <v>233</v>
      </c>
      <c r="B19" s="999"/>
      <c r="C19" s="999"/>
      <c r="D19" s="999"/>
      <c r="E19" s="999"/>
    </row>
    <row r="20" spans="1:14">
      <c r="A20" s="1354" t="s">
        <v>723</v>
      </c>
      <c r="B20" s="1354"/>
      <c r="C20" s="1354"/>
      <c r="D20" s="1354"/>
      <c r="E20" s="1354"/>
      <c r="F20" s="1355"/>
      <c r="G20" s="1355"/>
      <c r="H20" s="1355"/>
      <c r="I20" s="1355"/>
      <c r="J20" s="1355"/>
      <c r="K20" s="1355"/>
      <c r="L20" s="1355"/>
      <c r="M20" s="1355"/>
      <c r="N20" s="1356"/>
    </row>
    <row r="21" spans="1:14" s="929" customFormat="1" ht="26.25" customHeight="1">
      <c r="A21" s="1357" t="s">
        <v>732</v>
      </c>
      <c r="B21" s="1357"/>
      <c r="C21" s="1357"/>
      <c r="D21" s="1357"/>
      <c r="E21" s="1357"/>
      <c r="F21" s="1244"/>
      <c r="G21" s="1299"/>
      <c r="H21" s="1299"/>
      <c r="I21" s="1299"/>
      <c r="J21" s="1299"/>
      <c r="K21" s="1299"/>
      <c r="L21" s="975"/>
      <c r="M21" s="975"/>
      <c r="N21" s="975"/>
    </row>
    <row r="22" spans="1:14">
      <c r="A22" s="1030" t="s">
        <v>699</v>
      </c>
      <c r="B22" s="1030"/>
      <c r="C22" s="1030"/>
      <c r="D22" s="1030"/>
      <c r="E22" s="1030"/>
      <c r="F22" s="1016"/>
      <c r="G22" s="1017"/>
      <c r="H22" s="944"/>
      <c r="I22" s="944"/>
      <c r="J22" s="944"/>
      <c r="K22" s="944"/>
      <c r="L22" s="944"/>
      <c r="M22" s="944"/>
      <c r="N22" s="944"/>
    </row>
    <row r="23" spans="1:14">
      <c r="A23" s="1030"/>
      <c r="B23" s="1030"/>
      <c r="C23" s="1030"/>
      <c r="D23" s="1030"/>
      <c r="E23" s="1030"/>
      <c r="F23" s="1016"/>
      <c r="G23" s="1017"/>
      <c r="H23" s="944"/>
      <c r="I23" s="944"/>
      <c r="J23" s="944"/>
      <c r="K23" s="944"/>
      <c r="L23" s="944"/>
      <c r="M23" s="944"/>
      <c r="N23" s="944"/>
    </row>
    <row r="24" spans="1:14">
      <c r="A24" s="948" t="s">
        <v>176</v>
      </c>
      <c r="B24" s="1031"/>
      <c r="C24" s="1031"/>
      <c r="D24" s="1031"/>
      <c r="E24" s="1031"/>
      <c r="F24" s="1032"/>
      <c r="G24" s="956"/>
    </row>
    <row r="25" spans="1:14">
      <c r="A25" s="949" t="s">
        <v>180</v>
      </c>
      <c r="B25" s="1031"/>
      <c r="C25" s="1031"/>
      <c r="D25" s="1031"/>
      <c r="E25" s="1031"/>
    </row>
    <row r="26" spans="1:14">
      <c r="A26" s="1031"/>
      <c r="B26" s="1031"/>
      <c r="C26" s="1031"/>
      <c r="D26" s="1031"/>
      <c r="E26" s="1031"/>
    </row>
    <row r="28" spans="1:14">
      <c r="B28" s="1033"/>
      <c r="C28" s="1033"/>
      <c r="D28" s="1033"/>
      <c r="E28" s="1033"/>
      <c r="F28" s="1033"/>
      <c r="G28" s="1033"/>
      <c r="H28" s="1033"/>
      <c r="I28" s="1033"/>
      <c r="J28" s="1033"/>
      <c r="K28" s="1033"/>
    </row>
  </sheetData>
  <mergeCells count="2">
    <mergeCell ref="A20:N20"/>
    <mergeCell ref="A21:K21"/>
  </mergeCells>
  <phoneticPr fontId="2" type="noConversion"/>
  <hyperlinks>
    <hyperlink ref="K1" location="Index!A1" display="Index"/>
  </hyperlinks>
  <pageMargins left="0.75" right="0.75" top="1" bottom="1" header="0.5" footer="0.5"/>
  <pageSetup paperSize="9" scale="67" orientation="landscape" r:id="rId1"/>
  <headerFooter alignWithMargins="0">
    <oddHeader>&amp;CCourt Statistics Quarterly 
Additional Tables - 2014</oddHeader>
    <oddFooter>Page &amp;P of &amp;N</oddFooter>
  </headerFooter>
</worksheet>
</file>

<file path=xl/worksheets/sheet38.xml><?xml version="1.0" encoding="utf-8"?>
<worksheet xmlns="http://schemas.openxmlformats.org/spreadsheetml/2006/main" xmlns:r="http://schemas.openxmlformats.org/officeDocument/2006/relationships">
  <sheetPr codeName="Sheet44"/>
  <dimension ref="A1:G46"/>
  <sheetViews>
    <sheetView zoomScaleNormal="100" zoomScaleSheetLayoutView="100" workbookViewId="0"/>
  </sheetViews>
  <sheetFormatPr defaultRowHeight="12.75"/>
  <cols>
    <col min="1" max="4" width="15.7109375" style="166" customWidth="1"/>
    <col min="5" max="16384" width="9.140625" style="166"/>
  </cols>
  <sheetData>
    <row r="1" spans="1:6">
      <c r="A1" s="162" t="s">
        <v>274</v>
      </c>
      <c r="D1" s="191" t="s">
        <v>643</v>
      </c>
      <c r="E1" s="179"/>
      <c r="F1" s="179"/>
    </row>
    <row r="2" spans="1:6">
      <c r="A2" s="162" t="s">
        <v>597</v>
      </c>
      <c r="E2" s="179"/>
      <c r="F2" s="179"/>
    </row>
    <row r="3" spans="1:6">
      <c r="A3" s="193" t="s">
        <v>804</v>
      </c>
      <c r="B3" s="193"/>
      <c r="C3" s="193"/>
      <c r="D3" s="193"/>
      <c r="E3" s="501"/>
      <c r="F3" s="179"/>
    </row>
    <row r="4" spans="1:6">
      <c r="A4" s="265"/>
      <c r="B4" s="265"/>
      <c r="C4" s="265"/>
      <c r="D4" s="265"/>
      <c r="E4" s="240"/>
      <c r="F4" s="179"/>
    </row>
    <row r="5" spans="1:6">
      <c r="D5" s="223" t="s">
        <v>224</v>
      </c>
      <c r="E5" s="316"/>
      <c r="F5" s="179"/>
    </row>
    <row r="6" spans="1:6" ht="14.25">
      <c r="A6" s="677" t="s">
        <v>50</v>
      </c>
      <c r="B6" s="678" t="s">
        <v>622</v>
      </c>
      <c r="C6" s="678" t="s">
        <v>623</v>
      </c>
      <c r="D6" s="678" t="s">
        <v>231</v>
      </c>
      <c r="E6" s="296"/>
      <c r="F6" s="179"/>
    </row>
    <row r="7" spans="1:6">
      <c r="A7" s="677"/>
      <c r="B7" s="679"/>
      <c r="C7" s="679"/>
      <c r="D7" s="679"/>
      <c r="E7" s="296"/>
      <c r="F7" s="179"/>
    </row>
    <row r="8" spans="1:6">
      <c r="A8" s="1088">
        <v>1978</v>
      </c>
      <c r="B8" s="680">
        <v>14633</v>
      </c>
      <c r="C8" s="680">
        <v>8850</v>
      </c>
      <c r="D8" s="681">
        <v>23483</v>
      </c>
      <c r="E8" s="682"/>
      <c r="F8" s="179"/>
    </row>
    <row r="9" spans="1:6">
      <c r="A9" s="501"/>
      <c r="B9" s="683"/>
      <c r="C9" s="683"/>
      <c r="D9" s="681"/>
      <c r="E9" s="682"/>
      <c r="F9" s="179"/>
    </row>
    <row r="10" spans="1:6">
      <c r="A10" s="501">
        <v>1988</v>
      </c>
      <c r="B10" s="680">
        <v>15992</v>
      </c>
      <c r="C10" s="680">
        <v>11934</v>
      </c>
      <c r="D10" s="681">
        <v>27926</v>
      </c>
      <c r="E10" s="682"/>
      <c r="F10" s="179"/>
    </row>
    <row r="11" spans="1:6">
      <c r="A11" s="501"/>
      <c r="B11" s="683"/>
      <c r="C11" s="683"/>
      <c r="D11" s="681"/>
      <c r="E11" s="682"/>
      <c r="F11" s="179"/>
    </row>
    <row r="12" spans="1:6">
      <c r="A12" s="501">
        <v>1990</v>
      </c>
      <c r="B12" s="684">
        <v>16090</v>
      </c>
      <c r="C12" s="684">
        <v>12577</v>
      </c>
      <c r="D12" s="681">
        <v>28667</v>
      </c>
      <c r="E12" s="682"/>
      <c r="F12" s="179"/>
    </row>
    <row r="13" spans="1:6">
      <c r="A13" s="501">
        <v>1991</v>
      </c>
      <c r="B13" s="684">
        <v>16098</v>
      </c>
      <c r="C13" s="684">
        <v>12964</v>
      </c>
      <c r="D13" s="681">
        <v>29062</v>
      </c>
      <c r="E13" s="682"/>
      <c r="F13" s="179"/>
    </row>
    <row r="14" spans="1:6">
      <c r="A14" s="501">
        <v>1992</v>
      </c>
      <c r="B14" s="684">
        <v>16105</v>
      </c>
      <c r="C14" s="684">
        <v>1336</v>
      </c>
      <c r="D14" s="681">
        <v>17441</v>
      </c>
      <c r="E14" s="682"/>
      <c r="F14" s="179"/>
    </row>
    <row r="15" spans="1:6">
      <c r="A15" s="501">
        <v>1993</v>
      </c>
      <c r="B15" s="684">
        <v>16087</v>
      </c>
      <c r="C15" s="684">
        <v>13599</v>
      </c>
      <c r="D15" s="681">
        <v>29686</v>
      </c>
      <c r="E15" s="682"/>
      <c r="F15" s="179"/>
    </row>
    <row r="16" spans="1:6">
      <c r="A16" s="501">
        <v>1994</v>
      </c>
      <c r="B16" s="684">
        <v>16151</v>
      </c>
      <c r="C16" s="684">
        <v>13903</v>
      </c>
      <c r="D16" s="681">
        <v>30054</v>
      </c>
      <c r="E16" s="682"/>
      <c r="F16" s="179"/>
    </row>
    <row r="17" spans="1:7">
      <c r="A17" s="501">
        <v>1995</v>
      </c>
      <c r="B17" s="684">
        <v>16045</v>
      </c>
      <c r="C17" s="684">
        <v>14043</v>
      </c>
      <c r="D17" s="681">
        <v>30088</v>
      </c>
      <c r="E17" s="682"/>
      <c r="F17" s="179"/>
    </row>
    <row r="18" spans="1:7">
      <c r="A18" s="501">
        <v>1996</v>
      </c>
      <c r="B18" s="684">
        <v>15951</v>
      </c>
      <c r="C18" s="684">
        <v>14375</v>
      </c>
      <c r="D18" s="681">
        <v>30326</v>
      </c>
      <c r="E18" s="682"/>
      <c r="F18" s="179"/>
    </row>
    <row r="19" spans="1:7">
      <c r="A19" s="501">
        <v>1997</v>
      </c>
      <c r="B19" s="684">
        <v>15858</v>
      </c>
      <c r="C19" s="684">
        <v>14516</v>
      </c>
      <c r="D19" s="681">
        <v>30374</v>
      </c>
      <c r="E19" s="682"/>
      <c r="F19" s="179"/>
    </row>
    <row r="20" spans="1:7">
      <c r="A20" s="501">
        <v>1998</v>
      </c>
      <c r="B20" s="684">
        <v>15713</v>
      </c>
      <c r="C20" s="684">
        <v>14648</v>
      </c>
      <c r="D20" s="681">
        <v>30361</v>
      </c>
      <c r="E20" s="682"/>
      <c r="F20" s="179"/>
    </row>
    <row r="21" spans="1:7">
      <c r="A21" s="501">
        <v>1999</v>
      </c>
      <c r="B21" s="684">
        <v>15561</v>
      </c>
      <c r="C21" s="684">
        <v>14699</v>
      </c>
      <c r="D21" s="681">
        <v>30260</v>
      </c>
      <c r="E21" s="682"/>
      <c r="F21" s="179"/>
    </row>
    <row r="22" spans="1:7">
      <c r="A22" s="691">
        <v>2000</v>
      </c>
      <c r="B22" s="684">
        <v>15544</v>
      </c>
      <c r="C22" s="684">
        <v>14764</v>
      </c>
      <c r="D22" s="681">
        <v>30308</v>
      </c>
      <c r="E22" s="682"/>
      <c r="F22" s="179"/>
    </row>
    <row r="23" spans="1:7">
      <c r="A23" s="501" t="s">
        <v>696</v>
      </c>
      <c r="B23" s="684">
        <v>14639</v>
      </c>
      <c r="C23" s="684">
        <v>14096</v>
      </c>
      <c r="D23" s="681">
        <v>28735</v>
      </c>
      <c r="E23" s="682"/>
      <c r="F23" s="179"/>
    </row>
    <row r="24" spans="1:7">
      <c r="A24" s="501" t="s">
        <v>697</v>
      </c>
      <c r="B24" s="684">
        <v>14498</v>
      </c>
      <c r="C24" s="684">
        <v>13981</v>
      </c>
      <c r="D24" s="681">
        <v>28479</v>
      </c>
      <c r="E24" s="682"/>
      <c r="F24" s="179"/>
    </row>
    <row r="25" spans="1:7">
      <c r="A25" s="501" t="s">
        <v>589</v>
      </c>
      <c r="B25" s="684">
        <v>14392</v>
      </c>
      <c r="C25" s="684">
        <v>13952</v>
      </c>
      <c r="D25" s="681">
        <v>28344</v>
      </c>
      <c r="E25" s="682"/>
      <c r="F25" s="179"/>
    </row>
    <row r="26" spans="1:7">
      <c r="A26" s="501" t="s">
        <v>568</v>
      </c>
      <c r="B26" s="684">
        <v>14183</v>
      </c>
      <c r="C26" s="684">
        <v>13846</v>
      </c>
      <c r="D26" s="681">
        <v>28029</v>
      </c>
      <c r="E26" s="682"/>
      <c r="F26" s="179"/>
    </row>
    <row r="27" spans="1:7">
      <c r="A27" s="501" t="s">
        <v>567</v>
      </c>
      <c r="B27" s="680">
        <v>14273</v>
      </c>
      <c r="C27" s="680">
        <v>14027</v>
      </c>
      <c r="D27" s="681">
        <v>28300</v>
      </c>
      <c r="E27" s="682"/>
      <c r="F27" s="179"/>
    </row>
    <row r="28" spans="1:7">
      <c r="A28" s="501" t="s">
        <v>192</v>
      </c>
      <c r="B28" s="476">
        <v>14519</v>
      </c>
      <c r="C28" s="476">
        <v>14346</v>
      </c>
      <c r="D28" s="681">
        <v>28865</v>
      </c>
      <c r="E28" s="682"/>
      <c r="F28" s="179"/>
      <c r="G28" s="262"/>
    </row>
    <row r="29" spans="1:7">
      <c r="A29" s="501" t="s">
        <v>624</v>
      </c>
      <c r="B29" s="685">
        <v>15007</v>
      </c>
      <c r="C29" s="685">
        <v>14809</v>
      </c>
      <c r="D29" s="681">
        <v>29816</v>
      </c>
      <c r="E29" s="682"/>
      <c r="F29" s="179"/>
      <c r="G29" s="262"/>
    </row>
    <row r="30" spans="1:7">
      <c r="A30" s="501" t="s">
        <v>625</v>
      </c>
      <c r="B30" s="685">
        <v>14672</v>
      </c>
      <c r="C30" s="685">
        <v>14747</v>
      </c>
      <c r="D30" s="681">
        <v>29419</v>
      </c>
      <c r="E30" s="682"/>
      <c r="F30" s="179"/>
      <c r="G30" s="262"/>
    </row>
    <row r="31" spans="1:7">
      <c r="A31" s="501" t="s">
        <v>626</v>
      </c>
      <c r="B31" s="476">
        <v>14472</v>
      </c>
      <c r="C31" s="476">
        <v>14798</v>
      </c>
      <c r="D31" s="681">
        <v>29270</v>
      </c>
      <c r="E31" s="682"/>
      <c r="F31" s="179"/>
      <c r="G31" s="262"/>
    </row>
    <row r="32" spans="1:7">
      <c r="A32" s="501" t="s">
        <v>627</v>
      </c>
      <c r="B32" s="476">
        <v>14067</v>
      </c>
      <c r="C32" s="476">
        <v>14540</v>
      </c>
      <c r="D32" s="681">
        <v>28607</v>
      </c>
      <c r="E32" s="682"/>
      <c r="F32" s="179"/>
      <c r="G32" s="262"/>
    </row>
    <row r="33" spans="1:7">
      <c r="A33" s="501" t="s">
        <v>730</v>
      </c>
      <c r="B33" s="476">
        <v>13186</v>
      </c>
      <c r="C33" s="476">
        <v>13780</v>
      </c>
      <c r="D33" s="681">
        <v>26966</v>
      </c>
      <c r="E33" s="682"/>
      <c r="F33" s="179"/>
      <c r="G33" s="262"/>
    </row>
    <row r="34" spans="1:7">
      <c r="A34" s="501" t="s">
        <v>629</v>
      </c>
      <c r="B34" s="686">
        <v>11822</v>
      </c>
      <c r="C34" s="686">
        <v>12445</v>
      </c>
      <c r="D34" s="681">
        <v>24267</v>
      </c>
      <c r="E34" s="682"/>
      <c r="F34" s="179"/>
      <c r="G34" s="262"/>
    </row>
    <row r="35" spans="1:7">
      <c r="A35" s="501" t="s">
        <v>630</v>
      </c>
      <c r="B35" s="686">
        <v>11342</v>
      </c>
      <c r="C35" s="686">
        <v>12157</v>
      </c>
      <c r="D35" s="681">
        <v>23499</v>
      </c>
      <c r="E35" s="682"/>
      <c r="F35" s="179"/>
    </row>
    <row r="36" spans="1:7">
      <c r="A36" s="501" t="s">
        <v>679</v>
      </c>
      <c r="B36" s="686">
        <v>10374</v>
      </c>
      <c r="C36" s="686">
        <v>11330</v>
      </c>
      <c r="D36" s="681">
        <v>21704</v>
      </c>
      <c r="E36" s="682"/>
      <c r="F36" s="179"/>
    </row>
    <row r="37" spans="1:7">
      <c r="A37" s="203" t="s">
        <v>803</v>
      </c>
      <c r="B37" s="687">
        <v>9080</v>
      </c>
      <c r="C37" s="687">
        <v>10271</v>
      </c>
      <c r="D37" s="688">
        <v>19351</v>
      </c>
      <c r="E37" s="682"/>
      <c r="F37" s="179"/>
    </row>
    <row r="38" spans="1:7">
      <c r="A38" s="501"/>
      <c r="B38" s="686"/>
      <c r="C38" s="686"/>
      <c r="D38" s="681"/>
      <c r="E38" s="682"/>
      <c r="F38" s="179"/>
    </row>
    <row r="39" spans="1:7">
      <c r="A39" s="1358" t="s">
        <v>706</v>
      </c>
      <c r="B39" s="1359"/>
      <c r="C39" s="1359"/>
      <c r="D39" s="1359"/>
      <c r="E39" s="689"/>
      <c r="F39" s="179"/>
    </row>
    <row r="40" spans="1:7" ht="12.75" customHeight="1">
      <c r="A40" s="490" t="s">
        <v>51</v>
      </c>
      <c r="D40" s="690"/>
    </row>
    <row r="41" spans="1:7" ht="12.75" customHeight="1">
      <c r="A41" s="490"/>
      <c r="D41" s="690"/>
    </row>
    <row r="42" spans="1:7">
      <c r="A42" s="93" t="s">
        <v>176</v>
      </c>
    </row>
    <row r="43" spans="1:7">
      <c r="A43" s="94" t="s">
        <v>180</v>
      </c>
    </row>
    <row r="44" spans="1:7">
      <c r="A44" s="691"/>
      <c r="B44" s="692"/>
      <c r="C44" s="692"/>
      <c r="D44" s="1086"/>
    </row>
    <row r="46" spans="1:7">
      <c r="B46" s="693"/>
      <c r="C46" s="693"/>
      <c r="D46" s="693"/>
    </row>
  </sheetData>
  <mergeCells count="1">
    <mergeCell ref="A39:D39"/>
  </mergeCells>
  <phoneticPr fontId="2" type="noConversion"/>
  <hyperlinks>
    <hyperlink ref="D1" location="Index!A1" display="Index"/>
  </hyperlinks>
  <pageMargins left="0.75" right="0.75" top="1" bottom="1" header="0.5" footer="0.5"/>
  <pageSetup paperSize="9" scale="67" orientation="landscape" r:id="rId1"/>
  <headerFooter alignWithMargins="0">
    <oddHeader>&amp;CCourt Statistics Quarterly 
Additional Tables - 2014</oddHeader>
    <oddFooter>Page &amp;P of &amp;N</oddFooter>
  </headerFooter>
</worksheet>
</file>

<file path=xl/worksheets/sheet39.xml><?xml version="1.0" encoding="utf-8"?>
<worksheet xmlns="http://schemas.openxmlformats.org/spreadsheetml/2006/main" xmlns:r="http://schemas.openxmlformats.org/officeDocument/2006/relationships">
  <sheetPr codeName="Sheet45"/>
  <dimension ref="A1:K41"/>
  <sheetViews>
    <sheetView zoomScaleNormal="100" zoomScaleSheetLayoutView="100" workbookViewId="0"/>
  </sheetViews>
  <sheetFormatPr defaultRowHeight="12.75"/>
  <cols>
    <col min="1" max="4" width="15.7109375" style="166" customWidth="1"/>
    <col min="5" max="16384" width="9.140625" style="166"/>
  </cols>
  <sheetData>
    <row r="1" spans="1:11">
      <c r="A1" s="192" t="s">
        <v>280</v>
      </c>
      <c r="B1" s="694"/>
      <c r="C1" s="694"/>
      <c r="D1" s="191" t="s">
        <v>643</v>
      </c>
      <c r="H1" s="320"/>
      <c r="I1" s="570"/>
      <c r="J1" s="570"/>
      <c r="K1" s="570"/>
    </row>
    <row r="2" spans="1:11">
      <c r="A2" s="162" t="s">
        <v>597</v>
      </c>
      <c r="B2" s="162"/>
      <c r="C2" s="162"/>
      <c r="D2" s="162"/>
      <c r="H2" s="320"/>
      <c r="I2" s="316"/>
      <c r="J2" s="316"/>
      <c r="K2" s="316"/>
    </row>
    <row r="3" spans="1:11">
      <c r="A3" s="1226" t="s">
        <v>807</v>
      </c>
      <c r="B3" s="1226"/>
      <c r="C3" s="1226"/>
      <c r="D3" s="1226"/>
      <c r="H3" s="501"/>
      <c r="I3" s="501"/>
      <c r="J3" s="501"/>
      <c r="K3" s="501"/>
    </row>
    <row r="4" spans="1:11">
      <c r="A4" s="265"/>
      <c r="B4" s="265"/>
      <c r="C4" s="265"/>
      <c r="D4" s="265"/>
      <c r="H4" s="240"/>
      <c r="I4" s="240"/>
      <c r="J4" s="240"/>
      <c r="K4" s="240"/>
    </row>
    <row r="5" spans="1:11">
      <c r="A5" s="695" t="s">
        <v>340</v>
      </c>
      <c r="B5" s="696" t="s">
        <v>622</v>
      </c>
      <c r="C5" s="696" t="s">
        <v>623</v>
      </c>
      <c r="D5" s="696" t="s">
        <v>231</v>
      </c>
      <c r="H5" s="697"/>
      <c r="I5" s="296"/>
      <c r="J5" s="296"/>
      <c r="K5" s="296"/>
    </row>
    <row r="6" spans="1:11">
      <c r="A6" s="501">
        <v>1990</v>
      </c>
      <c r="B6" s="196">
        <v>996</v>
      </c>
      <c r="C6" s="196">
        <v>1063</v>
      </c>
      <c r="D6" s="378">
        <v>2059</v>
      </c>
      <c r="E6" s="698"/>
      <c r="H6" s="697"/>
      <c r="I6" s="296"/>
      <c r="J6" s="296"/>
      <c r="K6" s="296"/>
    </row>
    <row r="7" spans="1:11">
      <c r="A7" s="501">
        <v>1991</v>
      </c>
      <c r="B7" s="196">
        <v>1008</v>
      </c>
      <c r="C7" s="196">
        <v>1009</v>
      </c>
      <c r="D7" s="378">
        <v>2017</v>
      </c>
      <c r="E7" s="698"/>
      <c r="H7" s="697"/>
      <c r="I7" s="296"/>
      <c r="J7" s="296"/>
      <c r="K7" s="296"/>
    </row>
    <row r="8" spans="1:11">
      <c r="A8" s="501">
        <v>1992</v>
      </c>
      <c r="B8" s="196">
        <v>1080</v>
      </c>
      <c r="C8" s="196">
        <v>990</v>
      </c>
      <c r="D8" s="378">
        <v>2070</v>
      </c>
      <c r="E8" s="698"/>
      <c r="H8" s="697"/>
      <c r="I8" s="296"/>
      <c r="J8" s="296"/>
      <c r="K8" s="296"/>
    </row>
    <row r="9" spans="1:11">
      <c r="A9" s="501">
        <v>1993</v>
      </c>
      <c r="B9" s="196">
        <v>1045</v>
      </c>
      <c r="C9" s="196">
        <v>1017</v>
      </c>
      <c r="D9" s="378">
        <v>2062</v>
      </c>
      <c r="E9" s="698"/>
      <c r="H9" s="697"/>
      <c r="I9" s="296"/>
      <c r="J9" s="296"/>
      <c r="K9" s="296"/>
    </row>
    <row r="10" spans="1:11">
      <c r="A10" s="501">
        <v>1994</v>
      </c>
      <c r="B10" s="196">
        <v>810</v>
      </c>
      <c r="C10" s="196">
        <v>783</v>
      </c>
      <c r="D10" s="378">
        <v>1593</v>
      </c>
      <c r="E10" s="698"/>
      <c r="H10" s="697"/>
      <c r="I10" s="296"/>
      <c r="J10" s="296"/>
      <c r="K10" s="296"/>
    </row>
    <row r="11" spans="1:11">
      <c r="A11" s="501">
        <v>1995</v>
      </c>
      <c r="B11" s="196">
        <v>907</v>
      </c>
      <c r="C11" s="196">
        <v>936</v>
      </c>
      <c r="D11" s="378">
        <v>1843</v>
      </c>
      <c r="E11" s="698"/>
      <c r="H11" s="697"/>
      <c r="I11" s="296"/>
      <c r="J11" s="296"/>
      <c r="K11" s="296"/>
    </row>
    <row r="12" spans="1:11">
      <c r="A12" s="501">
        <v>1996</v>
      </c>
      <c r="B12" s="196">
        <v>830</v>
      </c>
      <c r="C12" s="196">
        <v>852</v>
      </c>
      <c r="D12" s="378">
        <v>1682</v>
      </c>
      <c r="E12" s="698"/>
      <c r="H12" s="697"/>
      <c r="I12" s="296"/>
      <c r="J12" s="296"/>
      <c r="K12" s="296"/>
    </row>
    <row r="13" spans="1:11">
      <c r="A13" s="501">
        <v>1997</v>
      </c>
      <c r="B13" s="196">
        <v>764</v>
      </c>
      <c r="C13" s="196">
        <v>809</v>
      </c>
      <c r="D13" s="378">
        <v>1573</v>
      </c>
      <c r="E13" s="698"/>
      <c r="H13" s="697"/>
      <c r="I13" s="296"/>
      <c r="J13" s="296"/>
      <c r="K13" s="296"/>
    </row>
    <row r="14" spans="1:11">
      <c r="A14" s="501">
        <v>1998</v>
      </c>
      <c r="B14" s="196">
        <v>816</v>
      </c>
      <c r="C14" s="196">
        <v>793</v>
      </c>
      <c r="D14" s="378">
        <v>1609</v>
      </c>
      <c r="E14" s="698"/>
      <c r="H14" s="697"/>
      <c r="I14" s="296"/>
      <c r="J14" s="296"/>
      <c r="K14" s="296"/>
    </row>
    <row r="15" spans="1:11">
      <c r="A15" s="501">
        <v>1999</v>
      </c>
      <c r="B15" s="196">
        <v>884</v>
      </c>
      <c r="C15" s="196">
        <v>859</v>
      </c>
      <c r="D15" s="378">
        <v>1743</v>
      </c>
      <c r="E15" s="698"/>
      <c r="H15" s="697"/>
      <c r="I15" s="296"/>
      <c r="J15" s="296"/>
      <c r="K15" s="296"/>
    </row>
    <row r="16" spans="1:11">
      <c r="A16" s="501" t="s">
        <v>696</v>
      </c>
      <c r="B16" s="196">
        <v>703</v>
      </c>
      <c r="C16" s="196">
        <v>633</v>
      </c>
      <c r="D16" s="378">
        <v>1336</v>
      </c>
      <c r="E16" s="698"/>
      <c r="H16" s="697"/>
      <c r="I16" s="296"/>
      <c r="J16" s="296"/>
      <c r="K16" s="296"/>
    </row>
    <row r="17" spans="1:11">
      <c r="A17" s="501" t="s">
        <v>697</v>
      </c>
      <c r="B17" s="196">
        <v>763</v>
      </c>
      <c r="C17" s="196">
        <v>711</v>
      </c>
      <c r="D17" s="378">
        <v>1474</v>
      </c>
      <c r="E17" s="698"/>
      <c r="H17" s="697"/>
      <c r="I17" s="296"/>
      <c r="J17" s="296"/>
      <c r="K17" s="296"/>
    </row>
    <row r="18" spans="1:11">
      <c r="A18" s="501" t="s">
        <v>589</v>
      </c>
      <c r="B18" s="196">
        <v>714</v>
      </c>
      <c r="C18" s="196">
        <v>696</v>
      </c>
      <c r="D18" s="378">
        <v>1410</v>
      </c>
      <c r="E18" s="698"/>
      <c r="H18" s="697"/>
      <c r="I18" s="296"/>
      <c r="J18" s="296"/>
      <c r="K18" s="296"/>
    </row>
    <row r="19" spans="1:11">
      <c r="A19" s="501" t="s">
        <v>568</v>
      </c>
      <c r="B19" s="196">
        <v>777</v>
      </c>
      <c r="C19" s="196">
        <v>701</v>
      </c>
      <c r="D19" s="378">
        <v>1478</v>
      </c>
      <c r="E19" s="698"/>
      <c r="H19" s="697"/>
      <c r="I19" s="296"/>
      <c r="J19" s="296"/>
      <c r="K19" s="296"/>
    </row>
    <row r="20" spans="1:11">
      <c r="A20" s="501" t="s">
        <v>567</v>
      </c>
      <c r="B20" s="196">
        <v>909</v>
      </c>
      <c r="C20" s="196">
        <v>857</v>
      </c>
      <c r="D20" s="378">
        <v>1766</v>
      </c>
      <c r="E20" s="698"/>
      <c r="H20" s="697"/>
      <c r="I20" s="296"/>
      <c r="J20" s="296"/>
      <c r="K20" s="296"/>
    </row>
    <row r="21" spans="1:11" ht="14.25">
      <c r="A21" s="175" t="s">
        <v>806</v>
      </c>
      <c r="B21" s="699">
        <v>1132</v>
      </c>
      <c r="C21" s="699">
        <v>1080</v>
      </c>
      <c r="D21" s="378">
        <v>2212</v>
      </c>
      <c r="E21" s="698"/>
      <c r="H21" s="697"/>
      <c r="I21" s="296"/>
      <c r="J21" s="296"/>
      <c r="K21" s="296"/>
    </row>
    <row r="22" spans="1:11">
      <c r="A22" s="193" t="s">
        <v>624</v>
      </c>
      <c r="B22" s="700">
        <v>1225</v>
      </c>
      <c r="C22" s="700">
        <v>1187</v>
      </c>
      <c r="D22" s="378">
        <v>2412</v>
      </c>
      <c r="E22" s="698"/>
      <c r="G22" s="262"/>
      <c r="H22" s="701"/>
      <c r="I22" s="448"/>
      <c r="J22" s="702"/>
      <c r="K22" s="702"/>
    </row>
    <row r="23" spans="1:11">
      <c r="A23" s="193" t="s">
        <v>625</v>
      </c>
      <c r="B23" s="700">
        <v>927</v>
      </c>
      <c r="C23" s="700">
        <v>972</v>
      </c>
      <c r="D23" s="378">
        <v>1899</v>
      </c>
      <c r="E23" s="698"/>
      <c r="G23" s="262"/>
      <c r="H23" s="701"/>
      <c r="I23" s="448"/>
      <c r="J23" s="702"/>
      <c r="K23" s="702"/>
    </row>
    <row r="24" spans="1:11">
      <c r="A24" s="193" t="s">
        <v>626</v>
      </c>
      <c r="B24" s="699">
        <v>814</v>
      </c>
      <c r="C24" s="699">
        <v>959</v>
      </c>
      <c r="D24" s="378">
        <v>1773</v>
      </c>
      <c r="E24" s="698"/>
      <c r="G24" s="262"/>
      <c r="H24" s="701"/>
      <c r="I24" s="242"/>
      <c r="J24" s="702"/>
      <c r="K24" s="702"/>
    </row>
    <row r="25" spans="1:11">
      <c r="A25" s="193" t="s">
        <v>627</v>
      </c>
      <c r="B25" s="699">
        <v>759</v>
      </c>
      <c r="C25" s="699">
        <v>873</v>
      </c>
      <c r="D25" s="378">
        <v>1632</v>
      </c>
      <c r="E25" s="698"/>
      <c r="G25" s="262"/>
      <c r="H25" s="701"/>
      <c r="I25" s="242"/>
      <c r="J25" s="702"/>
      <c r="K25" s="702"/>
    </row>
    <row r="26" spans="1:11">
      <c r="A26" s="193" t="s">
        <v>628</v>
      </c>
      <c r="B26" s="699">
        <v>464</v>
      </c>
      <c r="C26" s="699">
        <v>548</v>
      </c>
      <c r="D26" s="378">
        <v>1012</v>
      </c>
      <c r="E26" s="698"/>
      <c r="G26" s="262"/>
      <c r="H26" s="701"/>
      <c r="I26" s="242"/>
      <c r="J26" s="702"/>
      <c r="K26" s="702"/>
    </row>
    <row r="27" spans="1:11">
      <c r="A27" s="501" t="s">
        <v>629</v>
      </c>
      <c r="B27" s="196">
        <v>239</v>
      </c>
      <c r="C27" s="196">
        <v>260</v>
      </c>
      <c r="D27" s="378">
        <v>499</v>
      </c>
      <c r="E27" s="698"/>
      <c r="G27" s="262"/>
      <c r="H27" s="174"/>
      <c r="I27" s="703"/>
      <c r="J27" s="198"/>
      <c r="K27" s="198"/>
    </row>
    <row r="28" spans="1:11">
      <c r="A28" s="501" t="s">
        <v>630</v>
      </c>
      <c r="B28" s="196">
        <v>230</v>
      </c>
      <c r="C28" s="196">
        <v>291</v>
      </c>
      <c r="D28" s="378">
        <v>521</v>
      </c>
      <c r="E28" s="698"/>
      <c r="G28" s="262"/>
      <c r="H28" s="174"/>
      <c r="I28" s="703"/>
      <c r="J28" s="198"/>
      <c r="K28" s="198"/>
    </row>
    <row r="29" spans="1:11">
      <c r="A29" s="501" t="s">
        <v>679</v>
      </c>
      <c r="B29" s="196">
        <v>131</v>
      </c>
      <c r="C29" s="196">
        <v>173</v>
      </c>
      <c r="D29" s="378">
        <v>304</v>
      </c>
      <c r="E29" s="698"/>
      <c r="G29" s="262"/>
      <c r="H29" s="174"/>
      <c r="I29" s="703"/>
      <c r="J29" s="198"/>
      <c r="K29" s="198"/>
    </row>
    <row r="30" spans="1:11">
      <c r="A30" s="203" t="s">
        <v>803</v>
      </c>
      <c r="B30" s="278">
        <v>185</v>
      </c>
      <c r="C30" s="558">
        <v>273</v>
      </c>
      <c r="D30" s="704">
        <v>458</v>
      </c>
      <c r="E30" s="698"/>
      <c r="G30" s="705"/>
      <c r="H30" s="174"/>
      <c r="I30" s="703"/>
      <c r="J30" s="198"/>
      <c r="K30" s="198"/>
    </row>
    <row r="31" spans="1:11">
      <c r="A31" s="501"/>
      <c r="B31" s="242"/>
      <c r="C31" s="707"/>
      <c r="D31" s="708"/>
      <c r="E31" s="698"/>
      <c r="G31" s="705"/>
      <c r="H31" s="174"/>
      <c r="I31" s="703"/>
      <c r="J31" s="198"/>
      <c r="K31" s="198"/>
    </row>
    <row r="32" spans="1:11">
      <c r="A32" s="706" t="s">
        <v>706</v>
      </c>
      <c r="B32" s="242"/>
      <c r="C32" s="707"/>
      <c r="D32" s="708"/>
      <c r="G32" s="705"/>
      <c r="H32" s="174"/>
      <c r="I32" s="703"/>
      <c r="J32" s="198"/>
      <c r="K32" s="198"/>
    </row>
    <row r="33" spans="1:11" ht="71.25" customHeight="1">
      <c r="A33" s="1360" t="s">
        <v>805</v>
      </c>
      <c r="B33" s="1255"/>
      <c r="C33" s="1255"/>
      <c r="D33" s="1255"/>
      <c r="E33" s="195"/>
      <c r="F33" s="195"/>
      <c r="H33" s="520"/>
      <c r="I33" s="709"/>
      <c r="J33" s="709"/>
      <c r="K33" s="709"/>
    </row>
    <row r="34" spans="1:11">
      <c r="A34" s="168"/>
      <c r="B34" s="195"/>
      <c r="C34" s="195"/>
      <c r="D34" s="195"/>
      <c r="E34" s="195"/>
      <c r="F34" s="195"/>
      <c r="H34" s="520"/>
      <c r="I34" s="709"/>
      <c r="J34" s="709"/>
      <c r="K34" s="709"/>
    </row>
    <row r="35" spans="1:11">
      <c r="A35" s="93" t="s">
        <v>176</v>
      </c>
      <c r="B35" s="195"/>
      <c r="C35" s="195"/>
      <c r="D35" s="195"/>
      <c r="E35" s="195"/>
      <c r="F35" s="195"/>
    </row>
    <row r="36" spans="1:11">
      <c r="A36" s="94" t="s">
        <v>180</v>
      </c>
      <c r="B36" s="195"/>
      <c r="C36" s="195"/>
      <c r="D36" s="195"/>
      <c r="E36" s="195"/>
      <c r="F36" s="195"/>
    </row>
    <row r="39" spans="1:11">
      <c r="A39" s="501"/>
      <c r="B39" s="242"/>
      <c r="C39" s="242"/>
      <c r="D39" s="708"/>
    </row>
    <row r="41" spans="1:11">
      <c r="B41" s="693"/>
      <c r="C41" s="693"/>
      <c r="D41" s="693"/>
    </row>
  </sheetData>
  <mergeCells count="2">
    <mergeCell ref="A3:D3"/>
    <mergeCell ref="A33:D33"/>
  </mergeCells>
  <phoneticPr fontId="2" type="noConversion"/>
  <hyperlinks>
    <hyperlink ref="D1" location="Index!A1" display="Index"/>
  </hyperlinks>
  <pageMargins left="0.75" right="0.75" top="1" bottom="1" header="0.5" footer="0.5"/>
  <pageSetup paperSize="9" scale="67" orientation="landscape" r:id="rId1"/>
  <headerFooter alignWithMargins="0">
    <oddHeader>&amp;CCourt Statistics Quarterly 
Additional Tables - 2014</oddHeader>
    <oddFooter>Page &amp;P of &amp;N</oddFooter>
  </headerFooter>
</worksheet>
</file>

<file path=xl/worksheets/sheet4.xml><?xml version="1.0" encoding="utf-8"?>
<worksheet xmlns="http://schemas.openxmlformats.org/spreadsheetml/2006/main" xmlns:r="http://schemas.openxmlformats.org/officeDocument/2006/relationships">
  <sheetPr codeName="Sheet4"/>
  <dimension ref="A1:M210"/>
  <sheetViews>
    <sheetView zoomScaleNormal="100" zoomScaleSheetLayoutView="130" workbookViewId="0"/>
  </sheetViews>
  <sheetFormatPr defaultRowHeight="12.75"/>
  <cols>
    <col min="1" max="1" width="25.7109375" style="91" customWidth="1"/>
    <col min="2" max="4" width="16.140625" style="90" customWidth="1"/>
    <col min="5" max="16384" width="9.140625" style="91"/>
  </cols>
  <sheetData>
    <row r="1" spans="1:13">
      <c r="A1" s="86" t="s">
        <v>824</v>
      </c>
      <c r="D1" s="105" t="s">
        <v>643</v>
      </c>
      <c r="G1" s="106"/>
      <c r="J1" s="73"/>
      <c r="K1" s="106"/>
      <c r="L1" s="106"/>
      <c r="M1" s="106"/>
    </row>
    <row r="2" spans="1:13" ht="14.25">
      <c r="A2" s="86" t="s">
        <v>7</v>
      </c>
      <c r="G2" s="106"/>
      <c r="J2" s="73"/>
      <c r="K2" s="106"/>
      <c r="L2" s="106"/>
      <c r="M2" s="106"/>
    </row>
    <row r="3" spans="1:13" ht="12.75" customHeight="1">
      <c r="A3" s="1170" t="s">
        <v>6</v>
      </c>
      <c r="B3" s="1171"/>
      <c r="C3" s="1171"/>
      <c r="D3" s="1171"/>
      <c r="J3" s="1169"/>
      <c r="K3" s="1169"/>
      <c r="L3" s="1169"/>
      <c r="M3" s="1169"/>
    </row>
    <row r="4" spans="1:13">
      <c r="A4" s="107"/>
      <c r="B4" s="108"/>
      <c r="C4" s="108"/>
      <c r="D4" s="108"/>
      <c r="J4" s="109"/>
      <c r="K4" s="109"/>
      <c r="L4" s="109"/>
      <c r="M4" s="109"/>
    </row>
    <row r="5" spans="1:13" ht="39" customHeight="1">
      <c r="A5" s="110"/>
      <c r="B5" s="111" t="s">
        <v>434</v>
      </c>
      <c r="C5" s="111" t="s">
        <v>435</v>
      </c>
      <c r="D5" s="111" t="s">
        <v>436</v>
      </c>
      <c r="J5" s="112"/>
      <c r="K5" s="76"/>
      <c r="L5" s="76"/>
      <c r="M5" s="76"/>
    </row>
    <row r="6" spans="1:13">
      <c r="A6" s="113">
        <v>2003</v>
      </c>
      <c r="B6" s="114">
        <v>18</v>
      </c>
      <c r="C6" s="114">
        <v>31</v>
      </c>
      <c r="D6" s="846">
        <v>49</v>
      </c>
      <c r="E6" s="80"/>
      <c r="J6" s="112"/>
      <c r="K6" s="59"/>
      <c r="L6" s="59"/>
      <c r="M6" s="59"/>
    </row>
    <row r="7" spans="1:13">
      <c r="A7" s="113">
        <v>2004</v>
      </c>
      <c r="B7" s="114">
        <v>32</v>
      </c>
      <c r="C7" s="114">
        <v>39</v>
      </c>
      <c r="D7" s="846">
        <v>71</v>
      </c>
      <c r="E7" s="80"/>
      <c r="J7" s="112"/>
      <c r="K7" s="59"/>
      <c r="L7" s="59"/>
      <c r="M7" s="59"/>
    </row>
    <row r="8" spans="1:13">
      <c r="A8" s="113">
        <v>2005</v>
      </c>
      <c r="B8" s="114">
        <v>18</v>
      </c>
      <c r="C8" s="114">
        <v>20</v>
      </c>
      <c r="D8" s="846">
        <v>38</v>
      </c>
      <c r="E8" s="80"/>
      <c r="J8" s="112"/>
      <c r="K8" s="59"/>
      <c r="L8" s="59"/>
      <c r="M8" s="59"/>
    </row>
    <row r="9" spans="1:13">
      <c r="A9" s="113">
        <v>2006</v>
      </c>
      <c r="B9" s="114">
        <v>24</v>
      </c>
      <c r="C9" s="114">
        <v>36</v>
      </c>
      <c r="D9" s="846">
        <v>60</v>
      </c>
      <c r="E9" s="80"/>
      <c r="J9" s="112"/>
      <c r="K9" s="59"/>
      <c r="L9" s="59"/>
      <c r="M9" s="59"/>
    </row>
    <row r="10" spans="1:13" ht="12.75" customHeight="1">
      <c r="A10" s="113">
        <v>2007</v>
      </c>
      <c r="B10" s="115">
        <v>14</v>
      </c>
      <c r="C10" s="115">
        <v>19</v>
      </c>
      <c r="D10" s="824">
        <v>33</v>
      </c>
      <c r="E10" s="80"/>
      <c r="H10" s="114"/>
      <c r="I10" s="114"/>
    </row>
    <row r="11" spans="1:13">
      <c r="A11" s="113">
        <v>2008</v>
      </c>
      <c r="B11" s="115">
        <v>26</v>
      </c>
      <c r="C11" s="115">
        <v>24</v>
      </c>
      <c r="D11" s="824">
        <v>50</v>
      </c>
      <c r="E11" s="80"/>
      <c r="H11" s="60"/>
      <c r="I11" s="106"/>
    </row>
    <row r="12" spans="1:13">
      <c r="A12" s="113">
        <v>2009</v>
      </c>
      <c r="B12" s="115">
        <v>16</v>
      </c>
      <c r="C12" s="115">
        <v>26</v>
      </c>
      <c r="D12" s="824">
        <v>42</v>
      </c>
      <c r="E12" s="80"/>
      <c r="H12" s="60"/>
      <c r="I12" s="106"/>
    </row>
    <row r="13" spans="1:13">
      <c r="A13" s="113">
        <v>2010</v>
      </c>
      <c r="B13" s="115">
        <v>19</v>
      </c>
      <c r="C13" s="115">
        <v>27</v>
      </c>
      <c r="D13" s="824">
        <v>46</v>
      </c>
      <c r="E13" s="80"/>
      <c r="J13" s="106"/>
      <c r="K13" s="106"/>
      <c r="L13" s="60"/>
      <c r="M13" s="106"/>
    </row>
    <row r="14" spans="1:13">
      <c r="A14" s="113">
        <v>2011</v>
      </c>
      <c r="B14" s="115">
        <v>8</v>
      </c>
      <c r="C14" s="115">
        <v>29</v>
      </c>
      <c r="D14" s="824">
        <v>37</v>
      </c>
      <c r="E14" s="80"/>
      <c r="J14" s="106"/>
      <c r="K14" s="106"/>
      <c r="L14" s="106"/>
      <c r="M14" s="106"/>
    </row>
    <row r="15" spans="1:13">
      <c r="A15" s="113">
        <v>2012</v>
      </c>
      <c r="B15" s="60">
        <v>29</v>
      </c>
      <c r="C15" s="60">
        <v>23</v>
      </c>
      <c r="D15" s="824">
        <v>52</v>
      </c>
      <c r="E15" s="80"/>
      <c r="J15" s="106"/>
      <c r="K15" s="106"/>
      <c r="L15" s="60"/>
      <c r="M15" s="106"/>
    </row>
    <row r="16" spans="1:13">
      <c r="A16" s="113">
        <v>2013</v>
      </c>
      <c r="B16" s="60">
        <v>20</v>
      </c>
      <c r="C16" s="60">
        <v>35</v>
      </c>
      <c r="D16" s="824">
        <v>55</v>
      </c>
      <c r="E16" s="80"/>
      <c r="J16" s="106"/>
      <c r="K16" s="106"/>
      <c r="L16" s="60"/>
      <c r="M16" s="106"/>
    </row>
    <row r="17" spans="1:13">
      <c r="A17" s="116">
        <v>2014</v>
      </c>
      <c r="B17" s="117">
        <v>11</v>
      </c>
      <c r="C17" s="117">
        <v>33</v>
      </c>
      <c r="D17" s="825">
        <v>44</v>
      </c>
      <c r="E17" s="80"/>
      <c r="J17" s="106"/>
      <c r="K17" s="60"/>
      <c r="L17" s="60"/>
      <c r="M17" s="106"/>
    </row>
    <row r="18" spans="1:13">
      <c r="A18" s="106"/>
      <c r="B18" s="60"/>
      <c r="C18" s="60"/>
      <c r="D18" s="64"/>
      <c r="J18" s="106"/>
      <c r="K18" s="60"/>
      <c r="L18" s="60"/>
      <c r="M18" s="106"/>
    </row>
    <row r="19" spans="1:13" ht="39" customHeight="1">
      <c r="A19" s="118" t="s">
        <v>181</v>
      </c>
      <c r="B19" s="111" t="s">
        <v>434</v>
      </c>
      <c r="C19" s="111" t="s">
        <v>435</v>
      </c>
      <c r="D19" s="111" t="s">
        <v>436</v>
      </c>
      <c r="J19" s="112"/>
      <c r="K19" s="76"/>
      <c r="L19" s="76"/>
      <c r="M19" s="76"/>
    </row>
    <row r="20" spans="1:13">
      <c r="A20" s="112"/>
      <c r="B20" s="76"/>
      <c r="C20" s="76"/>
      <c r="D20" s="76"/>
      <c r="E20" s="80"/>
      <c r="J20" s="112"/>
      <c r="K20" s="59"/>
      <c r="L20" s="59"/>
      <c r="M20" s="59"/>
    </row>
    <row r="21" spans="1:13" ht="12.75" customHeight="1">
      <c r="A21" s="91" t="s">
        <v>394</v>
      </c>
      <c r="B21" s="119" t="s">
        <v>247</v>
      </c>
      <c r="C21" s="90">
        <v>2</v>
      </c>
      <c r="D21" s="847">
        <f>SUM(B21:C21)</f>
        <v>2</v>
      </c>
      <c r="E21" s="80"/>
      <c r="J21" s="120"/>
      <c r="K21" s="114"/>
      <c r="L21" s="114"/>
      <c r="M21" s="114"/>
    </row>
    <row r="22" spans="1:13">
      <c r="A22" s="91" t="s">
        <v>395</v>
      </c>
      <c r="B22" s="119" t="s">
        <v>247</v>
      </c>
      <c r="C22" s="119" t="s">
        <v>247</v>
      </c>
      <c r="D22" s="848" t="s">
        <v>247</v>
      </c>
      <c r="E22" s="80"/>
      <c r="J22" s="106"/>
      <c r="K22" s="106"/>
      <c r="L22" s="60"/>
      <c r="M22" s="106"/>
    </row>
    <row r="23" spans="1:13">
      <c r="A23" s="91" t="s">
        <v>396</v>
      </c>
      <c r="B23" s="119" t="s">
        <v>247</v>
      </c>
      <c r="C23" s="119" t="s">
        <v>247</v>
      </c>
      <c r="D23" s="848" t="s">
        <v>247</v>
      </c>
      <c r="E23" s="80"/>
      <c r="J23" s="106"/>
      <c r="K23" s="106"/>
      <c r="L23" s="60"/>
      <c r="M23" s="106"/>
    </row>
    <row r="24" spans="1:13">
      <c r="A24" s="91" t="s">
        <v>397</v>
      </c>
      <c r="B24" s="90">
        <v>2</v>
      </c>
      <c r="C24" s="90">
        <v>1</v>
      </c>
      <c r="D24" s="847">
        <f t="shared" ref="D24:D33" si="0">SUM(B24:C24)</f>
        <v>3</v>
      </c>
      <c r="E24" s="80"/>
      <c r="J24" s="106"/>
      <c r="K24" s="106"/>
      <c r="L24" s="60"/>
      <c r="M24" s="106"/>
    </row>
    <row r="25" spans="1:13">
      <c r="A25" s="91" t="s">
        <v>400</v>
      </c>
      <c r="B25" s="90">
        <v>1</v>
      </c>
      <c r="C25" s="90">
        <v>1</v>
      </c>
      <c r="D25" s="847">
        <f t="shared" si="0"/>
        <v>2</v>
      </c>
      <c r="E25" s="80"/>
      <c r="J25" s="106"/>
      <c r="K25" s="106"/>
      <c r="L25" s="106"/>
      <c r="M25" s="106"/>
    </row>
    <row r="26" spans="1:13">
      <c r="A26" s="91" t="s">
        <v>401</v>
      </c>
      <c r="B26" s="119" t="s">
        <v>247</v>
      </c>
      <c r="C26" s="90">
        <v>4</v>
      </c>
      <c r="D26" s="847">
        <f t="shared" si="0"/>
        <v>4</v>
      </c>
      <c r="E26" s="80"/>
      <c r="J26" s="106"/>
      <c r="K26" s="106"/>
      <c r="L26" s="60"/>
      <c r="M26" s="106"/>
    </row>
    <row r="27" spans="1:13">
      <c r="A27" s="91" t="s">
        <v>404</v>
      </c>
      <c r="B27" s="90">
        <v>3</v>
      </c>
      <c r="C27" s="90">
        <v>5</v>
      </c>
      <c r="D27" s="847">
        <f t="shared" si="0"/>
        <v>8</v>
      </c>
      <c r="E27" s="80"/>
      <c r="J27" s="106"/>
      <c r="K27" s="60"/>
      <c r="L27" s="60"/>
      <c r="M27" s="106"/>
    </row>
    <row r="28" spans="1:13">
      <c r="A28" s="91" t="s">
        <v>411</v>
      </c>
      <c r="B28" s="119" t="s">
        <v>247</v>
      </c>
      <c r="C28" s="90">
        <v>2</v>
      </c>
      <c r="D28" s="847">
        <f t="shared" si="0"/>
        <v>2</v>
      </c>
      <c r="E28" s="80"/>
      <c r="J28" s="106"/>
      <c r="K28" s="60"/>
      <c r="L28" s="60"/>
      <c r="M28" s="106"/>
    </row>
    <row r="29" spans="1:13">
      <c r="A29" s="91" t="s">
        <v>405</v>
      </c>
      <c r="B29" s="119" t="s">
        <v>247</v>
      </c>
      <c r="C29" s="90">
        <v>10</v>
      </c>
      <c r="D29" s="847">
        <f t="shared" si="0"/>
        <v>10</v>
      </c>
      <c r="E29" s="80"/>
      <c r="J29" s="106"/>
      <c r="K29" s="60"/>
      <c r="L29" s="60"/>
      <c r="M29" s="106"/>
    </row>
    <row r="30" spans="1:13">
      <c r="A30" s="91" t="s">
        <v>407</v>
      </c>
      <c r="B30" s="119" t="s">
        <v>247</v>
      </c>
      <c r="C30" s="90">
        <v>1</v>
      </c>
      <c r="D30" s="847">
        <f t="shared" si="0"/>
        <v>1</v>
      </c>
      <c r="E30" s="80"/>
      <c r="J30" s="106"/>
      <c r="K30" s="60"/>
      <c r="L30" s="60"/>
      <c r="M30" s="106"/>
    </row>
    <row r="31" spans="1:13">
      <c r="A31" s="91" t="s">
        <v>408</v>
      </c>
      <c r="B31" s="90">
        <v>1</v>
      </c>
      <c r="C31" s="90">
        <v>3</v>
      </c>
      <c r="D31" s="847">
        <f t="shared" si="0"/>
        <v>4</v>
      </c>
      <c r="E31" s="80"/>
      <c r="J31" s="106"/>
      <c r="K31" s="60"/>
      <c r="L31" s="60"/>
      <c r="M31" s="106"/>
    </row>
    <row r="32" spans="1:13">
      <c r="A32" s="91" t="s">
        <v>437</v>
      </c>
      <c r="B32" s="90">
        <v>1</v>
      </c>
      <c r="C32" s="119" t="s">
        <v>247</v>
      </c>
      <c r="D32" s="847">
        <f t="shared" si="0"/>
        <v>1</v>
      </c>
      <c r="E32" s="80"/>
      <c r="J32" s="106"/>
      <c r="K32" s="60"/>
      <c r="L32" s="60"/>
      <c r="M32" s="106"/>
    </row>
    <row r="33" spans="1:13">
      <c r="A33" s="91" t="s">
        <v>410</v>
      </c>
      <c r="B33" s="90">
        <v>1</v>
      </c>
      <c r="C33" s="119" t="s">
        <v>247</v>
      </c>
      <c r="D33" s="847">
        <f t="shared" si="0"/>
        <v>1</v>
      </c>
      <c r="E33" s="80"/>
      <c r="J33" s="106"/>
      <c r="K33" s="60"/>
      <c r="L33" s="60"/>
      <c r="M33" s="106"/>
    </row>
    <row r="34" spans="1:13">
      <c r="A34" s="91" t="s">
        <v>438</v>
      </c>
      <c r="B34" s="119" t="s">
        <v>247</v>
      </c>
      <c r="C34" s="119" t="s">
        <v>247</v>
      </c>
      <c r="D34" s="848" t="s">
        <v>247</v>
      </c>
      <c r="E34" s="80"/>
    </row>
    <row r="35" spans="1:13">
      <c r="A35" s="91" t="s">
        <v>439</v>
      </c>
      <c r="B35" s="90">
        <v>1</v>
      </c>
      <c r="C35" s="90">
        <v>1</v>
      </c>
      <c r="D35" s="847">
        <f>SUM(B35:C35)</f>
        <v>2</v>
      </c>
      <c r="E35" s="80"/>
    </row>
    <row r="36" spans="1:13">
      <c r="A36" s="91" t="s">
        <v>406</v>
      </c>
      <c r="B36" s="119" t="s">
        <v>247</v>
      </c>
      <c r="C36" s="90">
        <v>1</v>
      </c>
      <c r="D36" s="847">
        <f>SUM(B36:C36)</f>
        <v>1</v>
      </c>
      <c r="E36" s="80"/>
    </row>
    <row r="37" spans="1:13">
      <c r="A37" s="91" t="s">
        <v>399</v>
      </c>
      <c r="B37" s="119">
        <v>1</v>
      </c>
      <c r="C37" s="119">
        <v>1</v>
      </c>
      <c r="D37" s="847">
        <f>SUM(B37:C37)</f>
        <v>2</v>
      </c>
      <c r="E37" s="80"/>
    </row>
    <row r="38" spans="1:13" ht="14.25">
      <c r="A38" s="91" t="s">
        <v>189</v>
      </c>
      <c r="B38" s="119" t="s">
        <v>247</v>
      </c>
      <c r="C38" s="90">
        <v>1</v>
      </c>
      <c r="D38" s="847">
        <f>SUM(B38:C38)</f>
        <v>1</v>
      </c>
      <c r="E38" s="80"/>
    </row>
    <row r="39" spans="1:13">
      <c r="B39" s="78"/>
      <c r="C39" s="78"/>
      <c r="D39" s="847"/>
      <c r="E39" s="80"/>
    </row>
    <row r="40" spans="1:13">
      <c r="A40" s="97" t="s">
        <v>231</v>
      </c>
      <c r="B40" s="98">
        <f>SUM(B22:B39)</f>
        <v>11</v>
      </c>
      <c r="C40" s="98">
        <v>33</v>
      </c>
      <c r="D40" s="849">
        <f>SUM(B40:C40)</f>
        <v>44</v>
      </c>
      <c r="E40" s="80"/>
    </row>
    <row r="41" spans="1:13">
      <c r="A41" s="121"/>
      <c r="B41" s="83" t="str">
        <f>IF(AND(B40="-",SUM(B21:B38)=0),"",IF(B40=SUM(B21:B38),"","TOTALS DON’T MATCH SUM OF THE PART"))</f>
        <v/>
      </c>
      <c r="C41" s="83" t="str">
        <f>IF(AND(C40="-",SUM(C21:C38)=0),"",IF(C40=SUM(C21:C38),"","TOTALS DON’T MATCH SUM OF THE PART"))</f>
        <v/>
      </c>
      <c r="D41" s="83" t="str">
        <f>IF(AND(D40="-",SUM(D21:D38)=0),"",IF(D40=SUM(D21:D38),"","TOTALS DON’T MATCH SUM OF THE PART"))</f>
        <v/>
      </c>
    </row>
    <row r="42" spans="1:13">
      <c r="A42" s="121"/>
      <c r="B42" s="122" t="str">
        <f>IF(B40=B17,"","ERROR WITH TOP TABLE")</f>
        <v/>
      </c>
      <c r="C42" s="122" t="str">
        <f>IF(C40=C17,"","ERROR WITH TOP TABLE")</f>
        <v/>
      </c>
      <c r="D42" s="122" t="str">
        <f>IF(D40=D17,"","ERROR WITH TOP TABLE")</f>
        <v/>
      </c>
    </row>
    <row r="43" spans="1:13" ht="39" customHeight="1">
      <c r="A43" s="118" t="s">
        <v>667</v>
      </c>
      <c r="B43" s="111" t="s">
        <v>434</v>
      </c>
      <c r="C43" s="111" t="s">
        <v>435</v>
      </c>
      <c r="D43" s="111" t="s">
        <v>436</v>
      </c>
      <c r="J43" s="112"/>
      <c r="K43" s="76"/>
      <c r="L43" s="76"/>
      <c r="M43" s="76"/>
    </row>
    <row r="44" spans="1:13">
      <c r="A44" s="112"/>
      <c r="B44" s="76"/>
      <c r="C44" s="76"/>
      <c r="D44" s="76"/>
      <c r="J44" s="112"/>
      <c r="K44" s="59"/>
      <c r="L44" s="59"/>
      <c r="M44" s="59"/>
    </row>
    <row r="45" spans="1:13" ht="12.75" customHeight="1">
      <c r="A45" s="91" t="s">
        <v>394</v>
      </c>
      <c r="B45" s="90" t="s">
        <v>247</v>
      </c>
      <c r="C45" s="90">
        <v>5</v>
      </c>
      <c r="D45" s="847">
        <v>5</v>
      </c>
      <c r="E45" s="80"/>
      <c r="J45" s="120"/>
      <c r="K45" s="114"/>
      <c r="L45" s="114"/>
      <c r="M45" s="114"/>
    </row>
    <row r="46" spans="1:13">
      <c r="A46" s="91" t="s">
        <v>395</v>
      </c>
      <c r="B46" s="90" t="s">
        <v>247</v>
      </c>
      <c r="C46" s="90" t="s">
        <v>247</v>
      </c>
      <c r="D46" s="847" t="s">
        <v>247</v>
      </c>
      <c r="E46" s="80"/>
      <c r="J46" s="106"/>
      <c r="K46" s="106"/>
      <c r="L46" s="60"/>
      <c r="M46" s="106"/>
    </row>
    <row r="47" spans="1:13">
      <c r="A47" s="91" t="s">
        <v>396</v>
      </c>
      <c r="B47" s="90">
        <v>3</v>
      </c>
      <c r="C47" s="90">
        <v>1</v>
      </c>
      <c r="D47" s="847">
        <v>4</v>
      </c>
      <c r="E47" s="80"/>
      <c r="J47" s="106"/>
      <c r="K47" s="106"/>
      <c r="L47" s="60"/>
      <c r="M47" s="106"/>
    </row>
    <row r="48" spans="1:13">
      <c r="A48" s="91" t="s">
        <v>397</v>
      </c>
      <c r="B48" s="90" t="s">
        <v>247</v>
      </c>
      <c r="C48" s="90" t="s">
        <v>247</v>
      </c>
      <c r="D48" s="847" t="s">
        <v>247</v>
      </c>
      <c r="E48" s="80"/>
      <c r="J48" s="106"/>
      <c r="K48" s="106"/>
      <c r="L48" s="60"/>
      <c r="M48" s="106"/>
    </row>
    <row r="49" spans="1:13">
      <c r="A49" s="91" t="s">
        <v>400</v>
      </c>
      <c r="B49" s="90" t="s">
        <v>247</v>
      </c>
      <c r="C49" s="90" t="s">
        <v>247</v>
      </c>
      <c r="D49" s="847" t="s">
        <v>247</v>
      </c>
      <c r="E49" s="80"/>
      <c r="J49" s="106"/>
      <c r="K49" s="106"/>
      <c r="L49" s="106"/>
      <c r="M49" s="106"/>
    </row>
    <row r="50" spans="1:13">
      <c r="A50" s="91" t="s">
        <v>401</v>
      </c>
      <c r="B50" s="90" t="s">
        <v>247</v>
      </c>
      <c r="C50" s="90">
        <v>2</v>
      </c>
      <c r="D50" s="847">
        <v>2</v>
      </c>
      <c r="E50" s="80"/>
      <c r="J50" s="106"/>
      <c r="K50" s="106"/>
      <c r="L50" s="60"/>
      <c r="M50" s="106"/>
    </row>
    <row r="51" spans="1:13">
      <c r="A51" s="91" t="s">
        <v>404</v>
      </c>
      <c r="B51" s="90">
        <v>1</v>
      </c>
      <c r="C51" s="90">
        <v>4</v>
      </c>
      <c r="D51" s="847">
        <v>5</v>
      </c>
      <c r="E51" s="80"/>
      <c r="J51" s="106"/>
      <c r="K51" s="60"/>
      <c r="L51" s="60"/>
      <c r="M51" s="106"/>
    </row>
    <row r="52" spans="1:13">
      <c r="A52" s="91" t="s">
        <v>411</v>
      </c>
      <c r="B52" s="90" t="s">
        <v>247</v>
      </c>
      <c r="C52" s="90">
        <v>1</v>
      </c>
      <c r="D52" s="847">
        <v>1</v>
      </c>
      <c r="E52" s="80"/>
      <c r="J52" s="106"/>
      <c r="K52" s="60"/>
      <c r="L52" s="60"/>
      <c r="M52" s="106"/>
    </row>
    <row r="53" spans="1:13">
      <c r="A53" s="91" t="s">
        <v>405</v>
      </c>
      <c r="B53" s="90">
        <v>1</v>
      </c>
      <c r="C53" s="90">
        <v>7</v>
      </c>
      <c r="D53" s="847">
        <v>8</v>
      </c>
      <c r="E53" s="80"/>
      <c r="J53" s="106"/>
      <c r="K53" s="60"/>
      <c r="L53" s="60"/>
      <c r="M53" s="106"/>
    </row>
    <row r="54" spans="1:13">
      <c r="A54" s="91" t="s">
        <v>407</v>
      </c>
      <c r="B54" s="90" t="s">
        <v>247</v>
      </c>
      <c r="C54" s="90" t="s">
        <v>247</v>
      </c>
      <c r="D54" s="847" t="s">
        <v>247</v>
      </c>
      <c r="E54" s="80"/>
      <c r="J54" s="106"/>
      <c r="K54" s="60"/>
      <c r="L54" s="60"/>
      <c r="M54" s="106"/>
    </row>
    <row r="55" spans="1:13">
      <c r="A55" s="91" t="s">
        <v>408</v>
      </c>
      <c r="B55" s="90" t="s">
        <v>247</v>
      </c>
      <c r="C55" s="90">
        <v>6</v>
      </c>
      <c r="D55" s="847">
        <v>6</v>
      </c>
      <c r="E55" s="80"/>
      <c r="J55" s="106"/>
      <c r="K55" s="60"/>
      <c r="L55" s="60"/>
      <c r="M55" s="106"/>
    </row>
    <row r="56" spans="1:13">
      <c r="A56" s="91" t="s">
        <v>437</v>
      </c>
      <c r="B56" s="90" t="s">
        <v>247</v>
      </c>
      <c r="C56" s="90" t="s">
        <v>247</v>
      </c>
      <c r="D56" s="847" t="s">
        <v>247</v>
      </c>
      <c r="E56" s="80"/>
      <c r="J56" s="106"/>
      <c r="K56" s="60"/>
      <c r="L56" s="60"/>
      <c r="M56" s="106"/>
    </row>
    <row r="57" spans="1:13">
      <c r="A57" s="91" t="s">
        <v>410</v>
      </c>
      <c r="B57" s="90" t="s">
        <v>247</v>
      </c>
      <c r="C57" s="90">
        <v>1</v>
      </c>
      <c r="D57" s="847">
        <v>1</v>
      </c>
      <c r="E57" s="80"/>
      <c r="J57" s="106"/>
      <c r="K57" s="60"/>
      <c r="L57" s="60"/>
      <c r="M57" s="106"/>
    </row>
    <row r="58" spans="1:13">
      <c r="A58" s="91" t="s">
        <v>438</v>
      </c>
      <c r="B58" s="90" t="s">
        <v>247</v>
      </c>
      <c r="C58" s="90">
        <v>1</v>
      </c>
      <c r="D58" s="847">
        <v>1</v>
      </c>
      <c r="E58" s="80"/>
    </row>
    <row r="59" spans="1:13">
      <c r="A59" s="91" t="s">
        <v>439</v>
      </c>
      <c r="B59" s="90" t="s">
        <v>247</v>
      </c>
      <c r="C59" s="90" t="s">
        <v>247</v>
      </c>
      <c r="D59" s="847" t="s">
        <v>247</v>
      </c>
      <c r="E59" s="80"/>
    </row>
    <row r="60" spans="1:13" ht="14.25">
      <c r="A60" s="91" t="s">
        <v>189</v>
      </c>
      <c r="B60" s="90">
        <v>15</v>
      </c>
      <c r="C60" s="90">
        <v>7</v>
      </c>
      <c r="D60" s="847">
        <v>22</v>
      </c>
      <c r="E60" s="80"/>
    </row>
    <row r="61" spans="1:13">
      <c r="B61" s="78"/>
      <c r="C61" s="78"/>
      <c r="D61" s="847"/>
      <c r="E61" s="80"/>
    </row>
    <row r="62" spans="1:13">
      <c r="A62" s="97" t="s">
        <v>231</v>
      </c>
      <c r="B62" s="98">
        <v>20</v>
      </c>
      <c r="C62" s="98">
        <v>35</v>
      </c>
      <c r="D62" s="849">
        <v>55</v>
      </c>
      <c r="E62" s="80"/>
    </row>
    <row r="63" spans="1:13">
      <c r="A63" s="125"/>
      <c r="B63" s="103" t="str">
        <f>IF(AND(B62="-",SUM(B45:B60)=0),"",IF(B62=SUM(B45:B60),"","TOTALS DON’T MATCH SUM OF THE PART"))</f>
        <v/>
      </c>
      <c r="C63" s="103" t="str">
        <f>IF(AND(C62="-",SUM(C45:C60)=0),"",IF(C62=SUM(C45:C60),"","TOTALS DON’T MATCH SUM OF THE PART"))</f>
        <v/>
      </c>
      <c r="D63" s="103" t="str">
        <f>IF(AND(D62="-",SUM(D45:D60)=0),"",IF(D62=SUM(D45:D60),"","TOTALS DON’T MATCH SUM OF THE PART"))</f>
        <v/>
      </c>
      <c r="E63" s="80"/>
    </row>
    <row r="64" spans="1:13">
      <c r="A64" s="121"/>
      <c r="B64" s="126" t="str">
        <f>IF(B62=B16,"","ERROR WITH TOP TABLE")</f>
        <v/>
      </c>
      <c r="C64" s="126" t="str">
        <f>IF(C62=C16,"","ERROR WITH TOP TABLE")</f>
        <v/>
      </c>
      <c r="D64" s="126" t="str">
        <f>IF(D62=D16,"","ERROR WITH TOP TABLE")</f>
        <v/>
      </c>
    </row>
    <row r="65" spans="1:5" ht="25.5">
      <c r="A65" s="118" t="s">
        <v>668</v>
      </c>
      <c r="B65" s="111" t="s">
        <v>434</v>
      </c>
      <c r="C65" s="111" t="s">
        <v>435</v>
      </c>
      <c r="D65" s="111" t="s">
        <v>436</v>
      </c>
    </row>
    <row r="66" spans="1:5">
      <c r="A66" s="112"/>
      <c r="B66" s="76"/>
      <c r="C66" s="76"/>
      <c r="D66" s="76"/>
    </row>
    <row r="67" spans="1:5">
      <c r="A67" s="91" t="s">
        <v>394</v>
      </c>
      <c r="B67" s="90">
        <v>1</v>
      </c>
      <c r="C67" s="78">
        <v>3</v>
      </c>
      <c r="D67" s="847">
        <v>4</v>
      </c>
      <c r="E67" s="80"/>
    </row>
    <row r="68" spans="1:5">
      <c r="A68" s="91" t="s">
        <v>395</v>
      </c>
      <c r="B68" s="90" t="s">
        <v>247</v>
      </c>
      <c r="C68" s="78" t="s">
        <v>247</v>
      </c>
      <c r="D68" s="847" t="s">
        <v>247</v>
      </c>
      <c r="E68" s="80"/>
    </row>
    <row r="69" spans="1:5">
      <c r="A69" s="91" t="s">
        <v>396</v>
      </c>
      <c r="B69" s="90">
        <v>3</v>
      </c>
      <c r="C69" s="78">
        <v>1</v>
      </c>
      <c r="D69" s="847">
        <v>4</v>
      </c>
      <c r="E69" s="80"/>
    </row>
    <row r="70" spans="1:5">
      <c r="A70" s="91" t="s">
        <v>397</v>
      </c>
      <c r="B70" s="90" t="s">
        <v>247</v>
      </c>
      <c r="C70" s="78" t="s">
        <v>247</v>
      </c>
      <c r="D70" s="847" t="s">
        <v>247</v>
      </c>
      <c r="E70" s="80"/>
    </row>
    <row r="71" spans="1:5">
      <c r="A71" s="91" t="s">
        <v>400</v>
      </c>
      <c r="B71" s="90">
        <v>1</v>
      </c>
      <c r="C71" s="78">
        <v>3</v>
      </c>
      <c r="D71" s="847">
        <v>4</v>
      </c>
      <c r="E71" s="80"/>
    </row>
    <row r="72" spans="1:5">
      <c r="A72" s="91" t="s">
        <v>401</v>
      </c>
      <c r="B72" s="78">
        <v>3</v>
      </c>
      <c r="C72" s="78">
        <v>2</v>
      </c>
      <c r="D72" s="847">
        <v>5</v>
      </c>
      <c r="E72" s="80"/>
    </row>
    <row r="73" spans="1:5">
      <c r="A73" s="91" t="s">
        <v>404</v>
      </c>
      <c r="B73" s="78">
        <v>5</v>
      </c>
      <c r="C73" s="78">
        <v>5</v>
      </c>
      <c r="D73" s="847">
        <v>10</v>
      </c>
      <c r="E73" s="80"/>
    </row>
    <row r="74" spans="1:5">
      <c r="A74" s="91" t="s">
        <v>411</v>
      </c>
      <c r="B74" s="78" t="s">
        <v>247</v>
      </c>
      <c r="C74" s="78" t="s">
        <v>247</v>
      </c>
      <c r="D74" s="847" t="s">
        <v>247</v>
      </c>
      <c r="E74" s="80"/>
    </row>
    <row r="75" spans="1:5">
      <c r="A75" s="91" t="s">
        <v>405</v>
      </c>
      <c r="B75" s="78">
        <v>5</v>
      </c>
      <c r="C75" s="78">
        <v>5</v>
      </c>
      <c r="D75" s="847">
        <v>10</v>
      </c>
      <c r="E75" s="80"/>
    </row>
    <row r="76" spans="1:5">
      <c r="A76" s="91" t="s">
        <v>407</v>
      </c>
      <c r="B76" s="78" t="s">
        <v>247</v>
      </c>
      <c r="C76" s="78" t="s">
        <v>247</v>
      </c>
      <c r="D76" s="847" t="s">
        <v>247</v>
      </c>
      <c r="E76" s="80"/>
    </row>
    <row r="77" spans="1:5">
      <c r="A77" s="91" t="s">
        <v>408</v>
      </c>
      <c r="B77" s="78">
        <v>8</v>
      </c>
      <c r="C77" s="78">
        <v>3</v>
      </c>
      <c r="D77" s="847">
        <v>11</v>
      </c>
      <c r="E77" s="80"/>
    </row>
    <row r="78" spans="1:5">
      <c r="A78" s="91" t="s">
        <v>437</v>
      </c>
      <c r="B78" s="78" t="s">
        <v>247</v>
      </c>
      <c r="C78" s="78" t="s">
        <v>247</v>
      </c>
      <c r="D78" s="847" t="s">
        <v>247</v>
      </c>
      <c r="E78" s="80"/>
    </row>
    <row r="79" spans="1:5">
      <c r="A79" s="91" t="s">
        <v>410</v>
      </c>
      <c r="B79" s="78">
        <v>2</v>
      </c>
      <c r="C79" s="78">
        <v>1</v>
      </c>
      <c r="D79" s="847">
        <v>3</v>
      </c>
      <c r="E79" s="80"/>
    </row>
    <row r="80" spans="1:5">
      <c r="A80" s="91" t="s">
        <v>438</v>
      </c>
      <c r="B80" s="78">
        <v>1</v>
      </c>
      <c r="C80" s="78" t="s">
        <v>247</v>
      </c>
      <c r="D80" s="847">
        <v>1</v>
      </c>
      <c r="E80" s="80"/>
    </row>
    <row r="81" spans="1:11">
      <c r="A81" s="91" t="s">
        <v>439</v>
      </c>
      <c r="B81" s="78" t="s">
        <v>247</v>
      </c>
      <c r="C81" s="78" t="s">
        <v>247</v>
      </c>
      <c r="D81" s="847" t="s">
        <v>247</v>
      </c>
      <c r="E81" s="80"/>
    </row>
    <row r="82" spans="1:11">
      <c r="B82" s="78"/>
      <c r="C82" s="78"/>
      <c r="D82" s="847"/>
      <c r="E82" s="80"/>
    </row>
    <row r="83" spans="1:11">
      <c r="A83" s="97" t="s">
        <v>231</v>
      </c>
      <c r="B83" s="98">
        <v>29</v>
      </c>
      <c r="C83" s="98">
        <v>23</v>
      </c>
      <c r="D83" s="849">
        <v>52</v>
      </c>
      <c r="E83" s="80"/>
    </row>
    <row r="84" spans="1:11">
      <c r="A84" s="125"/>
      <c r="B84" s="103" t="str">
        <f>IF(AND(B83="-",SUM(B66:B81)=0),"",IF(B83=SUM(B66:B81),"","TOTALS DON’T MATCH SUM OF THE PART"))</f>
        <v/>
      </c>
      <c r="C84" s="103" t="str">
        <f>IF(AND(C83="-",SUM(C66:C81)=0),"",IF(C83=SUM(C66:C81),"","TOTALS DON’T MATCH SUM OF THE PART"))</f>
        <v/>
      </c>
      <c r="D84" s="103" t="str">
        <f>IF(AND(D83="-",SUM(D66:D81)=0),"",IF(D83=SUM(D66:D81),"","TOTALS DON’T MATCH SUM OF THE PART"))</f>
        <v/>
      </c>
      <c r="E84" s="80"/>
    </row>
    <row r="85" spans="1:11">
      <c r="A85" s="121"/>
      <c r="B85" s="126" t="str">
        <f>IF(B83=B15,"","ERROR WITH TOP TABLE")</f>
        <v/>
      </c>
      <c r="C85" s="126" t="str">
        <f>IF(C83=C15,"","ERROR WITH TOP TABLE")</f>
        <v/>
      </c>
      <c r="D85" s="126" t="str">
        <f>IF(D83=D15,"","ERROR WITH TOP TABLE")</f>
        <v/>
      </c>
    </row>
    <row r="86" spans="1:11" ht="25.5">
      <c r="A86" s="118" t="s">
        <v>687</v>
      </c>
      <c r="B86" s="111" t="s">
        <v>434</v>
      </c>
      <c r="C86" s="111" t="s">
        <v>435</v>
      </c>
      <c r="D86" s="111" t="s">
        <v>436</v>
      </c>
    </row>
    <row r="87" spans="1:11">
      <c r="A87" s="112"/>
      <c r="B87" s="76"/>
      <c r="C87" s="76"/>
      <c r="D87" s="76"/>
    </row>
    <row r="88" spans="1:11">
      <c r="A88" s="91" t="s">
        <v>394</v>
      </c>
      <c r="B88" s="90" t="s">
        <v>247</v>
      </c>
      <c r="C88" s="78">
        <v>3</v>
      </c>
      <c r="D88" s="847">
        <v>3</v>
      </c>
      <c r="E88" s="80"/>
    </row>
    <row r="89" spans="1:11">
      <c r="A89" s="91" t="s">
        <v>395</v>
      </c>
      <c r="B89" s="90" t="s">
        <v>247</v>
      </c>
      <c r="C89" s="78" t="s">
        <v>247</v>
      </c>
      <c r="D89" s="847" t="s">
        <v>247</v>
      </c>
      <c r="E89" s="80"/>
    </row>
    <row r="90" spans="1:11">
      <c r="A90" s="91" t="s">
        <v>396</v>
      </c>
      <c r="B90" s="90" t="s">
        <v>247</v>
      </c>
      <c r="C90" s="78">
        <v>1</v>
      </c>
      <c r="D90" s="847">
        <v>1</v>
      </c>
      <c r="E90" s="80"/>
    </row>
    <row r="91" spans="1:11">
      <c r="A91" s="91" t="s">
        <v>397</v>
      </c>
      <c r="B91" s="90" t="s">
        <v>247</v>
      </c>
      <c r="C91" s="78" t="s">
        <v>247</v>
      </c>
      <c r="D91" s="847" t="s">
        <v>247</v>
      </c>
      <c r="E91" s="80"/>
      <c r="J91" s="78"/>
      <c r="K91" s="86"/>
    </row>
    <row r="92" spans="1:11">
      <c r="A92" s="91" t="s">
        <v>400</v>
      </c>
      <c r="B92" s="90">
        <v>1</v>
      </c>
      <c r="C92" s="78">
        <v>2</v>
      </c>
      <c r="D92" s="847">
        <v>3</v>
      </c>
      <c r="E92" s="80"/>
      <c r="J92" s="78"/>
      <c r="K92" s="86"/>
    </row>
    <row r="93" spans="1:11">
      <c r="A93" s="91" t="s">
        <v>401</v>
      </c>
      <c r="B93" s="78" t="s">
        <v>247</v>
      </c>
      <c r="C93" s="78">
        <v>1</v>
      </c>
      <c r="D93" s="847">
        <v>1</v>
      </c>
      <c r="E93" s="80"/>
      <c r="J93" s="78"/>
      <c r="K93" s="86"/>
    </row>
    <row r="94" spans="1:11">
      <c r="A94" s="91" t="s">
        <v>404</v>
      </c>
      <c r="B94" s="78">
        <v>3</v>
      </c>
      <c r="C94" s="78">
        <v>5</v>
      </c>
      <c r="D94" s="847">
        <v>8</v>
      </c>
      <c r="E94" s="80"/>
      <c r="J94" s="78"/>
      <c r="K94" s="86"/>
    </row>
    <row r="95" spans="1:11">
      <c r="A95" s="91" t="s">
        <v>411</v>
      </c>
      <c r="B95" s="78" t="s">
        <v>247</v>
      </c>
      <c r="C95" s="78">
        <v>2</v>
      </c>
      <c r="D95" s="847">
        <v>2</v>
      </c>
      <c r="E95" s="80"/>
      <c r="J95" s="78"/>
      <c r="K95" s="86"/>
    </row>
    <row r="96" spans="1:11">
      <c r="A96" s="91" t="s">
        <v>405</v>
      </c>
      <c r="B96" s="78">
        <v>1</v>
      </c>
      <c r="C96" s="78">
        <v>9</v>
      </c>
      <c r="D96" s="847">
        <v>10</v>
      </c>
      <c r="E96" s="80"/>
      <c r="I96" s="78"/>
      <c r="J96" s="78"/>
      <c r="K96" s="86"/>
    </row>
    <row r="97" spans="1:11">
      <c r="A97" s="91" t="s">
        <v>407</v>
      </c>
      <c r="B97" s="78" t="s">
        <v>247</v>
      </c>
      <c r="C97" s="78" t="s">
        <v>247</v>
      </c>
      <c r="D97" s="847" t="s">
        <v>247</v>
      </c>
      <c r="E97" s="80"/>
      <c r="I97" s="78"/>
      <c r="J97" s="78"/>
      <c r="K97" s="86"/>
    </row>
    <row r="98" spans="1:11">
      <c r="A98" s="91" t="s">
        <v>408</v>
      </c>
      <c r="B98" s="78">
        <v>1</v>
      </c>
      <c r="C98" s="78">
        <v>1</v>
      </c>
      <c r="D98" s="847">
        <v>2</v>
      </c>
      <c r="E98" s="80"/>
      <c r="I98" s="78"/>
      <c r="J98" s="78"/>
      <c r="K98" s="86"/>
    </row>
    <row r="99" spans="1:11">
      <c r="A99" s="91" t="s">
        <v>437</v>
      </c>
      <c r="B99" s="78">
        <v>1</v>
      </c>
      <c r="C99" s="78">
        <v>2</v>
      </c>
      <c r="D99" s="847">
        <v>3</v>
      </c>
      <c r="E99" s="80"/>
      <c r="I99" s="78"/>
      <c r="J99" s="78"/>
      <c r="K99" s="86"/>
    </row>
    <row r="100" spans="1:11">
      <c r="A100" s="91" t="s">
        <v>410</v>
      </c>
      <c r="B100" s="78" t="s">
        <v>247</v>
      </c>
      <c r="C100" s="78">
        <v>1</v>
      </c>
      <c r="D100" s="847">
        <v>1</v>
      </c>
      <c r="E100" s="80"/>
      <c r="I100" s="78"/>
      <c r="J100" s="78"/>
      <c r="K100" s="86"/>
    </row>
    <row r="101" spans="1:11">
      <c r="A101" s="91" t="s">
        <v>438</v>
      </c>
      <c r="B101" s="78" t="s">
        <v>247</v>
      </c>
      <c r="C101" s="78">
        <v>2</v>
      </c>
      <c r="D101" s="847">
        <v>2</v>
      </c>
      <c r="E101" s="80"/>
      <c r="I101" s="78"/>
      <c r="J101" s="78"/>
      <c r="K101" s="86"/>
    </row>
    <row r="102" spans="1:11">
      <c r="A102" s="91" t="s">
        <v>439</v>
      </c>
      <c r="B102" s="78">
        <v>1</v>
      </c>
      <c r="C102" s="78" t="s">
        <v>247</v>
      </c>
      <c r="D102" s="847">
        <v>1</v>
      </c>
      <c r="E102" s="80"/>
      <c r="I102" s="78"/>
      <c r="J102" s="78"/>
      <c r="K102" s="86"/>
    </row>
    <row r="103" spans="1:11">
      <c r="B103" s="78"/>
      <c r="C103" s="78"/>
      <c r="D103" s="847"/>
      <c r="E103" s="80"/>
      <c r="I103" s="78"/>
      <c r="J103" s="78"/>
      <c r="K103" s="86"/>
    </row>
    <row r="104" spans="1:11">
      <c r="A104" s="97" t="s">
        <v>231</v>
      </c>
      <c r="B104" s="98">
        <v>8</v>
      </c>
      <c r="C104" s="98">
        <v>29</v>
      </c>
      <c r="D104" s="849">
        <v>37</v>
      </c>
      <c r="E104" s="80"/>
      <c r="I104" s="78"/>
      <c r="J104" s="78"/>
      <c r="K104" s="86"/>
    </row>
    <row r="105" spans="1:11">
      <c r="A105" s="125"/>
      <c r="B105" s="103" t="str">
        <f>IF(AND(B104="-",SUM(B87:B102)=0),"",IF(B104=SUM(B87:B102),"","TOTALS DON’T MATCH SUM OF THE PART"))</f>
        <v/>
      </c>
      <c r="C105" s="103" t="str">
        <f>IF(AND(C104="-",SUM(C87:C102)=0),"",IF(C104=SUM(C87:C102),"","TOTALS DON’T MATCH SUM OF THE PART"))</f>
        <v/>
      </c>
      <c r="D105" s="103" t="str">
        <f>IF(AND(D104="-",SUM(D87:D102)=0),"",IF(D104=SUM(D87:D102),"","TOTALS DON’T MATCH SUM OF THE PART"))</f>
        <v/>
      </c>
      <c r="I105" s="78"/>
      <c r="J105" s="78"/>
      <c r="K105" s="86"/>
    </row>
    <row r="106" spans="1:11">
      <c r="A106" s="121"/>
      <c r="B106" s="126" t="str">
        <f>IF(B104=B14,"","ERROR WITH TOP TABLE")</f>
        <v/>
      </c>
      <c r="C106" s="126" t="str">
        <f>IF(C104=C14,"","ERROR WITH TOP TABLE")</f>
        <v/>
      </c>
      <c r="D106" s="126" t="str">
        <f>IF(D104=D14,"","ERROR WITH TOP TABLE")</f>
        <v/>
      </c>
      <c r="H106" s="86"/>
      <c r="I106" s="64"/>
      <c r="J106" s="64"/>
      <c r="K106" s="64"/>
    </row>
    <row r="107" spans="1:11" ht="25.5">
      <c r="A107" s="118" t="s">
        <v>704</v>
      </c>
      <c r="B107" s="111" t="s">
        <v>434</v>
      </c>
      <c r="C107" s="111" t="s">
        <v>435</v>
      </c>
      <c r="D107" s="111" t="s">
        <v>436</v>
      </c>
    </row>
    <row r="108" spans="1:11">
      <c r="A108" s="112"/>
      <c r="B108" s="76"/>
      <c r="C108" s="76"/>
      <c r="D108" s="76"/>
    </row>
    <row r="109" spans="1:11">
      <c r="A109" s="91" t="s">
        <v>394</v>
      </c>
      <c r="B109" s="90">
        <v>6</v>
      </c>
      <c r="C109" s="78">
        <v>4</v>
      </c>
      <c r="D109" s="847">
        <v>10</v>
      </c>
      <c r="E109" s="80"/>
      <c r="G109" s="112"/>
      <c r="H109" s="59"/>
      <c r="I109" s="59"/>
    </row>
    <row r="110" spans="1:11">
      <c r="A110" s="91" t="s">
        <v>395</v>
      </c>
      <c r="B110" s="90">
        <v>1</v>
      </c>
      <c r="C110" s="78" t="s">
        <v>247</v>
      </c>
      <c r="D110" s="847">
        <v>1</v>
      </c>
      <c r="E110" s="80"/>
      <c r="I110" s="78"/>
    </row>
    <row r="111" spans="1:11">
      <c r="A111" s="91" t="s">
        <v>396</v>
      </c>
      <c r="B111" s="90">
        <v>1</v>
      </c>
      <c r="C111" s="78">
        <v>1</v>
      </c>
      <c r="D111" s="847">
        <v>2</v>
      </c>
      <c r="E111" s="80"/>
      <c r="I111" s="78"/>
    </row>
    <row r="112" spans="1:11">
      <c r="A112" s="91" t="s">
        <v>397</v>
      </c>
      <c r="B112" s="90" t="s">
        <v>247</v>
      </c>
      <c r="C112" s="78">
        <v>1</v>
      </c>
      <c r="D112" s="847">
        <v>1</v>
      </c>
      <c r="E112" s="80"/>
      <c r="I112" s="78"/>
    </row>
    <row r="113" spans="1:9">
      <c r="A113" s="91" t="s">
        <v>400</v>
      </c>
      <c r="B113" s="90">
        <v>1</v>
      </c>
      <c r="C113" s="78">
        <v>2</v>
      </c>
      <c r="D113" s="847">
        <v>3</v>
      </c>
      <c r="E113" s="80"/>
    </row>
    <row r="114" spans="1:9">
      <c r="A114" s="91" t="s">
        <v>401</v>
      </c>
      <c r="B114" s="78" t="s">
        <v>247</v>
      </c>
      <c r="C114" s="78">
        <v>2</v>
      </c>
      <c r="D114" s="847">
        <v>2</v>
      </c>
      <c r="E114" s="80"/>
      <c r="I114" s="78"/>
    </row>
    <row r="115" spans="1:9">
      <c r="A115" s="91" t="s">
        <v>404</v>
      </c>
      <c r="B115" s="78">
        <v>3</v>
      </c>
      <c r="C115" s="78">
        <v>6</v>
      </c>
      <c r="D115" s="847">
        <v>9</v>
      </c>
      <c r="E115" s="80"/>
      <c r="H115" s="78"/>
      <c r="I115" s="78"/>
    </row>
    <row r="116" spans="1:9">
      <c r="A116" s="91" t="s">
        <v>411</v>
      </c>
      <c r="B116" s="78">
        <v>1</v>
      </c>
      <c r="C116" s="78">
        <v>2</v>
      </c>
      <c r="D116" s="847">
        <v>3</v>
      </c>
      <c r="E116" s="80"/>
      <c r="H116" s="78"/>
      <c r="I116" s="78"/>
    </row>
    <row r="117" spans="1:9">
      <c r="A117" s="91" t="s">
        <v>405</v>
      </c>
      <c r="B117" s="78" t="s">
        <v>247</v>
      </c>
      <c r="C117" s="78">
        <v>5</v>
      </c>
      <c r="D117" s="847">
        <v>5</v>
      </c>
      <c r="E117" s="80"/>
      <c r="H117" s="78"/>
      <c r="I117" s="78"/>
    </row>
    <row r="118" spans="1:9">
      <c r="A118" s="91" t="s">
        <v>407</v>
      </c>
      <c r="B118" s="78" t="s">
        <v>247</v>
      </c>
      <c r="C118" s="78">
        <v>1</v>
      </c>
      <c r="D118" s="847">
        <v>1</v>
      </c>
      <c r="E118" s="80"/>
      <c r="H118" s="78"/>
      <c r="I118" s="78"/>
    </row>
    <row r="119" spans="1:9">
      <c r="A119" s="91" t="s">
        <v>408</v>
      </c>
      <c r="B119" s="78">
        <v>6</v>
      </c>
      <c r="C119" s="78">
        <v>3</v>
      </c>
      <c r="D119" s="847">
        <v>9</v>
      </c>
      <c r="E119" s="80"/>
      <c r="H119" s="78"/>
      <c r="I119" s="78"/>
    </row>
    <row r="120" spans="1:9">
      <c r="A120" s="91" t="s">
        <v>437</v>
      </c>
      <c r="B120" s="78" t="s">
        <v>247</v>
      </c>
      <c r="C120" s="78" t="s">
        <v>247</v>
      </c>
      <c r="D120" s="847" t="s">
        <v>247</v>
      </c>
      <c r="E120" s="80"/>
      <c r="H120" s="78"/>
      <c r="I120" s="78"/>
    </row>
    <row r="121" spans="1:9">
      <c r="A121" s="91" t="s">
        <v>410</v>
      </c>
      <c r="B121" s="78" t="s">
        <v>247</v>
      </c>
      <c r="C121" s="78" t="s">
        <v>247</v>
      </c>
      <c r="D121" s="847" t="s">
        <v>247</v>
      </c>
      <c r="E121" s="80"/>
    </row>
    <row r="122" spans="1:9">
      <c r="A122" s="91" t="s">
        <v>438</v>
      </c>
      <c r="B122" s="78" t="s">
        <v>247</v>
      </c>
      <c r="C122" s="78" t="s">
        <v>247</v>
      </c>
      <c r="D122" s="847" t="s">
        <v>247</v>
      </c>
      <c r="E122" s="80"/>
    </row>
    <row r="123" spans="1:9">
      <c r="A123" s="91" t="s">
        <v>439</v>
      </c>
      <c r="B123" s="78" t="s">
        <v>247</v>
      </c>
      <c r="C123" s="78" t="s">
        <v>247</v>
      </c>
      <c r="D123" s="847" t="s">
        <v>247</v>
      </c>
      <c r="E123" s="80"/>
    </row>
    <row r="124" spans="1:9">
      <c r="B124" s="78"/>
      <c r="C124" s="78"/>
      <c r="D124" s="847"/>
      <c r="E124" s="80"/>
    </row>
    <row r="125" spans="1:9">
      <c r="A125" s="97" t="s">
        <v>231</v>
      </c>
      <c r="B125" s="98">
        <v>19</v>
      </c>
      <c r="C125" s="98">
        <v>27</v>
      </c>
      <c r="D125" s="849">
        <v>46</v>
      </c>
      <c r="E125" s="80"/>
    </row>
    <row r="126" spans="1:9">
      <c r="A126" s="125"/>
      <c r="B126" s="103" t="str">
        <f>IF(AND(B125="-",SUM(B108:B123)=0),"",IF(B125=SUM(B108:B123),"","TOTALS DON’T MATCH SUM OF THE PART"))</f>
        <v/>
      </c>
      <c r="C126" s="103" t="str">
        <f>IF(AND(C125="-",SUM(C108:C123)=0),"",IF(C125=SUM(C108:C123),"","TOTALS DON’T MATCH SUM OF THE PART"))</f>
        <v/>
      </c>
      <c r="D126" s="103" t="str">
        <f>IF(AND(D125="-",SUM(D108:D123)=0),"",IF(D125=SUM(D108:D123),"","TOTALS DON’T MATCH SUM OF THE PART"))</f>
        <v/>
      </c>
    </row>
    <row r="127" spans="1:9">
      <c r="A127" s="121"/>
      <c r="B127" s="126" t="str">
        <f>IF(B125=B13,"","ERROR WITH TOP TABLE")</f>
        <v/>
      </c>
      <c r="C127" s="126" t="str">
        <f>IF(C125=C13,"","ERROR WITH TOP TABLE")</f>
        <v/>
      </c>
      <c r="D127" s="126" t="str">
        <f>IF(D125=D13,"","ERROR WITH TOP TABLE")</f>
        <v/>
      </c>
    </row>
    <row r="128" spans="1:9" ht="25.5">
      <c r="A128" s="118" t="s">
        <v>576</v>
      </c>
      <c r="B128" s="111" t="s">
        <v>434</v>
      </c>
      <c r="C128" s="111" t="s">
        <v>435</v>
      </c>
      <c r="D128" s="111" t="s">
        <v>436</v>
      </c>
    </row>
    <row r="129" spans="1:5">
      <c r="A129" s="112"/>
      <c r="B129" s="76"/>
      <c r="C129" s="76"/>
      <c r="D129" s="76"/>
    </row>
    <row r="130" spans="1:5">
      <c r="A130" s="91" t="s">
        <v>394</v>
      </c>
      <c r="B130" s="90">
        <v>1</v>
      </c>
      <c r="C130" s="90">
        <v>1</v>
      </c>
      <c r="D130" s="847">
        <v>2</v>
      </c>
      <c r="E130" s="80"/>
    </row>
    <row r="131" spans="1:5">
      <c r="A131" s="91" t="s">
        <v>395</v>
      </c>
      <c r="B131" s="90">
        <v>3</v>
      </c>
      <c r="C131" s="90" t="s">
        <v>247</v>
      </c>
      <c r="D131" s="847">
        <v>3</v>
      </c>
      <c r="E131" s="80"/>
    </row>
    <row r="132" spans="1:5">
      <c r="A132" s="91" t="s">
        <v>396</v>
      </c>
      <c r="B132" s="90" t="s">
        <v>247</v>
      </c>
      <c r="C132" s="90" t="s">
        <v>247</v>
      </c>
      <c r="D132" s="847" t="s">
        <v>247</v>
      </c>
      <c r="E132" s="80"/>
    </row>
    <row r="133" spans="1:5">
      <c r="A133" s="91" t="s">
        <v>397</v>
      </c>
      <c r="B133" s="90">
        <v>2</v>
      </c>
      <c r="C133" s="90" t="s">
        <v>247</v>
      </c>
      <c r="D133" s="847">
        <v>2</v>
      </c>
      <c r="E133" s="80"/>
    </row>
    <row r="134" spans="1:5">
      <c r="A134" s="91" t="s">
        <v>400</v>
      </c>
      <c r="B134" s="90" t="s">
        <v>247</v>
      </c>
      <c r="C134" s="90">
        <v>1</v>
      </c>
      <c r="D134" s="847">
        <v>1</v>
      </c>
      <c r="E134" s="80"/>
    </row>
    <row r="135" spans="1:5">
      <c r="A135" s="91" t="s">
        <v>412</v>
      </c>
      <c r="B135" s="90">
        <v>2</v>
      </c>
      <c r="C135" s="90" t="s">
        <v>247</v>
      </c>
      <c r="D135" s="847">
        <v>2</v>
      </c>
      <c r="E135" s="80"/>
    </row>
    <row r="136" spans="1:5">
      <c r="A136" s="91" t="s">
        <v>401</v>
      </c>
      <c r="B136" s="90" t="s">
        <v>247</v>
      </c>
      <c r="C136" s="90">
        <v>5</v>
      </c>
      <c r="D136" s="847">
        <v>5</v>
      </c>
      <c r="E136" s="80"/>
    </row>
    <row r="137" spans="1:5">
      <c r="A137" s="91" t="s">
        <v>404</v>
      </c>
      <c r="B137" s="90">
        <v>1</v>
      </c>
      <c r="C137" s="90">
        <v>5</v>
      </c>
      <c r="D137" s="847">
        <v>6</v>
      </c>
      <c r="E137" s="80"/>
    </row>
    <row r="138" spans="1:5">
      <c r="A138" s="91" t="s">
        <v>411</v>
      </c>
      <c r="B138" s="90">
        <v>1</v>
      </c>
      <c r="C138" s="90">
        <v>2</v>
      </c>
      <c r="D138" s="847">
        <v>3</v>
      </c>
      <c r="E138" s="80"/>
    </row>
    <row r="139" spans="1:5">
      <c r="A139" s="91" t="s">
        <v>405</v>
      </c>
      <c r="B139" s="90">
        <v>1</v>
      </c>
      <c r="C139" s="90">
        <v>2</v>
      </c>
      <c r="D139" s="847">
        <v>3</v>
      </c>
      <c r="E139" s="80"/>
    </row>
    <row r="140" spans="1:5">
      <c r="A140" s="91" t="s">
        <v>584</v>
      </c>
      <c r="B140" s="90">
        <v>1</v>
      </c>
      <c r="C140" s="90" t="s">
        <v>247</v>
      </c>
      <c r="D140" s="847">
        <v>1</v>
      </c>
      <c r="E140" s="80"/>
    </row>
    <row r="141" spans="1:5">
      <c r="A141" s="91" t="s">
        <v>407</v>
      </c>
      <c r="B141" s="90">
        <v>1</v>
      </c>
      <c r="C141" s="90">
        <v>2</v>
      </c>
      <c r="D141" s="847">
        <v>3</v>
      </c>
      <c r="E141" s="80"/>
    </row>
    <row r="142" spans="1:5">
      <c r="A142" s="91" t="s">
        <v>408</v>
      </c>
      <c r="B142" s="90">
        <v>1</v>
      </c>
      <c r="C142" s="90">
        <v>1</v>
      </c>
      <c r="D142" s="847">
        <v>2</v>
      </c>
      <c r="E142" s="80"/>
    </row>
    <row r="143" spans="1:5">
      <c r="A143" s="91" t="s">
        <v>437</v>
      </c>
      <c r="B143" s="90" t="s">
        <v>247</v>
      </c>
      <c r="C143" s="90" t="s">
        <v>247</v>
      </c>
      <c r="D143" s="847" t="s">
        <v>247</v>
      </c>
      <c r="E143" s="80"/>
    </row>
    <row r="144" spans="1:5">
      <c r="A144" s="91" t="s">
        <v>410</v>
      </c>
      <c r="B144" s="90">
        <v>1</v>
      </c>
      <c r="C144" s="90">
        <v>1</v>
      </c>
      <c r="D144" s="847">
        <v>2</v>
      </c>
      <c r="E144" s="80"/>
    </row>
    <row r="145" spans="1:9">
      <c r="A145" s="91" t="s">
        <v>438</v>
      </c>
      <c r="B145" s="90">
        <v>1</v>
      </c>
      <c r="C145" s="90">
        <v>5</v>
      </c>
      <c r="D145" s="847">
        <v>6</v>
      </c>
      <c r="E145" s="80"/>
    </row>
    <row r="146" spans="1:9">
      <c r="A146" s="91" t="s">
        <v>575</v>
      </c>
      <c r="B146" s="90" t="s">
        <v>247</v>
      </c>
      <c r="C146" s="90">
        <v>1</v>
      </c>
      <c r="D146" s="847">
        <v>1</v>
      </c>
      <c r="E146" s="80"/>
    </row>
    <row r="147" spans="1:9">
      <c r="B147" s="78"/>
      <c r="C147" s="78"/>
      <c r="D147" s="847"/>
      <c r="E147" s="80"/>
    </row>
    <row r="148" spans="1:9">
      <c r="A148" s="97" t="s">
        <v>231</v>
      </c>
      <c r="B148" s="98">
        <v>16</v>
      </c>
      <c r="C148" s="98">
        <v>26</v>
      </c>
      <c r="D148" s="849">
        <v>42</v>
      </c>
      <c r="E148" s="80"/>
    </row>
    <row r="149" spans="1:9">
      <c r="A149" s="125"/>
      <c r="B149" s="103" t="str">
        <f>IF(AND(B148="-",SUM(B130:B146)=0),"",IF(B148=SUM(B130:B146),"","TOTALS DON’T MATCH SUM OF THE PART"))</f>
        <v/>
      </c>
      <c r="C149" s="103" t="str">
        <f>IF(AND(C148="-",SUM(C130:C146)=0),"",IF(C148=SUM(C130:C146),"","TOTALS DON’T MATCH SUM OF THE PART"))</f>
        <v/>
      </c>
      <c r="D149" s="103" t="str">
        <f>IF(AND(D148="-",SUM(D130:D146)=0),"",IF(D148=SUM(D130:D146),"","TOTALS DON’T MATCH SUM OF THE PART"))</f>
        <v/>
      </c>
    </row>
    <row r="150" spans="1:9">
      <c r="A150" s="121"/>
      <c r="B150" s="126" t="str">
        <f>IF(B148=B12,"","ERROR WITH TOP TABLE")</f>
        <v/>
      </c>
      <c r="C150" s="126" t="str">
        <f>IF(C148=C12,"","ERROR WITH TOP TABLE")</f>
        <v/>
      </c>
      <c r="D150" s="126" t="str">
        <f>IF(D148=D12,"","ERROR WITH TOP TABLE")</f>
        <v/>
      </c>
    </row>
    <row r="151" spans="1:9" ht="25.5">
      <c r="A151" s="118" t="s">
        <v>579</v>
      </c>
      <c r="B151" s="111" t="s">
        <v>434</v>
      </c>
      <c r="C151" s="111" t="s">
        <v>435</v>
      </c>
      <c r="D151" s="111" t="s">
        <v>436</v>
      </c>
    </row>
    <row r="152" spans="1:9">
      <c r="A152" s="112"/>
      <c r="B152" s="76"/>
      <c r="C152" s="76"/>
      <c r="D152" s="76"/>
    </row>
    <row r="153" spans="1:9">
      <c r="A153" s="120" t="s">
        <v>577</v>
      </c>
      <c r="B153" s="114">
        <v>1</v>
      </c>
      <c r="C153" s="114">
        <v>2</v>
      </c>
      <c r="D153" s="847">
        <v>3</v>
      </c>
      <c r="E153" s="80"/>
    </row>
    <row r="154" spans="1:9">
      <c r="A154" s="91" t="s">
        <v>394</v>
      </c>
      <c r="B154" s="90">
        <v>2</v>
      </c>
      <c r="C154" s="78" t="s">
        <v>247</v>
      </c>
      <c r="D154" s="847">
        <v>2</v>
      </c>
      <c r="E154" s="80"/>
      <c r="G154" s="120"/>
      <c r="H154" s="114"/>
      <c r="I154" s="114"/>
    </row>
    <row r="155" spans="1:9">
      <c r="A155" s="91" t="s">
        <v>395</v>
      </c>
      <c r="B155" s="90" t="s">
        <v>247</v>
      </c>
      <c r="C155" s="78" t="s">
        <v>247</v>
      </c>
      <c r="D155" s="847" t="s">
        <v>247</v>
      </c>
      <c r="E155" s="80"/>
      <c r="I155" s="78"/>
    </row>
    <row r="156" spans="1:9">
      <c r="A156" s="91" t="s">
        <v>396</v>
      </c>
      <c r="B156" s="78" t="s">
        <v>247</v>
      </c>
      <c r="C156" s="90">
        <v>1</v>
      </c>
      <c r="D156" s="847">
        <v>1</v>
      </c>
      <c r="E156" s="80"/>
      <c r="H156" s="78"/>
    </row>
    <row r="157" spans="1:9">
      <c r="A157" s="91" t="s">
        <v>397</v>
      </c>
      <c r="B157" s="90">
        <v>1</v>
      </c>
      <c r="C157" s="90">
        <v>1</v>
      </c>
      <c r="D157" s="847">
        <v>2</v>
      </c>
      <c r="E157" s="80"/>
      <c r="I157" s="78"/>
    </row>
    <row r="158" spans="1:9">
      <c r="A158" s="91" t="s">
        <v>573</v>
      </c>
      <c r="B158" s="90">
        <v>1</v>
      </c>
      <c r="C158" s="78" t="s">
        <v>247</v>
      </c>
      <c r="D158" s="847">
        <v>1</v>
      </c>
      <c r="E158" s="80"/>
      <c r="I158" s="78"/>
    </row>
    <row r="159" spans="1:9">
      <c r="A159" s="91" t="s">
        <v>399</v>
      </c>
      <c r="B159" s="90">
        <v>1</v>
      </c>
      <c r="C159" s="90">
        <v>1</v>
      </c>
      <c r="D159" s="847">
        <v>2</v>
      </c>
      <c r="E159" s="80"/>
      <c r="I159" s="78"/>
    </row>
    <row r="160" spans="1:9">
      <c r="A160" s="91" t="s">
        <v>412</v>
      </c>
      <c r="B160" s="90">
        <v>8</v>
      </c>
      <c r="C160" s="78" t="s">
        <v>247</v>
      </c>
      <c r="D160" s="847">
        <v>8</v>
      </c>
      <c r="E160" s="80"/>
      <c r="I160" s="78"/>
    </row>
    <row r="161" spans="1:9">
      <c r="A161" s="91" t="s">
        <v>400</v>
      </c>
      <c r="B161" s="90" t="s">
        <v>247</v>
      </c>
      <c r="C161" s="78" t="s">
        <v>247</v>
      </c>
      <c r="D161" s="847" t="s">
        <v>247</v>
      </c>
      <c r="E161" s="80"/>
    </row>
    <row r="162" spans="1:9">
      <c r="A162" s="91" t="s">
        <v>401</v>
      </c>
      <c r="B162" s="78" t="s">
        <v>247</v>
      </c>
      <c r="C162" s="90">
        <v>1</v>
      </c>
      <c r="D162" s="847">
        <v>1</v>
      </c>
      <c r="E162" s="80"/>
      <c r="I162" s="78"/>
    </row>
    <row r="163" spans="1:9">
      <c r="A163" s="91" t="s">
        <v>404</v>
      </c>
      <c r="B163" s="78">
        <v>2</v>
      </c>
      <c r="C163" s="90">
        <v>2</v>
      </c>
      <c r="D163" s="847">
        <v>4</v>
      </c>
      <c r="E163" s="80"/>
    </row>
    <row r="164" spans="1:9">
      <c r="A164" s="91" t="s">
        <v>411</v>
      </c>
      <c r="B164" s="78">
        <v>1</v>
      </c>
      <c r="C164" s="78" t="s">
        <v>247</v>
      </c>
      <c r="D164" s="847">
        <v>1</v>
      </c>
      <c r="E164" s="80"/>
      <c r="I164" s="78"/>
    </row>
    <row r="165" spans="1:9">
      <c r="A165" s="91" t="s">
        <v>405</v>
      </c>
      <c r="B165" s="90">
        <v>2</v>
      </c>
      <c r="C165" s="90">
        <v>3</v>
      </c>
      <c r="D165" s="847">
        <v>5</v>
      </c>
      <c r="E165" s="80"/>
      <c r="H165" s="78"/>
    </row>
    <row r="166" spans="1:9">
      <c r="A166" s="91" t="s">
        <v>407</v>
      </c>
      <c r="B166" s="78" t="s">
        <v>247</v>
      </c>
      <c r="C166" s="90">
        <v>1</v>
      </c>
      <c r="D166" s="847">
        <v>1</v>
      </c>
      <c r="E166" s="80"/>
      <c r="H166" s="78"/>
    </row>
    <row r="167" spans="1:9">
      <c r="A167" s="91" t="s">
        <v>408</v>
      </c>
      <c r="B167" s="90">
        <v>1</v>
      </c>
      <c r="C167" s="90">
        <v>9</v>
      </c>
      <c r="D167" s="847">
        <v>10</v>
      </c>
      <c r="E167" s="80"/>
      <c r="H167" s="78"/>
      <c r="I167" s="78"/>
    </row>
    <row r="168" spans="1:9">
      <c r="A168" s="91" t="s">
        <v>437</v>
      </c>
      <c r="B168" s="90" t="s">
        <v>247</v>
      </c>
      <c r="C168" s="78" t="s">
        <v>247</v>
      </c>
      <c r="D168" s="847" t="s">
        <v>247</v>
      </c>
      <c r="E168" s="80"/>
    </row>
    <row r="169" spans="1:9">
      <c r="A169" s="91" t="s">
        <v>410</v>
      </c>
      <c r="B169" s="90">
        <v>1</v>
      </c>
      <c r="C169" s="78" t="s">
        <v>247</v>
      </c>
      <c r="D169" s="847">
        <v>1</v>
      </c>
      <c r="E169" s="80"/>
      <c r="H169" s="78"/>
    </row>
    <row r="170" spans="1:9">
      <c r="A170" s="91" t="s">
        <v>438</v>
      </c>
      <c r="B170" s="90">
        <v>1</v>
      </c>
      <c r="C170" s="78" t="s">
        <v>247</v>
      </c>
      <c r="D170" s="847">
        <v>1</v>
      </c>
      <c r="E170" s="80"/>
      <c r="H170" s="78"/>
    </row>
    <row r="171" spans="1:9">
      <c r="A171" s="91" t="s">
        <v>575</v>
      </c>
      <c r="B171" s="78" t="s">
        <v>247</v>
      </c>
      <c r="C171" s="78" t="s">
        <v>247</v>
      </c>
      <c r="D171" s="847" t="s">
        <v>247</v>
      </c>
      <c r="E171" s="80"/>
    </row>
    <row r="172" spans="1:9">
      <c r="B172" s="78"/>
      <c r="C172" s="78"/>
      <c r="D172" s="847"/>
      <c r="E172" s="80"/>
    </row>
    <row r="173" spans="1:9">
      <c r="A173" s="91" t="s">
        <v>578</v>
      </c>
      <c r="B173" s="78">
        <v>4</v>
      </c>
      <c r="C173" s="90">
        <v>3</v>
      </c>
      <c r="D173" s="847">
        <v>7</v>
      </c>
      <c r="E173" s="80"/>
    </row>
    <row r="174" spans="1:9">
      <c r="B174" s="78"/>
      <c r="C174" s="78"/>
      <c r="D174" s="847"/>
      <c r="E174" s="80"/>
      <c r="I174" s="78"/>
    </row>
    <row r="175" spans="1:9">
      <c r="A175" s="97" t="s">
        <v>231</v>
      </c>
      <c r="B175" s="98">
        <v>26</v>
      </c>
      <c r="C175" s="98">
        <v>24</v>
      </c>
      <c r="D175" s="849">
        <v>50</v>
      </c>
      <c r="E175" s="80"/>
    </row>
    <row r="176" spans="1:9">
      <c r="A176" s="125"/>
      <c r="B176" s="103" t="str">
        <f>IF(AND(B175="-",SUM(B153:B173)=0),"",IF(B175=SUM(B153:B173),"","TOTALS DON’T MATCH SUM OF THE PART"))</f>
        <v/>
      </c>
      <c r="C176" s="103" t="str">
        <f>IF(AND(C175="-",SUM(C153:C173)=0),"",IF(C175=SUM(C153:C173),"","TOTALS DON’T MATCH SUM OF THE PART"))</f>
        <v/>
      </c>
      <c r="D176" s="103" t="str">
        <f>IF(AND(D175="-",SUM(D153:D173)=0),"",IF(D175=SUM(D153:D173),"","TOTALS DON’T MATCH SUM OF THE PART"))</f>
        <v/>
      </c>
    </row>
    <row r="177" spans="1:8">
      <c r="A177" s="121"/>
      <c r="B177" s="126" t="str">
        <f>IF(B175=B11,"","ERROR WITH TOP TABLE")</f>
        <v/>
      </c>
      <c r="C177" s="126" t="str">
        <f>IF(C175=C11,"","ERROR WITH TOP TABLE")</f>
        <v/>
      </c>
      <c r="D177" s="126" t="str">
        <f>IF(D175=D11,"","ERROR WITH TOP TABLE")</f>
        <v/>
      </c>
    </row>
    <row r="178" spans="1:8" ht="25.5">
      <c r="A178" s="118" t="s">
        <v>588</v>
      </c>
      <c r="B178" s="111" t="s">
        <v>434</v>
      </c>
      <c r="C178" s="111" t="s">
        <v>435</v>
      </c>
      <c r="D178" s="111" t="s">
        <v>436</v>
      </c>
    </row>
    <row r="179" spans="1:8">
      <c r="A179" s="112"/>
      <c r="B179" s="76"/>
      <c r="C179" s="76"/>
      <c r="D179" s="76"/>
    </row>
    <row r="180" spans="1:8">
      <c r="A180" s="120" t="s">
        <v>577</v>
      </c>
      <c r="B180" s="114" t="s">
        <v>247</v>
      </c>
      <c r="C180" s="114" t="s">
        <v>247</v>
      </c>
      <c r="D180" s="847" t="s">
        <v>247</v>
      </c>
      <c r="E180" s="80"/>
    </row>
    <row r="181" spans="1:8">
      <c r="A181" s="91" t="s">
        <v>394</v>
      </c>
      <c r="B181" s="114">
        <v>2</v>
      </c>
      <c r="C181" s="114">
        <v>1</v>
      </c>
      <c r="D181" s="847">
        <v>3</v>
      </c>
      <c r="E181" s="80"/>
      <c r="H181" s="78"/>
    </row>
    <row r="182" spans="1:8">
      <c r="A182" s="91" t="s">
        <v>395</v>
      </c>
      <c r="B182" s="114">
        <v>1</v>
      </c>
      <c r="C182" s="114" t="s">
        <v>247</v>
      </c>
      <c r="D182" s="847">
        <v>1</v>
      </c>
      <c r="E182" s="80"/>
    </row>
    <row r="183" spans="1:8">
      <c r="A183" s="91" t="s">
        <v>396</v>
      </c>
      <c r="B183" s="114">
        <v>1</v>
      </c>
      <c r="C183" s="114">
        <v>2</v>
      </c>
      <c r="D183" s="847">
        <v>3</v>
      </c>
      <c r="E183" s="80"/>
    </row>
    <row r="184" spans="1:8">
      <c r="A184" s="91" t="s">
        <v>397</v>
      </c>
      <c r="B184" s="114">
        <v>1</v>
      </c>
      <c r="C184" s="114">
        <v>1</v>
      </c>
      <c r="D184" s="847">
        <v>2</v>
      </c>
      <c r="E184" s="80"/>
    </row>
    <row r="185" spans="1:8">
      <c r="A185" s="91" t="s">
        <v>573</v>
      </c>
      <c r="B185" s="114" t="s">
        <v>247</v>
      </c>
      <c r="C185" s="114" t="s">
        <v>247</v>
      </c>
      <c r="D185" s="847" t="s">
        <v>247</v>
      </c>
      <c r="E185" s="80"/>
      <c r="G185" s="78"/>
    </row>
    <row r="186" spans="1:8">
      <c r="A186" s="91" t="s">
        <v>399</v>
      </c>
      <c r="B186" s="114" t="s">
        <v>247</v>
      </c>
      <c r="C186" s="114" t="s">
        <v>247</v>
      </c>
      <c r="D186" s="847" t="s">
        <v>247</v>
      </c>
      <c r="E186" s="80"/>
      <c r="G186" s="78"/>
    </row>
    <row r="187" spans="1:8">
      <c r="A187" s="91" t="s">
        <v>412</v>
      </c>
      <c r="B187" s="114" t="s">
        <v>247</v>
      </c>
      <c r="C187" s="114">
        <v>1</v>
      </c>
      <c r="D187" s="847">
        <v>1</v>
      </c>
      <c r="E187" s="80"/>
      <c r="G187" s="78"/>
    </row>
    <row r="188" spans="1:8">
      <c r="A188" s="91" t="s">
        <v>400</v>
      </c>
      <c r="B188" s="114" t="s">
        <v>247</v>
      </c>
      <c r="C188" s="114" t="s">
        <v>247</v>
      </c>
      <c r="D188" s="847" t="s">
        <v>247</v>
      </c>
      <c r="E188" s="80"/>
      <c r="G188" s="78"/>
    </row>
    <row r="189" spans="1:8">
      <c r="A189" s="91" t="s">
        <v>401</v>
      </c>
      <c r="B189" s="114" t="s">
        <v>247</v>
      </c>
      <c r="C189" s="114">
        <v>1</v>
      </c>
      <c r="D189" s="847">
        <v>1</v>
      </c>
      <c r="E189" s="80"/>
    </row>
    <row r="190" spans="1:8">
      <c r="A190" s="91" t="s">
        <v>404</v>
      </c>
      <c r="B190" s="114" t="s">
        <v>247</v>
      </c>
      <c r="C190" s="114">
        <v>1</v>
      </c>
      <c r="D190" s="847">
        <v>1</v>
      </c>
      <c r="E190" s="80"/>
    </row>
    <row r="191" spans="1:8">
      <c r="A191" s="91" t="s">
        <v>411</v>
      </c>
      <c r="B191" s="114" t="s">
        <v>247</v>
      </c>
      <c r="C191" s="114">
        <v>2</v>
      </c>
      <c r="D191" s="847">
        <v>2</v>
      </c>
      <c r="E191" s="80"/>
      <c r="H191" s="78"/>
    </row>
    <row r="192" spans="1:8">
      <c r="A192" s="91" t="s">
        <v>405</v>
      </c>
      <c r="B192" s="114">
        <v>2</v>
      </c>
      <c r="C192" s="114">
        <v>3</v>
      </c>
      <c r="D192" s="847">
        <v>5</v>
      </c>
      <c r="E192" s="80"/>
    </row>
    <row r="193" spans="1:9">
      <c r="A193" s="91" t="s">
        <v>407</v>
      </c>
      <c r="B193" s="114">
        <v>1</v>
      </c>
      <c r="C193" s="114">
        <v>2</v>
      </c>
      <c r="D193" s="847">
        <v>3</v>
      </c>
      <c r="E193" s="80"/>
      <c r="G193" s="90"/>
      <c r="H193" s="90"/>
      <c r="I193" s="90"/>
    </row>
    <row r="194" spans="1:9">
      <c r="A194" s="91" t="s">
        <v>408</v>
      </c>
      <c r="B194" s="114">
        <v>3</v>
      </c>
      <c r="C194" s="114">
        <v>3</v>
      </c>
      <c r="D194" s="847">
        <v>6</v>
      </c>
      <c r="E194" s="80"/>
      <c r="F194" s="86"/>
      <c r="G194" s="87"/>
      <c r="H194" s="87"/>
      <c r="I194" s="87"/>
    </row>
    <row r="195" spans="1:9">
      <c r="A195" s="91" t="s">
        <v>437</v>
      </c>
      <c r="B195" s="114" t="s">
        <v>247</v>
      </c>
      <c r="C195" s="114" t="s">
        <v>247</v>
      </c>
      <c r="D195" s="847" t="s">
        <v>247</v>
      </c>
      <c r="E195" s="80"/>
    </row>
    <row r="196" spans="1:9">
      <c r="A196" s="91" t="s">
        <v>410</v>
      </c>
      <c r="B196" s="114">
        <v>2</v>
      </c>
      <c r="C196" s="114">
        <v>2</v>
      </c>
      <c r="D196" s="847">
        <v>4</v>
      </c>
      <c r="E196" s="80"/>
    </row>
    <row r="197" spans="1:9">
      <c r="A197" s="91" t="s">
        <v>438</v>
      </c>
      <c r="B197" s="114" t="s">
        <v>247</v>
      </c>
      <c r="C197" s="114" t="s">
        <v>247</v>
      </c>
      <c r="D197" s="847" t="s">
        <v>247</v>
      </c>
      <c r="E197" s="80"/>
    </row>
    <row r="198" spans="1:9">
      <c r="A198" s="91" t="s">
        <v>575</v>
      </c>
      <c r="B198" s="114">
        <v>1</v>
      </c>
      <c r="C198" s="114" t="s">
        <v>247</v>
      </c>
      <c r="D198" s="847">
        <v>1</v>
      </c>
      <c r="E198" s="80"/>
    </row>
    <row r="199" spans="1:9">
      <c r="B199" s="78"/>
      <c r="C199" s="78"/>
      <c r="D199" s="847"/>
      <c r="E199" s="80"/>
    </row>
    <row r="200" spans="1:9">
      <c r="A200" s="91" t="s">
        <v>578</v>
      </c>
      <c r="B200" s="78" t="s">
        <v>247</v>
      </c>
      <c r="C200" s="90" t="s">
        <v>247</v>
      </c>
      <c r="D200" s="847" t="s">
        <v>247</v>
      </c>
      <c r="E200" s="80"/>
    </row>
    <row r="201" spans="1:9">
      <c r="B201" s="78"/>
      <c r="C201" s="78"/>
      <c r="D201" s="847"/>
      <c r="E201" s="80"/>
    </row>
    <row r="202" spans="1:9">
      <c r="A202" s="97" t="s">
        <v>231</v>
      </c>
      <c r="B202" s="98">
        <v>14</v>
      </c>
      <c r="C202" s="98">
        <v>19</v>
      </c>
      <c r="D202" s="849">
        <v>33</v>
      </c>
      <c r="E202" s="80"/>
    </row>
    <row r="203" spans="1:9">
      <c r="A203" s="125"/>
      <c r="B203" s="103" t="str">
        <f>IF(AND(B202="-",SUM(B180:B200)=0),"",IF(B202=SUM(B180:B200),"","TOTALS DON’T MATCH SUM OF THE PART"))</f>
        <v/>
      </c>
      <c r="C203" s="103" t="str">
        <f>IF(AND(C202="-",SUM(C180:C200)=0),"",IF(C202=SUM(C180:C200),"","TOTALS DON’T MATCH SUM OF THE PART"))</f>
        <v/>
      </c>
      <c r="D203" s="103" t="str">
        <f>IF(AND(D202="-",SUM(D180:D200)=0),"",IF(D202=SUM(D180:D200),"","TOTALS DON’T MATCH SUM OF THE PART"))</f>
        <v/>
      </c>
    </row>
    <row r="204" spans="1:9">
      <c r="B204" s="122" t="str">
        <f>IF(B202=B10,"","ERROR WITH TOP TABLE")</f>
        <v/>
      </c>
      <c r="C204" s="122" t="str">
        <f>IF(C202=C10,"","ERROR WITH TOP TABLE")</f>
        <v/>
      </c>
      <c r="D204" s="122" t="str">
        <f>IF(D202=D10,"","ERROR WITH TOP TABLE")</f>
        <v/>
      </c>
    </row>
    <row r="205" spans="1:9">
      <c r="A205" s="86" t="s">
        <v>233</v>
      </c>
    </row>
    <row r="206" spans="1:9" ht="38.25" customHeight="1">
      <c r="A206" s="1172" t="s">
        <v>4</v>
      </c>
      <c r="B206" s="1173"/>
      <c r="C206" s="1173"/>
      <c r="D206" s="1173"/>
    </row>
    <row r="207" spans="1:9" ht="39.75" customHeight="1">
      <c r="A207" s="1174" t="s">
        <v>5</v>
      </c>
      <c r="B207" s="1175"/>
      <c r="C207" s="1175"/>
      <c r="D207" s="1175"/>
    </row>
    <row r="208" spans="1:9">
      <c r="A208" s="123"/>
      <c r="B208" s="124"/>
      <c r="C208" s="124"/>
      <c r="D208" s="124"/>
    </row>
    <row r="209" spans="1:4">
      <c r="A209" s="93" t="s">
        <v>176</v>
      </c>
      <c r="B209" s="124"/>
      <c r="C209" s="124"/>
      <c r="D209" s="124"/>
    </row>
    <row r="210" spans="1:4">
      <c r="A210" s="94" t="s">
        <v>180</v>
      </c>
      <c r="B210" s="78"/>
      <c r="C210" s="78"/>
      <c r="D210" s="78"/>
    </row>
  </sheetData>
  <mergeCells count="4">
    <mergeCell ref="J3:M3"/>
    <mergeCell ref="A3:D3"/>
    <mergeCell ref="A206:D206"/>
    <mergeCell ref="A207:D207"/>
  </mergeCells>
  <phoneticPr fontId="2" type="noConversion"/>
  <conditionalFormatting sqref="E6:E17 E20:E40 E45:E63 E67:E84 E88:E104 E109:E125 E130:E148 E153:E175 E180:E202 B41:D41 B63:D63 B84:D84 B105:D105 B126:D126 B149:D149 B176:D176 B203:D203">
    <cfRule type="cellIs" dxfId="24" priority="1" stopIfTrue="1" operator="notEqual">
      <formula>""""""</formula>
    </cfRule>
  </conditionalFormatting>
  <hyperlinks>
    <hyperlink ref="D1" location="Index!A1" display="Index"/>
  </hyperlinks>
  <pageMargins left="0.74803149606299213" right="0.74803149606299213" top="0.98425196850393704" bottom="0.98425196850393704" header="0.51181102362204722" footer="0.51181102362204722"/>
  <pageSetup paperSize="9" scale="52" orientation="portrait" r:id="rId1"/>
  <headerFooter alignWithMargins="0">
    <oddHeader>&amp;CCourt Statistics Quarterly 
Additional Tables - 2014</oddHeader>
    <oddFooter>Page &amp;P of &amp;N</oddFooter>
  </headerFooter>
  <rowBreaks count="2" manualBreakCount="2">
    <brk id="84" max="3" man="1"/>
    <brk id="176" max="3" man="1"/>
  </rowBreaks>
</worksheet>
</file>

<file path=xl/worksheets/sheet40.xml><?xml version="1.0" encoding="utf-8"?>
<worksheet xmlns="http://schemas.openxmlformats.org/spreadsheetml/2006/main" xmlns:r="http://schemas.openxmlformats.org/officeDocument/2006/relationships">
  <sheetPr codeName="Sheet46"/>
  <dimension ref="A1:L26"/>
  <sheetViews>
    <sheetView zoomScaleNormal="100" zoomScaleSheetLayoutView="115" workbookViewId="0">
      <selection activeCell="F30" sqref="F30"/>
    </sheetView>
  </sheetViews>
  <sheetFormatPr defaultRowHeight="12.75"/>
  <cols>
    <col min="1" max="1" width="7.5703125" style="276" customWidth="1"/>
    <col min="2" max="6" width="14.140625" style="276" customWidth="1"/>
    <col min="7" max="11" width="9" style="276" customWidth="1"/>
    <col min="12" max="12" width="9.140625" style="276"/>
    <col min="13" max="13" width="10.140625" style="276" bestFit="1" customWidth="1"/>
    <col min="14" max="16384" width="9.140625" style="276"/>
  </cols>
  <sheetData>
    <row r="1" spans="1:12">
      <c r="A1" s="615" t="s">
        <v>320</v>
      </c>
      <c r="B1" s="615"/>
      <c r="C1" s="615"/>
      <c r="F1" s="191" t="s">
        <v>643</v>
      </c>
    </row>
    <row r="2" spans="1:12">
      <c r="A2" s="615" t="s">
        <v>661</v>
      </c>
      <c r="B2" s="615"/>
      <c r="C2" s="615"/>
    </row>
    <row r="3" spans="1:12">
      <c r="A3" s="276" t="s">
        <v>808</v>
      </c>
    </row>
    <row r="5" spans="1:12" s="608" customFormat="1" ht="63.75">
      <c r="A5" s="616"/>
      <c r="B5" s="629" t="s">
        <v>735</v>
      </c>
      <c r="C5" s="629" t="s">
        <v>736</v>
      </c>
      <c r="D5" s="629" t="s">
        <v>700</v>
      </c>
      <c r="E5" s="629" t="s">
        <v>737</v>
      </c>
      <c r="F5" s="628" t="s">
        <v>738</v>
      </c>
    </row>
    <row r="6" spans="1:12">
      <c r="A6" s="617">
        <v>2004</v>
      </c>
      <c r="B6" s="618">
        <v>3320</v>
      </c>
      <c r="C6" s="618">
        <v>6400</v>
      </c>
      <c r="D6" s="618">
        <v>3247</v>
      </c>
      <c r="E6" s="618">
        <v>430</v>
      </c>
      <c r="F6" s="619">
        <v>13397</v>
      </c>
      <c r="G6" s="620"/>
      <c r="H6" s="286"/>
      <c r="I6" s="286"/>
      <c r="J6" s="286"/>
      <c r="K6" s="279"/>
      <c r="L6" s="279"/>
    </row>
    <row r="7" spans="1:12">
      <c r="A7" s="617">
        <v>2005</v>
      </c>
      <c r="B7" s="618">
        <v>3062</v>
      </c>
      <c r="C7" s="618">
        <v>5939</v>
      </c>
      <c r="D7" s="618">
        <v>4438</v>
      </c>
      <c r="E7" s="618">
        <v>333</v>
      </c>
      <c r="F7" s="619">
        <v>13772</v>
      </c>
      <c r="G7" s="620"/>
    </row>
    <row r="8" spans="1:12">
      <c r="A8" s="617">
        <v>2006</v>
      </c>
      <c r="B8" s="618">
        <v>2459</v>
      </c>
      <c r="C8" s="618">
        <v>6315</v>
      </c>
      <c r="D8" s="618">
        <v>4082</v>
      </c>
      <c r="E8" s="618">
        <v>366</v>
      </c>
      <c r="F8" s="619">
        <v>13222</v>
      </c>
      <c r="G8" s="620"/>
    </row>
    <row r="9" spans="1:12">
      <c r="A9" s="617">
        <v>2007</v>
      </c>
      <c r="B9" s="618">
        <v>2205</v>
      </c>
      <c r="C9" s="618">
        <v>5756</v>
      </c>
      <c r="D9" s="618">
        <v>4528</v>
      </c>
      <c r="E9" s="618">
        <v>528</v>
      </c>
      <c r="F9" s="619">
        <v>13017</v>
      </c>
      <c r="G9" s="620"/>
    </row>
    <row r="10" spans="1:12">
      <c r="A10" s="617">
        <v>2008</v>
      </c>
      <c r="B10" s="618">
        <v>1888</v>
      </c>
      <c r="C10" s="618">
        <v>5146</v>
      </c>
      <c r="D10" s="618">
        <v>4710</v>
      </c>
      <c r="E10" s="618">
        <v>387</v>
      </c>
      <c r="F10" s="619">
        <v>12131</v>
      </c>
      <c r="G10" s="620"/>
    </row>
    <row r="11" spans="1:12">
      <c r="A11" s="617">
        <v>2009</v>
      </c>
      <c r="B11" s="618">
        <v>1788</v>
      </c>
      <c r="C11" s="618">
        <v>4319</v>
      </c>
      <c r="D11" s="618">
        <v>5054</v>
      </c>
      <c r="E11" s="618">
        <v>365</v>
      </c>
      <c r="F11" s="619">
        <v>11526</v>
      </c>
      <c r="G11" s="620"/>
    </row>
    <row r="12" spans="1:12">
      <c r="A12" s="617">
        <v>2010</v>
      </c>
      <c r="B12" s="618">
        <v>1788</v>
      </c>
      <c r="C12" s="618">
        <v>4542</v>
      </c>
      <c r="D12" s="618">
        <v>4960</v>
      </c>
      <c r="E12" s="618">
        <v>289</v>
      </c>
      <c r="F12" s="619">
        <v>11579</v>
      </c>
      <c r="G12" s="620"/>
    </row>
    <row r="13" spans="1:12">
      <c r="A13" s="617">
        <v>2011</v>
      </c>
      <c r="B13" s="618">
        <v>2031</v>
      </c>
      <c r="C13" s="618">
        <v>4344</v>
      </c>
      <c r="D13" s="618">
        <v>4980</v>
      </c>
      <c r="E13" s="618">
        <v>206</v>
      </c>
      <c r="F13" s="619">
        <v>11561</v>
      </c>
      <c r="G13" s="620"/>
    </row>
    <row r="14" spans="1:12">
      <c r="A14" s="617">
        <v>2012</v>
      </c>
      <c r="B14" s="618">
        <v>1067</v>
      </c>
      <c r="C14" s="618">
        <v>4440</v>
      </c>
      <c r="D14" s="618">
        <v>5427</v>
      </c>
      <c r="E14" s="618">
        <v>373</v>
      </c>
      <c r="F14" s="619">
        <v>11307</v>
      </c>
      <c r="G14" s="620"/>
    </row>
    <row r="15" spans="1:12">
      <c r="A15" s="617">
        <v>2013</v>
      </c>
      <c r="B15" s="621">
        <v>2333</v>
      </c>
      <c r="C15" s="621">
        <v>4001</v>
      </c>
      <c r="D15" s="621">
        <v>5598</v>
      </c>
      <c r="E15" s="621">
        <v>474</v>
      </c>
      <c r="F15" s="619">
        <v>12406</v>
      </c>
      <c r="G15" s="620"/>
    </row>
    <row r="16" spans="1:12">
      <c r="A16" s="622">
        <v>2014</v>
      </c>
      <c r="B16" s="623">
        <v>2895</v>
      </c>
      <c r="C16" s="623">
        <v>4614</v>
      </c>
      <c r="D16" s="623">
        <v>7152</v>
      </c>
      <c r="E16" s="624">
        <v>569</v>
      </c>
      <c r="F16" s="625">
        <v>15230</v>
      </c>
      <c r="G16" s="620"/>
    </row>
    <row r="17" spans="1:7">
      <c r="A17" s="617"/>
      <c r="B17" s="621"/>
      <c r="C17" s="621"/>
      <c r="D17" s="621"/>
      <c r="E17" s="1142"/>
      <c r="F17" s="619"/>
      <c r="G17" s="620"/>
    </row>
    <row r="18" spans="1:7">
      <c r="A18" s="284" t="s">
        <v>233</v>
      </c>
      <c r="F18" s="626"/>
    </row>
    <row r="19" spans="1:7">
      <c r="A19" s="627" t="s">
        <v>733</v>
      </c>
    </row>
    <row r="20" spans="1:7">
      <c r="A20" s="627"/>
    </row>
    <row r="21" spans="1:7">
      <c r="A21" s="93" t="s">
        <v>176</v>
      </c>
    </row>
    <row r="22" spans="1:7">
      <c r="A22" s="94" t="s">
        <v>180</v>
      </c>
    </row>
    <row r="23" spans="1:7">
      <c r="B23" s="626"/>
      <c r="C23" s="626"/>
      <c r="D23" s="626"/>
      <c r="E23" s="626"/>
      <c r="F23" s="626"/>
    </row>
    <row r="25" spans="1:7">
      <c r="B25" s="615"/>
    </row>
    <row r="26" spans="1:7">
      <c r="B26" s="626"/>
      <c r="C26" s="626"/>
      <c r="D26" s="626"/>
      <c r="E26" s="626"/>
    </row>
  </sheetData>
  <phoneticPr fontId="2" type="noConversion"/>
  <hyperlinks>
    <hyperlink ref="F1" location="Index!A1" display="Index"/>
  </hyperlinks>
  <pageMargins left="0.75" right="0.75" top="1" bottom="1" header="0.5" footer="0.5"/>
  <pageSetup paperSize="9" scale="67" orientation="landscape" r:id="rId1"/>
  <headerFooter alignWithMargins="0">
    <oddHeader>&amp;CCourt Statistics Quarterly 
Additional Tables - 2014</oddHeader>
    <oddFooter>Page &amp;P of &amp;N</oddFooter>
  </headerFooter>
</worksheet>
</file>

<file path=xl/worksheets/sheet41.xml><?xml version="1.0" encoding="utf-8"?>
<worksheet xmlns="http://schemas.openxmlformats.org/spreadsheetml/2006/main" xmlns:r="http://schemas.openxmlformats.org/officeDocument/2006/relationships">
  <sheetPr codeName="Sheet47"/>
  <dimension ref="A1:J27"/>
  <sheetViews>
    <sheetView zoomScaleNormal="100" zoomScaleSheetLayoutView="115" workbookViewId="0"/>
  </sheetViews>
  <sheetFormatPr defaultRowHeight="12.75"/>
  <cols>
    <col min="1" max="1" width="11.28515625" style="166" customWidth="1"/>
    <col min="2" max="4" width="17.85546875" style="166" customWidth="1"/>
    <col min="5" max="5" width="18.42578125" style="166" customWidth="1"/>
    <col min="6" max="8" width="17.85546875" style="166" customWidth="1"/>
    <col min="9" max="9" width="15.42578125" style="166" customWidth="1"/>
    <col min="10" max="16384" width="9.140625" style="166"/>
  </cols>
  <sheetData>
    <row r="1" spans="1:10">
      <c r="A1" s="162" t="s">
        <v>321</v>
      </c>
      <c r="D1" s="191"/>
      <c r="E1" s="191"/>
      <c r="I1" s="191" t="s">
        <v>643</v>
      </c>
    </row>
    <row r="2" spans="1:10">
      <c r="A2" s="521" t="s">
        <v>595</v>
      </c>
      <c r="B2" s="207"/>
      <c r="C2" s="207"/>
      <c r="D2" s="207"/>
      <c r="E2" s="195"/>
    </row>
    <row r="3" spans="1:10">
      <c r="A3" s="1352" t="s">
        <v>54</v>
      </c>
      <c r="B3" s="1246"/>
      <c r="C3" s="1246"/>
      <c r="D3" s="1246"/>
      <c r="E3" s="1246"/>
      <c r="F3" s="1246"/>
    </row>
    <row r="4" spans="1:10">
      <c r="A4" s="179"/>
      <c r="E4" s="179"/>
    </row>
    <row r="5" spans="1:10" ht="12.75" customHeight="1">
      <c r="A5" s="264"/>
      <c r="B5" s="1201" t="s">
        <v>378</v>
      </c>
      <c r="C5" s="1201"/>
      <c r="D5" s="1201"/>
      <c r="E5" s="1201"/>
      <c r="F5" s="1201" t="s">
        <v>594</v>
      </c>
      <c r="G5" s="1201"/>
      <c r="H5" s="1201"/>
      <c r="I5" s="1201"/>
    </row>
    <row r="6" spans="1:10" ht="12.75" customHeight="1">
      <c r="A6" s="1210"/>
      <c r="B6" s="1202" t="s">
        <v>402</v>
      </c>
      <c r="C6" s="1202"/>
      <c r="D6" s="1202" t="s">
        <v>190</v>
      </c>
      <c r="E6" s="1202"/>
      <c r="F6" s="1202" t="s">
        <v>403</v>
      </c>
      <c r="G6" s="1202"/>
      <c r="H6" s="1202" t="s">
        <v>190</v>
      </c>
      <c r="I6" s="1202"/>
    </row>
    <row r="7" spans="1:10" ht="33" customHeight="1">
      <c r="A7" s="1211"/>
      <c r="B7" s="664" t="s">
        <v>739</v>
      </c>
      <c r="C7" s="664" t="s">
        <v>740</v>
      </c>
      <c r="D7" s="664" t="s">
        <v>739</v>
      </c>
      <c r="E7" s="664" t="s">
        <v>740</v>
      </c>
      <c r="F7" s="664" t="s">
        <v>739</v>
      </c>
      <c r="G7" s="664" t="s">
        <v>740</v>
      </c>
      <c r="H7" s="664" t="s">
        <v>739</v>
      </c>
      <c r="I7" s="664" t="s">
        <v>740</v>
      </c>
    </row>
    <row r="8" spans="1:10">
      <c r="A8" s="367">
        <v>2003</v>
      </c>
      <c r="B8" s="665">
        <v>5</v>
      </c>
      <c r="C8" s="666">
        <v>28714</v>
      </c>
      <c r="D8" s="665">
        <v>25</v>
      </c>
      <c r="E8" s="666">
        <v>664726</v>
      </c>
      <c r="F8" s="667">
        <v>32</v>
      </c>
      <c r="G8" s="668">
        <v>109684</v>
      </c>
      <c r="H8" s="667">
        <v>29</v>
      </c>
      <c r="I8" s="668">
        <v>2244629</v>
      </c>
    </row>
    <row r="9" spans="1:10">
      <c r="A9" s="367">
        <v>2004</v>
      </c>
      <c r="B9" s="665">
        <v>2</v>
      </c>
      <c r="C9" s="666">
        <v>8255</v>
      </c>
      <c r="D9" s="665">
        <v>19</v>
      </c>
      <c r="E9" s="666">
        <v>774240</v>
      </c>
      <c r="F9" s="667">
        <v>32</v>
      </c>
      <c r="G9" s="668">
        <v>110000</v>
      </c>
      <c r="H9" s="667">
        <v>33</v>
      </c>
      <c r="I9" s="668">
        <v>1668752</v>
      </c>
      <c r="J9" s="669"/>
    </row>
    <row r="10" spans="1:10">
      <c r="A10" s="367">
        <v>2005</v>
      </c>
      <c r="B10" s="665">
        <v>5</v>
      </c>
      <c r="C10" s="666">
        <v>33236.910000000003</v>
      </c>
      <c r="D10" s="665">
        <v>10</v>
      </c>
      <c r="E10" s="666">
        <v>342525.6</v>
      </c>
      <c r="F10" s="667">
        <v>25</v>
      </c>
      <c r="G10" s="668">
        <v>108263</v>
      </c>
      <c r="H10" s="667">
        <v>24</v>
      </c>
      <c r="I10" s="668">
        <v>1235405</v>
      </c>
    </row>
    <row r="11" spans="1:10">
      <c r="A11" s="367">
        <v>2006</v>
      </c>
      <c r="B11" s="665" t="s">
        <v>247</v>
      </c>
      <c r="C11" s="666" t="s">
        <v>247</v>
      </c>
      <c r="D11" s="665">
        <v>10</v>
      </c>
      <c r="E11" s="666">
        <v>737033</v>
      </c>
      <c r="F11" s="667">
        <v>25</v>
      </c>
      <c r="G11" s="668">
        <v>108497</v>
      </c>
      <c r="H11" s="667">
        <v>14</v>
      </c>
      <c r="I11" s="668">
        <v>1433752</v>
      </c>
    </row>
    <row r="12" spans="1:10">
      <c r="A12" s="367">
        <v>2007</v>
      </c>
      <c r="B12" s="665">
        <v>4</v>
      </c>
      <c r="C12" s="666">
        <v>18006</v>
      </c>
      <c r="D12" s="665">
        <v>8</v>
      </c>
      <c r="E12" s="666">
        <v>442428</v>
      </c>
      <c r="F12" s="667">
        <v>30</v>
      </c>
      <c r="G12" s="668">
        <v>95374.11</v>
      </c>
      <c r="H12" s="667">
        <v>24</v>
      </c>
      <c r="I12" s="668">
        <v>1652138.23</v>
      </c>
    </row>
    <row r="13" spans="1:10">
      <c r="A13" s="367">
        <v>2008</v>
      </c>
      <c r="B13" s="665">
        <v>4</v>
      </c>
      <c r="C13" s="666">
        <v>142289</v>
      </c>
      <c r="D13" s="665">
        <v>9</v>
      </c>
      <c r="E13" s="668">
        <v>805127</v>
      </c>
      <c r="F13" s="667">
        <v>26</v>
      </c>
      <c r="G13" s="668">
        <v>86251</v>
      </c>
      <c r="H13" s="667">
        <v>30</v>
      </c>
      <c r="I13" s="668">
        <v>2164421</v>
      </c>
    </row>
    <row r="14" spans="1:10">
      <c r="A14" s="367">
        <v>2009</v>
      </c>
      <c r="B14" s="665" t="s">
        <v>247</v>
      </c>
      <c r="C14" s="666" t="s">
        <v>247</v>
      </c>
      <c r="D14" s="665" t="s">
        <v>247</v>
      </c>
      <c r="E14" s="666" t="s">
        <v>247</v>
      </c>
      <c r="F14" s="667">
        <v>37</v>
      </c>
      <c r="G14" s="668">
        <v>156861</v>
      </c>
      <c r="H14" s="667">
        <v>30</v>
      </c>
      <c r="I14" s="668">
        <v>2329208</v>
      </c>
    </row>
    <row r="15" spans="1:10">
      <c r="A15" s="367">
        <v>2010</v>
      </c>
      <c r="B15" s="665" t="s">
        <v>247</v>
      </c>
      <c r="C15" s="666" t="s">
        <v>247</v>
      </c>
      <c r="D15" s="665">
        <v>15</v>
      </c>
      <c r="E15" s="668">
        <v>973472</v>
      </c>
      <c r="F15" s="667">
        <v>25</v>
      </c>
      <c r="G15" s="668">
        <v>114234</v>
      </c>
      <c r="H15" s="667">
        <v>17</v>
      </c>
      <c r="I15" s="668">
        <v>1623749</v>
      </c>
    </row>
    <row r="16" spans="1:10">
      <c r="A16" s="367">
        <v>2011</v>
      </c>
      <c r="B16" s="667">
        <v>1</v>
      </c>
      <c r="C16" s="668">
        <v>19774.16</v>
      </c>
      <c r="D16" s="667">
        <v>4</v>
      </c>
      <c r="E16" s="668">
        <v>363820.82</v>
      </c>
      <c r="F16" s="667">
        <v>23</v>
      </c>
      <c r="G16" s="668">
        <v>110362</v>
      </c>
      <c r="H16" s="667">
        <v>17</v>
      </c>
      <c r="I16" s="668">
        <v>985854</v>
      </c>
    </row>
    <row r="17" spans="1:10">
      <c r="A17" s="367">
        <v>2012</v>
      </c>
      <c r="B17" s="68" t="s">
        <v>247</v>
      </c>
      <c r="C17" s="666" t="s">
        <v>247</v>
      </c>
      <c r="D17" s="68" t="s">
        <v>247</v>
      </c>
      <c r="E17" s="666" t="s">
        <v>247</v>
      </c>
      <c r="F17" s="667">
        <v>18</v>
      </c>
      <c r="G17" s="668">
        <v>141803</v>
      </c>
      <c r="H17" s="667">
        <v>10</v>
      </c>
      <c r="I17" s="668">
        <v>741184</v>
      </c>
    </row>
    <row r="18" spans="1:10">
      <c r="A18" s="367">
        <v>2013</v>
      </c>
      <c r="B18" s="68">
        <v>1</v>
      </c>
      <c r="C18" s="670">
        <v>1933</v>
      </c>
      <c r="D18" s="68">
        <v>3</v>
      </c>
      <c r="E18" s="670">
        <v>177408</v>
      </c>
      <c r="F18" s="667">
        <v>30</v>
      </c>
      <c r="G18" s="668">
        <v>164527</v>
      </c>
      <c r="H18" s="667">
        <v>13</v>
      </c>
      <c r="I18" s="668">
        <v>647010</v>
      </c>
    </row>
    <row r="19" spans="1:10">
      <c r="A19" s="224">
        <v>2014</v>
      </c>
      <c r="B19" s="72">
        <v>1</v>
      </c>
      <c r="C19" s="671" t="s">
        <v>247</v>
      </c>
      <c r="D19" s="72">
        <v>10</v>
      </c>
      <c r="E19" s="671">
        <v>421987</v>
      </c>
      <c r="F19" s="672">
        <v>32</v>
      </c>
      <c r="G19" s="673">
        <v>175433</v>
      </c>
      <c r="H19" s="672">
        <v>25</v>
      </c>
      <c r="I19" s="673">
        <v>2529419</v>
      </c>
    </row>
    <row r="20" spans="1:10">
      <c r="A20" s="320"/>
      <c r="B20" s="68"/>
      <c r="C20" s="670"/>
      <c r="D20" s="68"/>
      <c r="E20" s="670"/>
      <c r="F20" s="667"/>
      <c r="G20" s="668"/>
      <c r="H20" s="667"/>
      <c r="I20" s="668"/>
    </row>
    <row r="21" spans="1:10">
      <c r="A21" s="234" t="s">
        <v>233</v>
      </c>
      <c r="B21" s="106"/>
      <c r="C21" s="674"/>
      <c r="D21" s="106"/>
      <c r="E21" s="675"/>
      <c r="F21" s="115"/>
      <c r="G21" s="675"/>
      <c r="H21" s="106"/>
      <c r="I21" s="676"/>
      <c r="J21" s="179"/>
    </row>
    <row r="22" spans="1:10" ht="24.75" customHeight="1">
      <c r="A22" s="1299" t="s">
        <v>734</v>
      </c>
      <c r="B22" s="1299"/>
      <c r="C22" s="1299"/>
      <c r="D22" s="1299"/>
      <c r="E22" s="1299"/>
      <c r="F22" s="1361"/>
      <c r="G22" s="1361"/>
      <c r="H22" s="1361"/>
    </row>
    <row r="23" spans="1:10">
      <c r="A23" s="490" t="s">
        <v>52</v>
      </c>
      <c r="B23" s="92"/>
      <c r="C23" s="92"/>
      <c r="D23" s="92"/>
      <c r="E23" s="92"/>
      <c r="F23" s="92"/>
      <c r="G23" s="92"/>
      <c r="H23" s="92"/>
    </row>
    <row r="24" spans="1:10">
      <c r="A24" s="490" t="s">
        <v>53</v>
      </c>
      <c r="B24" s="92"/>
      <c r="C24" s="92"/>
      <c r="D24" s="92"/>
      <c r="E24" s="92"/>
      <c r="F24" s="92"/>
      <c r="G24" s="92"/>
      <c r="H24" s="92"/>
    </row>
    <row r="25" spans="1:10">
      <c r="A25" s="92"/>
      <c r="B25" s="92"/>
      <c r="C25" s="92"/>
      <c r="D25" s="92"/>
      <c r="E25" s="92"/>
      <c r="F25" s="92"/>
      <c r="G25" s="92"/>
      <c r="H25" s="92"/>
    </row>
    <row r="26" spans="1:10">
      <c r="A26" s="93" t="s">
        <v>176</v>
      </c>
      <c r="B26" s="92"/>
      <c r="C26" s="92"/>
      <c r="D26" s="92"/>
      <c r="E26" s="92"/>
      <c r="F26" s="92"/>
      <c r="G26" s="92"/>
      <c r="H26" s="92"/>
    </row>
    <row r="27" spans="1:10">
      <c r="A27" s="94" t="s">
        <v>180</v>
      </c>
    </row>
  </sheetData>
  <mergeCells count="9">
    <mergeCell ref="A22:H22"/>
    <mergeCell ref="A3:F3"/>
    <mergeCell ref="F5:I5"/>
    <mergeCell ref="F6:G6"/>
    <mergeCell ref="H6:I6"/>
    <mergeCell ref="A6:A7"/>
    <mergeCell ref="B6:C6"/>
    <mergeCell ref="D6:E6"/>
    <mergeCell ref="B5:E5"/>
  </mergeCells>
  <phoneticPr fontId="2" type="noConversion"/>
  <hyperlinks>
    <hyperlink ref="I1" location="Index!A1" display="Index"/>
  </hyperlinks>
  <pageMargins left="0.75" right="0.75" top="1" bottom="1" header="0.5" footer="0.5"/>
  <pageSetup paperSize="9" scale="67" orientation="landscape" r:id="rId1"/>
  <headerFooter alignWithMargins="0">
    <oddHeader>&amp;CCourt Statistics Quarterly 
Additional Tables - 2014</oddHeader>
    <oddFooter>Page &amp;P of &amp;N</oddFooter>
  </headerFooter>
</worksheet>
</file>

<file path=xl/worksheets/sheet5.xml><?xml version="1.0" encoding="utf-8"?>
<worksheet xmlns="http://schemas.openxmlformats.org/spreadsheetml/2006/main" xmlns:r="http://schemas.openxmlformats.org/officeDocument/2006/relationships">
  <sheetPr codeName="Sheet5"/>
  <dimension ref="A1:I190"/>
  <sheetViews>
    <sheetView zoomScaleNormal="100" zoomScaleSheetLayoutView="100" workbookViewId="0"/>
  </sheetViews>
  <sheetFormatPr defaultRowHeight="12.75"/>
  <cols>
    <col min="1" max="1" width="19" style="91" customWidth="1"/>
    <col min="2" max="2" width="13" style="90" customWidth="1"/>
    <col min="3" max="8" width="11.7109375" style="90" customWidth="1"/>
    <col min="9" max="16384" width="9.140625" style="91"/>
  </cols>
  <sheetData>
    <row r="1" spans="1:9">
      <c r="A1" s="86" t="s">
        <v>825</v>
      </c>
      <c r="B1" s="91"/>
      <c r="C1" s="91"/>
      <c r="D1" s="91"/>
      <c r="E1" s="91"/>
      <c r="F1" s="91"/>
      <c r="G1" s="91"/>
      <c r="H1" s="105" t="s">
        <v>643</v>
      </c>
    </row>
    <row r="2" spans="1:9">
      <c r="A2" s="86" t="s">
        <v>379</v>
      </c>
      <c r="B2" s="91"/>
      <c r="C2" s="91"/>
      <c r="D2" s="91"/>
      <c r="E2" s="91"/>
      <c r="F2" s="91"/>
      <c r="G2" s="91"/>
      <c r="H2" s="91"/>
    </row>
    <row r="3" spans="1:9">
      <c r="A3" s="127" t="s">
        <v>183</v>
      </c>
      <c r="B3" s="91"/>
      <c r="C3" s="91"/>
      <c r="D3" s="91"/>
      <c r="E3" s="91"/>
      <c r="F3" s="91"/>
      <c r="G3" s="91"/>
      <c r="H3" s="91"/>
    </row>
    <row r="4" spans="1:9">
      <c r="A4" s="127"/>
      <c r="B4" s="91"/>
      <c r="C4" s="91"/>
      <c r="D4" s="91"/>
      <c r="E4" s="91"/>
      <c r="F4" s="91"/>
      <c r="G4" s="91"/>
      <c r="H4" s="91"/>
    </row>
    <row r="5" spans="1:9">
      <c r="A5" s="1176"/>
      <c r="B5" s="1181" t="s">
        <v>449</v>
      </c>
      <c r="C5" s="1180" t="s">
        <v>385</v>
      </c>
      <c r="D5" s="1180"/>
      <c r="E5" s="1180"/>
      <c r="F5" s="1180"/>
      <c r="G5" s="1180"/>
      <c r="H5" s="1181" t="s">
        <v>450</v>
      </c>
    </row>
    <row r="6" spans="1:9" ht="25.5">
      <c r="A6" s="1177"/>
      <c r="B6" s="1177"/>
      <c r="C6" s="65" t="s">
        <v>451</v>
      </c>
      <c r="D6" s="65" t="s">
        <v>452</v>
      </c>
      <c r="E6" s="65" t="s">
        <v>453</v>
      </c>
      <c r="F6" s="65" t="s">
        <v>435</v>
      </c>
      <c r="G6" s="65" t="s">
        <v>454</v>
      </c>
      <c r="H6" s="1177"/>
    </row>
    <row r="7" spans="1:9">
      <c r="A7" s="128">
        <v>2009</v>
      </c>
      <c r="B7" s="836">
        <v>118</v>
      </c>
      <c r="C7" s="115">
        <v>1</v>
      </c>
      <c r="D7" s="115">
        <v>43</v>
      </c>
      <c r="E7" s="115">
        <v>1</v>
      </c>
      <c r="F7" s="115">
        <v>59</v>
      </c>
      <c r="G7" s="115" t="s">
        <v>247</v>
      </c>
      <c r="H7" s="826">
        <v>104</v>
      </c>
      <c r="I7" s="51"/>
    </row>
    <row r="8" spans="1:9">
      <c r="A8" s="128">
        <v>2010</v>
      </c>
      <c r="B8" s="158">
        <v>247</v>
      </c>
      <c r="C8" s="115">
        <v>3</v>
      </c>
      <c r="D8" s="115">
        <v>83</v>
      </c>
      <c r="E8" s="115">
        <v>1</v>
      </c>
      <c r="F8" s="115">
        <v>133</v>
      </c>
      <c r="G8" s="115" t="s">
        <v>247</v>
      </c>
      <c r="H8" s="826">
        <v>220</v>
      </c>
      <c r="I8" s="51"/>
    </row>
    <row r="9" spans="1:9">
      <c r="A9" s="128">
        <v>2011</v>
      </c>
      <c r="B9" s="158">
        <v>208</v>
      </c>
      <c r="C9" s="115" t="s">
        <v>247</v>
      </c>
      <c r="D9" s="115">
        <v>59</v>
      </c>
      <c r="E9" s="115" t="s">
        <v>247</v>
      </c>
      <c r="F9" s="115">
        <v>143</v>
      </c>
      <c r="G9" s="115" t="s">
        <v>247</v>
      </c>
      <c r="H9" s="826">
        <v>202</v>
      </c>
      <c r="I9" s="51"/>
    </row>
    <row r="10" spans="1:9">
      <c r="A10" s="128">
        <v>2012</v>
      </c>
      <c r="B10" s="158">
        <v>217</v>
      </c>
      <c r="C10" s="115">
        <v>6</v>
      </c>
      <c r="D10" s="115">
        <v>72</v>
      </c>
      <c r="E10" s="115" t="s">
        <v>247</v>
      </c>
      <c r="F10" s="115">
        <v>129</v>
      </c>
      <c r="G10" s="115" t="s">
        <v>247</v>
      </c>
      <c r="H10" s="826">
        <v>207</v>
      </c>
      <c r="I10" s="51"/>
    </row>
    <row r="11" spans="1:9">
      <c r="A11" s="128">
        <v>2013</v>
      </c>
      <c r="B11" s="158">
        <v>252</v>
      </c>
      <c r="C11" s="115" t="s">
        <v>247</v>
      </c>
      <c r="D11" s="115">
        <v>66</v>
      </c>
      <c r="E11" s="115" t="s">
        <v>247</v>
      </c>
      <c r="F11" s="115">
        <v>137</v>
      </c>
      <c r="G11" s="115" t="s">
        <v>247</v>
      </c>
      <c r="H11" s="826">
        <v>203</v>
      </c>
      <c r="I11" s="51"/>
    </row>
    <row r="12" spans="1:9">
      <c r="A12" s="129">
        <v>2014</v>
      </c>
      <c r="B12" s="837">
        <v>247</v>
      </c>
      <c r="C12" s="121"/>
      <c r="D12" s="121">
        <v>77</v>
      </c>
      <c r="E12" s="121"/>
      <c r="F12" s="121">
        <v>156</v>
      </c>
      <c r="G12" s="121"/>
      <c r="H12" s="835">
        <v>233</v>
      </c>
      <c r="I12" s="51"/>
    </row>
    <row r="13" spans="1:9">
      <c r="A13" s="127"/>
      <c r="B13" s="91"/>
      <c r="C13" s="91"/>
      <c r="D13" s="91"/>
      <c r="E13" s="91"/>
      <c r="F13" s="91"/>
      <c r="G13" s="91"/>
      <c r="H13" s="91"/>
      <c r="I13" s="51"/>
    </row>
    <row r="14" spans="1:9">
      <c r="A14" s="137"/>
      <c r="B14" s="106"/>
      <c r="C14" s="106"/>
      <c r="D14" s="106"/>
      <c r="E14" s="106"/>
      <c r="F14" s="106"/>
      <c r="G14" s="106"/>
      <c r="H14" s="106"/>
      <c r="I14" s="51"/>
    </row>
    <row r="15" spans="1:9" ht="14.25" customHeight="1">
      <c r="A15" s="1187" t="s">
        <v>182</v>
      </c>
      <c r="B15" s="1181" t="s">
        <v>449</v>
      </c>
      <c r="C15" s="1180" t="s">
        <v>385</v>
      </c>
      <c r="D15" s="1180"/>
      <c r="E15" s="1180"/>
      <c r="F15" s="1180"/>
      <c r="G15" s="1180"/>
      <c r="H15" s="1181" t="s">
        <v>450</v>
      </c>
      <c r="I15" s="51"/>
    </row>
    <row r="16" spans="1:9" ht="42" customHeight="1">
      <c r="A16" s="1177"/>
      <c r="B16" s="1177"/>
      <c r="C16" s="65" t="s">
        <v>451</v>
      </c>
      <c r="D16" s="65" t="s">
        <v>452</v>
      </c>
      <c r="E16" s="65" t="s">
        <v>453</v>
      </c>
      <c r="F16" s="65" t="s">
        <v>435</v>
      </c>
      <c r="G16" s="65" t="s">
        <v>454</v>
      </c>
      <c r="H16" s="1177"/>
      <c r="I16" s="51"/>
    </row>
    <row r="17" spans="1:9" ht="12.75" customHeight="1">
      <c r="A17" s="130"/>
      <c r="B17" s="75"/>
      <c r="C17" s="75"/>
      <c r="D17" s="75"/>
      <c r="E17" s="75"/>
      <c r="F17" s="75"/>
      <c r="G17" s="75"/>
      <c r="H17" s="75"/>
      <c r="I17" s="51"/>
    </row>
    <row r="18" spans="1:9">
      <c r="A18" s="86" t="s">
        <v>455</v>
      </c>
      <c r="B18" s="91"/>
      <c r="C18" s="91"/>
      <c r="D18" s="91"/>
      <c r="E18" s="91"/>
      <c r="F18" s="91"/>
      <c r="G18" s="91"/>
      <c r="H18" s="91"/>
      <c r="I18" s="51"/>
    </row>
    <row r="19" spans="1:9">
      <c r="A19" s="131" t="s">
        <v>456</v>
      </c>
      <c r="B19" s="115"/>
      <c r="C19" s="79"/>
      <c r="D19" s="115"/>
      <c r="E19" s="79"/>
      <c r="F19" s="115"/>
      <c r="G19" s="79"/>
      <c r="H19" s="64"/>
      <c r="I19" s="51"/>
    </row>
    <row r="20" spans="1:9">
      <c r="A20" s="88" t="s">
        <v>457</v>
      </c>
      <c r="B20" s="156">
        <v>206</v>
      </c>
      <c r="C20" s="79"/>
      <c r="D20" s="115">
        <v>63</v>
      </c>
      <c r="E20" s="79"/>
      <c r="F20" s="115">
        <v>138</v>
      </c>
      <c r="G20" s="79"/>
      <c r="H20" s="824">
        <f>SUM(D20:G20)</f>
        <v>201</v>
      </c>
      <c r="I20" s="51"/>
    </row>
    <row r="21" spans="1:9">
      <c r="A21" s="88" t="s">
        <v>458</v>
      </c>
      <c r="B21" s="156">
        <v>8</v>
      </c>
      <c r="C21" s="79"/>
      <c r="D21" s="115">
        <v>2</v>
      </c>
      <c r="E21" s="79"/>
      <c r="F21" s="79">
        <v>8</v>
      </c>
      <c r="G21" s="79"/>
      <c r="H21" s="824">
        <f>SUM(D21:G21)</f>
        <v>10</v>
      </c>
      <c r="I21" s="51"/>
    </row>
    <row r="22" spans="1:9">
      <c r="A22" s="131" t="s">
        <v>459</v>
      </c>
      <c r="B22" s="156"/>
      <c r="C22" s="79"/>
      <c r="D22" s="115"/>
      <c r="E22" s="115"/>
      <c r="F22" s="115"/>
      <c r="G22" s="79"/>
      <c r="H22" s="824"/>
      <c r="I22" s="51"/>
    </row>
    <row r="23" spans="1:9">
      <c r="A23" s="88" t="s">
        <v>457</v>
      </c>
      <c r="B23" s="160">
        <v>5</v>
      </c>
      <c r="C23" s="79"/>
      <c r="D23" s="79">
        <v>8</v>
      </c>
      <c r="E23" s="79"/>
      <c r="F23" s="79">
        <v>1</v>
      </c>
      <c r="G23" s="79"/>
      <c r="H23" s="824">
        <f>SUM(D23:G23)</f>
        <v>9</v>
      </c>
      <c r="I23" s="51"/>
    </row>
    <row r="24" spans="1:9">
      <c r="A24" s="88" t="s">
        <v>458</v>
      </c>
      <c r="B24" s="156">
        <v>7</v>
      </c>
      <c r="C24" s="79"/>
      <c r="D24" s="79" t="s">
        <v>247</v>
      </c>
      <c r="E24" s="79"/>
      <c r="F24" s="115">
        <v>1</v>
      </c>
      <c r="G24" s="79"/>
      <c r="H24" s="824">
        <f>SUM(D24:G24)</f>
        <v>1</v>
      </c>
      <c r="I24" s="51"/>
    </row>
    <row r="25" spans="1:9">
      <c r="B25" s="156"/>
      <c r="C25" s="79"/>
      <c r="D25" s="115"/>
      <c r="E25" s="79"/>
      <c r="F25" s="115"/>
      <c r="G25" s="79"/>
      <c r="H25" s="838" t="s">
        <v>247</v>
      </c>
      <c r="I25" s="51"/>
    </row>
    <row r="26" spans="1:9">
      <c r="A26" s="86" t="s">
        <v>460</v>
      </c>
      <c r="B26" s="156"/>
      <c r="C26" s="115"/>
      <c r="D26" s="115"/>
      <c r="E26" s="115"/>
      <c r="F26" s="115"/>
      <c r="G26" s="115"/>
      <c r="H26" s="824"/>
      <c r="I26" s="51"/>
    </row>
    <row r="27" spans="1:9">
      <c r="A27" s="132" t="s">
        <v>461</v>
      </c>
      <c r="B27" s="160">
        <v>8</v>
      </c>
      <c r="C27" s="79"/>
      <c r="D27" s="79">
        <v>3</v>
      </c>
      <c r="E27" s="79"/>
      <c r="F27" s="79">
        <v>1</v>
      </c>
      <c r="G27" s="79"/>
      <c r="H27" s="824">
        <f>SUM(D27:G27)</f>
        <v>4</v>
      </c>
      <c r="I27" s="51"/>
    </row>
    <row r="28" spans="1:9">
      <c r="B28" s="160"/>
      <c r="C28" s="79"/>
      <c r="D28" s="79"/>
      <c r="E28" s="79"/>
      <c r="F28" s="79"/>
      <c r="G28" s="79"/>
      <c r="H28" s="824"/>
      <c r="I28" s="51"/>
    </row>
    <row r="29" spans="1:9">
      <c r="A29" s="86" t="s">
        <v>462</v>
      </c>
      <c r="B29" s="156"/>
      <c r="C29" s="115"/>
      <c r="D29" s="115"/>
      <c r="E29" s="115"/>
      <c r="F29" s="115"/>
      <c r="G29" s="115"/>
      <c r="H29" s="824"/>
      <c r="I29" s="51"/>
    </row>
    <row r="30" spans="1:9">
      <c r="A30" s="131" t="s">
        <v>456</v>
      </c>
      <c r="B30" s="156"/>
      <c r="C30" s="115"/>
      <c r="D30" s="115"/>
      <c r="E30" s="115"/>
      <c r="F30" s="115"/>
      <c r="G30" s="115"/>
      <c r="H30" s="824"/>
      <c r="I30" s="51"/>
    </row>
    <row r="31" spans="1:9">
      <c r="A31" s="88" t="s">
        <v>457</v>
      </c>
      <c r="B31" s="156">
        <v>4</v>
      </c>
      <c r="C31" s="79"/>
      <c r="D31" s="79">
        <v>1</v>
      </c>
      <c r="E31" s="79"/>
      <c r="F31" s="115">
        <v>5</v>
      </c>
      <c r="G31" s="79"/>
      <c r="H31" s="824">
        <f>SUM(D31:G31)</f>
        <v>6</v>
      </c>
      <c r="I31" s="51"/>
    </row>
    <row r="32" spans="1:9">
      <c r="A32" s="88" t="s">
        <v>458</v>
      </c>
      <c r="B32" s="160">
        <v>1</v>
      </c>
      <c r="C32" s="79"/>
      <c r="D32" s="79" t="s">
        <v>247</v>
      </c>
      <c r="E32" s="79"/>
      <c r="F32" s="79">
        <v>1</v>
      </c>
      <c r="G32" s="79"/>
      <c r="H32" s="824">
        <f>SUM(D32:G32)</f>
        <v>1</v>
      </c>
      <c r="I32" s="51"/>
    </row>
    <row r="33" spans="1:9">
      <c r="A33" s="131" t="s">
        <v>459</v>
      </c>
      <c r="B33" s="156"/>
      <c r="C33" s="79"/>
      <c r="D33" s="115"/>
      <c r="E33" s="79"/>
      <c r="F33" s="115"/>
      <c r="G33" s="115"/>
      <c r="H33" s="824"/>
      <c r="I33" s="51"/>
    </row>
    <row r="34" spans="1:9">
      <c r="A34" s="88" t="s">
        <v>457</v>
      </c>
      <c r="B34" s="160">
        <v>1</v>
      </c>
      <c r="C34" s="79"/>
      <c r="D34" s="79" t="s">
        <v>247</v>
      </c>
      <c r="E34" s="79"/>
      <c r="F34" s="79">
        <v>1</v>
      </c>
      <c r="G34" s="79"/>
      <c r="H34" s="824">
        <f>SUM(D34:G34)</f>
        <v>1</v>
      </c>
      <c r="I34" s="51"/>
    </row>
    <row r="35" spans="1:9">
      <c r="A35" s="88" t="s">
        <v>458</v>
      </c>
      <c r="B35" s="160">
        <v>1</v>
      </c>
      <c r="C35" s="79"/>
      <c r="D35" s="79" t="s">
        <v>247</v>
      </c>
      <c r="E35" s="79"/>
      <c r="F35" s="79" t="s">
        <v>247</v>
      </c>
      <c r="G35" s="79"/>
      <c r="H35" s="838" t="s">
        <v>247</v>
      </c>
      <c r="I35" s="51"/>
    </row>
    <row r="36" spans="1:9">
      <c r="B36" s="160"/>
      <c r="C36" s="79"/>
      <c r="D36" s="79"/>
      <c r="E36" s="79"/>
      <c r="F36" s="79"/>
      <c r="G36" s="79"/>
      <c r="H36" s="824"/>
      <c r="I36" s="51"/>
    </row>
    <row r="37" spans="1:9">
      <c r="A37" s="86" t="s">
        <v>270</v>
      </c>
      <c r="B37" s="160"/>
      <c r="C37" s="79"/>
      <c r="D37" s="115"/>
      <c r="E37" s="79"/>
      <c r="F37" s="115"/>
      <c r="G37" s="115"/>
      <c r="H37" s="824"/>
      <c r="I37" s="51"/>
    </row>
    <row r="38" spans="1:9" ht="25.5">
      <c r="A38" s="133" t="s">
        <v>463</v>
      </c>
      <c r="B38" s="160"/>
      <c r="C38" s="79"/>
      <c r="D38" s="79"/>
      <c r="E38" s="79"/>
      <c r="F38" s="79"/>
      <c r="G38" s="79"/>
      <c r="H38" s="824"/>
      <c r="I38" s="51"/>
    </row>
    <row r="39" spans="1:9" ht="36.75" customHeight="1">
      <c r="A39" s="133" t="s">
        <v>464</v>
      </c>
      <c r="B39" s="160">
        <v>2</v>
      </c>
      <c r="C39" s="79"/>
      <c r="D39" s="79" t="s">
        <v>247</v>
      </c>
      <c r="E39" s="79"/>
      <c r="F39" s="79" t="s">
        <v>247</v>
      </c>
      <c r="G39" s="79"/>
      <c r="H39" s="838" t="s">
        <v>247</v>
      </c>
      <c r="I39" s="51"/>
    </row>
    <row r="40" spans="1:9">
      <c r="A40" s="839"/>
      <c r="B40" s="840">
        <v>4</v>
      </c>
      <c r="C40" s="841"/>
      <c r="D40" s="841" t="s">
        <v>247</v>
      </c>
      <c r="E40" s="841"/>
      <c r="F40" s="841" t="s">
        <v>247</v>
      </c>
      <c r="G40" s="841"/>
      <c r="H40" s="842" t="s">
        <v>247</v>
      </c>
      <c r="I40" s="51"/>
    </row>
    <row r="41" spans="1:9">
      <c r="A41" s="86" t="s">
        <v>231</v>
      </c>
      <c r="B41" s="832">
        <f>SUM(B20:B40)</f>
        <v>247</v>
      </c>
      <c r="C41" s="824"/>
      <c r="D41" s="824">
        <f>SUM(D20:D40)</f>
        <v>77</v>
      </c>
      <c r="E41" s="824"/>
      <c r="F41" s="824">
        <f>SUM(F20:F40)</f>
        <v>156</v>
      </c>
      <c r="G41" s="824"/>
      <c r="H41" s="824">
        <f>SUM(D41:G41)</f>
        <v>233</v>
      </c>
      <c r="I41" s="51"/>
    </row>
    <row r="42" spans="1:9">
      <c r="A42" s="125"/>
      <c r="B42" s="103"/>
      <c r="C42" s="103" t="str">
        <f t="shared" ref="C42:H42" si="0">IF(AND(C41="-",SUM(C20:C39)=0),"",IF(C41=SUM(C20:C39),"","TOTALS DON’T MATCH SUM OF THE PART"))</f>
        <v/>
      </c>
      <c r="D42" s="103" t="str">
        <f t="shared" si="0"/>
        <v/>
      </c>
      <c r="E42" s="103" t="str">
        <f t="shared" si="0"/>
        <v/>
      </c>
      <c r="F42" s="103" t="str">
        <f t="shared" si="0"/>
        <v/>
      </c>
      <c r="G42" s="103" t="str">
        <f t="shared" si="0"/>
        <v/>
      </c>
      <c r="H42" s="103" t="str">
        <f t="shared" si="0"/>
        <v/>
      </c>
      <c r="I42" s="51"/>
    </row>
    <row r="43" spans="1:9">
      <c r="A43" s="136"/>
      <c r="B43" s="122" t="str">
        <f>IF(B41=B12,"","ERROR WITH TOP TABLE")</f>
        <v/>
      </c>
      <c r="C43" s="122" t="str">
        <f t="shared" ref="C43:H43" si="1">IF(C41=C12,"","ERROR WITH TOP TABLE")</f>
        <v/>
      </c>
      <c r="D43" s="122" t="str">
        <f t="shared" si="1"/>
        <v/>
      </c>
      <c r="E43" s="122" t="str">
        <f t="shared" si="1"/>
        <v/>
      </c>
      <c r="F43" s="122" t="str">
        <f t="shared" si="1"/>
        <v/>
      </c>
      <c r="G43" s="122" t="str">
        <f t="shared" si="1"/>
        <v/>
      </c>
      <c r="H43" s="122" t="str">
        <f t="shared" si="1"/>
        <v/>
      </c>
      <c r="I43" s="51"/>
    </row>
    <row r="44" spans="1:9" ht="14.25" customHeight="1">
      <c r="A44" s="1176" t="s">
        <v>670</v>
      </c>
      <c r="B44" s="1178" t="s">
        <v>449</v>
      </c>
      <c r="C44" s="1182" t="s">
        <v>385</v>
      </c>
      <c r="D44" s="1182"/>
      <c r="E44" s="1182"/>
      <c r="F44" s="1182"/>
      <c r="G44" s="1182"/>
      <c r="H44" s="1178" t="s">
        <v>450</v>
      </c>
      <c r="I44" s="51"/>
    </row>
    <row r="45" spans="1:9" ht="40.5" customHeight="1">
      <c r="A45" s="1177"/>
      <c r="B45" s="1177"/>
      <c r="C45" s="65" t="s">
        <v>451</v>
      </c>
      <c r="D45" s="65" t="s">
        <v>452</v>
      </c>
      <c r="E45" s="65" t="s">
        <v>453</v>
      </c>
      <c r="F45" s="65" t="s">
        <v>435</v>
      </c>
      <c r="G45" s="65" t="s">
        <v>454</v>
      </c>
      <c r="H45" s="1177"/>
      <c r="I45" s="51"/>
    </row>
    <row r="46" spans="1:9" ht="12.75" customHeight="1">
      <c r="A46" s="130"/>
      <c r="B46" s="75"/>
      <c r="C46" s="75"/>
      <c r="D46" s="75"/>
      <c r="E46" s="75"/>
      <c r="F46" s="75"/>
      <c r="G46" s="75"/>
      <c r="H46" s="75"/>
      <c r="I46" s="51"/>
    </row>
    <row r="47" spans="1:9">
      <c r="A47" s="86" t="s">
        <v>455</v>
      </c>
      <c r="B47" s="91"/>
      <c r="C47" s="91"/>
      <c r="D47" s="91"/>
      <c r="E47" s="91"/>
      <c r="F47" s="91"/>
      <c r="G47" s="91"/>
      <c r="H47" s="91"/>
      <c r="I47" s="51"/>
    </row>
    <row r="48" spans="1:9">
      <c r="A48" s="131" t="s">
        <v>456</v>
      </c>
      <c r="I48" s="51"/>
    </row>
    <row r="49" spans="1:9">
      <c r="A49" s="88" t="s">
        <v>457</v>
      </c>
      <c r="B49" s="156">
        <v>196</v>
      </c>
      <c r="C49" s="60" t="s">
        <v>247</v>
      </c>
      <c r="D49" s="115">
        <v>56</v>
      </c>
      <c r="E49" s="60" t="s">
        <v>247</v>
      </c>
      <c r="F49" s="115">
        <v>108</v>
      </c>
      <c r="G49" s="60" t="s">
        <v>247</v>
      </c>
      <c r="H49" s="824">
        <v>164</v>
      </c>
      <c r="I49" s="51"/>
    </row>
    <row r="50" spans="1:9">
      <c r="A50" s="88" t="s">
        <v>458</v>
      </c>
      <c r="B50" s="156">
        <v>14</v>
      </c>
      <c r="C50" s="60" t="s">
        <v>247</v>
      </c>
      <c r="D50" s="115">
        <v>1</v>
      </c>
      <c r="E50" s="60" t="s">
        <v>247</v>
      </c>
      <c r="F50" s="60">
        <v>10</v>
      </c>
      <c r="G50" s="60" t="s">
        <v>247</v>
      </c>
      <c r="H50" s="824">
        <v>11</v>
      </c>
      <c r="I50" s="51"/>
    </row>
    <row r="51" spans="1:9">
      <c r="A51" s="131" t="s">
        <v>459</v>
      </c>
      <c r="B51" s="156"/>
      <c r="C51" s="60"/>
      <c r="D51" s="115"/>
      <c r="E51" s="115"/>
      <c r="F51" s="115"/>
      <c r="G51" s="60"/>
      <c r="H51" s="824"/>
      <c r="I51" s="51"/>
    </row>
    <row r="52" spans="1:9">
      <c r="A52" s="88" t="s">
        <v>457</v>
      </c>
      <c r="B52" s="149">
        <v>5</v>
      </c>
      <c r="C52" s="60" t="s">
        <v>247</v>
      </c>
      <c r="D52" s="60">
        <v>3</v>
      </c>
      <c r="E52" s="60" t="s">
        <v>247</v>
      </c>
      <c r="F52" s="60">
        <v>2</v>
      </c>
      <c r="G52" s="60" t="s">
        <v>247</v>
      </c>
      <c r="H52" s="824">
        <v>5</v>
      </c>
      <c r="I52" s="51"/>
    </row>
    <row r="53" spans="1:9">
      <c r="A53" s="88" t="s">
        <v>458</v>
      </c>
      <c r="B53" s="156">
        <v>7</v>
      </c>
      <c r="C53" s="60" t="s">
        <v>247</v>
      </c>
      <c r="D53" s="115">
        <v>3</v>
      </c>
      <c r="E53" s="60" t="s">
        <v>247</v>
      </c>
      <c r="F53" s="115">
        <v>4</v>
      </c>
      <c r="G53" s="60" t="s">
        <v>247</v>
      </c>
      <c r="H53" s="824">
        <v>7</v>
      </c>
      <c r="I53" s="51"/>
    </row>
    <row r="54" spans="1:9">
      <c r="B54" s="156"/>
      <c r="C54" s="60"/>
      <c r="D54" s="115"/>
      <c r="E54" s="60"/>
      <c r="F54" s="115"/>
      <c r="G54" s="60"/>
      <c r="H54" s="824"/>
      <c r="I54" s="51"/>
    </row>
    <row r="55" spans="1:9">
      <c r="A55" s="86" t="s">
        <v>460</v>
      </c>
      <c r="B55" s="156"/>
      <c r="C55" s="115"/>
      <c r="D55" s="115"/>
      <c r="E55" s="115"/>
      <c r="F55" s="115"/>
      <c r="G55" s="115"/>
      <c r="H55" s="824"/>
      <c r="I55" s="51"/>
    </row>
    <row r="56" spans="1:9">
      <c r="A56" s="132" t="s">
        <v>461</v>
      </c>
      <c r="B56" s="149">
        <v>17</v>
      </c>
      <c r="C56" s="60" t="s">
        <v>247</v>
      </c>
      <c r="D56" s="60" t="s">
        <v>247</v>
      </c>
      <c r="E56" s="60" t="s">
        <v>247</v>
      </c>
      <c r="F56" s="60">
        <v>2</v>
      </c>
      <c r="G56" s="60" t="s">
        <v>247</v>
      </c>
      <c r="H56" s="824">
        <v>2</v>
      </c>
      <c r="I56" s="51"/>
    </row>
    <row r="57" spans="1:9">
      <c r="B57" s="149"/>
      <c r="C57" s="60"/>
      <c r="D57" s="60"/>
      <c r="E57" s="60"/>
      <c r="F57" s="60"/>
      <c r="G57" s="60"/>
      <c r="H57" s="824"/>
      <c r="I57" s="51"/>
    </row>
    <row r="58" spans="1:9">
      <c r="A58" s="86" t="s">
        <v>462</v>
      </c>
      <c r="B58" s="156"/>
      <c r="C58" s="115"/>
      <c r="D58" s="115"/>
      <c r="E58" s="115"/>
      <c r="F58" s="115"/>
      <c r="G58" s="115"/>
      <c r="H58" s="824"/>
      <c r="I58" s="51"/>
    </row>
    <row r="59" spans="1:9">
      <c r="A59" s="131" t="s">
        <v>456</v>
      </c>
      <c r="B59" s="156"/>
      <c r="C59" s="115"/>
      <c r="D59" s="115"/>
      <c r="E59" s="115"/>
      <c r="F59" s="115"/>
      <c r="G59" s="115"/>
      <c r="H59" s="824"/>
      <c r="I59" s="51"/>
    </row>
    <row r="60" spans="1:9">
      <c r="A60" s="88" t="s">
        <v>457</v>
      </c>
      <c r="B60" s="156">
        <v>11</v>
      </c>
      <c r="C60" s="60" t="s">
        <v>247</v>
      </c>
      <c r="D60" s="60">
        <v>1</v>
      </c>
      <c r="E60" s="60" t="s">
        <v>247</v>
      </c>
      <c r="F60" s="115">
        <v>9</v>
      </c>
      <c r="G60" s="60" t="s">
        <v>247</v>
      </c>
      <c r="H60" s="824">
        <v>10</v>
      </c>
      <c r="I60" s="51"/>
    </row>
    <row r="61" spans="1:9">
      <c r="A61" s="88" t="s">
        <v>458</v>
      </c>
      <c r="B61" s="149">
        <v>2</v>
      </c>
      <c r="C61" s="60" t="s">
        <v>247</v>
      </c>
      <c r="D61" s="60" t="s">
        <v>247</v>
      </c>
      <c r="E61" s="60" t="s">
        <v>247</v>
      </c>
      <c r="F61" s="60">
        <v>1</v>
      </c>
      <c r="G61" s="60" t="s">
        <v>247</v>
      </c>
      <c r="H61" s="824">
        <v>1</v>
      </c>
      <c r="I61" s="51"/>
    </row>
    <row r="62" spans="1:9">
      <c r="A62" s="131" t="s">
        <v>459</v>
      </c>
      <c r="B62" s="156"/>
      <c r="C62" s="60"/>
      <c r="D62" s="115"/>
      <c r="E62" s="60"/>
      <c r="F62" s="115"/>
      <c r="G62" s="115"/>
      <c r="H62" s="824"/>
      <c r="I62" s="51"/>
    </row>
    <row r="63" spans="1:9">
      <c r="A63" s="88" t="s">
        <v>457</v>
      </c>
      <c r="B63" s="149" t="s">
        <v>247</v>
      </c>
      <c r="C63" s="60" t="s">
        <v>247</v>
      </c>
      <c r="D63" s="60">
        <v>1</v>
      </c>
      <c r="E63" s="60" t="s">
        <v>247</v>
      </c>
      <c r="F63" s="60">
        <v>1</v>
      </c>
      <c r="G63" s="60" t="s">
        <v>247</v>
      </c>
      <c r="H63" s="824">
        <v>2</v>
      </c>
      <c r="I63" s="51"/>
    </row>
    <row r="64" spans="1:9">
      <c r="A64" s="88" t="s">
        <v>458</v>
      </c>
      <c r="B64" s="149" t="s">
        <v>247</v>
      </c>
      <c r="C64" s="60" t="s">
        <v>247</v>
      </c>
      <c r="D64" s="60">
        <v>1</v>
      </c>
      <c r="E64" s="60" t="s">
        <v>247</v>
      </c>
      <c r="F64" s="60" t="s">
        <v>247</v>
      </c>
      <c r="G64" s="60" t="s">
        <v>247</v>
      </c>
      <c r="H64" s="824">
        <v>1</v>
      </c>
      <c r="I64" s="51"/>
    </row>
    <row r="65" spans="1:9">
      <c r="B65" s="149"/>
      <c r="C65" s="60"/>
      <c r="D65" s="60"/>
      <c r="E65" s="60"/>
      <c r="F65" s="60"/>
      <c r="G65" s="60"/>
      <c r="H65" s="824"/>
      <c r="I65" s="51"/>
    </row>
    <row r="66" spans="1:9">
      <c r="A66" s="86" t="s">
        <v>270</v>
      </c>
      <c r="B66" s="149"/>
      <c r="C66" s="60"/>
      <c r="D66" s="115"/>
      <c r="E66" s="60"/>
      <c r="F66" s="115"/>
      <c r="G66" s="115"/>
      <c r="H66" s="824"/>
      <c r="I66" s="51"/>
    </row>
    <row r="67" spans="1:9" ht="25.5">
      <c r="A67" s="133" t="s">
        <v>463</v>
      </c>
      <c r="B67" s="149" t="s">
        <v>247</v>
      </c>
      <c r="C67" s="60" t="s">
        <v>247</v>
      </c>
      <c r="D67" s="60" t="s">
        <v>247</v>
      </c>
      <c r="E67" s="60" t="s">
        <v>247</v>
      </c>
      <c r="F67" s="60" t="s">
        <v>247</v>
      </c>
      <c r="G67" s="60" t="s">
        <v>247</v>
      </c>
      <c r="H67" s="824"/>
      <c r="I67" s="51"/>
    </row>
    <row r="68" spans="1:9" ht="36.75" customHeight="1">
      <c r="A68" s="133" t="s">
        <v>464</v>
      </c>
      <c r="B68" s="149" t="s">
        <v>247</v>
      </c>
      <c r="C68" s="60" t="s">
        <v>247</v>
      </c>
      <c r="D68" s="60" t="s">
        <v>247</v>
      </c>
      <c r="E68" s="60" t="s">
        <v>247</v>
      </c>
      <c r="F68" s="60" t="s">
        <v>247</v>
      </c>
      <c r="G68" s="60" t="s">
        <v>247</v>
      </c>
      <c r="H68" s="827" t="s">
        <v>247</v>
      </c>
      <c r="I68" s="51"/>
    </row>
    <row r="69" spans="1:9">
      <c r="A69" s="839"/>
      <c r="B69" s="843"/>
      <c r="C69" s="844"/>
      <c r="D69" s="844"/>
      <c r="E69" s="844"/>
      <c r="F69" s="844"/>
      <c r="G69" s="844"/>
      <c r="H69" s="845"/>
      <c r="I69" s="51"/>
    </row>
    <row r="70" spans="1:9">
      <c r="A70" s="82" t="s">
        <v>231</v>
      </c>
      <c r="B70" s="832">
        <v>252</v>
      </c>
      <c r="C70" s="825" t="s">
        <v>247</v>
      </c>
      <c r="D70" s="825">
        <v>66</v>
      </c>
      <c r="E70" s="825" t="s">
        <v>247</v>
      </c>
      <c r="F70" s="825">
        <v>137</v>
      </c>
      <c r="G70" s="825" t="s">
        <v>247</v>
      </c>
      <c r="H70" s="825">
        <v>203</v>
      </c>
      <c r="I70" s="51"/>
    </row>
    <row r="71" spans="1:9">
      <c r="A71" s="106"/>
      <c r="B71" s="103" t="str">
        <f t="shared" ref="B71:H71" si="2">IF(AND(B70="-",SUM(B49:B68)=0),"",IF(B70=SUM(B49:B68),"","TOTALS DON’T MATCH SUM OF THE PART"))</f>
        <v/>
      </c>
      <c r="C71" s="103" t="str">
        <f t="shared" si="2"/>
        <v/>
      </c>
      <c r="D71" s="103" t="str">
        <f t="shared" si="2"/>
        <v/>
      </c>
      <c r="E71" s="103" t="str">
        <f t="shared" si="2"/>
        <v/>
      </c>
      <c r="F71" s="103" t="str">
        <f t="shared" si="2"/>
        <v/>
      </c>
      <c r="G71" s="103" t="str">
        <f t="shared" si="2"/>
        <v/>
      </c>
      <c r="H71" s="103" t="str">
        <f t="shared" si="2"/>
        <v/>
      </c>
      <c r="I71" s="51"/>
    </row>
    <row r="72" spans="1:9">
      <c r="A72" s="136"/>
      <c r="B72" s="122" t="str">
        <f>IF(B70=B11,"","ERROR WITH TOP TABLE")</f>
        <v/>
      </c>
      <c r="C72" s="122" t="str">
        <f t="shared" ref="C72:H72" si="3">IF(C70=C11,"","ERROR WITH TOP TABLE")</f>
        <v/>
      </c>
      <c r="D72" s="122" t="str">
        <f t="shared" si="3"/>
        <v/>
      </c>
      <c r="E72" s="122" t="str">
        <f t="shared" si="3"/>
        <v/>
      </c>
      <c r="F72" s="122" t="str">
        <f t="shared" si="3"/>
        <v/>
      </c>
      <c r="G72" s="122" t="str">
        <f t="shared" si="3"/>
        <v/>
      </c>
      <c r="H72" s="122" t="str">
        <f t="shared" si="3"/>
        <v/>
      </c>
      <c r="I72" s="51"/>
    </row>
    <row r="73" spans="1:9" s="135" customFormat="1" ht="15" customHeight="1">
      <c r="A73" s="1176" t="s">
        <v>669</v>
      </c>
      <c r="B73" s="1178" t="s">
        <v>449</v>
      </c>
      <c r="C73" s="1182" t="s">
        <v>385</v>
      </c>
      <c r="D73" s="1182"/>
      <c r="E73" s="1182"/>
      <c r="F73" s="1182"/>
      <c r="G73" s="1182"/>
      <c r="H73" s="1178" t="s">
        <v>450</v>
      </c>
      <c r="I73" s="51"/>
    </row>
    <row r="74" spans="1:9" ht="41.25" customHeight="1">
      <c r="A74" s="1177"/>
      <c r="B74" s="1179"/>
      <c r="C74" s="65" t="s">
        <v>451</v>
      </c>
      <c r="D74" s="65" t="s">
        <v>452</v>
      </c>
      <c r="E74" s="65" t="s">
        <v>453</v>
      </c>
      <c r="F74" s="65" t="s">
        <v>435</v>
      </c>
      <c r="G74" s="65" t="s">
        <v>454</v>
      </c>
      <c r="H74" s="1179"/>
      <c r="I74" s="51"/>
    </row>
    <row r="75" spans="1:9">
      <c r="A75" s="130"/>
      <c r="B75" s="75"/>
      <c r="C75" s="75"/>
      <c r="D75" s="75"/>
      <c r="E75" s="75"/>
      <c r="F75" s="75"/>
      <c r="G75" s="75"/>
      <c r="H75" s="75"/>
      <c r="I75" s="51"/>
    </row>
    <row r="76" spans="1:9">
      <c r="A76" s="86" t="s">
        <v>455</v>
      </c>
      <c r="I76" s="51"/>
    </row>
    <row r="77" spans="1:9">
      <c r="A77" s="131" t="s">
        <v>456</v>
      </c>
      <c r="I77" s="51"/>
    </row>
    <row r="78" spans="1:9">
      <c r="A78" s="88" t="s">
        <v>457</v>
      </c>
      <c r="B78" s="156">
        <v>182</v>
      </c>
      <c r="C78" s="115">
        <v>5</v>
      </c>
      <c r="D78" s="115">
        <v>55</v>
      </c>
      <c r="E78" s="60" t="s">
        <v>247</v>
      </c>
      <c r="F78" s="115">
        <v>112</v>
      </c>
      <c r="G78" s="115" t="s">
        <v>247</v>
      </c>
      <c r="H78" s="824">
        <v>172</v>
      </c>
      <c r="I78" s="51"/>
    </row>
    <row r="79" spans="1:9">
      <c r="A79" s="88" t="s">
        <v>458</v>
      </c>
      <c r="B79" s="156">
        <v>3</v>
      </c>
      <c r="C79" s="60"/>
      <c r="D79" s="115">
        <v>3</v>
      </c>
      <c r="E79" s="60" t="s">
        <v>247</v>
      </c>
      <c r="F79" s="60" t="s">
        <v>247</v>
      </c>
      <c r="G79" s="60" t="s">
        <v>247</v>
      </c>
      <c r="H79" s="824">
        <v>3</v>
      </c>
      <c r="I79" s="51"/>
    </row>
    <row r="80" spans="1:9">
      <c r="A80" s="131" t="s">
        <v>459</v>
      </c>
      <c r="B80" s="156"/>
      <c r="C80" s="60"/>
      <c r="D80" s="115"/>
      <c r="E80" s="115"/>
      <c r="F80" s="115"/>
      <c r="G80" s="60"/>
      <c r="H80" s="824"/>
      <c r="I80" s="51"/>
    </row>
    <row r="81" spans="1:9">
      <c r="A81" s="88" t="s">
        <v>457</v>
      </c>
      <c r="B81" s="149">
        <v>2</v>
      </c>
      <c r="C81" s="60" t="s">
        <v>247</v>
      </c>
      <c r="D81" s="60" t="s">
        <v>247</v>
      </c>
      <c r="E81" s="60" t="s">
        <v>247</v>
      </c>
      <c r="F81" s="60">
        <v>1</v>
      </c>
      <c r="G81" s="60" t="s">
        <v>247</v>
      </c>
      <c r="H81" s="824">
        <v>1</v>
      </c>
      <c r="I81" s="51"/>
    </row>
    <row r="82" spans="1:9">
      <c r="A82" s="88" t="s">
        <v>458</v>
      </c>
      <c r="B82" s="156">
        <v>11</v>
      </c>
      <c r="C82" s="60">
        <v>1</v>
      </c>
      <c r="D82" s="115">
        <v>7</v>
      </c>
      <c r="E82" s="60" t="s">
        <v>247</v>
      </c>
      <c r="F82" s="115">
        <v>3</v>
      </c>
      <c r="G82" s="60" t="s">
        <v>247</v>
      </c>
      <c r="H82" s="824">
        <v>11</v>
      </c>
      <c r="I82" s="51"/>
    </row>
    <row r="83" spans="1:9">
      <c r="B83" s="156"/>
      <c r="C83" s="60"/>
      <c r="D83" s="115"/>
      <c r="E83" s="60"/>
      <c r="F83" s="115"/>
      <c r="G83" s="60"/>
      <c r="H83" s="824"/>
      <c r="I83" s="51"/>
    </row>
    <row r="84" spans="1:9">
      <c r="A84" s="86" t="s">
        <v>460</v>
      </c>
      <c r="B84" s="156"/>
      <c r="C84" s="115"/>
      <c r="D84" s="115"/>
      <c r="E84" s="115"/>
      <c r="F84" s="115"/>
      <c r="G84" s="115"/>
      <c r="H84" s="824"/>
      <c r="I84" s="51"/>
    </row>
    <row r="85" spans="1:9">
      <c r="A85" s="132" t="s">
        <v>461</v>
      </c>
      <c r="B85" s="149" t="s">
        <v>247</v>
      </c>
      <c r="C85" s="60" t="s">
        <v>247</v>
      </c>
      <c r="D85" s="60" t="s">
        <v>247</v>
      </c>
      <c r="E85" s="60" t="s">
        <v>247</v>
      </c>
      <c r="F85" s="60" t="s">
        <v>247</v>
      </c>
      <c r="G85" s="60" t="s">
        <v>247</v>
      </c>
      <c r="H85" s="824" t="s">
        <v>247</v>
      </c>
      <c r="I85" s="51"/>
    </row>
    <row r="86" spans="1:9">
      <c r="B86" s="149"/>
      <c r="C86" s="60"/>
      <c r="D86" s="60"/>
      <c r="E86" s="60"/>
      <c r="F86" s="60"/>
      <c r="G86" s="60"/>
      <c r="H86" s="824"/>
      <c r="I86" s="51"/>
    </row>
    <row r="87" spans="1:9">
      <c r="A87" s="86" t="s">
        <v>462</v>
      </c>
      <c r="B87" s="156"/>
      <c r="C87" s="115"/>
      <c r="D87" s="115"/>
      <c r="E87" s="115"/>
      <c r="F87" s="115"/>
      <c r="G87" s="115"/>
      <c r="H87" s="824"/>
      <c r="I87" s="51"/>
    </row>
    <row r="88" spans="1:9">
      <c r="A88" s="131" t="s">
        <v>456</v>
      </c>
      <c r="B88" s="156"/>
      <c r="C88" s="115"/>
      <c r="D88" s="115"/>
      <c r="E88" s="115"/>
      <c r="F88" s="115"/>
      <c r="G88" s="115"/>
      <c r="H88" s="824"/>
      <c r="I88" s="51"/>
    </row>
    <row r="89" spans="1:9">
      <c r="A89" s="88" t="s">
        <v>457</v>
      </c>
      <c r="B89" s="156">
        <v>11</v>
      </c>
      <c r="C89" s="60" t="s">
        <v>247</v>
      </c>
      <c r="D89" s="60">
        <v>1</v>
      </c>
      <c r="E89" s="60" t="s">
        <v>247</v>
      </c>
      <c r="F89" s="115">
        <v>11</v>
      </c>
      <c r="G89" s="60" t="s">
        <v>247</v>
      </c>
      <c r="H89" s="824">
        <v>12</v>
      </c>
      <c r="I89" s="51"/>
    </row>
    <row r="90" spans="1:9">
      <c r="A90" s="88" t="s">
        <v>458</v>
      </c>
      <c r="B90" s="149">
        <v>7</v>
      </c>
      <c r="C90" s="60" t="s">
        <v>247</v>
      </c>
      <c r="D90" s="60">
        <v>6</v>
      </c>
      <c r="E90" s="60" t="s">
        <v>247</v>
      </c>
      <c r="F90" s="60">
        <v>1</v>
      </c>
      <c r="G90" s="60" t="s">
        <v>247</v>
      </c>
      <c r="H90" s="824">
        <v>7</v>
      </c>
      <c r="I90" s="51"/>
    </row>
    <row r="91" spans="1:9">
      <c r="A91" s="131" t="s">
        <v>459</v>
      </c>
      <c r="B91" s="156"/>
      <c r="C91" s="60"/>
      <c r="D91" s="115"/>
      <c r="E91" s="60"/>
      <c r="F91" s="115"/>
      <c r="G91" s="115"/>
      <c r="H91" s="824"/>
      <c r="I91" s="51"/>
    </row>
    <row r="92" spans="1:9">
      <c r="A92" s="88" t="s">
        <v>457</v>
      </c>
      <c r="B92" s="149">
        <v>1</v>
      </c>
      <c r="C92" s="60" t="s">
        <v>247</v>
      </c>
      <c r="D92" s="60" t="s">
        <v>247</v>
      </c>
      <c r="E92" s="60" t="s">
        <v>247</v>
      </c>
      <c r="F92" s="60">
        <v>1</v>
      </c>
      <c r="G92" s="60" t="s">
        <v>247</v>
      </c>
      <c r="H92" s="824">
        <v>1</v>
      </c>
      <c r="I92" s="51"/>
    </row>
    <row r="93" spans="1:9">
      <c r="A93" s="88" t="s">
        <v>458</v>
      </c>
      <c r="B93" s="149" t="s">
        <v>247</v>
      </c>
      <c r="C93" s="60" t="s">
        <v>247</v>
      </c>
      <c r="D93" s="60" t="s">
        <v>247</v>
      </c>
      <c r="E93" s="60" t="s">
        <v>247</v>
      </c>
      <c r="F93" s="60" t="s">
        <v>247</v>
      </c>
      <c r="G93" s="60" t="s">
        <v>247</v>
      </c>
      <c r="H93" s="824" t="s">
        <v>247</v>
      </c>
      <c r="I93" s="51"/>
    </row>
    <row r="94" spans="1:9">
      <c r="B94" s="149"/>
      <c r="C94" s="60"/>
      <c r="D94" s="60"/>
      <c r="E94" s="60"/>
      <c r="F94" s="60"/>
      <c r="G94" s="60"/>
      <c r="H94" s="824"/>
      <c r="I94" s="51"/>
    </row>
    <row r="95" spans="1:9">
      <c r="A95" s="86" t="s">
        <v>270</v>
      </c>
      <c r="B95" s="149"/>
      <c r="C95" s="60"/>
      <c r="D95" s="115"/>
      <c r="E95" s="60"/>
      <c r="F95" s="115"/>
      <c r="G95" s="115"/>
      <c r="H95" s="824"/>
      <c r="I95" s="51"/>
    </row>
    <row r="96" spans="1:9" ht="25.5">
      <c r="A96" s="133" t="s">
        <v>463</v>
      </c>
      <c r="B96" s="149" t="s">
        <v>247</v>
      </c>
      <c r="C96" s="60" t="s">
        <v>247</v>
      </c>
      <c r="D96" s="60" t="s">
        <v>247</v>
      </c>
      <c r="E96" s="60" t="s">
        <v>247</v>
      </c>
      <c r="F96" s="60" t="s">
        <v>247</v>
      </c>
      <c r="G96" s="60" t="s">
        <v>247</v>
      </c>
      <c r="H96" s="824" t="s">
        <v>247</v>
      </c>
      <c r="I96" s="51"/>
    </row>
    <row r="97" spans="1:9" ht="38.25">
      <c r="A97" s="133" t="s">
        <v>464</v>
      </c>
      <c r="B97" s="149" t="s">
        <v>247</v>
      </c>
      <c r="C97" s="60" t="s">
        <v>247</v>
      </c>
      <c r="D97" s="60" t="s">
        <v>247</v>
      </c>
      <c r="E97" s="60" t="s">
        <v>247</v>
      </c>
      <c r="F97" s="60" t="s">
        <v>247</v>
      </c>
      <c r="G97" s="60" t="s">
        <v>247</v>
      </c>
      <c r="H97" s="824" t="s">
        <v>247</v>
      </c>
      <c r="I97" s="51"/>
    </row>
    <row r="98" spans="1:9">
      <c r="A98" s="839"/>
      <c r="B98" s="843"/>
      <c r="C98" s="844"/>
      <c r="D98" s="844"/>
      <c r="E98" s="844"/>
      <c r="F98" s="844"/>
      <c r="G98" s="844"/>
      <c r="H98" s="845"/>
      <c r="I98" s="51"/>
    </row>
    <row r="99" spans="1:9">
      <c r="A99" s="82" t="s">
        <v>231</v>
      </c>
      <c r="B99" s="825">
        <v>217</v>
      </c>
      <c r="C99" s="825">
        <v>6</v>
      </c>
      <c r="D99" s="825">
        <v>72</v>
      </c>
      <c r="E99" s="825" t="s">
        <v>247</v>
      </c>
      <c r="F99" s="825">
        <v>129</v>
      </c>
      <c r="G99" s="825" t="s">
        <v>247</v>
      </c>
      <c r="H99" s="825">
        <v>207</v>
      </c>
      <c r="I99" s="51"/>
    </row>
    <row r="100" spans="1:9">
      <c r="A100" s="106"/>
      <c r="B100" s="103" t="str">
        <f t="shared" ref="B100:H100" si="4">IF(AND(B99="-",SUM(B78:B97)=0),"",IF(B99=SUM(B78:B97),"","TOTALS DON’T MATCH SUM OF THE PART"))</f>
        <v/>
      </c>
      <c r="C100" s="103" t="str">
        <f t="shared" si="4"/>
        <v/>
      </c>
      <c r="D100" s="103" t="str">
        <f t="shared" si="4"/>
        <v/>
      </c>
      <c r="E100" s="103" t="str">
        <f t="shared" si="4"/>
        <v/>
      </c>
      <c r="F100" s="103" t="str">
        <f t="shared" si="4"/>
        <v/>
      </c>
      <c r="G100" s="103" t="str">
        <f t="shared" si="4"/>
        <v/>
      </c>
      <c r="H100" s="103" t="str">
        <f t="shared" si="4"/>
        <v/>
      </c>
      <c r="I100" s="51"/>
    </row>
    <row r="101" spans="1:9">
      <c r="A101" s="106"/>
      <c r="B101" s="122" t="str">
        <f>IF(B99=B10,"","ERROR WITH TOP TABLE")</f>
        <v/>
      </c>
      <c r="C101" s="122" t="str">
        <f t="shared" ref="C101:H101" si="5">IF(C99=C10,"","ERROR WITH TOP TABLE")</f>
        <v/>
      </c>
      <c r="D101" s="122" t="str">
        <f t="shared" si="5"/>
        <v/>
      </c>
      <c r="E101" s="122" t="str">
        <f t="shared" si="5"/>
        <v/>
      </c>
      <c r="F101" s="122" t="str">
        <f t="shared" si="5"/>
        <v/>
      </c>
      <c r="G101" s="122" t="str">
        <f t="shared" si="5"/>
        <v/>
      </c>
      <c r="H101" s="122" t="str">
        <f t="shared" si="5"/>
        <v/>
      </c>
      <c r="I101" s="51"/>
    </row>
    <row r="102" spans="1:9">
      <c r="A102" s="1184" t="s">
        <v>688</v>
      </c>
      <c r="B102" s="1154" t="s">
        <v>449</v>
      </c>
      <c r="C102" s="1156" t="s">
        <v>385</v>
      </c>
      <c r="D102" s="1156"/>
      <c r="E102" s="1156"/>
      <c r="F102" s="1156"/>
      <c r="G102" s="1156"/>
      <c r="H102" s="1154" t="s">
        <v>450</v>
      </c>
      <c r="I102" s="51"/>
    </row>
    <row r="103" spans="1:9" ht="39.75" customHeight="1">
      <c r="A103" s="1162"/>
      <c r="B103" s="1183"/>
      <c r="C103" s="95" t="s">
        <v>451</v>
      </c>
      <c r="D103" s="95" t="s">
        <v>452</v>
      </c>
      <c r="E103" s="95" t="s">
        <v>453</v>
      </c>
      <c r="F103" s="95" t="s">
        <v>435</v>
      </c>
      <c r="G103" s="95" t="s">
        <v>454</v>
      </c>
      <c r="H103" s="1183"/>
      <c r="I103" s="51"/>
    </row>
    <row r="104" spans="1:9">
      <c r="A104" s="130"/>
      <c r="B104" s="75"/>
      <c r="C104" s="75"/>
      <c r="D104" s="75"/>
      <c r="E104" s="75"/>
      <c r="F104" s="75"/>
      <c r="G104" s="75"/>
      <c r="H104" s="75"/>
      <c r="I104" s="51"/>
    </row>
    <row r="105" spans="1:9">
      <c r="A105" s="86" t="s">
        <v>455</v>
      </c>
      <c r="I105" s="51"/>
    </row>
    <row r="106" spans="1:9">
      <c r="A106" s="131" t="s">
        <v>456</v>
      </c>
      <c r="I106" s="51"/>
    </row>
    <row r="107" spans="1:9">
      <c r="A107" s="88" t="s">
        <v>457</v>
      </c>
      <c r="B107" s="156">
        <v>168</v>
      </c>
      <c r="C107" s="115" t="s">
        <v>247</v>
      </c>
      <c r="D107" s="115">
        <v>48</v>
      </c>
      <c r="E107" s="60" t="s">
        <v>247</v>
      </c>
      <c r="F107" s="115">
        <v>123</v>
      </c>
      <c r="G107" s="115" t="s">
        <v>247</v>
      </c>
      <c r="H107" s="824">
        <v>171</v>
      </c>
      <c r="I107" s="51"/>
    </row>
    <row r="108" spans="1:9">
      <c r="A108" s="88" t="s">
        <v>458</v>
      </c>
      <c r="B108" s="156">
        <v>2</v>
      </c>
      <c r="C108" s="60" t="s">
        <v>247</v>
      </c>
      <c r="D108" s="115" t="s">
        <v>247</v>
      </c>
      <c r="E108" s="60" t="s">
        <v>247</v>
      </c>
      <c r="F108" s="60">
        <v>1</v>
      </c>
      <c r="G108" s="60" t="s">
        <v>247</v>
      </c>
      <c r="H108" s="824">
        <v>1</v>
      </c>
      <c r="I108" s="51"/>
    </row>
    <row r="109" spans="1:9">
      <c r="A109" s="131" t="s">
        <v>459</v>
      </c>
      <c r="B109" s="156"/>
      <c r="C109" s="60"/>
      <c r="D109" s="115"/>
      <c r="E109" s="115"/>
      <c r="F109" s="115"/>
      <c r="G109" s="60"/>
      <c r="H109" s="824"/>
      <c r="I109" s="51"/>
    </row>
    <row r="110" spans="1:9">
      <c r="A110" s="88" t="s">
        <v>457</v>
      </c>
      <c r="B110" s="149">
        <v>4</v>
      </c>
      <c r="C110" s="60" t="s">
        <v>247</v>
      </c>
      <c r="D110" s="60">
        <v>1</v>
      </c>
      <c r="E110" s="60" t="s">
        <v>247</v>
      </c>
      <c r="F110" s="60">
        <v>2</v>
      </c>
      <c r="G110" s="60" t="s">
        <v>247</v>
      </c>
      <c r="H110" s="824">
        <v>3</v>
      </c>
      <c r="I110" s="51"/>
    </row>
    <row r="111" spans="1:9">
      <c r="A111" s="88" t="s">
        <v>458</v>
      </c>
      <c r="B111" s="156">
        <v>14</v>
      </c>
      <c r="C111" s="60" t="s">
        <v>247</v>
      </c>
      <c r="D111" s="115">
        <v>7</v>
      </c>
      <c r="E111" s="60" t="s">
        <v>247</v>
      </c>
      <c r="F111" s="115">
        <v>5</v>
      </c>
      <c r="G111" s="60" t="s">
        <v>247</v>
      </c>
      <c r="H111" s="824">
        <v>12</v>
      </c>
      <c r="I111" s="51"/>
    </row>
    <row r="112" spans="1:9">
      <c r="B112" s="156"/>
      <c r="C112" s="60"/>
      <c r="D112" s="115"/>
      <c r="E112" s="60"/>
      <c r="F112" s="115"/>
      <c r="G112" s="60"/>
      <c r="H112" s="824"/>
      <c r="I112" s="51"/>
    </row>
    <row r="113" spans="1:9">
      <c r="A113" s="86" t="s">
        <v>460</v>
      </c>
      <c r="B113" s="156"/>
      <c r="C113" s="115"/>
      <c r="D113" s="115"/>
      <c r="E113" s="115"/>
      <c r="F113" s="115"/>
      <c r="G113" s="115"/>
      <c r="H113" s="824"/>
      <c r="I113" s="51"/>
    </row>
    <row r="114" spans="1:9">
      <c r="A114" s="132" t="s">
        <v>461</v>
      </c>
      <c r="B114" s="149" t="s">
        <v>247</v>
      </c>
      <c r="C114" s="60" t="s">
        <v>247</v>
      </c>
      <c r="D114" s="60" t="s">
        <v>247</v>
      </c>
      <c r="E114" s="60" t="s">
        <v>247</v>
      </c>
      <c r="F114" s="60" t="s">
        <v>247</v>
      </c>
      <c r="G114" s="60" t="s">
        <v>247</v>
      </c>
      <c r="H114" s="824" t="s">
        <v>247</v>
      </c>
      <c r="I114" s="51"/>
    </row>
    <row r="115" spans="1:9">
      <c r="B115" s="149"/>
      <c r="C115" s="60"/>
      <c r="D115" s="60"/>
      <c r="E115" s="60"/>
      <c r="F115" s="60"/>
      <c r="G115" s="60"/>
      <c r="H115" s="824"/>
      <c r="I115" s="51"/>
    </row>
    <row r="116" spans="1:9">
      <c r="A116" s="86" t="s">
        <v>462</v>
      </c>
      <c r="B116" s="156"/>
      <c r="C116" s="115"/>
      <c r="D116" s="115"/>
      <c r="E116" s="115"/>
      <c r="F116" s="115"/>
      <c r="G116" s="115"/>
      <c r="H116" s="824"/>
      <c r="I116" s="51"/>
    </row>
    <row r="117" spans="1:9">
      <c r="A117" s="131" t="s">
        <v>456</v>
      </c>
      <c r="B117" s="156"/>
      <c r="C117" s="115"/>
      <c r="D117" s="115"/>
      <c r="E117" s="115"/>
      <c r="F117" s="115"/>
      <c r="G117" s="115"/>
      <c r="H117" s="824"/>
      <c r="I117" s="51"/>
    </row>
    <row r="118" spans="1:9">
      <c r="A118" s="88" t="s">
        <v>457</v>
      </c>
      <c r="B118" s="156">
        <v>9</v>
      </c>
      <c r="C118" s="60" t="s">
        <v>247</v>
      </c>
      <c r="D118" s="60">
        <v>1</v>
      </c>
      <c r="E118" s="60" t="s">
        <v>247</v>
      </c>
      <c r="F118" s="115">
        <v>6</v>
      </c>
      <c r="G118" s="60" t="s">
        <v>247</v>
      </c>
      <c r="H118" s="824">
        <v>7</v>
      </c>
      <c r="I118" s="51"/>
    </row>
    <row r="119" spans="1:9">
      <c r="A119" s="88" t="s">
        <v>458</v>
      </c>
      <c r="B119" s="149">
        <v>2</v>
      </c>
      <c r="C119" s="60" t="s">
        <v>247</v>
      </c>
      <c r="D119" s="60">
        <v>1</v>
      </c>
      <c r="E119" s="60" t="s">
        <v>247</v>
      </c>
      <c r="F119" s="60" t="s">
        <v>247</v>
      </c>
      <c r="G119" s="60" t="s">
        <v>247</v>
      </c>
      <c r="H119" s="824">
        <v>1</v>
      </c>
      <c r="I119" s="51"/>
    </row>
    <row r="120" spans="1:9">
      <c r="A120" s="131" t="s">
        <v>459</v>
      </c>
      <c r="B120" s="156"/>
      <c r="C120" s="60"/>
      <c r="D120" s="115"/>
      <c r="E120" s="60"/>
      <c r="F120" s="115"/>
      <c r="G120" s="115"/>
      <c r="H120" s="824"/>
      <c r="I120" s="51"/>
    </row>
    <row r="121" spans="1:9">
      <c r="A121" s="88" t="s">
        <v>457</v>
      </c>
      <c r="B121" s="149">
        <v>1</v>
      </c>
      <c r="C121" s="60" t="s">
        <v>247</v>
      </c>
      <c r="D121" s="60">
        <v>1</v>
      </c>
      <c r="E121" s="60" t="s">
        <v>247</v>
      </c>
      <c r="F121" s="60" t="s">
        <v>247</v>
      </c>
      <c r="G121" s="60" t="s">
        <v>247</v>
      </c>
      <c r="H121" s="824">
        <v>1</v>
      </c>
      <c r="I121" s="51"/>
    </row>
    <row r="122" spans="1:9">
      <c r="A122" s="88" t="s">
        <v>458</v>
      </c>
      <c r="B122" s="149">
        <v>7</v>
      </c>
      <c r="C122" s="60" t="s">
        <v>247</v>
      </c>
      <c r="D122" s="60" t="s">
        <v>247</v>
      </c>
      <c r="E122" s="60" t="s">
        <v>247</v>
      </c>
      <c r="F122" s="60">
        <v>6</v>
      </c>
      <c r="G122" s="60" t="s">
        <v>247</v>
      </c>
      <c r="H122" s="824">
        <v>6</v>
      </c>
      <c r="I122" s="51"/>
    </row>
    <row r="123" spans="1:9">
      <c r="B123" s="149"/>
      <c r="C123" s="60"/>
      <c r="D123" s="60"/>
      <c r="E123" s="60"/>
      <c r="F123" s="60"/>
      <c r="G123" s="60"/>
      <c r="H123" s="824"/>
      <c r="I123" s="51"/>
    </row>
    <row r="124" spans="1:9">
      <c r="A124" s="86" t="s">
        <v>270</v>
      </c>
      <c r="B124" s="149"/>
      <c r="C124" s="60"/>
      <c r="D124" s="115"/>
      <c r="E124" s="60"/>
      <c r="F124" s="115"/>
      <c r="G124" s="115"/>
      <c r="H124" s="824"/>
      <c r="I124" s="51"/>
    </row>
    <row r="125" spans="1:9" ht="25.5">
      <c r="A125" s="133" t="s">
        <v>463</v>
      </c>
      <c r="B125" s="149" t="s">
        <v>247</v>
      </c>
      <c r="C125" s="60" t="s">
        <v>247</v>
      </c>
      <c r="D125" s="60" t="s">
        <v>247</v>
      </c>
      <c r="E125" s="60" t="s">
        <v>247</v>
      </c>
      <c r="F125" s="60" t="s">
        <v>247</v>
      </c>
      <c r="G125" s="60" t="s">
        <v>247</v>
      </c>
      <c r="H125" s="824" t="s">
        <v>247</v>
      </c>
      <c r="I125" s="51"/>
    </row>
    <row r="126" spans="1:9" ht="38.25">
      <c r="A126" s="133" t="s">
        <v>464</v>
      </c>
      <c r="B126" s="149">
        <v>1</v>
      </c>
      <c r="C126" s="60" t="s">
        <v>247</v>
      </c>
      <c r="D126" s="60" t="s">
        <v>247</v>
      </c>
      <c r="E126" s="60" t="s">
        <v>247</v>
      </c>
      <c r="F126" s="60" t="s">
        <v>247</v>
      </c>
      <c r="G126" s="60" t="s">
        <v>247</v>
      </c>
      <c r="H126" s="824" t="s">
        <v>247</v>
      </c>
      <c r="I126" s="51"/>
    </row>
    <row r="127" spans="1:9">
      <c r="A127" s="839"/>
      <c r="B127" s="843"/>
      <c r="C127" s="844"/>
      <c r="D127" s="844"/>
      <c r="E127" s="844"/>
      <c r="F127" s="844"/>
      <c r="G127" s="844"/>
      <c r="H127" s="845"/>
      <c r="I127" s="51"/>
    </row>
    <row r="128" spans="1:9">
      <c r="A128" s="86" t="s">
        <v>231</v>
      </c>
      <c r="B128" s="824">
        <v>208</v>
      </c>
      <c r="C128" s="824" t="s">
        <v>247</v>
      </c>
      <c r="D128" s="824">
        <v>59</v>
      </c>
      <c r="E128" s="824" t="s">
        <v>247</v>
      </c>
      <c r="F128" s="824">
        <v>143</v>
      </c>
      <c r="G128" s="824" t="s">
        <v>247</v>
      </c>
      <c r="H128" s="824">
        <v>202</v>
      </c>
      <c r="I128" s="51"/>
    </row>
    <row r="129" spans="1:9">
      <c r="A129" s="125"/>
      <c r="B129" s="103" t="str">
        <f t="shared" ref="B129:H129" si="6">IF(AND(B128="-",SUM(B107:B126)=0),"",IF(B128=SUM(B107:B126),"","TOTALS DON’T MATCH SUM OF THE PART"))</f>
        <v/>
      </c>
      <c r="C129" s="103" t="str">
        <f t="shared" si="6"/>
        <v/>
      </c>
      <c r="D129" s="103" t="str">
        <f t="shared" si="6"/>
        <v/>
      </c>
      <c r="E129" s="103" t="str">
        <f t="shared" si="6"/>
        <v/>
      </c>
      <c r="F129" s="103" t="str">
        <f t="shared" si="6"/>
        <v/>
      </c>
      <c r="G129" s="103" t="str">
        <f t="shared" si="6"/>
        <v/>
      </c>
      <c r="H129" s="103" t="str">
        <f t="shared" si="6"/>
        <v/>
      </c>
      <c r="I129" s="51"/>
    </row>
    <row r="130" spans="1:9">
      <c r="A130" s="106"/>
      <c r="B130" s="122" t="str">
        <f>IF(B128=B9,"","ERROR WITH TOP TABLE")</f>
        <v/>
      </c>
      <c r="C130" s="122" t="str">
        <f t="shared" ref="C130:H130" si="7">IF(C128=C9,"","ERROR WITH TOP TABLE")</f>
        <v/>
      </c>
      <c r="D130" s="122" t="str">
        <f t="shared" si="7"/>
        <v/>
      </c>
      <c r="E130" s="122" t="str">
        <f t="shared" si="7"/>
        <v/>
      </c>
      <c r="F130" s="122" t="str">
        <f t="shared" si="7"/>
        <v/>
      </c>
      <c r="G130" s="122" t="str">
        <f t="shared" si="7"/>
        <v/>
      </c>
      <c r="H130" s="122" t="str">
        <f t="shared" si="7"/>
        <v/>
      </c>
      <c r="I130" s="51"/>
    </row>
    <row r="131" spans="1:9">
      <c r="A131" s="1184" t="s">
        <v>705</v>
      </c>
      <c r="B131" s="1154" t="s">
        <v>449</v>
      </c>
      <c r="C131" s="1156" t="s">
        <v>385</v>
      </c>
      <c r="D131" s="1156"/>
      <c r="E131" s="1156"/>
      <c r="F131" s="1156"/>
      <c r="G131" s="1156"/>
      <c r="H131" s="1154" t="s">
        <v>450</v>
      </c>
      <c r="I131" s="51"/>
    </row>
    <row r="132" spans="1:9" ht="39" customHeight="1">
      <c r="A132" s="1162"/>
      <c r="B132" s="1183"/>
      <c r="C132" s="95" t="s">
        <v>451</v>
      </c>
      <c r="D132" s="95" t="s">
        <v>452</v>
      </c>
      <c r="E132" s="95" t="s">
        <v>453</v>
      </c>
      <c r="F132" s="95" t="s">
        <v>435</v>
      </c>
      <c r="G132" s="95" t="s">
        <v>454</v>
      </c>
      <c r="H132" s="1183"/>
      <c r="I132" s="51"/>
    </row>
    <row r="133" spans="1:9">
      <c r="A133" s="130"/>
      <c r="B133" s="75"/>
      <c r="C133" s="75"/>
      <c r="D133" s="75"/>
      <c r="E133" s="75"/>
      <c r="F133" s="75"/>
      <c r="G133" s="75"/>
      <c r="H133" s="75"/>
      <c r="I133" s="51"/>
    </row>
    <row r="134" spans="1:9">
      <c r="A134" s="86" t="s">
        <v>455</v>
      </c>
      <c r="I134" s="51"/>
    </row>
    <row r="135" spans="1:9">
      <c r="A135" s="131" t="s">
        <v>456</v>
      </c>
      <c r="I135" s="51"/>
    </row>
    <row r="136" spans="1:9">
      <c r="A136" s="88" t="s">
        <v>457</v>
      </c>
      <c r="B136" s="156">
        <v>181</v>
      </c>
      <c r="C136" s="115">
        <v>3</v>
      </c>
      <c r="D136" s="115">
        <v>68</v>
      </c>
      <c r="E136" s="60">
        <v>1</v>
      </c>
      <c r="F136" s="115">
        <v>91</v>
      </c>
      <c r="G136" s="115" t="s">
        <v>247</v>
      </c>
      <c r="H136" s="824">
        <v>163</v>
      </c>
      <c r="I136" s="51"/>
    </row>
    <row r="137" spans="1:9">
      <c r="A137" s="88" t="s">
        <v>458</v>
      </c>
      <c r="B137" s="156">
        <v>20</v>
      </c>
      <c r="C137" s="60" t="s">
        <v>247</v>
      </c>
      <c r="D137" s="115">
        <v>7</v>
      </c>
      <c r="E137" s="60" t="s">
        <v>247</v>
      </c>
      <c r="F137" s="60">
        <v>5</v>
      </c>
      <c r="G137" s="60" t="s">
        <v>247</v>
      </c>
      <c r="H137" s="824">
        <v>12</v>
      </c>
      <c r="I137" s="51"/>
    </row>
    <row r="138" spans="1:9">
      <c r="A138" s="131" t="s">
        <v>459</v>
      </c>
      <c r="B138" s="156"/>
      <c r="C138" s="60"/>
      <c r="D138" s="115"/>
      <c r="E138" s="115"/>
      <c r="F138" s="115"/>
      <c r="G138" s="60"/>
      <c r="H138" s="824"/>
      <c r="I138" s="51"/>
    </row>
    <row r="139" spans="1:9">
      <c r="A139" s="88" t="s">
        <v>457</v>
      </c>
      <c r="B139" s="149">
        <v>2</v>
      </c>
      <c r="C139" s="60" t="s">
        <v>247</v>
      </c>
      <c r="D139" s="60">
        <v>2</v>
      </c>
      <c r="E139" s="60" t="s">
        <v>247</v>
      </c>
      <c r="F139" s="60" t="s">
        <v>247</v>
      </c>
      <c r="G139" s="60" t="s">
        <v>247</v>
      </c>
      <c r="H139" s="824">
        <v>2</v>
      </c>
      <c r="I139" s="51"/>
    </row>
    <row r="140" spans="1:9">
      <c r="A140" s="88" t="s">
        <v>458</v>
      </c>
      <c r="B140" s="156">
        <v>8</v>
      </c>
      <c r="C140" s="60" t="s">
        <v>247</v>
      </c>
      <c r="D140" s="115">
        <v>2</v>
      </c>
      <c r="E140" s="60" t="s">
        <v>247</v>
      </c>
      <c r="F140" s="115">
        <v>6</v>
      </c>
      <c r="G140" s="60" t="s">
        <v>247</v>
      </c>
      <c r="H140" s="824">
        <v>8</v>
      </c>
      <c r="I140" s="51"/>
    </row>
    <row r="141" spans="1:9">
      <c r="B141" s="156"/>
      <c r="C141" s="60"/>
      <c r="D141" s="115"/>
      <c r="E141" s="60"/>
      <c r="F141" s="115"/>
      <c r="G141" s="60"/>
      <c r="H141" s="824"/>
      <c r="I141" s="51"/>
    </row>
    <row r="142" spans="1:9">
      <c r="A142" s="86" t="s">
        <v>460</v>
      </c>
      <c r="B142" s="156"/>
      <c r="C142" s="115"/>
      <c r="D142" s="115"/>
      <c r="E142" s="115"/>
      <c r="F142" s="115"/>
      <c r="G142" s="115"/>
      <c r="H142" s="824"/>
      <c r="I142" s="51"/>
    </row>
    <row r="143" spans="1:9">
      <c r="A143" s="132" t="s">
        <v>461</v>
      </c>
      <c r="B143" s="149">
        <v>17</v>
      </c>
      <c r="C143" s="60" t="s">
        <v>247</v>
      </c>
      <c r="D143" s="60">
        <v>2</v>
      </c>
      <c r="E143" s="60" t="s">
        <v>247</v>
      </c>
      <c r="F143" s="60">
        <v>15</v>
      </c>
      <c r="G143" s="60" t="s">
        <v>247</v>
      </c>
      <c r="H143" s="824">
        <v>17</v>
      </c>
      <c r="I143" s="51"/>
    </row>
    <row r="144" spans="1:9">
      <c r="B144" s="149"/>
      <c r="C144" s="60"/>
      <c r="D144" s="60"/>
      <c r="E144" s="60"/>
      <c r="F144" s="60"/>
      <c r="G144" s="60"/>
      <c r="H144" s="824"/>
      <c r="I144" s="51"/>
    </row>
    <row r="145" spans="1:9">
      <c r="A145" s="86" t="s">
        <v>462</v>
      </c>
      <c r="B145" s="156"/>
      <c r="C145" s="115"/>
      <c r="D145" s="115"/>
      <c r="E145" s="115"/>
      <c r="F145" s="115"/>
      <c r="G145" s="115"/>
      <c r="H145" s="824"/>
      <c r="I145" s="51"/>
    </row>
    <row r="146" spans="1:9">
      <c r="A146" s="131" t="s">
        <v>456</v>
      </c>
      <c r="B146" s="156"/>
      <c r="C146" s="115"/>
      <c r="D146" s="115"/>
      <c r="E146" s="115"/>
      <c r="F146" s="115"/>
      <c r="G146" s="115"/>
      <c r="H146" s="824"/>
      <c r="I146" s="51"/>
    </row>
    <row r="147" spans="1:9">
      <c r="A147" s="88" t="s">
        <v>457</v>
      </c>
      <c r="B147" s="156">
        <v>12</v>
      </c>
      <c r="C147" s="60" t="s">
        <v>247</v>
      </c>
      <c r="D147" s="60">
        <v>2</v>
      </c>
      <c r="E147" s="60" t="s">
        <v>247</v>
      </c>
      <c r="F147" s="115">
        <v>9</v>
      </c>
      <c r="G147" s="60" t="s">
        <v>247</v>
      </c>
      <c r="H147" s="824">
        <v>11</v>
      </c>
      <c r="I147" s="51"/>
    </row>
    <row r="148" spans="1:9">
      <c r="A148" s="88" t="s">
        <v>458</v>
      </c>
      <c r="B148" s="149">
        <v>3</v>
      </c>
      <c r="C148" s="60" t="s">
        <v>247</v>
      </c>
      <c r="D148" s="60" t="s">
        <v>247</v>
      </c>
      <c r="E148" s="60" t="s">
        <v>247</v>
      </c>
      <c r="F148" s="60">
        <v>3</v>
      </c>
      <c r="G148" s="60" t="s">
        <v>247</v>
      </c>
      <c r="H148" s="824">
        <v>3</v>
      </c>
      <c r="I148" s="51"/>
    </row>
    <row r="149" spans="1:9">
      <c r="A149" s="131" t="s">
        <v>459</v>
      </c>
      <c r="B149" s="156"/>
      <c r="C149" s="60"/>
      <c r="D149" s="115"/>
      <c r="E149" s="60"/>
      <c r="F149" s="115"/>
      <c r="G149" s="115"/>
      <c r="H149" s="824"/>
      <c r="I149" s="51"/>
    </row>
    <row r="150" spans="1:9">
      <c r="A150" s="88" t="s">
        <v>457</v>
      </c>
      <c r="B150" s="149">
        <v>2</v>
      </c>
      <c r="C150" s="60" t="s">
        <v>247</v>
      </c>
      <c r="D150" s="60" t="s">
        <v>247</v>
      </c>
      <c r="E150" s="60" t="s">
        <v>247</v>
      </c>
      <c r="F150" s="60">
        <v>2</v>
      </c>
      <c r="G150" s="60" t="s">
        <v>247</v>
      </c>
      <c r="H150" s="824">
        <v>2</v>
      </c>
      <c r="I150" s="51"/>
    </row>
    <row r="151" spans="1:9">
      <c r="A151" s="88" t="s">
        <v>458</v>
      </c>
      <c r="B151" s="149">
        <v>2</v>
      </c>
      <c r="C151" s="60" t="s">
        <v>247</v>
      </c>
      <c r="D151" s="60" t="s">
        <v>247</v>
      </c>
      <c r="E151" s="60" t="s">
        <v>247</v>
      </c>
      <c r="F151" s="60">
        <v>2</v>
      </c>
      <c r="G151" s="60" t="s">
        <v>247</v>
      </c>
      <c r="H151" s="824">
        <v>2</v>
      </c>
      <c r="I151" s="51"/>
    </row>
    <row r="152" spans="1:9">
      <c r="B152" s="149"/>
      <c r="C152" s="60"/>
      <c r="D152" s="60"/>
      <c r="E152" s="60"/>
      <c r="F152" s="60"/>
      <c r="G152" s="60"/>
      <c r="H152" s="824"/>
      <c r="I152" s="51"/>
    </row>
    <row r="153" spans="1:9">
      <c r="A153" s="86" t="s">
        <v>270</v>
      </c>
      <c r="B153" s="149"/>
      <c r="C153" s="60"/>
      <c r="D153" s="115"/>
      <c r="E153" s="60"/>
      <c r="F153" s="115"/>
      <c r="G153" s="115"/>
      <c r="H153" s="824"/>
      <c r="I153" s="51"/>
    </row>
    <row r="154" spans="1:9" ht="25.5">
      <c r="A154" s="133" t="s">
        <v>463</v>
      </c>
      <c r="B154" s="149" t="s">
        <v>247</v>
      </c>
      <c r="C154" s="60" t="s">
        <v>247</v>
      </c>
      <c r="D154" s="60" t="s">
        <v>247</v>
      </c>
      <c r="E154" s="60" t="s">
        <v>247</v>
      </c>
      <c r="F154" s="60" t="s">
        <v>247</v>
      </c>
      <c r="G154" s="60" t="s">
        <v>247</v>
      </c>
      <c r="H154" s="824" t="s">
        <v>247</v>
      </c>
      <c r="I154" s="51"/>
    </row>
    <row r="155" spans="1:9" ht="38.25">
      <c r="A155" s="133" t="s">
        <v>464</v>
      </c>
      <c r="B155" s="149" t="s">
        <v>247</v>
      </c>
      <c r="C155" s="60" t="s">
        <v>247</v>
      </c>
      <c r="D155" s="60" t="s">
        <v>247</v>
      </c>
      <c r="E155" s="60" t="s">
        <v>247</v>
      </c>
      <c r="F155" s="60" t="s">
        <v>247</v>
      </c>
      <c r="G155" s="60" t="s">
        <v>247</v>
      </c>
      <c r="H155" s="824" t="s">
        <v>247</v>
      </c>
      <c r="I155" s="51"/>
    </row>
    <row r="156" spans="1:9">
      <c r="A156" s="839"/>
      <c r="B156" s="843"/>
      <c r="C156" s="844"/>
      <c r="D156" s="844"/>
      <c r="E156" s="844"/>
      <c r="F156" s="844"/>
      <c r="G156" s="844"/>
      <c r="H156" s="845"/>
      <c r="I156" s="51"/>
    </row>
    <row r="157" spans="1:9">
      <c r="A157" s="86" t="s">
        <v>231</v>
      </c>
      <c r="B157" s="824">
        <v>247</v>
      </c>
      <c r="C157" s="824">
        <v>3</v>
      </c>
      <c r="D157" s="824">
        <v>83</v>
      </c>
      <c r="E157" s="824">
        <v>1</v>
      </c>
      <c r="F157" s="824">
        <v>133</v>
      </c>
      <c r="G157" s="824" t="s">
        <v>247</v>
      </c>
      <c r="H157" s="824">
        <v>220</v>
      </c>
      <c r="I157" s="51"/>
    </row>
    <row r="158" spans="1:9">
      <c r="A158" s="125"/>
      <c r="B158" s="103" t="str">
        <f t="shared" ref="B158:H158" si="8">IF(AND(B157="-",SUM(B136:B155)=0),"",IF(B157=SUM(B136:B155),"","TOTALS DON’T MATCH SUM OF THE PART"))</f>
        <v/>
      </c>
      <c r="C158" s="103" t="str">
        <f t="shared" si="8"/>
        <v/>
      </c>
      <c r="D158" s="103" t="str">
        <f t="shared" si="8"/>
        <v/>
      </c>
      <c r="E158" s="103" t="str">
        <f t="shared" si="8"/>
        <v/>
      </c>
      <c r="F158" s="103" t="str">
        <f t="shared" si="8"/>
        <v/>
      </c>
      <c r="G158" s="103" t="str">
        <f t="shared" si="8"/>
        <v/>
      </c>
      <c r="H158" s="103" t="str">
        <f t="shared" si="8"/>
        <v/>
      </c>
      <c r="I158" s="51"/>
    </row>
    <row r="159" spans="1:9">
      <c r="A159" s="106"/>
      <c r="B159" s="122" t="str">
        <f>IF(B157=B8,"","ERROR WITH TOP TABLE")</f>
        <v/>
      </c>
      <c r="C159" s="122" t="str">
        <f t="shared" ref="C159:H159" si="9">IF(C157=C8,"","ERROR WITH TOP TABLE")</f>
        <v/>
      </c>
      <c r="D159" s="122" t="str">
        <f t="shared" si="9"/>
        <v/>
      </c>
      <c r="E159" s="122" t="str">
        <f t="shared" si="9"/>
        <v/>
      </c>
      <c r="F159" s="122" t="str">
        <f t="shared" si="9"/>
        <v/>
      </c>
      <c r="G159" s="122" t="str">
        <f t="shared" si="9"/>
        <v/>
      </c>
      <c r="H159" s="122" t="str">
        <f t="shared" si="9"/>
        <v/>
      </c>
      <c r="I159" s="51"/>
    </row>
    <row r="160" spans="1:9">
      <c r="A160" s="1185" t="s">
        <v>580</v>
      </c>
      <c r="B160" s="1154" t="s">
        <v>449</v>
      </c>
      <c r="C160" s="1156" t="s">
        <v>385</v>
      </c>
      <c r="D160" s="1156"/>
      <c r="E160" s="1156"/>
      <c r="F160" s="1156"/>
      <c r="G160" s="1156"/>
      <c r="H160" s="1154" t="s">
        <v>450</v>
      </c>
      <c r="I160" s="51"/>
    </row>
    <row r="161" spans="1:9" ht="45" customHeight="1">
      <c r="A161" s="1186"/>
      <c r="B161" s="1183"/>
      <c r="C161" s="95" t="s">
        <v>451</v>
      </c>
      <c r="D161" s="95" t="s">
        <v>452</v>
      </c>
      <c r="E161" s="95" t="s">
        <v>453</v>
      </c>
      <c r="F161" s="95" t="s">
        <v>435</v>
      </c>
      <c r="G161" s="95" t="s">
        <v>454</v>
      </c>
      <c r="H161" s="1183"/>
      <c r="I161" s="51"/>
    </row>
    <row r="162" spans="1:9">
      <c r="A162" s="130"/>
      <c r="B162" s="75"/>
      <c r="C162" s="75"/>
      <c r="D162" s="75"/>
      <c r="E162" s="75"/>
      <c r="F162" s="75"/>
      <c r="G162" s="75"/>
      <c r="H162" s="75"/>
      <c r="I162" s="51"/>
    </row>
    <row r="163" spans="1:9">
      <c r="A163" s="86" t="s">
        <v>455</v>
      </c>
      <c r="I163" s="51"/>
    </row>
    <row r="164" spans="1:9">
      <c r="A164" s="131" t="s">
        <v>456</v>
      </c>
      <c r="I164" s="51"/>
    </row>
    <row r="165" spans="1:9">
      <c r="A165" s="88" t="s">
        <v>457</v>
      </c>
      <c r="B165" s="156">
        <v>103</v>
      </c>
      <c r="C165" s="115">
        <v>1</v>
      </c>
      <c r="D165" s="115">
        <v>39</v>
      </c>
      <c r="E165" s="60" t="s">
        <v>247</v>
      </c>
      <c r="F165" s="115">
        <v>51</v>
      </c>
      <c r="G165" s="115" t="s">
        <v>247</v>
      </c>
      <c r="H165" s="824">
        <v>91</v>
      </c>
      <c r="I165" s="51"/>
    </row>
    <row r="166" spans="1:9">
      <c r="A166" s="88" t="s">
        <v>458</v>
      </c>
      <c r="B166" s="156" t="s">
        <v>247</v>
      </c>
      <c r="C166" s="60" t="s">
        <v>247</v>
      </c>
      <c r="D166" s="115" t="s">
        <v>247</v>
      </c>
      <c r="E166" s="60" t="s">
        <v>247</v>
      </c>
      <c r="F166" s="60" t="s">
        <v>247</v>
      </c>
      <c r="G166" s="60" t="s">
        <v>247</v>
      </c>
      <c r="H166" s="824" t="s">
        <v>247</v>
      </c>
      <c r="I166" s="51"/>
    </row>
    <row r="167" spans="1:9">
      <c r="A167" s="131" t="s">
        <v>459</v>
      </c>
      <c r="B167" s="156"/>
      <c r="C167" s="60"/>
      <c r="D167" s="115"/>
      <c r="E167" s="115"/>
      <c r="F167" s="115"/>
      <c r="G167" s="60"/>
      <c r="H167" s="824"/>
      <c r="I167" s="51"/>
    </row>
    <row r="168" spans="1:9">
      <c r="A168" s="88" t="s">
        <v>457</v>
      </c>
      <c r="B168" s="149" t="s">
        <v>247</v>
      </c>
      <c r="C168" s="60" t="s">
        <v>247</v>
      </c>
      <c r="D168" s="60">
        <v>2</v>
      </c>
      <c r="E168" s="60" t="s">
        <v>247</v>
      </c>
      <c r="F168" s="60" t="s">
        <v>247</v>
      </c>
      <c r="G168" s="60" t="s">
        <v>247</v>
      </c>
      <c r="H168" s="824">
        <v>2</v>
      </c>
      <c r="I168" s="51"/>
    </row>
    <row r="169" spans="1:9">
      <c r="A169" s="88" t="s">
        <v>458</v>
      </c>
      <c r="B169" s="156">
        <v>9</v>
      </c>
      <c r="C169" s="60" t="s">
        <v>247</v>
      </c>
      <c r="D169" s="115">
        <v>2</v>
      </c>
      <c r="E169" s="60" t="s">
        <v>247</v>
      </c>
      <c r="F169" s="115">
        <v>3</v>
      </c>
      <c r="G169" s="60" t="s">
        <v>247</v>
      </c>
      <c r="H169" s="824">
        <v>5</v>
      </c>
      <c r="I169" s="51"/>
    </row>
    <row r="170" spans="1:9">
      <c r="B170" s="156"/>
      <c r="C170" s="60"/>
      <c r="D170" s="115"/>
      <c r="E170" s="60"/>
      <c r="F170" s="115"/>
      <c r="G170" s="60"/>
      <c r="H170" s="824"/>
      <c r="I170" s="51"/>
    </row>
    <row r="171" spans="1:9">
      <c r="A171" s="86" t="s">
        <v>460</v>
      </c>
      <c r="B171" s="156"/>
      <c r="C171" s="115"/>
      <c r="D171" s="115"/>
      <c r="E171" s="115"/>
      <c r="F171" s="115"/>
      <c r="G171" s="115"/>
      <c r="H171" s="824"/>
      <c r="I171" s="51"/>
    </row>
    <row r="172" spans="1:9">
      <c r="A172" s="132" t="s">
        <v>461</v>
      </c>
      <c r="B172" s="149" t="s">
        <v>247</v>
      </c>
      <c r="C172" s="60" t="s">
        <v>247</v>
      </c>
      <c r="D172" s="60" t="s">
        <v>247</v>
      </c>
      <c r="E172" s="60" t="s">
        <v>247</v>
      </c>
      <c r="F172" s="60" t="s">
        <v>247</v>
      </c>
      <c r="G172" s="60" t="s">
        <v>247</v>
      </c>
      <c r="H172" s="824" t="s">
        <v>247</v>
      </c>
      <c r="I172" s="51"/>
    </row>
    <row r="173" spans="1:9">
      <c r="B173" s="149"/>
      <c r="C173" s="60"/>
      <c r="D173" s="60"/>
      <c r="E173" s="60"/>
      <c r="F173" s="60"/>
      <c r="G173" s="60"/>
      <c r="H173" s="824"/>
      <c r="I173" s="51"/>
    </row>
    <row r="174" spans="1:9">
      <c r="A174" s="86" t="s">
        <v>462</v>
      </c>
      <c r="B174" s="156"/>
      <c r="C174" s="115"/>
      <c r="D174" s="115"/>
      <c r="E174" s="115"/>
      <c r="F174" s="115"/>
      <c r="G174" s="115"/>
      <c r="H174" s="824"/>
      <c r="I174" s="51"/>
    </row>
    <row r="175" spans="1:9">
      <c r="A175" s="131" t="s">
        <v>456</v>
      </c>
      <c r="B175" s="156"/>
      <c r="C175" s="115"/>
      <c r="D175" s="115"/>
      <c r="E175" s="115"/>
      <c r="F175" s="115"/>
      <c r="G175" s="115"/>
      <c r="H175" s="824"/>
      <c r="I175" s="51"/>
    </row>
    <row r="176" spans="1:9">
      <c r="A176" s="88" t="s">
        <v>457</v>
      </c>
      <c r="B176" s="156">
        <v>4</v>
      </c>
      <c r="C176" s="60" t="s">
        <v>247</v>
      </c>
      <c r="D176" s="60" t="s">
        <v>247</v>
      </c>
      <c r="E176" s="60">
        <v>1</v>
      </c>
      <c r="F176" s="115">
        <v>4</v>
      </c>
      <c r="G176" s="60" t="s">
        <v>247</v>
      </c>
      <c r="H176" s="824">
        <v>5</v>
      </c>
      <c r="I176" s="51"/>
    </row>
    <row r="177" spans="1:9">
      <c r="A177" s="88" t="s">
        <v>458</v>
      </c>
      <c r="B177" s="149">
        <v>1</v>
      </c>
      <c r="C177" s="60" t="s">
        <v>247</v>
      </c>
      <c r="D177" s="60" t="s">
        <v>247</v>
      </c>
      <c r="E177" s="60" t="s">
        <v>247</v>
      </c>
      <c r="F177" s="60">
        <v>1</v>
      </c>
      <c r="G177" s="60" t="s">
        <v>247</v>
      </c>
      <c r="H177" s="824">
        <v>1</v>
      </c>
      <c r="I177" s="51"/>
    </row>
    <row r="178" spans="1:9">
      <c r="A178" s="131" t="s">
        <v>459</v>
      </c>
      <c r="B178" s="156"/>
      <c r="C178" s="60"/>
      <c r="D178" s="115"/>
      <c r="E178" s="60"/>
      <c r="F178" s="115"/>
      <c r="G178" s="115"/>
      <c r="H178" s="824"/>
      <c r="I178" s="51"/>
    </row>
    <row r="179" spans="1:9">
      <c r="A179" s="88" t="s">
        <v>457</v>
      </c>
      <c r="B179" s="149">
        <v>1</v>
      </c>
      <c r="C179" s="60" t="s">
        <v>247</v>
      </c>
      <c r="D179" s="60" t="s">
        <v>247</v>
      </c>
      <c r="E179" s="60" t="s">
        <v>247</v>
      </c>
      <c r="F179" s="60" t="s">
        <v>247</v>
      </c>
      <c r="G179" s="60" t="s">
        <v>247</v>
      </c>
      <c r="H179" s="824" t="s">
        <v>247</v>
      </c>
      <c r="I179" s="51"/>
    </row>
    <row r="180" spans="1:9">
      <c r="A180" s="88" t="s">
        <v>458</v>
      </c>
      <c r="B180" s="149" t="s">
        <v>247</v>
      </c>
      <c r="C180" s="60" t="s">
        <v>247</v>
      </c>
      <c r="D180" s="60" t="s">
        <v>247</v>
      </c>
      <c r="E180" s="60" t="s">
        <v>247</v>
      </c>
      <c r="F180" s="60" t="s">
        <v>247</v>
      </c>
      <c r="G180" s="60" t="s">
        <v>247</v>
      </c>
      <c r="H180" s="824" t="s">
        <v>247</v>
      </c>
      <c r="I180" s="51"/>
    </row>
    <row r="181" spans="1:9">
      <c r="B181" s="149"/>
      <c r="C181" s="60"/>
      <c r="D181" s="60"/>
      <c r="E181" s="60"/>
      <c r="F181" s="60"/>
      <c r="G181" s="60"/>
      <c r="H181" s="824"/>
      <c r="I181" s="51"/>
    </row>
    <row r="182" spans="1:9">
      <c r="A182" s="86" t="s">
        <v>270</v>
      </c>
      <c r="B182" s="149"/>
      <c r="C182" s="60"/>
      <c r="D182" s="115"/>
      <c r="E182" s="60"/>
      <c r="F182" s="115"/>
      <c r="G182" s="115"/>
      <c r="H182" s="824"/>
      <c r="I182" s="51"/>
    </row>
    <row r="183" spans="1:9" ht="25.5">
      <c r="A183" s="133" t="s">
        <v>463</v>
      </c>
      <c r="B183" s="149" t="s">
        <v>247</v>
      </c>
      <c r="C183" s="60" t="s">
        <v>247</v>
      </c>
      <c r="D183" s="60" t="s">
        <v>247</v>
      </c>
      <c r="E183" s="60" t="s">
        <v>247</v>
      </c>
      <c r="F183" s="60" t="s">
        <v>247</v>
      </c>
      <c r="G183" s="60" t="s">
        <v>247</v>
      </c>
      <c r="H183" s="824" t="s">
        <v>247</v>
      </c>
      <c r="I183" s="51"/>
    </row>
    <row r="184" spans="1:9" ht="38.25">
      <c r="A184" s="133" t="s">
        <v>464</v>
      </c>
      <c r="B184" s="149" t="s">
        <v>247</v>
      </c>
      <c r="C184" s="60" t="s">
        <v>247</v>
      </c>
      <c r="D184" s="60" t="s">
        <v>247</v>
      </c>
      <c r="E184" s="60" t="s">
        <v>247</v>
      </c>
      <c r="F184" s="60" t="s">
        <v>247</v>
      </c>
      <c r="G184" s="60" t="s">
        <v>247</v>
      </c>
      <c r="H184" s="824" t="s">
        <v>247</v>
      </c>
      <c r="I184" s="51"/>
    </row>
    <row r="185" spans="1:9">
      <c r="A185" s="839"/>
      <c r="B185" s="843"/>
      <c r="C185" s="844"/>
      <c r="D185" s="844"/>
      <c r="E185" s="844"/>
      <c r="F185" s="844"/>
      <c r="G185" s="844"/>
      <c r="H185" s="845"/>
      <c r="I185" s="51"/>
    </row>
    <row r="186" spans="1:9">
      <c r="A186" s="86" t="s">
        <v>231</v>
      </c>
      <c r="B186" s="824">
        <v>118</v>
      </c>
      <c r="C186" s="824">
        <v>1</v>
      </c>
      <c r="D186" s="824">
        <v>43</v>
      </c>
      <c r="E186" s="824">
        <v>1</v>
      </c>
      <c r="F186" s="824">
        <v>59</v>
      </c>
      <c r="G186" s="824" t="s">
        <v>247</v>
      </c>
      <c r="H186" s="824">
        <v>104</v>
      </c>
      <c r="I186" s="51"/>
    </row>
    <row r="187" spans="1:9">
      <c r="A187" s="125"/>
      <c r="B187" s="103" t="str">
        <f t="shared" ref="B187:H187" si="10">IF(AND(B186="-",SUM(B165:B184)=0),"",IF(B186=SUM(B165:B184),"","TOTALS DON’T MATCH SUM OF THE PART"))</f>
        <v/>
      </c>
      <c r="C187" s="103" t="str">
        <f t="shared" si="10"/>
        <v/>
      </c>
      <c r="D187" s="103" t="str">
        <f t="shared" si="10"/>
        <v/>
      </c>
      <c r="E187" s="103" t="str">
        <f t="shared" si="10"/>
        <v/>
      </c>
      <c r="F187" s="103" t="str">
        <f t="shared" si="10"/>
        <v/>
      </c>
      <c r="G187" s="103" t="str">
        <f t="shared" si="10"/>
        <v/>
      </c>
      <c r="H187" s="103" t="str">
        <f t="shared" si="10"/>
        <v/>
      </c>
    </row>
    <row r="188" spans="1:9">
      <c r="A188" s="136" t="s">
        <v>706</v>
      </c>
      <c r="B188" s="122" t="str">
        <f>IF(B186=B7,"","ERROR WITH TOP TABLE")</f>
        <v/>
      </c>
      <c r="C188" s="122" t="str">
        <f t="shared" ref="C188:H188" si="11">IF(C186=C7,"","ERROR WITH TOP TABLE")</f>
        <v/>
      </c>
      <c r="D188" s="122" t="str">
        <f t="shared" si="11"/>
        <v/>
      </c>
      <c r="E188" s="122" t="str">
        <f t="shared" si="11"/>
        <v/>
      </c>
      <c r="F188" s="122" t="str">
        <f t="shared" si="11"/>
        <v/>
      </c>
      <c r="G188" s="122" t="str">
        <f t="shared" si="11"/>
        <v/>
      </c>
      <c r="H188" s="122" t="str">
        <f t="shared" si="11"/>
        <v/>
      </c>
    </row>
    <row r="189" spans="1:9">
      <c r="A189" s="93" t="s">
        <v>176</v>
      </c>
    </row>
    <row r="190" spans="1:9">
      <c r="A190" s="94" t="s">
        <v>180</v>
      </c>
    </row>
  </sheetData>
  <mergeCells count="28">
    <mergeCell ref="A5:A6"/>
    <mergeCell ref="B5:B6"/>
    <mergeCell ref="C5:G5"/>
    <mergeCell ref="H102:H103"/>
    <mergeCell ref="H5:H6"/>
    <mergeCell ref="A102:A103"/>
    <mergeCell ref="B102:B103"/>
    <mergeCell ref="A15:A16"/>
    <mergeCell ref="B15:B16"/>
    <mergeCell ref="C73:G73"/>
    <mergeCell ref="A131:A132"/>
    <mergeCell ref="B131:B132"/>
    <mergeCell ref="A160:A161"/>
    <mergeCell ref="B160:B161"/>
    <mergeCell ref="C160:G160"/>
    <mergeCell ref="H160:H161"/>
    <mergeCell ref="C15:G15"/>
    <mergeCell ref="H15:H16"/>
    <mergeCell ref="C44:G44"/>
    <mergeCell ref="H44:H45"/>
    <mergeCell ref="C131:G131"/>
    <mergeCell ref="H131:H132"/>
    <mergeCell ref="C102:G102"/>
    <mergeCell ref="A44:A45"/>
    <mergeCell ref="B44:B45"/>
    <mergeCell ref="A73:A74"/>
    <mergeCell ref="B73:B74"/>
    <mergeCell ref="H73:H74"/>
  </mergeCells>
  <phoneticPr fontId="2" type="noConversion"/>
  <conditionalFormatting sqref="B42:H42 B71:H71 B100:H100 B129:H129 B158:H158 B187:H187 I7:I186">
    <cfRule type="cellIs" dxfId="23" priority="1" stopIfTrue="1" operator="notEqual">
      <formula>""""""</formula>
    </cfRule>
  </conditionalFormatting>
  <hyperlinks>
    <hyperlink ref="H1" location="Index!A1" display="Index"/>
  </hyperlinks>
  <pageMargins left="0.74803149606299213" right="0.74803149606299213" top="0.98425196850393704" bottom="0.98425196850393704" header="0.51181102362204722" footer="0.51181102362204722"/>
  <pageSetup paperSize="9" scale="50" orientation="landscape" r:id="rId1"/>
  <headerFooter alignWithMargins="0">
    <oddHeader>&amp;CCourt Statistics Quarterly 
Additional Tables - 2014</oddHeader>
    <oddFooter>Page &amp;P of &amp;N</oddFooter>
  </headerFooter>
  <rowBreaks count="3" manualBreakCount="3">
    <brk id="43" max="7" man="1"/>
    <brk id="101" max="7" man="1"/>
    <brk id="159" max="7" man="1"/>
  </rowBreaks>
</worksheet>
</file>

<file path=xl/worksheets/sheet6.xml><?xml version="1.0" encoding="utf-8"?>
<worksheet xmlns="http://schemas.openxmlformats.org/spreadsheetml/2006/main" xmlns:r="http://schemas.openxmlformats.org/officeDocument/2006/relationships">
  <sheetPr codeName="Sheet6"/>
  <dimension ref="A1:J195"/>
  <sheetViews>
    <sheetView zoomScaleNormal="100" zoomScaleSheetLayoutView="115" workbookViewId="0"/>
  </sheetViews>
  <sheetFormatPr defaultRowHeight="12.75"/>
  <cols>
    <col min="1" max="1" width="29" style="91" customWidth="1"/>
    <col min="2" max="2" width="12.42578125" style="91" customWidth="1"/>
    <col min="3" max="7" width="11.7109375" style="91" customWidth="1"/>
    <col min="8" max="16384" width="9.140625" style="91"/>
  </cols>
  <sheetData>
    <row r="1" spans="1:10">
      <c r="A1" s="86" t="s">
        <v>826</v>
      </c>
      <c r="G1" s="105" t="s">
        <v>643</v>
      </c>
    </row>
    <row r="2" spans="1:10">
      <c r="A2" s="86" t="s">
        <v>379</v>
      </c>
      <c r="J2" s="138"/>
    </row>
    <row r="3" spans="1:10">
      <c r="A3" s="1192" t="s">
        <v>755</v>
      </c>
      <c r="B3" s="1192"/>
      <c r="C3" s="1192"/>
      <c r="D3" s="1192"/>
      <c r="E3" s="1192"/>
      <c r="F3" s="1192"/>
      <c r="G3" s="1192"/>
    </row>
    <row r="4" spans="1:10">
      <c r="A4" s="139"/>
      <c r="B4" s="139"/>
      <c r="C4" s="139"/>
      <c r="D4" s="139"/>
      <c r="E4" s="139"/>
      <c r="F4" s="139"/>
      <c r="G4" s="139"/>
    </row>
    <row r="5" spans="1:10">
      <c r="A5" s="1187"/>
      <c r="B5" s="100"/>
      <c r="C5" s="1194" t="s">
        <v>385</v>
      </c>
      <c r="D5" s="1195"/>
      <c r="E5" s="1195"/>
      <c r="F5" s="1195"/>
      <c r="G5" s="101"/>
    </row>
    <row r="6" spans="1:10" ht="38.25">
      <c r="A6" s="1193"/>
      <c r="B6" s="96" t="s">
        <v>466</v>
      </c>
      <c r="C6" s="95" t="s">
        <v>467</v>
      </c>
      <c r="D6" s="95" t="s">
        <v>452</v>
      </c>
      <c r="E6" s="95" t="s">
        <v>468</v>
      </c>
      <c r="F6" s="95" t="s">
        <v>270</v>
      </c>
      <c r="G6" s="96" t="s">
        <v>469</v>
      </c>
    </row>
    <row r="7" spans="1:10">
      <c r="A7" s="140">
        <v>2009</v>
      </c>
      <c r="B7" s="64">
        <v>40</v>
      </c>
      <c r="C7" s="146">
        <v>4</v>
      </c>
      <c r="D7" s="147">
        <v>27</v>
      </c>
      <c r="E7" s="147">
        <v>26</v>
      </c>
      <c r="F7" s="148" t="s">
        <v>247</v>
      </c>
      <c r="G7" s="824">
        <v>57</v>
      </c>
      <c r="H7" s="51"/>
    </row>
    <row r="8" spans="1:10">
      <c r="A8" s="140">
        <v>2010</v>
      </c>
      <c r="B8" s="64">
        <v>68</v>
      </c>
      <c r="C8" s="102">
        <v>2</v>
      </c>
      <c r="D8" s="60">
        <v>32</v>
      </c>
      <c r="E8" s="60">
        <v>25</v>
      </c>
      <c r="F8" s="149" t="s">
        <v>247</v>
      </c>
      <c r="G8" s="824">
        <v>59</v>
      </c>
      <c r="H8" s="51"/>
    </row>
    <row r="9" spans="1:10">
      <c r="A9" s="140">
        <v>2011</v>
      </c>
      <c r="B9" s="64">
        <v>77</v>
      </c>
      <c r="C9" s="102" t="s">
        <v>247</v>
      </c>
      <c r="D9" s="60">
        <v>37</v>
      </c>
      <c r="E9" s="60">
        <v>38</v>
      </c>
      <c r="F9" s="149">
        <v>6</v>
      </c>
      <c r="G9" s="824">
        <v>81</v>
      </c>
      <c r="H9" s="51"/>
    </row>
    <row r="10" spans="1:10">
      <c r="A10" s="140">
        <v>2012</v>
      </c>
      <c r="B10" s="64">
        <v>116</v>
      </c>
      <c r="C10" s="102">
        <v>2</v>
      </c>
      <c r="D10" s="60">
        <v>39</v>
      </c>
      <c r="E10" s="60">
        <v>38</v>
      </c>
      <c r="F10" s="149">
        <v>7</v>
      </c>
      <c r="G10" s="824">
        <v>86</v>
      </c>
      <c r="H10" s="51"/>
    </row>
    <row r="11" spans="1:10">
      <c r="A11" s="140">
        <v>2013</v>
      </c>
      <c r="B11" s="64">
        <v>109</v>
      </c>
      <c r="C11" s="102" t="s">
        <v>247</v>
      </c>
      <c r="D11" s="60">
        <v>44</v>
      </c>
      <c r="E11" s="60">
        <v>47</v>
      </c>
      <c r="F11" s="149">
        <v>4</v>
      </c>
      <c r="G11" s="824">
        <v>95</v>
      </c>
      <c r="H11" s="51"/>
    </row>
    <row r="12" spans="1:10">
      <c r="A12" s="141">
        <v>2014</v>
      </c>
      <c r="B12" s="74">
        <v>25</v>
      </c>
      <c r="C12" s="150">
        <v>1</v>
      </c>
      <c r="D12" s="117">
        <v>2</v>
      </c>
      <c r="E12" s="117">
        <v>4</v>
      </c>
      <c r="F12" s="151">
        <v>2</v>
      </c>
      <c r="G12" s="825">
        <v>9</v>
      </c>
      <c r="H12" s="51"/>
      <c r="J12" s="142"/>
    </row>
    <row r="13" spans="1:10">
      <c r="A13" s="100"/>
      <c r="B13" s="101"/>
      <c r="C13" s="101"/>
      <c r="D13" s="101"/>
      <c r="E13" s="101"/>
      <c r="F13" s="101"/>
      <c r="G13" s="101"/>
      <c r="H13" s="143"/>
    </row>
    <row r="14" spans="1:10">
      <c r="A14" s="73"/>
      <c r="B14" s="64"/>
      <c r="C14" s="64"/>
      <c r="D14" s="64"/>
      <c r="E14" s="64"/>
      <c r="F14" s="64"/>
      <c r="G14" s="64"/>
      <c r="H14" s="143"/>
    </row>
    <row r="15" spans="1:10">
      <c r="A15" s="1187" t="s">
        <v>182</v>
      </c>
      <c r="B15" s="97"/>
      <c r="C15" s="1188" t="s">
        <v>385</v>
      </c>
      <c r="D15" s="1189"/>
      <c r="E15" s="1189"/>
      <c r="F15" s="1189"/>
      <c r="G15" s="98"/>
    </row>
    <row r="16" spans="1:10" ht="38.25">
      <c r="A16" s="1193"/>
      <c r="B16" s="96" t="s">
        <v>466</v>
      </c>
      <c r="C16" s="95" t="s">
        <v>467</v>
      </c>
      <c r="D16" s="95" t="s">
        <v>452</v>
      </c>
      <c r="E16" s="95" t="s">
        <v>468</v>
      </c>
      <c r="F16" s="95" t="s">
        <v>270</v>
      </c>
      <c r="G16" s="96" t="s">
        <v>469</v>
      </c>
    </row>
    <row r="17" spans="1:10">
      <c r="A17" s="130"/>
      <c r="B17" s="75"/>
      <c r="C17" s="152"/>
      <c r="D17" s="153"/>
      <c r="E17" s="153"/>
      <c r="F17" s="154"/>
      <c r="G17" s="75"/>
    </row>
    <row r="18" spans="1:10">
      <c r="A18" s="86" t="s">
        <v>455</v>
      </c>
      <c r="B18" s="90"/>
      <c r="C18" s="155"/>
      <c r="D18" s="115"/>
      <c r="E18" s="115"/>
      <c r="F18" s="156"/>
      <c r="G18" s="90"/>
    </row>
    <row r="19" spans="1:10">
      <c r="A19" s="144" t="s">
        <v>456</v>
      </c>
      <c r="B19" s="90"/>
      <c r="C19" s="155"/>
      <c r="D19" s="115"/>
      <c r="E19" s="115"/>
      <c r="F19" s="156"/>
      <c r="G19" s="90"/>
    </row>
    <row r="20" spans="1:10">
      <c r="A20" s="88" t="s">
        <v>457</v>
      </c>
      <c r="B20" s="115">
        <v>7</v>
      </c>
      <c r="C20" s="102"/>
      <c r="D20" s="115">
        <v>1</v>
      </c>
      <c r="E20" s="115">
        <v>3</v>
      </c>
      <c r="F20" s="156">
        <v>1</v>
      </c>
      <c r="G20" s="826">
        <v>5</v>
      </c>
      <c r="H20" s="51"/>
    </row>
    <row r="21" spans="1:10">
      <c r="A21" s="88" t="s">
        <v>458</v>
      </c>
      <c r="B21" s="115">
        <v>3</v>
      </c>
      <c r="C21" s="102"/>
      <c r="D21" s="115" t="s">
        <v>247</v>
      </c>
      <c r="E21" s="115" t="s">
        <v>247</v>
      </c>
      <c r="F21" s="149" t="s">
        <v>247</v>
      </c>
      <c r="G21" s="826"/>
      <c r="H21" s="51"/>
    </row>
    <row r="22" spans="1:10">
      <c r="A22" s="144" t="s">
        <v>459</v>
      </c>
      <c r="B22" s="115"/>
      <c r="C22" s="155"/>
      <c r="D22" s="115"/>
      <c r="E22" s="115"/>
      <c r="F22" s="156"/>
      <c r="G22" s="826"/>
      <c r="H22" s="51"/>
    </row>
    <row r="23" spans="1:10">
      <c r="A23" s="88" t="s">
        <v>457</v>
      </c>
      <c r="B23" s="60">
        <v>4</v>
      </c>
      <c r="C23" s="102"/>
      <c r="D23" s="60" t="s">
        <v>247</v>
      </c>
      <c r="E23" s="60" t="s">
        <v>247</v>
      </c>
      <c r="F23" s="149" t="s">
        <v>247</v>
      </c>
      <c r="G23" s="827" t="s">
        <v>247</v>
      </c>
      <c r="H23" s="51"/>
    </row>
    <row r="24" spans="1:10">
      <c r="A24" s="88" t="s">
        <v>458</v>
      </c>
      <c r="B24" s="60" t="s">
        <v>247</v>
      </c>
      <c r="C24" s="102"/>
      <c r="D24" s="60" t="s">
        <v>247</v>
      </c>
      <c r="E24" s="60" t="s">
        <v>247</v>
      </c>
      <c r="F24" s="149" t="s">
        <v>247</v>
      </c>
      <c r="G24" s="827" t="s">
        <v>247</v>
      </c>
      <c r="H24" s="51"/>
    </row>
    <row r="25" spans="1:10">
      <c r="B25" s="115"/>
      <c r="C25" s="155"/>
      <c r="D25" s="115"/>
      <c r="E25" s="115"/>
      <c r="F25" s="156"/>
      <c r="G25" s="826"/>
      <c r="H25" s="51"/>
      <c r="J25" s="142"/>
    </row>
    <row r="26" spans="1:10">
      <c r="A26" s="86" t="s">
        <v>460</v>
      </c>
      <c r="B26" s="115"/>
      <c r="C26" s="155"/>
      <c r="D26" s="115"/>
      <c r="E26" s="115"/>
      <c r="F26" s="156"/>
      <c r="G26" s="826"/>
      <c r="H26" s="51"/>
    </row>
    <row r="27" spans="1:10">
      <c r="A27" s="132" t="s">
        <v>461</v>
      </c>
      <c r="B27" s="115">
        <v>11</v>
      </c>
      <c r="C27" s="102">
        <v>1</v>
      </c>
      <c r="D27" s="115">
        <v>1</v>
      </c>
      <c r="E27" s="115">
        <v>1</v>
      </c>
      <c r="F27" s="156">
        <v>1</v>
      </c>
      <c r="G27" s="826">
        <v>4</v>
      </c>
      <c r="H27" s="51"/>
    </row>
    <row r="28" spans="1:10">
      <c r="B28" s="115"/>
      <c r="C28" s="155"/>
      <c r="D28" s="115"/>
      <c r="E28" s="115"/>
      <c r="F28" s="156"/>
      <c r="G28" s="826"/>
      <c r="H28" s="51"/>
      <c r="J28" s="142"/>
    </row>
    <row r="29" spans="1:10">
      <c r="A29" s="86" t="s">
        <v>462</v>
      </c>
      <c r="B29" s="115"/>
      <c r="C29" s="155"/>
      <c r="D29" s="115"/>
      <c r="E29" s="115"/>
      <c r="F29" s="156"/>
      <c r="G29" s="826"/>
      <c r="H29" s="51"/>
    </row>
    <row r="30" spans="1:10">
      <c r="A30" s="144" t="s">
        <v>456</v>
      </c>
      <c r="B30" s="115"/>
      <c r="C30" s="155"/>
      <c r="D30" s="115"/>
      <c r="E30" s="115"/>
      <c r="F30" s="156"/>
      <c r="G30" s="826"/>
      <c r="H30" s="51"/>
    </row>
    <row r="31" spans="1:10">
      <c r="A31" s="88" t="s">
        <v>457</v>
      </c>
      <c r="B31" s="115" t="s">
        <v>247</v>
      </c>
      <c r="C31" s="102"/>
      <c r="D31" s="115" t="s">
        <v>247</v>
      </c>
      <c r="E31" s="115" t="s">
        <v>247</v>
      </c>
      <c r="F31" s="156" t="s">
        <v>247</v>
      </c>
      <c r="G31" s="826" t="s">
        <v>247</v>
      </c>
      <c r="H31" s="51"/>
    </row>
    <row r="32" spans="1:10">
      <c r="A32" s="88" t="s">
        <v>458</v>
      </c>
      <c r="B32" s="115" t="s">
        <v>247</v>
      </c>
      <c r="C32" s="102"/>
      <c r="D32" s="115" t="s">
        <v>247</v>
      </c>
      <c r="E32" s="115" t="s">
        <v>247</v>
      </c>
      <c r="F32" s="156" t="s">
        <v>247</v>
      </c>
      <c r="G32" s="826" t="s">
        <v>247</v>
      </c>
      <c r="H32" s="51"/>
    </row>
    <row r="33" spans="1:10">
      <c r="A33" s="144" t="s">
        <v>459</v>
      </c>
      <c r="B33" s="115"/>
      <c r="C33" s="155"/>
      <c r="D33" s="115"/>
      <c r="E33" s="115"/>
      <c r="F33" s="156"/>
      <c r="G33" s="826"/>
      <c r="H33" s="51"/>
    </row>
    <row r="34" spans="1:10">
      <c r="A34" s="88" t="s">
        <v>457</v>
      </c>
      <c r="B34" s="60" t="s">
        <v>247</v>
      </c>
      <c r="C34" s="102"/>
      <c r="D34" s="115" t="s">
        <v>247</v>
      </c>
      <c r="E34" s="115"/>
      <c r="F34" s="156" t="s">
        <v>247</v>
      </c>
      <c r="G34" s="826" t="s">
        <v>247</v>
      </c>
      <c r="H34" s="51"/>
    </row>
    <row r="35" spans="1:10">
      <c r="A35" s="88" t="s">
        <v>458</v>
      </c>
      <c r="B35" s="60" t="s">
        <v>247</v>
      </c>
      <c r="C35" s="102"/>
      <c r="D35" s="115" t="s">
        <v>247</v>
      </c>
      <c r="E35" s="115"/>
      <c r="F35" s="156" t="s">
        <v>247</v>
      </c>
      <c r="G35" s="826" t="s">
        <v>247</v>
      </c>
      <c r="H35" s="51"/>
    </row>
    <row r="36" spans="1:10">
      <c r="B36" s="60"/>
      <c r="C36" s="102"/>
      <c r="D36" s="60"/>
      <c r="E36" s="60"/>
      <c r="F36" s="149"/>
      <c r="G36" s="824"/>
      <c r="H36" s="51"/>
      <c r="J36" s="142"/>
    </row>
    <row r="37" spans="1:10">
      <c r="A37" s="86" t="s">
        <v>270</v>
      </c>
      <c r="B37" s="60"/>
      <c r="C37" s="102"/>
      <c r="D37" s="60"/>
      <c r="E37" s="60"/>
      <c r="F37" s="149"/>
      <c r="G37" s="824"/>
      <c r="H37" s="51"/>
    </row>
    <row r="38" spans="1:10">
      <c r="A38" s="132" t="s">
        <v>463</v>
      </c>
      <c r="B38" s="60" t="s">
        <v>247</v>
      </c>
      <c r="C38" s="102"/>
      <c r="D38" s="60" t="s">
        <v>247</v>
      </c>
      <c r="E38" s="60"/>
      <c r="F38" s="149" t="s">
        <v>247</v>
      </c>
      <c r="G38" s="827" t="s">
        <v>247</v>
      </c>
      <c r="H38" s="51"/>
    </row>
    <row r="39" spans="1:10">
      <c r="A39" s="132" t="s">
        <v>464</v>
      </c>
      <c r="B39" s="60" t="s">
        <v>247</v>
      </c>
      <c r="C39" s="102"/>
      <c r="D39" s="60" t="s">
        <v>247</v>
      </c>
      <c r="E39" s="60"/>
      <c r="F39" s="149" t="s">
        <v>247</v>
      </c>
      <c r="G39" s="827" t="s">
        <v>247</v>
      </c>
      <c r="H39" s="51"/>
    </row>
    <row r="40" spans="1:10">
      <c r="A40" s="91" t="s">
        <v>470</v>
      </c>
      <c r="B40" s="60"/>
      <c r="C40" s="102"/>
      <c r="D40" s="60"/>
      <c r="E40" s="60"/>
      <c r="F40" s="149"/>
      <c r="G40" s="827"/>
      <c r="H40" s="51"/>
    </row>
    <row r="41" spans="1:10">
      <c r="B41" s="115"/>
      <c r="C41" s="155"/>
      <c r="D41" s="115"/>
      <c r="E41" s="115"/>
      <c r="F41" s="156"/>
      <c r="G41" s="826"/>
      <c r="H41" s="51"/>
    </row>
    <row r="42" spans="1:10">
      <c r="A42" s="828" t="s">
        <v>231</v>
      </c>
      <c r="B42" s="829">
        <v>25</v>
      </c>
      <c r="C42" s="830">
        <v>1</v>
      </c>
      <c r="D42" s="829">
        <v>2</v>
      </c>
      <c r="E42" s="829">
        <v>4</v>
      </c>
      <c r="F42" s="831">
        <v>2</v>
      </c>
      <c r="G42" s="832">
        <v>9</v>
      </c>
      <c r="H42" s="51"/>
    </row>
    <row r="43" spans="1:10">
      <c r="A43" s="73"/>
      <c r="B43" s="80" t="str">
        <f t="shared" ref="B43:G43" si="0">IF(AND(B42="-",SUM(B20:B40)=0),"",IF(B42=SUM(B20:B40),"","TOTALS DON’T MATCH SUM OF THE PART"))</f>
        <v/>
      </c>
      <c r="C43" s="80" t="str">
        <f t="shared" si="0"/>
        <v/>
      </c>
      <c r="D43" s="80" t="str">
        <f t="shared" si="0"/>
        <v/>
      </c>
      <c r="E43" s="80" t="str">
        <f t="shared" si="0"/>
        <v/>
      </c>
      <c r="F43" s="80" t="str">
        <f t="shared" si="0"/>
        <v/>
      </c>
      <c r="G43" s="80" t="str">
        <f t="shared" si="0"/>
        <v/>
      </c>
      <c r="H43" s="51"/>
    </row>
    <row r="44" spans="1:10">
      <c r="A44" s="73"/>
      <c r="B44" s="122" t="str">
        <f t="shared" ref="B44:G44" si="1">IF(B42=B12,"","ERROR WITH TOP TABLE")</f>
        <v/>
      </c>
      <c r="C44" s="122" t="str">
        <f t="shared" si="1"/>
        <v/>
      </c>
      <c r="D44" s="122" t="str">
        <f t="shared" si="1"/>
        <v/>
      </c>
      <c r="E44" s="122" t="str">
        <f t="shared" si="1"/>
        <v/>
      </c>
      <c r="F44" s="122" t="str">
        <f t="shared" si="1"/>
        <v/>
      </c>
      <c r="G44" s="122" t="str">
        <f t="shared" si="1"/>
        <v/>
      </c>
      <c r="H44" s="51"/>
    </row>
    <row r="45" spans="1:10">
      <c r="A45" s="1176" t="s">
        <v>670</v>
      </c>
      <c r="B45" s="82"/>
      <c r="C45" s="1190" t="s">
        <v>385</v>
      </c>
      <c r="D45" s="1191"/>
      <c r="E45" s="1191"/>
      <c r="F45" s="1191"/>
      <c r="G45" s="74"/>
    </row>
    <row r="46" spans="1:10" ht="38.25">
      <c r="A46" s="1193"/>
      <c r="B46" s="96" t="s">
        <v>466</v>
      </c>
      <c r="C46" s="95" t="s">
        <v>467</v>
      </c>
      <c r="D46" s="95" t="s">
        <v>452</v>
      </c>
      <c r="E46" s="95" t="s">
        <v>468</v>
      </c>
      <c r="F46" s="95" t="s">
        <v>270</v>
      </c>
      <c r="G46" s="96" t="s">
        <v>469</v>
      </c>
    </row>
    <row r="47" spans="1:10">
      <c r="A47" s="130"/>
      <c r="B47" s="75"/>
      <c r="C47" s="152"/>
      <c r="D47" s="153"/>
      <c r="E47" s="153"/>
      <c r="F47" s="154"/>
      <c r="G47" s="75"/>
    </row>
    <row r="48" spans="1:10">
      <c r="A48" s="86" t="s">
        <v>455</v>
      </c>
      <c r="B48" s="90"/>
      <c r="C48" s="155"/>
      <c r="D48" s="115"/>
      <c r="E48" s="115"/>
      <c r="F48" s="156"/>
      <c r="G48" s="90"/>
    </row>
    <row r="49" spans="1:10">
      <c r="A49" s="144" t="s">
        <v>456</v>
      </c>
      <c r="B49" s="90"/>
      <c r="C49" s="155"/>
      <c r="D49" s="115"/>
      <c r="E49" s="115"/>
      <c r="F49" s="156"/>
      <c r="G49" s="90"/>
    </row>
    <row r="50" spans="1:10">
      <c r="A50" s="88" t="s">
        <v>457</v>
      </c>
      <c r="B50" s="115">
        <v>84</v>
      </c>
      <c r="C50" s="102" t="s">
        <v>247</v>
      </c>
      <c r="D50" s="115">
        <v>32</v>
      </c>
      <c r="E50" s="115">
        <v>36</v>
      </c>
      <c r="F50" s="156">
        <v>1</v>
      </c>
      <c r="G50" s="826">
        <v>69</v>
      </c>
      <c r="H50" s="51"/>
    </row>
    <row r="51" spans="1:10">
      <c r="A51" s="88" t="s">
        <v>458</v>
      </c>
      <c r="B51" s="115">
        <v>5</v>
      </c>
      <c r="C51" s="102" t="s">
        <v>247</v>
      </c>
      <c r="D51" s="115">
        <v>4</v>
      </c>
      <c r="E51" s="115">
        <v>3</v>
      </c>
      <c r="F51" s="149" t="s">
        <v>247</v>
      </c>
      <c r="G51" s="826">
        <v>7</v>
      </c>
      <c r="H51" s="51"/>
    </row>
    <row r="52" spans="1:10">
      <c r="A52" s="144" t="s">
        <v>459</v>
      </c>
      <c r="B52" s="115"/>
      <c r="C52" s="155"/>
      <c r="D52" s="115"/>
      <c r="E52" s="115"/>
      <c r="F52" s="156"/>
      <c r="G52" s="826"/>
      <c r="H52" s="51"/>
    </row>
    <row r="53" spans="1:10">
      <c r="A53" s="88" t="s">
        <v>457</v>
      </c>
      <c r="B53" s="60" t="s">
        <v>247</v>
      </c>
      <c r="C53" s="102" t="s">
        <v>247</v>
      </c>
      <c r="D53" s="60" t="s">
        <v>247</v>
      </c>
      <c r="E53" s="60" t="s">
        <v>247</v>
      </c>
      <c r="F53" s="149" t="s">
        <v>247</v>
      </c>
      <c r="G53" s="827" t="s">
        <v>247</v>
      </c>
      <c r="H53" s="51"/>
    </row>
    <row r="54" spans="1:10">
      <c r="A54" s="88" t="s">
        <v>458</v>
      </c>
      <c r="B54" s="60" t="s">
        <v>247</v>
      </c>
      <c r="C54" s="102" t="s">
        <v>247</v>
      </c>
      <c r="D54" s="60" t="s">
        <v>247</v>
      </c>
      <c r="E54" s="60" t="s">
        <v>247</v>
      </c>
      <c r="F54" s="149" t="s">
        <v>247</v>
      </c>
      <c r="G54" s="827" t="s">
        <v>247</v>
      </c>
      <c r="H54" s="51"/>
    </row>
    <row r="55" spans="1:10">
      <c r="B55" s="115"/>
      <c r="C55" s="155"/>
      <c r="D55" s="115"/>
      <c r="E55" s="115"/>
      <c r="F55" s="156"/>
      <c r="G55" s="826"/>
      <c r="H55" s="51"/>
      <c r="J55" s="142"/>
    </row>
    <row r="56" spans="1:10">
      <c r="A56" s="86" t="s">
        <v>460</v>
      </c>
      <c r="B56" s="115"/>
      <c r="C56" s="155"/>
      <c r="D56" s="115"/>
      <c r="E56" s="115"/>
      <c r="F56" s="156"/>
      <c r="G56" s="826"/>
      <c r="H56" s="51"/>
    </row>
    <row r="57" spans="1:10">
      <c r="A57" s="132" t="s">
        <v>461</v>
      </c>
      <c r="B57" s="115">
        <v>12</v>
      </c>
      <c r="C57" s="102" t="s">
        <v>247</v>
      </c>
      <c r="D57" s="115">
        <v>4</v>
      </c>
      <c r="E57" s="115">
        <v>4</v>
      </c>
      <c r="F57" s="156">
        <v>3</v>
      </c>
      <c r="G57" s="826">
        <v>11</v>
      </c>
      <c r="H57" s="51"/>
    </row>
    <row r="58" spans="1:10">
      <c r="B58" s="115"/>
      <c r="C58" s="155"/>
      <c r="D58" s="115"/>
      <c r="E58" s="115"/>
      <c r="F58" s="156"/>
      <c r="G58" s="826"/>
      <c r="H58" s="51"/>
      <c r="J58" s="142"/>
    </row>
    <row r="59" spans="1:10">
      <c r="A59" s="86" t="s">
        <v>462</v>
      </c>
      <c r="B59" s="115"/>
      <c r="C59" s="155"/>
      <c r="D59" s="115"/>
      <c r="E59" s="115"/>
      <c r="F59" s="156"/>
      <c r="G59" s="826"/>
      <c r="H59" s="51"/>
    </row>
    <row r="60" spans="1:10">
      <c r="A60" s="144" t="s">
        <v>456</v>
      </c>
      <c r="B60" s="115"/>
      <c r="C60" s="155"/>
      <c r="D60" s="115"/>
      <c r="E60" s="115"/>
      <c r="F60" s="156"/>
      <c r="G60" s="826"/>
      <c r="H60" s="51"/>
    </row>
    <row r="61" spans="1:10">
      <c r="A61" s="88" t="s">
        <v>457</v>
      </c>
      <c r="B61" s="115">
        <v>2</v>
      </c>
      <c r="C61" s="102" t="s">
        <v>247</v>
      </c>
      <c r="D61" s="115">
        <v>1</v>
      </c>
      <c r="E61" s="115">
        <v>1</v>
      </c>
      <c r="F61" s="156" t="s">
        <v>247</v>
      </c>
      <c r="G61" s="826">
        <v>2</v>
      </c>
      <c r="H61" s="51"/>
    </row>
    <row r="62" spans="1:10">
      <c r="A62" s="88" t="s">
        <v>458</v>
      </c>
      <c r="B62" s="115">
        <v>6</v>
      </c>
      <c r="C62" s="102" t="s">
        <v>247</v>
      </c>
      <c r="D62" s="115">
        <v>3</v>
      </c>
      <c r="E62" s="115">
        <v>3</v>
      </c>
      <c r="F62" s="156" t="s">
        <v>247</v>
      </c>
      <c r="G62" s="826">
        <v>6</v>
      </c>
      <c r="H62" s="51"/>
    </row>
    <row r="63" spans="1:10">
      <c r="A63" s="144" t="s">
        <v>459</v>
      </c>
      <c r="B63" s="115"/>
      <c r="C63" s="155"/>
      <c r="D63" s="115"/>
      <c r="E63" s="115"/>
      <c r="F63" s="156"/>
      <c r="G63" s="826"/>
      <c r="H63" s="51"/>
    </row>
    <row r="64" spans="1:10">
      <c r="A64" s="88" t="s">
        <v>457</v>
      </c>
      <c r="B64" s="60" t="s">
        <v>247</v>
      </c>
      <c r="C64" s="102" t="s">
        <v>247</v>
      </c>
      <c r="D64" s="115" t="s">
        <v>247</v>
      </c>
      <c r="E64" s="115" t="s">
        <v>247</v>
      </c>
      <c r="F64" s="156" t="s">
        <v>247</v>
      </c>
      <c r="G64" s="826" t="s">
        <v>247</v>
      </c>
      <c r="H64" s="51"/>
    </row>
    <row r="65" spans="1:10">
      <c r="A65" s="88" t="s">
        <v>458</v>
      </c>
      <c r="B65" s="60" t="s">
        <v>247</v>
      </c>
      <c r="C65" s="102" t="s">
        <v>247</v>
      </c>
      <c r="D65" s="115" t="s">
        <v>247</v>
      </c>
      <c r="E65" s="115" t="s">
        <v>247</v>
      </c>
      <c r="F65" s="156" t="s">
        <v>247</v>
      </c>
      <c r="G65" s="826" t="s">
        <v>247</v>
      </c>
      <c r="H65" s="51"/>
    </row>
    <row r="66" spans="1:10">
      <c r="B66" s="60"/>
      <c r="C66" s="102"/>
      <c r="D66" s="60"/>
      <c r="E66" s="60"/>
      <c r="F66" s="149"/>
      <c r="G66" s="824"/>
      <c r="H66" s="51"/>
      <c r="J66" s="142"/>
    </row>
    <row r="67" spans="1:10">
      <c r="A67" s="86" t="s">
        <v>270</v>
      </c>
      <c r="B67" s="60"/>
      <c r="C67" s="102"/>
      <c r="D67" s="60"/>
      <c r="E67" s="60"/>
      <c r="F67" s="149"/>
      <c r="G67" s="824"/>
      <c r="H67" s="51"/>
    </row>
    <row r="68" spans="1:10">
      <c r="A68" s="132" t="s">
        <v>463</v>
      </c>
      <c r="B68" s="60" t="s">
        <v>247</v>
      </c>
      <c r="C68" s="102" t="s">
        <v>247</v>
      </c>
      <c r="D68" s="60" t="s">
        <v>247</v>
      </c>
      <c r="E68" s="60" t="s">
        <v>247</v>
      </c>
      <c r="F68" s="149" t="s">
        <v>247</v>
      </c>
      <c r="G68" s="827" t="s">
        <v>247</v>
      </c>
      <c r="H68" s="51"/>
    </row>
    <row r="69" spans="1:10">
      <c r="A69" s="132" t="s">
        <v>464</v>
      </c>
      <c r="B69" s="60" t="s">
        <v>247</v>
      </c>
      <c r="C69" s="102" t="s">
        <v>247</v>
      </c>
      <c r="D69" s="60" t="s">
        <v>247</v>
      </c>
      <c r="E69" s="60" t="s">
        <v>247</v>
      </c>
      <c r="F69" s="149" t="s">
        <v>247</v>
      </c>
      <c r="G69" s="827" t="s">
        <v>247</v>
      </c>
      <c r="H69" s="51"/>
    </row>
    <row r="70" spans="1:10">
      <c r="A70" s="91" t="s">
        <v>470</v>
      </c>
      <c r="B70" s="60" t="s">
        <v>247</v>
      </c>
      <c r="C70" s="102" t="s">
        <v>247</v>
      </c>
      <c r="D70" s="60" t="s">
        <v>247</v>
      </c>
      <c r="E70" s="60" t="s">
        <v>247</v>
      </c>
      <c r="F70" s="149" t="s">
        <v>247</v>
      </c>
      <c r="G70" s="827" t="s">
        <v>247</v>
      </c>
      <c r="H70" s="51"/>
    </row>
    <row r="71" spans="1:10">
      <c r="C71" s="157"/>
      <c r="D71" s="106"/>
      <c r="E71" s="106"/>
      <c r="F71" s="158"/>
      <c r="G71" s="833"/>
      <c r="H71" s="51"/>
    </row>
    <row r="72" spans="1:10">
      <c r="A72" s="828" t="s">
        <v>231</v>
      </c>
      <c r="B72" s="829">
        <v>109</v>
      </c>
      <c r="C72" s="830" t="s">
        <v>247</v>
      </c>
      <c r="D72" s="829">
        <v>44</v>
      </c>
      <c r="E72" s="829">
        <v>47</v>
      </c>
      <c r="F72" s="831">
        <v>4</v>
      </c>
      <c r="G72" s="832">
        <v>95</v>
      </c>
      <c r="H72" s="51"/>
    </row>
    <row r="73" spans="1:10">
      <c r="A73" s="100"/>
      <c r="B73" s="161" t="str">
        <f t="shared" ref="B73:G73" si="2">IF(AND(B72="-",SUM(B50:B70)=0),"",IF(B72=SUM(B50:B70),"","TOTALS DON’T MATCH SUM OF THE PART"))</f>
        <v/>
      </c>
      <c r="C73" s="161" t="str">
        <f t="shared" si="2"/>
        <v/>
      </c>
      <c r="D73" s="161" t="str">
        <f t="shared" si="2"/>
        <v/>
      </c>
      <c r="E73" s="161" t="str">
        <f t="shared" si="2"/>
        <v/>
      </c>
      <c r="F73" s="161" t="str">
        <f t="shared" si="2"/>
        <v/>
      </c>
      <c r="G73" s="161" t="str">
        <f t="shared" si="2"/>
        <v/>
      </c>
      <c r="H73" s="51"/>
    </row>
    <row r="74" spans="1:10">
      <c r="A74" s="73"/>
      <c r="B74" s="122" t="str">
        <f t="shared" ref="B74:G74" si="3">IF(B72=B11,"","ERROR WITH TOP TABLE")</f>
        <v/>
      </c>
      <c r="C74" s="122" t="str">
        <f t="shared" si="3"/>
        <v/>
      </c>
      <c r="D74" s="122" t="str">
        <f t="shared" si="3"/>
        <v/>
      </c>
      <c r="E74" s="122" t="str">
        <f t="shared" si="3"/>
        <v/>
      </c>
      <c r="F74" s="122" t="str">
        <f t="shared" si="3"/>
        <v/>
      </c>
      <c r="G74" s="122" t="str">
        <f t="shared" si="3"/>
        <v/>
      </c>
    </row>
    <row r="75" spans="1:10">
      <c r="A75" s="1176" t="s">
        <v>669</v>
      </c>
      <c r="C75" s="1190" t="s">
        <v>385</v>
      </c>
      <c r="D75" s="1191"/>
      <c r="E75" s="1191"/>
      <c r="F75" s="1191"/>
      <c r="G75" s="74"/>
    </row>
    <row r="76" spans="1:10" ht="38.25">
      <c r="A76" s="1193"/>
      <c r="B76" s="96" t="s">
        <v>466</v>
      </c>
      <c r="C76" s="95" t="s">
        <v>467</v>
      </c>
      <c r="D76" s="95" t="s">
        <v>452</v>
      </c>
      <c r="E76" s="95" t="s">
        <v>468</v>
      </c>
      <c r="F76" s="95" t="s">
        <v>270</v>
      </c>
      <c r="G76" s="96" t="s">
        <v>469</v>
      </c>
    </row>
    <row r="77" spans="1:10">
      <c r="A77" s="130"/>
      <c r="B77" s="75"/>
      <c r="C77" s="152"/>
      <c r="D77" s="153"/>
      <c r="E77" s="153"/>
      <c r="F77" s="154"/>
      <c r="G77" s="75"/>
    </row>
    <row r="78" spans="1:10">
      <c r="A78" s="86" t="s">
        <v>455</v>
      </c>
      <c r="B78" s="90"/>
      <c r="C78" s="155"/>
      <c r="D78" s="115"/>
      <c r="E78" s="115"/>
      <c r="F78" s="156"/>
      <c r="G78" s="90"/>
    </row>
    <row r="79" spans="1:10">
      <c r="A79" s="144" t="s">
        <v>456</v>
      </c>
      <c r="B79" s="90"/>
      <c r="C79" s="155"/>
      <c r="D79" s="115"/>
      <c r="E79" s="115"/>
      <c r="F79" s="156"/>
      <c r="G79" s="90"/>
    </row>
    <row r="80" spans="1:10">
      <c r="A80" s="88" t="s">
        <v>457</v>
      </c>
      <c r="B80" s="60">
        <v>68</v>
      </c>
      <c r="C80" s="159" t="s">
        <v>247</v>
      </c>
      <c r="D80" s="79">
        <v>23</v>
      </c>
      <c r="E80" s="79">
        <v>35</v>
      </c>
      <c r="F80" s="160" t="s">
        <v>247</v>
      </c>
      <c r="G80" s="824">
        <v>58</v>
      </c>
      <c r="H80" s="51"/>
    </row>
    <row r="81" spans="1:8">
      <c r="A81" s="88" t="s">
        <v>458</v>
      </c>
      <c r="B81" s="60">
        <v>12</v>
      </c>
      <c r="C81" s="155" t="s">
        <v>247</v>
      </c>
      <c r="D81" s="115">
        <v>7</v>
      </c>
      <c r="E81" s="115" t="s">
        <v>247</v>
      </c>
      <c r="F81" s="156" t="s">
        <v>247</v>
      </c>
      <c r="G81" s="824">
        <v>7</v>
      </c>
      <c r="H81" s="51"/>
    </row>
    <row r="82" spans="1:8">
      <c r="A82" s="144" t="s">
        <v>459</v>
      </c>
      <c r="B82" s="60"/>
      <c r="C82" s="102"/>
      <c r="D82" s="60"/>
      <c r="E82" s="60"/>
      <c r="F82" s="149"/>
      <c r="G82" s="824"/>
      <c r="H82" s="51"/>
    </row>
    <row r="83" spans="1:8">
      <c r="A83" s="88" t="s">
        <v>457</v>
      </c>
      <c r="B83" s="60">
        <v>2</v>
      </c>
      <c r="C83" s="102" t="s">
        <v>247</v>
      </c>
      <c r="D83" s="60">
        <v>2</v>
      </c>
      <c r="E83" s="60" t="s">
        <v>247</v>
      </c>
      <c r="F83" s="156" t="s">
        <v>247</v>
      </c>
      <c r="G83" s="824">
        <v>2</v>
      </c>
      <c r="H83" s="51"/>
    </row>
    <row r="84" spans="1:8">
      <c r="A84" s="88" t="s">
        <v>458</v>
      </c>
      <c r="B84" s="60">
        <v>4</v>
      </c>
      <c r="C84" s="102" t="s">
        <v>247</v>
      </c>
      <c r="D84" s="60">
        <v>4</v>
      </c>
      <c r="E84" s="60" t="s">
        <v>247</v>
      </c>
      <c r="F84" s="156" t="s">
        <v>247</v>
      </c>
      <c r="G84" s="824">
        <v>4</v>
      </c>
      <c r="H84" s="51"/>
    </row>
    <row r="85" spans="1:8">
      <c r="B85" s="60"/>
      <c r="C85" s="102"/>
      <c r="D85" s="60"/>
      <c r="E85" s="60"/>
      <c r="F85" s="149"/>
      <c r="G85" s="824"/>
      <c r="H85" s="51"/>
    </row>
    <row r="86" spans="1:8">
      <c r="A86" s="86" t="s">
        <v>460</v>
      </c>
      <c r="B86" s="60"/>
      <c r="C86" s="102"/>
      <c r="D86" s="60"/>
      <c r="E86" s="60"/>
      <c r="F86" s="149"/>
      <c r="G86" s="824"/>
      <c r="H86" s="51"/>
    </row>
    <row r="87" spans="1:8">
      <c r="A87" s="132" t="s">
        <v>461</v>
      </c>
      <c r="B87" s="60">
        <v>15</v>
      </c>
      <c r="C87" s="102">
        <v>2</v>
      </c>
      <c r="D87" s="60">
        <v>3</v>
      </c>
      <c r="E87" s="60">
        <v>3</v>
      </c>
      <c r="F87" s="156" t="s">
        <v>247</v>
      </c>
      <c r="G87" s="824">
        <v>8</v>
      </c>
      <c r="H87" s="51"/>
    </row>
    <row r="88" spans="1:8">
      <c r="B88" s="60"/>
      <c r="C88" s="102"/>
      <c r="D88" s="60"/>
      <c r="E88" s="60"/>
      <c r="F88" s="149"/>
      <c r="G88" s="824"/>
      <c r="H88" s="51"/>
    </row>
    <row r="89" spans="1:8">
      <c r="A89" s="86" t="s">
        <v>462</v>
      </c>
      <c r="B89" s="60">
        <v>7</v>
      </c>
      <c r="C89" s="102"/>
      <c r="D89" s="60"/>
      <c r="E89" s="60"/>
      <c r="F89" s="149"/>
      <c r="G89" s="824"/>
      <c r="H89" s="51"/>
    </row>
    <row r="90" spans="1:8">
      <c r="A90" s="144" t="s">
        <v>456</v>
      </c>
      <c r="B90" s="60"/>
      <c r="C90" s="102"/>
      <c r="D90" s="60"/>
      <c r="E90" s="60"/>
      <c r="F90" s="149"/>
      <c r="G90" s="824"/>
      <c r="H90" s="51"/>
    </row>
    <row r="91" spans="1:8">
      <c r="A91" s="88" t="s">
        <v>457</v>
      </c>
      <c r="B91" s="60">
        <v>1</v>
      </c>
      <c r="C91" s="102" t="s">
        <v>247</v>
      </c>
      <c r="D91" s="60" t="s">
        <v>247</v>
      </c>
      <c r="E91" s="60" t="s">
        <v>247</v>
      </c>
      <c r="F91" s="156" t="s">
        <v>247</v>
      </c>
      <c r="G91" s="824" t="s">
        <v>247</v>
      </c>
      <c r="H91" s="51"/>
    </row>
    <row r="92" spans="1:8">
      <c r="A92" s="88" t="s">
        <v>458</v>
      </c>
      <c r="B92" s="60" t="s">
        <v>247</v>
      </c>
      <c r="C92" s="102" t="s">
        <v>247</v>
      </c>
      <c r="D92" s="60" t="s">
        <v>247</v>
      </c>
      <c r="E92" s="60" t="s">
        <v>247</v>
      </c>
      <c r="F92" s="156" t="s">
        <v>247</v>
      </c>
      <c r="G92" s="824" t="s">
        <v>247</v>
      </c>
      <c r="H92" s="51"/>
    </row>
    <row r="93" spans="1:8">
      <c r="A93" s="144" t="s">
        <v>459</v>
      </c>
      <c r="B93" s="60"/>
      <c r="C93" s="102"/>
      <c r="D93" s="60"/>
      <c r="E93" s="60"/>
      <c r="F93" s="149"/>
      <c r="G93" s="824"/>
      <c r="H93" s="51"/>
    </row>
    <row r="94" spans="1:8">
      <c r="A94" s="88" t="s">
        <v>457</v>
      </c>
      <c r="B94" s="60" t="s">
        <v>247</v>
      </c>
      <c r="C94" s="102" t="s">
        <v>247</v>
      </c>
      <c r="D94" s="60" t="s">
        <v>247</v>
      </c>
      <c r="E94" s="60" t="s">
        <v>247</v>
      </c>
      <c r="F94" s="156" t="s">
        <v>247</v>
      </c>
      <c r="G94" s="824" t="s">
        <v>247</v>
      </c>
      <c r="H94" s="51"/>
    </row>
    <row r="95" spans="1:8">
      <c r="A95" s="88" t="s">
        <v>458</v>
      </c>
      <c r="B95" s="60">
        <v>6</v>
      </c>
      <c r="C95" s="102" t="s">
        <v>247</v>
      </c>
      <c r="D95" s="60" t="s">
        <v>247</v>
      </c>
      <c r="E95" s="60" t="s">
        <v>247</v>
      </c>
      <c r="F95" s="156" t="s">
        <v>247</v>
      </c>
      <c r="G95" s="824" t="s">
        <v>247</v>
      </c>
      <c r="H95" s="51"/>
    </row>
    <row r="96" spans="1:8">
      <c r="B96" s="60"/>
      <c r="C96" s="102"/>
      <c r="D96" s="60"/>
      <c r="E96" s="60"/>
      <c r="F96" s="149"/>
      <c r="G96" s="824"/>
      <c r="H96" s="51"/>
    </row>
    <row r="97" spans="1:8">
      <c r="A97" s="86" t="s">
        <v>270</v>
      </c>
      <c r="B97" s="60"/>
      <c r="C97" s="102"/>
      <c r="D97" s="60"/>
      <c r="E97" s="60"/>
      <c r="F97" s="149"/>
      <c r="G97" s="824"/>
      <c r="H97" s="51"/>
    </row>
    <row r="98" spans="1:8">
      <c r="A98" s="132" t="s">
        <v>463</v>
      </c>
      <c r="B98" s="60" t="s">
        <v>247</v>
      </c>
      <c r="C98" s="102" t="s">
        <v>247</v>
      </c>
      <c r="D98" s="60" t="s">
        <v>247</v>
      </c>
      <c r="E98" s="60" t="s">
        <v>247</v>
      </c>
      <c r="F98" s="156" t="s">
        <v>247</v>
      </c>
      <c r="G98" s="824" t="s">
        <v>247</v>
      </c>
      <c r="H98" s="51"/>
    </row>
    <row r="99" spans="1:8">
      <c r="A99" s="132" t="s">
        <v>464</v>
      </c>
      <c r="B99" s="60">
        <v>1</v>
      </c>
      <c r="C99" s="102" t="s">
        <v>247</v>
      </c>
      <c r="D99" s="60" t="s">
        <v>247</v>
      </c>
      <c r="E99" s="60" t="s">
        <v>247</v>
      </c>
      <c r="F99" s="149">
        <v>1</v>
      </c>
      <c r="G99" s="824">
        <v>1</v>
      </c>
      <c r="H99" s="51"/>
    </row>
    <row r="100" spans="1:8">
      <c r="A100" s="91" t="s">
        <v>470</v>
      </c>
      <c r="B100" s="60" t="s">
        <v>247</v>
      </c>
      <c r="C100" s="102" t="s">
        <v>247</v>
      </c>
      <c r="D100" s="60" t="s">
        <v>247</v>
      </c>
      <c r="E100" s="60" t="s">
        <v>247</v>
      </c>
      <c r="F100" s="149">
        <v>6</v>
      </c>
      <c r="G100" s="824">
        <v>6</v>
      </c>
      <c r="H100" s="51"/>
    </row>
    <row r="101" spans="1:8">
      <c r="C101" s="157"/>
      <c r="D101" s="106"/>
      <c r="E101" s="106"/>
      <c r="F101" s="158"/>
      <c r="G101" s="833"/>
      <c r="H101" s="51"/>
    </row>
    <row r="102" spans="1:8">
      <c r="A102" s="828" t="s">
        <v>231</v>
      </c>
      <c r="B102" s="829">
        <v>116</v>
      </c>
      <c r="C102" s="830">
        <v>2</v>
      </c>
      <c r="D102" s="829">
        <v>39</v>
      </c>
      <c r="E102" s="829">
        <v>38</v>
      </c>
      <c r="F102" s="831">
        <v>7</v>
      </c>
      <c r="G102" s="832">
        <v>86</v>
      </c>
      <c r="H102" s="51"/>
    </row>
    <row r="103" spans="1:8">
      <c r="A103" s="73"/>
      <c r="B103" s="80" t="str">
        <f t="shared" ref="B103:G103" si="4">IF(AND(B102="-",SUM(B80:B100)=0),"",IF(B102=SUM(B80:B100),"","TOTALS DON’T MATCH SUM OF THE PART"))</f>
        <v/>
      </c>
      <c r="C103" s="80" t="str">
        <f t="shared" si="4"/>
        <v/>
      </c>
      <c r="D103" s="80" t="str">
        <f t="shared" si="4"/>
        <v/>
      </c>
      <c r="E103" s="80" t="str">
        <f t="shared" si="4"/>
        <v/>
      </c>
      <c r="F103" s="80" t="str">
        <f t="shared" si="4"/>
        <v/>
      </c>
      <c r="G103" s="80" t="str">
        <f t="shared" si="4"/>
        <v/>
      </c>
      <c r="H103" s="51"/>
    </row>
    <row r="104" spans="1:8">
      <c r="A104" s="106"/>
      <c r="B104" s="122" t="str">
        <f t="shared" ref="B104:G104" si="5">IF(B102=B10,"","ERROR WITH TOP TABLE")</f>
        <v/>
      </c>
      <c r="C104" s="122" t="str">
        <f t="shared" si="5"/>
        <v/>
      </c>
      <c r="D104" s="122" t="str">
        <f t="shared" si="5"/>
        <v/>
      </c>
      <c r="E104" s="122" t="str">
        <f t="shared" si="5"/>
        <v/>
      </c>
      <c r="F104" s="122" t="str">
        <f t="shared" si="5"/>
        <v/>
      </c>
      <c r="G104" s="122" t="str">
        <f t="shared" si="5"/>
        <v/>
      </c>
    </row>
    <row r="105" spans="1:8">
      <c r="A105" s="73"/>
      <c r="B105" s="82"/>
      <c r="C105" s="1190" t="s">
        <v>385</v>
      </c>
      <c r="D105" s="1191"/>
      <c r="E105" s="1191"/>
      <c r="F105" s="1191"/>
      <c r="G105" s="74"/>
    </row>
    <row r="106" spans="1:8" ht="38.25">
      <c r="A106" s="145" t="s">
        <v>688</v>
      </c>
      <c r="B106" s="96" t="s">
        <v>466</v>
      </c>
      <c r="C106" s="95" t="s">
        <v>467</v>
      </c>
      <c r="D106" s="95" t="s">
        <v>452</v>
      </c>
      <c r="E106" s="95" t="s">
        <v>468</v>
      </c>
      <c r="F106" s="95" t="s">
        <v>270</v>
      </c>
      <c r="G106" s="96" t="s">
        <v>469</v>
      </c>
    </row>
    <row r="107" spans="1:8">
      <c r="A107" s="130"/>
      <c r="B107" s="75"/>
      <c r="C107" s="152"/>
      <c r="D107" s="153"/>
      <c r="E107" s="153"/>
      <c r="F107" s="154"/>
      <c r="G107" s="75"/>
    </row>
    <row r="108" spans="1:8">
      <c r="A108" s="86" t="s">
        <v>455</v>
      </c>
      <c r="B108" s="90"/>
      <c r="C108" s="155"/>
      <c r="D108" s="115"/>
      <c r="E108" s="115"/>
      <c r="F108" s="156"/>
      <c r="G108" s="90"/>
    </row>
    <row r="109" spans="1:8">
      <c r="A109" s="144" t="s">
        <v>456</v>
      </c>
      <c r="B109" s="90"/>
      <c r="C109" s="155"/>
      <c r="D109" s="115"/>
      <c r="E109" s="115"/>
      <c r="F109" s="156"/>
      <c r="G109" s="90"/>
    </row>
    <row r="110" spans="1:8">
      <c r="A110" s="88" t="s">
        <v>457</v>
      </c>
      <c r="B110" s="60">
        <v>56</v>
      </c>
      <c r="C110" s="159" t="s">
        <v>247</v>
      </c>
      <c r="D110" s="79">
        <v>30</v>
      </c>
      <c r="E110" s="79">
        <v>25</v>
      </c>
      <c r="F110" s="160" t="s">
        <v>247</v>
      </c>
      <c r="G110" s="824">
        <v>55</v>
      </c>
      <c r="H110" s="51"/>
    </row>
    <row r="111" spans="1:8">
      <c r="A111" s="88" t="s">
        <v>458</v>
      </c>
      <c r="B111" s="60">
        <v>5</v>
      </c>
      <c r="C111" s="155" t="s">
        <v>247</v>
      </c>
      <c r="D111" s="115">
        <v>1</v>
      </c>
      <c r="E111" s="115">
        <v>4</v>
      </c>
      <c r="F111" s="156" t="s">
        <v>247</v>
      </c>
      <c r="G111" s="824">
        <v>5</v>
      </c>
      <c r="H111" s="51"/>
    </row>
    <row r="112" spans="1:8">
      <c r="A112" s="144" t="s">
        <v>459</v>
      </c>
      <c r="B112" s="60"/>
      <c r="C112" s="102"/>
      <c r="D112" s="60"/>
      <c r="E112" s="60"/>
      <c r="F112" s="149"/>
      <c r="G112" s="824"/>
      <c r="H112" s="51"/>
    </row>
    <row r="113" spans="1:8">
      <c r="A113" s="88" t="s">
        <v>457</v>
      </c>
      <c r="B113" s="60">
        <v>3</v>
      </c>
      <c r="C113" s="102" t="s">
        <v>247</v>
      </c>
      <c r="D113" s="60">
        <v>3</v>
      </c>
      <c r="E113" s="60" t="s">
        <v>247</v>
      </c>
      <c r="F113" s="156" t="s">
        <v>247</v>
      </c>
      <c r="G113" s="824">
        <v>3</v>
      </c>
      <c r="H113" s="51"/>
    </row>
    <row r="114" spans="1:8">
      <c r="A114" s="88" t="s">
        <v>458</v>
      </c>
      <c r="B114" s="60" t="s">
        <v>247</v>
      </c>
      <c r="C114" s="102" t="s">
        <v>247</v>
      </c>
      <c r="D114" s="60" t="s">
        <v>247</v>
      </c>
      <c r="E114" s="60" t="s">
        <v>247</v>
      </c>
      <c r="F114" s="156" t="s">
        <v>247</v>
      </c>
      <c r="G114" s="824" t="s">
        <v>247</v>
      </c>
      <c r="H114" s="51"/>
    </row>
    <row r="115" spans="1:8">
      <c r="B115" s="60"/>
      <c r="C115" s="102"/>
      <c r="D115" s="60"/>
      <c r="E115" s="60"/>
      <c r="F115" s="149"/>
      <c r="G115" s="824"/>
      <c r="H115" s="51"/>
    </row>
    <row r="116" spans="1:8">
      <c r="A116" s="86" t="s">
        <v>460</v>
      </c>
      <c r="B116" s="60"/>
      <c r="C116" s="102"/>
      <c r="D116" s="60"/>
      <c r="E116" s="60"/>
      <c r="F116" s="149"/>
      <c r="G116" s="824"/>
      <c r="H116" s="51"/>
    </row>
    <row r="117" spans="1:8">
      <c r="A117" s="132" t="s">
        <v>461</v>
      </c>
      <c r="B117" s="60">
        <v>10</v>
      </c>
      <c r="C117" s="102" t="s">
        <v>247</v>
      </c>
      <c r="D117" s="60">
        <v>1</v>
      </c>
      <c r="E117" s="60">
        <v>9</v>
      </c>
      <c r="F117" s="156" t="s">
        <v>247</v>
      </c>
      <c r="G117" s="824">
        <v>10</v>
      </c>
      <c r="H117" s="51"/>
    </row>
    <row r="118" spans="1:8">
      <c r="B118" s="60"/>
      <c r="C118" s="102"/>
      <c r="D118" s="60"/>
      <c r="E118" s="60"/>
      <c r="F118" s="149"/>
      <c r="G118" s="824"/>
      <c r="H118" s="51"/>
    </row>
    <row r="119" spans="1:8">
      <c r="A119" s="86" t="s">
        <v>462</v>
      </c>
      <c r="B119" s="60"/>
      <c r="C119" s="102"/>
      <c r="D119" s="60"/>
      <c r="E119" s="60"/>
      <c r="F119" s="149"/>
      <c r="G119" s="824"/>
      <c r="H119" s="51"/>
    </row>
    <row r="120" spans="1:8">
      <c r="A120" s="144" t="s">
        <v>456</v>
      </c>
      <c r="B120" s="60"/>
      <c r="C120" s="102"/>
      <c r="D120" s="60"/>
      <c r="E120" s="60"/>
      <c r="F120" s="149"/>
      <c r="G120" s="824"/>
      <c r="H120" s="51"/>
    </row>
    <row r="121" spans="1:8">
      <c r="A121" s="88" t="s">
        <v>457</v>
      </c>
      <c r="B121" s="60">
        <v>2</v>
      </c>
      <c r="C121" s="102" t="s">
        <v>247</v>
      </c>
      <c r="D121" s="60">
        <v>2</v>
      </c>
      <c r="E121" s="60" t="s">
        <v>247</v>
      </c>
      <c r="F121" s="156" t="s">
        <v>247</v>
      </c>
      <c r="G121" s="824">
        <v>2</v>
      </c>
      <c r="H121" s="51"/>
    </row>
    <row r="122" spans="1:8">
      <c r="A122" s="88" t="s">
        <v>458</v>
      </c>
      <c r="B122" s="60" t="s">
        <v>247</v>
      </c>
      <c r="C122" s="102" t="s">
        <v>247</v>
      </c>
      <c r="D122" s="60" t="s">
        <v>247</v>
      </c>
      <c r="E122" s="60" t="s">
        <v>247</v>
      </c>
      <c r="F122" s="156" t="s">
        <v>247</v>
      </c>
      <c r="G122" s="824" t="s">
        <v>247</v>
      </c>
      <c r="H122" s="51"/>
    </row>
    <row r="123" spans="1:8">
      <c r="A123" s="144" t="s">
        <v>459</v>
      </c>
      <c r="B123" s="60"/>
      <c r="C123" s="102"/>
      <c r="D123" s="60"/>
      <c r="E123" s="60"/>
      <c r="F123" s="149"/>
      <c r="G123" s="824"/>
      <c r="H123" s="51"/>
    </row>
    <row r="124" spans="1:8">
      <c r="A124" s="88" t="s">
        <v>457</v>
      </c>
      <c r="B124" s="60" t="s">
        <v>247</v>
      </c>
      <c r="C124" s="102" t="s">
        <v>247</v>
      </c>
      <c r="D124" s="60" t="s">
        <v>247</v>
      </c>
      <c r="E124" s="60" t="s">
        <v>247</v>
      </c>
      <c r="F124" s="156" t="s">
        <v>247</v>
      </c>
      <c r="G124" s="824" t="s">
        <v>247</v>
      </c>
      <c r="H124" s="51"/>
    </row>
    <row r="125" spans="1:8">
      <c r="A125" s="88" t="s">
        <v>458</v>
      </c>
      <c r="B125" s="60" t="s">
        <v>247</v>
      </c>
      <c r="C125" s="102" t="s">
        <v>247</v>
      </c>
      <c r="D125" s="60" t="s">
        <v>247</v>
      </c>
      <c r="E125" s="60" t="s">
        <v>247</v>
      </c>
      <c r="F125" s="156" t="s">
        <v>247</v>
      </c>
      <c r="G125" s="824" t="s">
        <v>247</v>
      </c>
      <c r="H125" s="51"/>
    </row>
    <row r="126" spans="1:8">
      <c r="B126" s="60"/>
      <c r="C126" s="102"/>
      <c r="D126" s="60"/>
      <c r="E126" s="60"/>
      <c r="F126" s="149"/>
      <c r="G126" s="824"/>
      <c r="H126" s="51"/>
    </row>
    <row r="127" spans="1:8">
      <c r="A127" s="86" t="s">
        <v>270</v>
      </c>
      <c r="B127" s="60"/>
      <c r="C127" s="102"/>
      <c r="D127" s="60"/>
      <c r="E127" s="60"/>
      <c r="F127" s="149"/>
      <c r="G127" s="824"/>
      <c r="H127" s="51"/>
    </row>
    <row r="128" spans="1:8">
      <c r="A128" s="132" t="s">
        <v>463</v>
      </c>
      <c r="B128" s="60" t="s">
        <v>247</v>
      </c>
      <c r="C128" s="102" t="s">
        <v>247</v>
      </c>
      <c r="D128" s="60" t="s">
        <v>247</v>
      </c>
      <c r="E128" s="60" t="s">
        <v>247</v>
      </c>
      <c r="F128" s="156" t="s">
        <v>247</v>
      </c>
      <c r="G128" s="824" t="s">
        <v>247</v>
      </c>
      <c r="H128" s="51"/>
    </row>
    <row r="129" spans="1:8">
      <c r="A129" s="132" t="s">
        <v>464</v>
      </c>
      <c r="B129" s="60">
        <v>1</v>
      </c>
      <c r="C129" s="102" t="s">
        <v>247</v>
      </c>
      <c r="D129" s="60" t="s">
        <v>247</v>
      </c>
      <c r="E129" s="60" t="s">
        <v>247</v>
      </c>
      <c r="F129" s="149">
        <v>5</v>
      </c>
      <c r="G129" s="824">
        <v>5</v>
      </c>
      <c r="H129" s="51"/>
    </row>
    <row r="130" spans="1:8">
      <c r="A130" s="91" t="s">
        <v>470</v>
      </c>
      <c r="B130" s="60" t="s">
        <v>247</v>
      </c>
      <c r="C130" s="102" t="s">
        <v>247</v>
      </c>
      <c r="D130" s="60" t="s">
        <v>247</v>
      </c>
      <c r="E130" s="60" t="s">
        <v>247</v>
      </c>
      <c r="F130" s="149">
        <v>1</v>
      </c>
      <c r="G130" s="824">
        <v>1</v>
      </c>
      <c r="H130" s="51"/>
    </row>
    <row r="131" spans="1:8">
      <c r="C131" s="157"/>
      <c r="D131" s="106"/>
      <c r="E131" s="106"/>
      <c r="F131" s="158"/>
      <c r="G131" s="833"/>
      <c r="H131" s="51"/>
    </row>
    <row r="132" spans="1:8">
      <c r="A132" s="828" t="s">
        <v>231</v>
      </c>
      <c r="B132" s="829">
        <v>77</v>
      </c>
      <c r="C132" s="830" t="s">
        <v>247</v>
      </c>
      <c r="D132" s="829">
        <v>37</v>
      </c>
      <c r="E132" s="829">
        <v>38</v>
      </c>
      <c r="F132" s="831">
        <v>6</v>
      </c>
      <c r="G132" s="832">
        <v>81</v>
      </c>
      <c r="H132" s="51"/>
    </row>
    <row r="133" spans="1:8">
      <c r="A133" s="73"/>
      <c r="B133" s="80" t="str">
        <f t="shared" ref="B133:G133" si="6">IF(AND(B132="-",SUM(B110:B130)=0),"",IF(B132=SUM(B110:B130),"","TOTALS DON’T MATCH SUM OF THE PART"))</f>
        <v/>
      </c>
      <c r="C133" s="80" t="str">
        <f t="shared" si="6"/>
        <v/>
      </c>
      <c r="D133" s="80" t="str">
        <f t="shared" si="6"/>
        <v/>
      </c>
      <c r="E133" s="80" t="str">
        <f t="shared" si="6"/>
        <v/>
      </c>
      <c r="F133" s="80" t="str">
        <f t="shared" si="6"/>
        <v/>
      </c>
      <c r="G133" s="80" t="str">
        <f t="shared" si="6"/>
        <v/>
      </c>
      <c r="H133" s="51"/>
    </row>
    <row r="134" spans="1:8">
      <c r="A134" s="106"/>
      <c r="B134" s="122" t="str">
        <f t="shared" ref="B134:G134" si="7">IF(B132=B9,"","ERROR WITH TOP TABLE")</f>
        <v/>
      </c>
      <c r="C134" s="122" t="str">
        <f t="shared" si="7"/>
        <v/>
      </c>
      <c r="D134" s="122" t="str">
        <f t="shared" si="7"/>
        <v/>
      </c>
      <c r="E134" s="122" t="str">
        <f t="shared" si="7"/>
        <v/>
      </c>
      <c r="F134" s="122" t="str">
        <f t="shared" si="7"/>
        <v/>
      </c>
      <c r="G134" s="122" t="str">
        <f t="shared" si="7"/>
        <v/>
      </c>
    </row>
    <row r="135" spans="1:8">
      <c r="A135" s="73"/>
      <c r="B135" s="82"/>
      <c r="C135" s="1190" t="s">
        <v>385</v>
      </c>
      <c r="D135" s="1191"/>
      <c r="E135" s="1191"/>
      <c r="F135" s="1191"/>
      <c r="G135" s="74"/>
    </row>
    <row r="136" spans="1:8" ht="38.25">
      <c r="A136" s="145" t="s">
        <v>705</v>
      </c>
      <c r="B136" s="96" t="s">
        <v>466</v>
      </c>
      <c r="C136" s="95" t="s">
        <v>467</v>
      </c>
      <c r="D136" s="95" t="s">
        <v>452</v>
      </c>
      <c r="E136" s="95" t="s">
        <v>468</v>
      </c>
      <c r="F136" s="95" t="s">
        <v>270</v>
      </c>
      <c r="G136" s="96" t="s">
        <v>469</v>
      </c>
    </row>
    <row r="137" spans="1:8">
      <c r="A137" s="130"/>
      <c r="B137" s="75"/>
      <c r="C137" s="152"/>
      <c r="D137" s="153"/>
      <c r="E137" s="153"/>
      <c r="F137" s="154"/>
      <c r="G137" s="75"/>
    </row>
    <row r="138" spans="1:8">
      <c r="A138" s="86" t="s">
        <v>455</v>
      </c>
      <c r="B138" s="90"/>
      <c r="C138" s="155"/>
      <c r="D138" s="115"/>
      <c r="E138" s="115"/>
      <c r="F138" s="156"/>
      <c r="G138" s="90"/>
    </row>
    <row r="139" spans="1:8">
      <c r="A139" s="144" t="s">
        <v>456</v>
      </c>
      <c r="B139" s="90"/>
      <c r="C139" s="155"/>
      <c r="D139" s="115"/>
      <c r="E139" s="115"/>
      <c r="F139" s="156"/>
      <c r="G139" s="90"/>
    </row>
    <row r="140" spans="1:8">
      <c r="A140" s="88" t="s">
        <v>457</v>
      </c>
      <c r="B140" s="60">
        <v>50</v>
      </c>
      <c r="C140" s="159">
        <v>2</v>
      </c>
      <c r="D140" s="79">
        <v>25</v>
      </c>
      <c r="E140" s="79">
        <v>19</v>
      </c>
      <c r="F140" s="160" t="s">
        <v>247</v>
      </c>
      <c r="G140" s="824">
        <v>46</v>
      </c>
      <c r="H140" s="51"/>
    </row>
    <row r="141" spans="1:8">
      <c r="A141" s="88" t="s">
        <v>458</v>
      </c>
      <c r="B141" s="60">
        <v>10</v>
      </c>
      <c r="C141" s="155" t="s">
        <v>247</v>
      </c>
      <c r="D141" s="115" t="s">
        <v>247</v>
      </c>
      <c r="E141" s="115">
        <v>5</v>
      </c>
      <c r="F141" s="156" t="s">
        <v>247</v>
      </c>
      <c r="G141" s="824">
        <v>5</v>
      </c>
      <c r="H141" s="51"/>
    </row>
    <row r="142" spans="1:8">
      <c r="A142" s="144" t="s">
        <v>459</v>
      </c>
      <c r="B142" s="60"/>
      <c r="C142" s="102"/>
      <c r="D142" s="60"/>
      <c r="E142" s="60"/>
      <c r="F142" s="149"/>
      <c r="G142" s="824"/>
      <c r="H142" s="51"/>
    </row>
    <row r="143" spans="1:8">
      <c r="A143" s="88" t="s">
        <v>457</v>
      </c>
      <c r="B143" s="60" t="s">
        <v>247</v>
      </c>
      <c r="C143" s="102" t="s">
        <v>247</v>
      </c>
      <c r="D143" s="60" t="s">
        <v>247</v>
      </c>
      <c r="E143" s="60" t="s">
        <v>247</v>
      </c>
      <c r="F143" s="156" t="s">
        <v>247</v>
      </c>
      <c r="G143" s="824" t="s">
        <v>247</v>
      </c>
      <c r="H143" s="51"/>
    </row>
    <row r="144" spans="1:8">
      <c r="A144" s="88" t="s">
        <v>458</v>
      </c>
      <c r="B144" s="60" t="s">
        <v>247</v>
      </c>
      <c r="C144" s="102" t="s">
        <v>247</v>
      </c>
      <c r="D144" s="60" t="s">
        <v>247</v>
      </c>
      <c r="E144" s="60" t="s">
        <v>247</v>
      </c>
      <c r="F144" s="156" t="s">
        <v>247</v>
      </c>
      <c r="G144" s="824" t="s">
        <v>247</v>
      </c>
      <c r="H144" s="51"/>
    </row>
    <row r="145" spans="1:8">
      <c r="B145" s="60"/>
      <c r="C145" s="102"/>
      <c r="D145" s="60"/>
      <c r="E145" s="60"/>
      <c r="F145" s="149"/>
      <c r="G145" s="824"/>
      <c r="H145" s="51"/>
    </row>
    <row r="146" spans="1:8">
      <c r="A146" s="86" t="s">
        <v>460</v>
      </c>
      <c r="B146" s="60"/>
      <c r="C146" s="102"/>
      <c r="D146" s="60"/>
      <c r="E146" s="60"/>
      <c r="F146" s="149"/>
      <c r="G146" s="824"/>
      <c r="H146" s="51"/>
    </row>
    <row r="147" spans="1:8">
      <c r="A147" s="132" t="s">
        <v>461</v>
      </c>
      <c r="B147" s="60">
        <v>7</v>
      </c>
      <c r="C147" s="102" t="s">
        <v>247</v>
      </c>
      <c r="D147" s="60">
        <v>6</v>
      </c>
      <c r="E147" s="60">
        <v>1</v>
      </c>
      <c r="F147" s="156" t="s">
        <v>247</v>
      </c>
      <c r="G147" s="824">
        <v>7</v>
      </c>
      <c r="H147" s="51"/>
    </row>
    <row r="148" spans="1:8">
      <c r="B148" s="60"/>
      <c r="C148" s="102"/>
      <c r="D148" s="60"/>
      <c r="E148" s="60"/>
      <c r="F148" s="149"/>
      <c r="G148" s="824"/>
      <c r="H148" s="51"/>
    </row>
    <row r="149" spans="1:8">
      <c r="A149" s="86" t="s">
        <v>462</v>
      </c>
      <c r="B149" s="60"/>
      <c r="C149" s="102"/>
      <c r="D149" s="60"/>
      <c r="E149" s="60"/>
      <c r="F149" s="149"/>
      <c r="G149" s="824"/>
      <c r="H149" s="51"/>
    </row>
    <row r="150" spans="1:8">
      <c r="A150" s="144" t="s">
        <v>456</v>
      </c>
      <c r="B150" s="60"/>
      <c r="C150" s="102"/>
      <c r="D150" s="60"/>
      <c r="E150" s="60"/>
      <c r="F150" s="149"/>
      <c r="G150" s="824"/>
      <c r="H150" s="51"/>
    </row>
    <row r="151" spans="1:8">
      <c r="A151" s="88" t="s">
        <v>457</v>
      </c>
      <c r="B151" s="60">
        <v>1</v>
      </c>
      <c r="C151" s="102" t="s">
        <v>247</v>
      </c>
      <c r="D151" s="60">
        <v>1</v>
      </c>
      <c r="E151" s="60" t="s">
        <v>247</v>
      </c>
      <c r="F151" s="156" t="s">
        <v>247</v>
      </c>
      <c r="G151" s="824">
        <v>1</v>
      </c>
      <c r="H151" s="51"/>
    </row>
    <row r="152" spans="1:8">
      <c r="A152" s="88" t="s">
        <v>458</v>
      </c>
      <c r="B152" s="60" t="s">
        <v>247</v>
      </c>
      <c r="C152" s="102" t="s">
        <v>247</v>
      </c>
      <c r="D152" s="60" t="s">
        <v>247</v>
      </c>
      <c r="E152" s="60" t="s">
        <v>247</v>
      </c>
      <c r="F152" s="156" t="s">
        <v>247</v>
      </c>
      <c r="G152" s="824" t="s">
        <v>247</v>
      </c>
      <c r="H152" s="51"/>
    </row>
    <row r="153" spans="1:8">
      <c r="A153" s="144" t="s">
        <v>459</v>
      </c>
      <c r="B153" s="60"/>
      <c r="C153" s="102"/>
      <c r="D153" s="60"/>
      <c r="E153" s="60"/>
      <c r="F153" s="149"/>
      <c r="G153" s="824"/>
      <c r="H153" s="51"/>
    </row>
    <row r="154" spans="1:8">
      <c r="A154" s="88" t="s">
        <v>457</v>
      </c>
      <c r="B154" s="60" t="s">
        <v>247</v>
      </c>
      <c r="C154" s="102" t="s">
        <v>247</v>
      </c>
      <c r="D154" s="60" t="s">
        <v>247</v>
      </c>
      <c r="E154" s="60" t="s">
        <v>247</v>
      </c>
      <c r="F154" s="156" t="s">
        <v>247</v>
      </c>
      <c r="G154" s="824" t="s">
        <v>247</v>
      </c>
      <c r="H154" s="51"/>
    </row>
    <row r="155" spans="1:8">
      <c r="A155" s="88" t="s">
        <v>458</v>
      </c>
      <c r="B155" s="60" t="s">
        <v>247</v>
      </c>
      <c r="C155" s="102" t="s">
        <v>247</v>
      </c>
      <c r="D155" s="60" t="s">
        <v>247</v>
      </c>
      <c r="E155" s="60" t="s">
        <v>247</v>
      </c>
      <c r="F155" s="156" t="s">
        <v>247</v>
      </c>
      <c r="G155" s="824" t="s">
        <v>247</v>
      </c>
      <c r="H155" s="51"/>
    </row>
    <row r="156" spans="1:8">
      <c r="B156" s="60"/>
      <c r="C156" s="102"/>
      <c r="D156" s="60"/>
      <c r="E156" s="60"/>
      <c r="F156" s="149"/>
      <c r="G156" s="824"/>
      <c r="H156" s="51"/>
    </row>
    <row r="157" spans="1:8">
      <c r="A157" s="86" t="s">
        <v>270</v>
      </c>
      <c r="B157" s="60"/>
      <c r="C157" s="102"/>
      <c r="D157" s="60"/>
      <c r="E157" s="60"/>
      <c r="F157" s="149"/>
      <c r="G157" s="824"/>
      <c r="H157" s="51"/>
    </row>
    <row r="158" spans="1:8">
      <c r="A158" s="132" t="s">
        <v>463</v>
      </c>
      <c r="B158" s="60" t="s">
        <v>247</v>
      </c>
      <c r="C158" s="102" t="s">
        <v>247</v>
      </c>
      <c r="D158" s="60" t="s">
        <v>247</v>
      </c>
      <c r="E158" s="60" t="s">
        <v>247</v>
      </c>
      <c r="F158" s="156" t="s">
        <v>247</v>
      </c>
      <c r="G158" s="824" t="s">
        <v>247</v>
      </c>
      <c r="H158" s="51"/>
    </row>
    <row r="159" spans="1:8">
      <c r="A159" s="132" t="s">
        <v>464</v>
      </c>
      <c r="B159" s="60" t="s">
        <v>247</v>
      </c>
      <c r="C159" s="102" t="s">
        <v>247</v>
      </c>
      <c r="D159" s="60" t="s">
        <v>247</v>
      </c>
      <c r="E159" s="60" t="s">
        <v>247</v>
      </c>
      <c r="F159" s="149" t="s">
        <v>247</v>
      </c>
      <c r="G159" s="824" t="s">
        <v>247</v>
      </c>
      <c r="H159" s="51"/>
    </row>
    <row r="160" spans="1:8">
      <c r="A160" s="91" t="s">
        <v>470</v>
      </c>
      <c r="B160" s="60" t="s">
        <v>247</v>
      </c>
      <c r="C160" s="102" t="s">
        <v>247</v>
      </c>
      <c r="D160" s="60" t="s">
        <v>247</v>
      </c>
      <c r="E160" s="60" t="s">
        <v>247</v>
      </c>
      <c r="F160" s="149" t="s">
        <v>247</v>
      </c>
      <c r="G160" s="824" t="s">
        <v>247</v>
      </c>
      <c r="H160" s="51"/>
    </row>
    <row r="161" spans="1:8">
      <c r="C161" s="157"/>
      <c r="D161" s="106"/>
      <c r="E161" s="106"/>
      <c r="F161" s="158"/>
      <c r="G161" s="833"/>
      <c r="H161" s="51"/>
    </row>
    <row r="162" spans="1:8">
      <c r="A162" s="828" t="s">
        <v>231</v>
      </c>
      <c r="B162" s="829">
        <v>68</v>
      </c>
      <c r="C162" s="830">
        <v>2</v>
      </c>
      <c r="D162" s="829">
        <v>32</v>
      </c>
      <c r="E162" s="829">
        <v>25</v>
      </c>
      <c r="F162" s="831" t="s">
        <v>247</v>
      </c>
      <c r="G162" s="832">
        <v>59</v>
      </c>
      <c r="H162" s="51"/>
    </row>
    <row r="163" spans="1:8">
      <c r="A163" s="73"/>
      <c r="B163" s="80" t="str">
        <f t="shared" ref="B163:G163" si="8">IF(AND(B162="-",SUM(B140:B160)=0),"",IF(B162=SUM(B140:B160),"","TOTALS DON’T MATCH SUM OF THE PART"))</f>
        <v/>
      </c>
      <c r="C163" s="80" t="str">
        <f t="shared" si="8"/>
        <v/>
      </c>
      <c r="D163" s="80" t="str">
        <f t="shared" si="8"/>
        <v/>
      </c>
      <c r="E163" s="80" t="str">
        <f t="shared" si="8"/>
        <v/>
      </c>
      <c r="F163" s="80" t="str">
        <f t="shared" si="8"/>
        <v/>
      </c>
      <c r="G163" s="80" t="str">
        <f t="shared" si="8"/>
        <v/>
      </c>
      <c r="H163" s="51"/>
    </row>
    <row r="164" spans="1:8">
      <c r="A164" s="106"/>
      <c r="B164" s="122" t="str">
        <f t="shared" ref="B164:G164" si="9">IF(B162=B8,"","ERROR WITH TOP TABLE")</f>
        <v/>
      </c>
      <c r="C164" s="122" t="str">
        <f t="shared" si="9"/>
        <v/>
      </c>
      <c r="D164" s="122" t="str">
        <f t="shared" si="9"/>
        <v/>
      </c>
      <c r="E164" s="122" t="str">
        <f t="shared" si="9"/>
        <v/>
      </c>
      <c r="F164" s="122" t="str">
        <f t="shared" si="9"/>
        <v/>
      </c>
      <c r="G164" s="122" t="str">
        <f t="shared" si="9"/>
        <v/>
      </c>
    </row>
    <row r="165" spans="1:8">
      <c r="A165" s="73"/>
      <c r="B165" s="82"/>
      <c r="C165" s="1190" t="s">
        <v>385</v>
      </c>
      <c r="D165" s="1191"/>
      <c r="E165" s="1191"/>
      <c r="F165" s="1191"/>
      <c r="G165" s="74"/>
    </row>
    <row r="166" spans="1:8" ht="38.25">
      <c r="A166" s="145" t="s">
        <v>580</v>
      </c>
      <c r="B166" s="96" t="s">
        <v>466</v>
      </c>
      <c r="C166" s="95" t="s">
        <v>467</v>
      </c>
      <c r="D166" s="95" t="s">
        <v>452</v>
      </c>
      <c r="E166" s="95" t="s">
        <v>468</v>
      </c>
      <c r="F166" s="95" t="s">
        <v>270</v>
      </c>
      <c r="G166" s="96" t="s">
        <v>469</v>
      </c>
    </row>
    <row r="167" spans="1:8">
      <c r="A167" s="130"/>
      <c r="B167" s="75"/>
      <c r="C167" s="152"/>
      <c r="D167" s="153"/>
      <c r="E167" s="153"/>
      <c r="F167" s="154"/>
      <c r="G167" s="75"/>
    </row>
    <row r="168" spans="1:8">
      <c r="A168" s="86" t="s">
        <v>455</v>
      </c>
      <c r="B168" s="90"/>
      <c r="C168" s="155"/>
      <c r="D168" s="115"/>
      <c r="E168" s="115"/>
      <c r="F168" s="156"/>
      <c r="G168" s="90"/>
    </row>
    <row r="169" spans="1:8">
      <c r="A169" s="144" t="s">
        <v>456</v>
      </c>
      <c r="B169" s="90"/>
      <c r="C169" s="155"/>
      <c r="D169" s="115"/>
      <c r="E169" s="115"/>
      <c r="F169" s="156"/>
      <c r="G169" s="90"/>
    </row>
    <row r="170" spans="1:8">
      <c r="A170" s="88" t="s">
        <v>457</v>
      </c>
      <c r="B170" s="60">
        <v>31</v>
      </c>
      <c r="C170" s="102">
        <v>2</v>
      </c>
      <c r="D170" s="115">
        <v>22</v>
      </c>
      <c r="E170" s="60">
        <v>13</v>
      </c>
      <c r="F170" s="156" t="s">
        <v>247</v>
      </c>
      <c r="G170" s="824">
        <v>37</v>
      </c>
      <c r="H170" s="51"/>
    </row>
    <row r="171" spans="1:8">
      <c r="A171" s="88" t="s">
        <v>458</v>
      </c>
      <c r="B171" s="60">
        <v>2</v>
      </c>
      <c r="C171" s="102" t="s">
        <v>247</v>
      </c>
      <c r="D171" s="115">
        <v>4</v>
      </c>
      <c r="E171" s="60">
        <v>3</v>
      </c>
      <c r="F171" s="156" t="s">
        <v>247</v>
      </c>
      <c r="G171" s="824">
        <v>7</v>
      </c>
      <c r="H171" s="51"/>
    </row>
    <row r="172" spans="1:8">
      <c r="A172" s="144" t="s">
        <v>459</v>
      </c>
      <c r="B172" s="60"/>
      <c r="C172" s="102"/>
      <c r="D172" s="115"/>
      <c r="E172" s="60"/>
      <c r="F172" s="156"/>
      <c r="G172" s="824"/>
      <c r="H172" s="51"/>
    </row>
    <row r="173" spans="1:8">
      <c r="A173" s="88" t="s">
        <v>457</v>
      </c>
      <c r="B173" s="60">
        <v>1</v>
      </c>
      <c r="C173" s="102" t="s">
        <v>247</v>
      </c>
      <c r="D173" s="60" t="s">
        <v>247</v>
      </c>
      <c r="E173" s="60">
        <v>1</v>
      </c>
      <c r="F173" s="156" t="s">
        <v>247</v>
      </c>
      <c r="G173" s="824">
        <v>1</v>
      </c>
      <c r="H173" s="51"/>
    </row>
    <row r="174" spans="1:8">
      <c r="A174" s="88" t="s">
        <v>458</v>
      </c>
      <c r="B174" s="60">
        <v>3</v>
      </c>
      <c r="C174" s="102" t="s">
        <v>247</v>
      </c>
      <c r="D174" s="115" t="s">
        <v>247</v>
      </c>
      <c r="E174" s="60">
        <v>4</v>
      </c>
      <c r="F174" s="156" t="s">
        <v>247</v>
      </c>
      <c r="G174" s="824">
        <v>4</v>
      </c>
      <c r="H174" s="51"/>
    </row>
    <row r="175" spans="1:8">
      <c r="B175" s="60"/>
      <c r="C175" s="102"/>
      <c r="D175" s="115"/>
      <c r="E175" s="60"/>
      <c r="F175" s="156"/>
      <c r="G175" s="824"/>
      <c r="H175" s="51"/>
    </row>
    <row r="176" spans="1:8">
      <c r="A176" s="86" t="s">
        <v>460</v>
      </c>
      <c r="B176" s="60"/>
      <c r="C176" s="102"/>
      <c r="D176" s="115"/>
      <c r="E176" s="60"/>
      <c r="F176" s="156"/>
      <c r="G176" s="824"/>
      <c r="H176" s="51"/>
    </row>
    <row r="177" spans="1:8">
      <c r="A177" s="132" t="s">
        <v>461</v>
      </c>
      <c r="B177" s="60">
        <v>2</v>
      </c>
      <c r="C177" s="102">
        <v>1</v>
      </c>
      <c r="D177" s="60">
        <v>1</v>
      </c>
      <c r="E177" s="60" t="s">
        <v>247</v>
      </c>
      <c r="F177" s="156" t="s">
        <v>247</v>
      </c>
      <c r="G177" s="824">
        <v>2</v>
      </c>
      <c r="H177" s="51"/>
    </row>
    <row r="178" spans="1:8">
      <c r="B178" s="60"/>
      <c r="C178" s="102"/>
      <c r="D178" s="60"/>
      <c r="E178" s="60"/>
      <c r="F178" s="156"/>
      <c r="G178" s="824"/>
      <c r="H178" s="51"/>
    </row>
    <row r="179" spans="1:8">
      <c r="A179" s="86" t="s">
        <v>462</v>
      </c>
      <c r="B179" s="60"/>
      <c r="C179" s="102"/>
      <c r="D179" s="115"/>
      <c r="E179" s="60"/>
      <c r="F179" s="156"/>
      <c r="G179" s="824"/>
      <c r="H179" s="51"/>
    </row>
    <row r="180" spans="1:8">
      <c r="A180" s="144" t="s">
        <v>456</v>
      </c>
      <c r="B180" s="60"/>
      <c r="C180" s="102"/>
      <c r="D180" s="115"/>
      <c r="E180" s="60"/>
      <c r="F180" s="156"/>
      <c r="G180" s="824"/>
      <c r="H180" s="51"/>
    </row>
    <row r="181" spans="1:8">
      <c r="A181" s="88" t="s">
        <v>457</v>
      </c>
      <c r="B181" s="60">
        <v>1</v>
      </c>
      <c r="C181" s="102">
        <v>1</v>
      </c>
      <c r="D181" s="60" t="s">
        <v>247</v>
      </c>
      <c r="E181" s="60">
        <v>2</v>
      </c>
      <c r="F181" s="156" t="s">
        <v>247</v>
      </c>
      <c r="G181" s="824">
        <v>3</v>
      </c>
      <c r="H181" s="51"/>
    </row>
    <row r="182" spans="1:8">
      <c r="A182" s="88" t="s">
        <v>458</v>
      </c>
      <c r="B182" s="60" t="s">
        <v>247</v>
      </c>
      <c r="C182" s="102" t="s">
        <v>247</v>
      </c>
      <c r="D182" s="60" t="s">
        <v>247</v>
      </c>
      <c r="E182" s="60" t="s">
        <v>247</v>
      </c>
      <c r="F182" s="156" t="s">
        <v>247</v>
      </c>
      <c r="G182" s="824" t="s">
        <v>247</v>
      </c>
      <c r="H182" s="51"/>
    </row>
    <row r="183" spans="1:8">
      <c r="A183" s="144" t="s">
        <v>459</v>
      </c>
      <c r="B183" s="60"/>
      <c r="C183" s="102"/>
      <c r="D183" s="115"/>
      <c r="E183" s="60"/>
      <c r="F183" s="156"/>
      <c r="G183" s="824"/>
      <c r="H183" s="51"/>
    </row>
    <row r="184" spans="1:8">
      <c r="A184" s="88" t="s">
        <v>457</v>
      </c>
      <c r="B184" s="60" t="s">
        <v>247</v>
      </c>
      <c r="C184" s="102" t="s">
        <v>247</v>
      </c>
      <c r="D184" s="60" t="s">
        <v>247</v>
      </c>
      <c r="E184" s="60">
        <v>3</v>
      </c>
      <c r="F184" s="156" t="s">
        <v>247</v>
      </c>
      <c r="G184" s="824">
        <v>3</v>
      </c>
      <c r="H184" s="51"/>
    </row>
    <row r="185" spans="1:8">
      <c r="A185" s="88" t="s">
        <v>458</v>
      </c>
      <c r="B185" s="60" t="s">
        <v>247</v>
      </c>
      <c r="C185" s="102" t="s">
        <v>247</v>
      </c>
      <c r="D185" s="60" t="s">
        <v>247</v>
      </c>
      <c r="E185" s="60" t="s">
        <v>247</v>
      </c>
      <c r="F185" s="156" t="s">
        <v>247</v>
      </c>
      <c r="G185" s="824" t="s">
        <v>247</v>
      </c>
      <c r="H185" s="51"/>
    </row>
    <row r="186" spans="1:8">
      <c r="B186" s="60"/>
      <c r="C186" s="102"/>
      <c r="D186" s="60"/>
      <c r="E186" s="60"/>
      <c r="F186" s="156"/>
      <c r="G186" s="824"/>
      <c r="H186" s="51"/>
    </row>
    <row r="187" spans="1:8">
      <c r="A187" s="86" t="s">
        <v>270</v>
      </c>
      <c r="B187" s="60"/>
      <c r="C187" s="102"/>
      <c r="D187" s="115"/>
      <c r="E187" s="60"/>
      <c r="F187" s="156"/>
      <c r="G187" s="824"/>
      <c r="H187" s="51"/>
    </row>
    <row r="188" spans="1:8">
      <c r="A188" s="132" t="s">
        <v>463</v>
      </c>
      <c r="B188" s="60" t="s">
        <v>247</v>
      </c>
      <c r="C188" s="102" t="s">
        <v>247</v>
      </c>
      <c r="D188" s="60" t="s">
        <v>247</v>
      </c>
      <c r="E188" s="60" t="s">
        <v>247</v>
      </c>
      <c r="F188" s="156" t="s">
        <v>247</v>
      </c>
      <c r="G188" s="824" t="s">
        <v>247</v>
      </c>
      <c r="H188" s="51"/>
    </row>
    <row r="189" spans="1:8">
      <c r="A189" s="132" t="s">
        <v>464</v>
      </c>
      <c r="B189" s="60" t="s">
        <v>247</v>
      </c>
      <c r="C189" s="102" t="s">
        <v>247</v>
      </c>
      <c r="D189" s="60" t="s">
        <v>247</v>
      </c>
      <c r="E189" s="60" t="s">
        <v>247</v>
      </c>
      <c r="F189" s="156" t="s">
        <v>247</v>
      </c>
      <c r="G189" s="824" t="s">
        <v>247</v>
      </c>
      <c r="H189" s="51"/>
    </row>
    <row r="190" spans="1:8">
      <c r="A190" s="91" t="s">
        <v>470</v>
      </c>
      <c r="B190" s="60" t="s">
        <v>247</v>
      </c>
      <c r="C190" s="102" t="s">
        <v>247</v>
      </c>
      <c r="D190" s="60" t="s">
        <v>247</v>
      </c>
      <c r="E190" s="60" t="s">
        <v>247</v>
      </c>
      <c r="F190" s="149" t="s">
        <v>247</v>
      </c>
      <c r="G190" s="824" t="s">
        <v>247</v>
      </c>
      <c r="H190" s="51"/>
    </row>
    <row r="191" spans="1:8">
      <c r="B191" s="90"/>
      <c r="C191" s="155"/>
      <c r="D191" s="115"/>
      <c r="E191" s="115"/>
      <c r="F191" s="156"/>
      <c r="G191" s="834"/>
      <c r="H191" s="51"/>
    </row>
    <row r="192" spans="1:8">
      <c r="A192" s="828" t="s">
        <v>231</v>
      </c>
      <c r="B192" s="829">
        <v>40</v>
      </c>
      <c r="C192" s="830">
        <v>4</v>
      </c>
      <c r="D192" s="829">
        <v>27</v>
      </c>
      <c r="E192" s="829">
        <v>26</v>
      </c>
      <c r="F192" s="831" t="s">
        <v>247</v>
      </c>
      <c r="G192" s="832">
        <v>57</v>
      </c>
      <c r="H192" s="51"/>
    </row>
    <row r="193" spans="1:7">
      <c r="A193" s="134" t="s">
        <v>706</v>
      </c>
      <c r="B193" s="80" t="str">
        <f t="shared" ref="B193:G193" si="10">IF(AND(B192="-",SUM(B170:B190)=0),"",IF(B192=SUM(B170:B190),"","TOTALS DON’T MATCH SUM OF THE PART"))</f>
        <v/>
      </c>
      <c r="C193" s="80" t="str">
        <f t="shared" si="10"/>
        <v/>
      </c>
      <c r="D193" s="80" t="str">
        <f t="shared" si="10"/>
        <v/>
      </c>
      <c r="E193" s="80" t="str">
        <f t="shared" si="10"/>
        <v/>
      </c>
      <c r="F193" s="80" t="str">
        <f t="shared" si="10"/>
        <v/>
      </c>
      <c r="G193" s="80" t="str">
        <f t="shared" si="10"/>
        <v/>
      </c>
    </row>
    <row r="194" spans="1:7">
      <c r="A194" s="93" t="s">
        <v>176</v>
      </c>
      <c r="B194" s="122" t="str">
        <f t="shared" ref="B194:G194" si="11">IF(B192=B7,"","ERROR WITH TOP TABLE")</f>
        <v/>
      </c>
      <c r="C194" s="122" t="str">
        <f t="shared" si="11"/>
        <v/>
      </c>
      <c r="D194" s="122" t="str">
        <f t="shared" si="11"/>
        <v/>
      </c>
      <c r="E194" s="122" t="str">
        <f t="shared" si="11"/>
        <v/>
      </c>
      <c r="F194" s="122" t="str">
        <f t="shared" si="11"/>
        <v/>
      </c>
      <c r="G194" s="122" t="str">
        <f t="shared" si="11"/>
        <v/>
      </c>
    </row>
    <row r="195" spans="1:7">
      <c r="A195" s="94" t="s">
        <v>180</v>
      </c>
      <c r="B195" s="106"/>
      <c r="C195" s="106"/>
      <c r="D195" s="106"/>
      <c r="E195" s="106"/>
      <c r="F195" s="106"/>
      <c r="G195" s="106"/>
    </row>
  </sheetData>
  <mergeCells count="12">
    <mergeCell ref="C5:F5"/>
    <mergeCell ref="A15:A16"/>
    <mergeCell ref="C15:F15"/>
    <mergeCell ref="C135:F135"/>
    <mergeCell ref="C165:F165"/>
    <mergeCell ref="C105:F105"/>
    <mergeCell ref="A3:G3"/>
    <mergeCell ref="C45:F45"/>
    <mergeCell ref="A45:A46"/>
    <mergeCell ref="A75:A76"/>
    <mergeCell ref="C75:F75"/>
    <mergeCell ref="A5:A6"/>
  </mergeCells>
  <phoneticPr fontId="2" type="noConversion"/>
  <conditionalFormatting sqref="H50:H73 H80:H103 B73:G73 H170:H192 H7:H12 H20:H44 H110:H133 H140:H163 B103:G103">
    <cfRule type="cellIs" dxfId="22" priority="19" stopIfTrue="1" operator="notEqual">
      <formula>""""""</formula>
    </cfRule>
  </conditionalFormatting>
  <conditionalFormatting sqref="B133:G133">
    <cfRule type="cellIs" dxfId="21" priority="15" stopIfTrue="1" operator="notEqual">
      <formula>""""""</formula>
    </cfRule>
  </conditionalFormatting>
  <conditionalFormatting sqref="B163:G163">
    <cfRule type="cellIs" dxfId="20" priority="14" stopIfTrue="1" operator="notEqual">
      <formula>""""""</formula>
    </cfRule>
  </conditionalFormatting>
  <conditionalFormatting sqref="B193:G193">
    <cfRule type="cellIs" dxfId="19" priority="13" stopIfTrue="1" operator="notEqual">
      <formula>""""""</formula>
    </cfRule>
  </conditionalFormatting>
  <conditionalFormatting sqref="B43:G43">
    <cfRule type="cellIs" dxfId="18" priority="12" stopIfTrue="1" operator="notEqual">
      <formula>""""""</formula>
    </cfRule>
  </conditionalFormatting>
  <conditionalFormatting sqref="B73:G73">
    <cfRule type="cellIs" dxfId="17" priority="11" stopIfTrue="1" operator="notEqual">
      <formula>""""""</formula>
    </cfRule>
  </conditionalFormatting>
  <conditionalFormatting sqref="B103:G103">
    <cfRule type="cellIs" dxfId="16" priority="10" stopIfTrue="1" operator="notEqual">
      <formula>""""""</formula>
    </cfRule>
  </conditionalFormatting>
  <conditionalFormatting sqref="B133:G133">
    <cfRule type="cellIs" dxfId="15" priority="9" stopIfTrue="1" operator="notEqual">
      <formula>""""""</formula>
    </cfRule>
  </conditionalFormatting>
  <conditionalFormatting sqref="B133:G133">
    <cfRule type="cellIs" dxfId="14" priority="8" stopIfTrue="1" operator="notEqual">
      <formula>""""""</formula>
    </cfRule>
  </conditionalFormatting>
  <conditionalFormatting sqref="B163:G163">
    <cfRule type="cellIs" dxfId="13" priority="7" stopIfTrue="1" operator="notEqual">
      <formula>""""""</formula>
    </cfRule>
  </conditionalFormatting>
  <conditionalFormatting sqref="B163:G163">
    <cfRule type="cellIs" dxfId="12" priority="6" stopIfTrue="1" operator="notEqual">
      <formula>""""""</formula>
    </cfRule>
  </conditionalFormatting>
  <conditionalFormatting sqref="B163:G163">
    <cfRule type="cellIs" dxfId="11" priority="5" stopIfTrue="1" operator="notEqual">
      <formula>""""""</formula>
    </cfRule>
  </conditionalFormatting>
  <conditionalFormatting sqref="B193:G193">
    <cfRule type="cellIs" dxfId="10" priority="4" stopIfTrue="1" operator="notEqual">
      <formula>""""""</formula>
    </cfRule>
  </conditionalFormatting>
  <conditionalFormatting sqref="B193:G193">
    <cfRule type="cellIs" dxfId="9" priority="3" stopIfTrue="1" operator="notEqual">
      <formula>""""""</formula>
    </cfRule>
  </conditionalFormatting>
  <conditionalFormatting sqref="B193:G193">
    <cfRule type="cellIs" dxfId="8" priority="2" stopIfTrue="1" operator="notEqual">
      <formula>""""""</formula>
    </cfRule>
  </conditionalFormatting>
  <conditionalFormatting sqref="B193:G193">
    <cfRule type="cellIs" dxfId="7" priority="1" stopIfTrue="1" operator="notEqual">
      <formula>""""""</formula>
    </cfRule>
  </conditionalFormatting>
  <hyperlinks>
    <hyperlink ref="G1" location="Index!A1" display="Index"/>
  </hyperlinks>
  <pageMargins left="0.74803149606299213" right="0.74803149606299213" top="0.98425196850393704" bottom="0.98425196850393704" header="0.51181102362204722" footer="0.51181102362204722"/>
  <pageSetup paperSize="9" scale="54" orientation="landscape" r:id="rId1"/>
  <headerFooter alignWithMargins="0">
    <oddHeader>&amp;CCourt Statistics Quarterly 
Additional Tables - 2014</oddHeader>
    <oddFooter>Page &amp;P of &amp;N</oddFooter>
  </headerFooter>
  <rowBreaks count="2" manualBreakCount="2">
    <brk id="44" max="6" man="1"/>
    <brk id="104" max="6" man="1"/>
  </rowBreaks>
</worksheet>
</file>

<file path=xl/worksheets/sheet7.xml><?xml version="1.0" encoding="utf-8"?>
<worksheet xmlns="http://schemas.openxmlformats.org/spreadsheetml/2006/main" xmlns:r="http://schemas.openxmlformats.org/officeDocument/2006/relationships">
  <sheetPr codeName="Sheet7"/>
  <dimension ref="A1:AK23"/>
  <sheetViews>
    <sheetView zoomScaleNormal="100" zoomScaleSheetLayoutView="100" workbookViewId="0">
      <pane xSplit="1" ySplit="5" topLeftCell="B6" activePane="bottomRight" state="frozen"/>
      <selection pane="topRight" activeCell="B1" sqref="B1"/>
      <selection pane="bottomLeft" activeCell="A6" sqref="A6"/>
      <selection pane="bottomRight" activeCell="B6" sqref="B6"/>
    </sheetView>
  </sheetViews>
  <sheetFormatPr defaultRowHeight="12.75"/>
  <cols>
    <col min="1" max="1" width="6.42578125" style="166" customWidth="1"/>
    <col min="2" max="2" width="12.5703125" style="164" customWidth="1"/>
    <col min="3" max="3" width="14" style="164" customWidth="1"/>
    <col min="4" max="4" width="10.28515625" style="164" customWidth="1"/>
    <col min="5" max="5" width="10.85546875" style="164" customWidth="1"/>
    <col min="6" max="6" width="10.7109375" style="164" customWidth="1"/>
    <col min="7" max="7" width="9.28515625" style="164" customWidth="1"/>
    <col min="8" max="8" width="9.42578125" style="164" customWidth="1"/>
    <col min="9" max="9" width="12.7109375" style="164" customWidth="1"/>
    <col min="10" max="10" width="8" style="164" customWidth="1"/>
    <col min="11" max="11" width="6" style="164" customWidth="1"/>
    <col min="12" max="12" width="14" style="164" customWidth="1"/>
    <col min="13" max="13" width="12.85546875" style="164" customWidth="1"/>
    <col min="14" max="14" width="11.28515625" style="184" customWidth="1"/>
    <col min="15" max="15" width="9.7109375" style="184" customWidth="1"/>
    <col min="16" max="16" width="9.140625" style="164"/>
    <col min="17" max="17" width="7.42578125" style="164" customWidth="1"/>
    <col min="18" max="19" width="9.140625" style="164"/>
    <col min="20" max="20" width="10" style="164" customWidth="1"/>
    <col min="21" max="21" width="10.7109375" style="164" customWidth="1"/>
    <col min="22" max="24" width="9.140625" style="164"/>
    <col min="25" max="25" width="9.5703125" style="164" customWidth="1"/>
    <col min="26" max="26" width="9.140625" style="164"/>
    <col min="27" max="27" width="10.28515625" style="164" customWidth="1"/>
    <col min="28" max="28" width="11" style="164" customWidth="1"/>
    <col min="29" max="29" width="9.7109375" style="164" customWidth="1"/>
    <col min="30" max="37" width="9.140625" style="164"/>
    <col min="38" max="16384" width="9.140625" style="166"/>
  </cols>
  <sheetData>
    <row r="1" spans="1:36">
      <c r="A1" s="162" t="s">
        <v>827</v>
      </c>
      <c r="B1" s="163"/>
      <c r="C1" s="163"/>
      <c r="D1" s="163"/>
      <c r="E1" s="163"/>
      <c r="F1" s="163"/>
      <c r="G1" s="163"/>
      <c r="H1" s="163"/>
      <c r="I1" s="163"/>
      <c r="J1" s="163"/>
      <c r="K1" s="163"/>
      <c r="N1" s="164"/>
      <c r="O1" s="164"/>
      <c r="AI1" s="165" t="s">
        <v>643</v>
      </c>
    </row>
    <row r="2" spans="1:36" ht="14.25">
      <c r="A2" s="162" t="s">
        <v>756</v>
      </c>
      <c r="B2" s="163"/>
      <c r="C2" s="163"/>
      <c r="D2" s="163"/>
      <c r="L2" s="167"/>
      <c r="N2" s="164"/>
      <c r="O2" s="164"/>
    </row>
    <row r="3" spans="1:36">
      <c r="A3" s="1196" t="s">
        <v>764</v>
      </c>
      <c r="B3" s="1196"/>
      <c r="C3" s="1196"/>
      <c r="D3" s="1196"/>
      <c r="E3" s="1197"/>
      <c r="F3" s="1197"/>
      <c r="G3" s="1197"/>
      <c r="H3" s="1197"/>
      <c r="I3" s="1197"/>
      <c r="J3" s="1197"/>
      <c r="K3" s="1197"/>
      <c r="L3" s="1197"/>
      <c r="N3" s="164"/>
      <c r="O3" s="164"/>
    </row>
    <row r="4" spans="1:36">
      <c r="A4" s="168"/>
      <c r="B4" s="169"/>
      <c r="C4" s="169"/>
      <c r="D4" s="169"/>
      <c r="L4" s="170"/>
      <c r="N4" s="164"/>
      <c r="O4" s="164"/>
    </row>
    <row r="5" spans="1:36" s="173" customFormat="1" ht="39.75">
      <c r="A5" s="171"/>
      <c r="B5" s="188" t="s">
        <v>231</v>
      </c>
      <c r="C5" s="171" t="s">
        <v>472</v>
      </c>
      <c r="D5" s="171" t="s">
        <v>366</v>
      </c>
      <c r="E5" s="171" t="s">
        <v>441</v>
      </c>
      <c r="F5" s="171" t="s">
        <v>473</v>
      </c>
      <c r="G5" s="171" t="s">
        <v>474</v>
      </c>
      <c r="H5" s="171" t="s">
        <v>475</v>
      </c>
      <c r="I5" s="172" t="s">
        <v>757</v>
      </c>
      <c r="J5" s="172" t="s">
        <v>758</v>
      </c>
      <c r="K5" s="171" t="s">
        <v>476</v>
      </c>
      <c r="L5" s="172" t="s">
        <v>759</v>
      </c>
      <c r="M5" s="171" t="s">
        <v>477</v>
      </c>
      <c r="N5" s="171" t="s">
        <v>478</v>
      </c>
      <c r="O5" s="171" t="s">
        <v>479</v>
      </c>
      <c r="P5" s="172" t="s">
        <v>760</v>
      </c>
      <c r="Q5" s="171" t="s">
        <v>480</v>
      </c>
      <c r="R5" s="171" t="s">
        <v>481</v>
      </c>
      <c r="S5" s="171" t="s">
        <v>482</v>
      </c>
      <c r="T5" s="171" t="s">
        <v>483</v>
      </c>
      <c r="U5" s="171" t="s">
        <v>484</v>
      </c>
      <c r="V5" s="1087" t="s">
        <v>11</v>
      </c>
      <c r="W5" s="171" t="s">
        <v>485</v>
      </c>
      <c r="X5" s="171" t="s">
        <v>486</v>
      </c>
      <c r="Y5" s="1087" t="s">
        <v>10</v>
      </c>
      <c r="Z5" s="1087" t="s">
        <v>9</v>
      </c>
      <c r="AA5" s="171" t="s">
        <v>487</v>
      </c>
      <c r="AB5" s="172" t="s">
        <v>761</v>
      </c>
      <c r="AC5" s="171" t="s">
        <v>488</v>
      </c>
      <c r="AD5" s="171" t="s">
        <v>489</v>
      </c>
      <c r="AE5" s="1087" t="s">
        <v>8</v>
      </c>
      <c r="AF5" s="172" t="s">
        <v>762</v>
      </c>
      <c r="AG5" s="171" t="s">
        <v>490</v>
      </c>
      <c r="AH5" s="171" t="s">
        <v>581</v>
      </c>
      <c r="AI5" s="172" t="s">
        <v>763</v>
      </c>
    </row>
    <row r="6" spans="1:36">
      <c r="A6" s="174">
        <v>2003</v>
      </c>
      <c r="B6" s="823">
        <v>62</v>
      </c>
      <c r="C6" s="60">
        <v>15</v>
      </c>
      <c r="D6" s="60" t="s">
        <v>247</v>
      </c>
      <c r="E6" s="60" t="s">
        <v>247</v>
      </c>
      <c r="F6" s="60">
        <v>4</v>
      </c>
      <c r="G6" s="60" t="s">
        <v>247</v>
      </c>
      <c r="H6" s="60">
        <v>1</v>
      </c>
      <c r="I6" s="79" t="s">
        <v>442</v>
      </c>
      <c r="J6" s="79" t="s">
        <v>442</v>
      </c>
      <c r="K6" s="60" t="s">
        <v>247</v>
      </c>
      <c r="L6" s="79" t="s">
        <v>442</v>
      </c>
      <c r="M6" s="60">
        <v>2</v>
      </c>
      <c r="N6" s="60">
        <v>6</v>
      </c>
      <c r="O6" s="60" t="s">
        <v>247</v>
      </c>
      <c r="P6" s="79" t="s">
        <v>442</v>
      </c>
      <c r="Q6" s="60">
        <v>2</v>
      </c>
      <c r="R6" s="60" t="s">
        <v>247</v>
      </c>
      <c r="S6" s="60">
        <v>8</v>
      </c>
      <c r="T6" s="60">
        <v>4</v>
      </c>
      <c r="U6" s="60">
        <v>1</v>
      </c>
      <c r="V6" s="79" t="s">
        <v>442</v>
      </c>
      <c r="W6" s="60">
        <v>1</v>
      </c>
      <c r="X6" s="60" t="s">
        <v>247</v>
      </c>
      <c r="Y6" s="79" t="s">
        <v>442</v>
      </c>
      <c r="Z6" s="79" t="s">
        <v>442</v>
      </c>
      <c r="AA6" s="60">
        <v>1</v>
      </c>
      <c r="AB6" s="60" t="s">
        <v>247</v>
      </c>
      <c r="AC6" s="60">
        <v>1</v>
      </c>
      <c r="AD6" s="60">
        <v>8</v>
      </c>
      <c r="AE6" s="79" t="s">
        <v>442</v>
      </c>
      <c r="AF6" s="79" t="s">
        <v>442</v>
      </c>
      <c r="AG6" s="60">
        <v>8</v>
      </c>
      <c r="AH6" s="60" t="s">
        <v>247</v>
      </c>
      <c r="AI6" s="79" t="s">
        <v>442</v>
      </c>
      <c r="AJ6" s="164" t="str">
        <f>IF(B6=SUM(C6:AI6),"","total doesn’t equal sum of the parts")</f>
        <v/>
      </c>
    </row>
    <row r="7" spans="1:36">
      <c r="A7" s="174">
        <v>2004</v>
      </c>
      <c r="B7" s="823">
        <v>45</v>
      </c>
      <c r="C7" s="60">
        <v>6</v>
      </c>
      <c r="D7" s="60" t="s">
        <v>247</v>
      </c>
      <c r="E7" s="60" t="s">
        <v>247</v>
      </c>
      <c r="F7" s="60">
        <v>2</v>
      </c>
      <c r="G7" s="60">
        <v>2</v>
      </c>
      <c r="H7" s="60" t="s">
        <v>247</v>
      </c>
      <c r="I7" s="79" t="s">
        <v>442</v>
      </c>
      <c r="J7" s="79" t="s">
        <v>442</v>
      </c>
      <c r="K7" s="60" t="s">
        <v>247</v>
      </c>
      <c r="L7" s="79" t="s">
        <v>442</v>
      </c>
      <c r="M7" s="60" t="s">
        <v>247</v>
      </c>
      <c r="N7" s="60">
        <v>4</v>
      </c>
      <c r="O7" s="60" t="s">
        <v>247</v>
      </c>
      <c r="P7" s="79" t="s">
        <v>442</v>
      </c>
      <c r="Q7" s="60">
        <v>1</v>
      </c>
      <c r="R7" s="60" t="s">
        <v>247</v>
      </c>
      <c r="S7" s="60">
        <v>13</v>
      </c>
      <c r="T7" s="60">
        <v>4</v>
      </c>
      <c r="U7" s="60" t="s">
        <v>247</v>
      </c>
      <c r="V7" s="79" t="s">
        <v>442</v>
      </c>
      <c r="W7" s="60">
        <v>1</v>
      </c>
      <c r="X7" s="60" t="s">
        <v>247</v>
      </c>
      <c r="Y7" s="79" t="s">
        <v>442</v>
      </c>
      <c r="Z7" s="79" t="s">
        <v>442</v>
      </c>
      <c r="AA7" s="60">
        <v>2</v>
      </c>
      <c r="AB7" s="60" t="s">
        <v>247</v>
      </c>
      <c r="AC7" s="60">
        <v>1</v>
      </c>
      <c r="AD7" s="60">
        <v>4</v>
      </c>
      <c r="AE7" s="79" t="s">
        <v>442</v>
      </c>
      <c r="AF7" s="79" t="s">
        <v>442</v>
      </c>
      <c r="AG7" s="60">
        <v>5</v>
      </c>
      <c r="AH7" s="60" t="s">
        <v>247</v>
      </c>
      <c r="AI7" s="79" t="s">
        <v>442</v>
      </c>
      <c r="AJ7" s="164" t="str">
        <f t="shared" ref="AJ7:AJ17" si="0">IF(B7=SUM(C7:AI7),"","total doesn’t equal sum of the parts")</f>
        <v/>
      </c>
    </row>
    <row r="8" spans="1:36">
      <c r="A8" s="174">
        <v>2005</v>
      </c>
      <c r="B8" s="823">
        <v>68</v>
      </c>
      <c r="C8" s="60">
        <v>10</v>
      </c>
      <c r="D8" s="60" t="s">
        <v>247</v>
      </c>
      <c r="E8" s="60" t="s">
        <v>247</v>
      </c>
      <c r="F8" s="60">
        <v>2</v>
      </c>
      <c r="G8" s="60">
        <v>1</v>
      </c>
      <c r="H8" s="60">
        <v>2</v>
      </c>
      <c r="I8" s="79" t="s">
        <v>442</v>
      </c>
      <c r="J8" s="79" t="s">
        <v>442</v>
      </c>
      <c r="K8" s="60">
        <v>3</v>
      </c>
      <c r="L8" s="79" t="s">
        <v>442</v>
      </c>
      <c r="M8" s="60">
        <v>3</v>
      </c>
      <c r="N8" s="60" t="s">
        <v>247</v>
      </c>
      <c r="O8" s="60" t="s">
        <v>247</v>
      </c>
      <c r="P8" s="79" t="s">
        <v>442</v>
      </c>
      <c r="Q8" s="60">
        <v>4</v>
      </c>
      <c r="R8" s="60" t="s">
        <v>247</v>
      </c>
      <c r="S8" s="60">
        <v>19</v>
      </c>
      <c r="T8" s="60">
        <v>1</v>
      </c>
      <c r="U8" s="60">
        <v>3</v>
      </c>
      <c r="V8" s="79" t="s">
        <v>442</v>
      </c>
      <c r="W8" s="60">
        <v>2</v>
      </c>
      <c r="X8" s="60" t="s">
        <v>247</v>
      </c>
      <c r="Y8" s="79" t="s">
        <v>442</v>
      </c>
      <c r="Z8" s="79" t="s">
        <v>442</v>
      </c>
      <c r="AA8" s="60" t="s">
        <v>247</v>
      </c>
      <c r="AB8" s="60" t="s">
        <v>247</v>
      </c>
      <c r="AC8" s="60">
        <v>2</v>
      </c>
      <c r="AD8" s="60">
        <v>10</v>
      </c>
      <c r="AE8" s="79" t="s">
        <v>442</v>
      </c>
      <c r="AF8" s="79" t="s">
        <v>442</v>
      </c>
      <c r="AG8" s="60">
        <v>4</v>
      </c>
      <c r="AH8" s="60">
        <v>2</v>
      </c>
      <c r="AI8" s="79" t="s">
        <v>442</v>
      </c>
      <c r="AJ8" s="164" t="str">
        <f t="shared" si="0"/>
        <v/>
      </c>
    </row>
    <row r="9" spans="1:36">
      <c r="A9" s="174">
        <v>2006</v>
      </c>
      <c r="B9" s="823">
        <v>59</v>
      </c>
      <c r="C9" s="60">
        <v>3</v>
      </c>
      <c r="D9" s="60" t="s">
        <v>247</v>
      </c>
      <c r="E9" s="60" t="s">
        <v>247</v>
      </c>
      <c r="F9" s="60">
        <v>1</v>
      </c>
      <c r="G9" s="60" t="s">
        <v>247</v>
      </c>
      <c r="H9" s="60" t="s">
        <v>247</v>
      </c>
      <c r="I9" s="79" t="s">
        <v>442</v>
      </c>
      <c r="J9" s="79" t="s">
        <v>442</v>
      </c>
      <c r="K9" s="60" t="s">
        <v>247</v>
      </c>
      <c r="L9" s="79" t="s">
        <v>442</v>
      </c>
      <c r="M9" s="60">
        <v>1</v>
      </c>
      <c r="N9" s="60">
        <v>7</v>
      </c>
      <c r="O9" s="60">
        <v>1</v>
      </c>
      <c r="P9" s="79" t="s">
        <v>442</v>
      </c>
      <c r="Q9" s="60">
        <v>6</v>
      </c>
      <c r="R9" s="60" t="s">
        <v>247</v>
      </c>
      <c r="S9" s="60">
        <v>14</v>
      </c>
      <c r="T9" s="60" t="s">
        <v>247</v>
      </c>
      <c r="U9" s="60">
        <v>5</v>
      </c>
      <c r="V9" s="79" t="s">
        <v>442</v>
      </c>
      <c r="W9" s="60">
        <v>3</v>
      </c>
      <c r="X9" s="60" t="s">
        <v>247</v>
      </c>
      <c r="Y9" s="79" t="s">
        <v>442</v>
      </c>
      <c r="Z9" s="79" t="s">
        <v>442</v>
      </c>
      <c r="AA9" s="60">
        <v>1</v>
      </c>
      <c r="AB9" s="60" t="s">
        <v>247</v>
      </c>
      <c r="AC9" s="60">
        <v>3</v>
      </c>
      <c r="AD9" s="60">
        <v>5</v>
      </c>
      <c r="AE9" s="79" t="s">
        <v>442</v>
      </c>
      <c r="AF9" s="79" t="s">
        <v>442</v>
      </c>
      <c r="AG9" s="60">
        <v>9</v>
      </c>
      <c r="AH9" s="60" t="s">
        <v>247</v>
      </c>
      <c r="AI9" s="79" t="s">
        <v>442</v>
      </c>
      <c r="AJ9" s="164" t="str">
        <f t="shared" si="0"/>
        <v/>
      </c>
    </row>
    <row r="10" spans="1:36">
      <c r="A10" s="174">
        <v>2007</v>
      </c>
      <c r="B10" s="823">
        <v>45</v>
      </c>
      <c r="C10" s="60">
        <v>1</v>
      </c>
      <c r="D10" s="60">
        <v>1</v>
      </c>
      <c r="E10" s="60">
        <v>4</v>
      </c>
      <c r="F10" s="60">
        <v>3</v>
      </c>
      <c r="G10" s="60">
        <v>1</v>
      </c>
      <c r="H10" s="60">
        <v>3</v>
      </c>
      <c r="I10" s="79" t="s">
        <v>442</v>
      </c>
      <c r="J10" s="79" t="s">
        <v>442</v>
      </c>
      <c r="K10" s="60">
        <v>2</v>
      </c>
      <c r="L10" s="79" t="s">
        <v>442</v>
      </c>
      <c r="M10" s="60">
        <v>3</v>
      </c>
      <c r="N10" s="60" t="s">
        <v>247</v>
      </c>
      <c r="O10" s="60">
        <v>1</v>
      </c>
      <c r="P10" s="79" t="s">
        <v>442</v>
      </c>
      <c r="Q10" s="60" t="s">
        <v>247</v>
      </c>
      <c r="R10" s="60">
        <v>1</v>
      </c>
      <c r="S10" s="60">
        <v>9</v>
      </c>
      <c r="T10" s="60">
        <v>1</v>
      </c>
      <c r="U10" s="60" t="s">
        <v>247</v>
      </c>
      <c r="V10" s="79" t="s">
        <v>442</v>
      </c>
      <c r="W10" s="60">
        <v>1</v>
      </c>
      <c r="X10" s="60">
        <v>1</v>
      </c>
      <c r="Y10" s="79" t="s">
        <v>442</v>
      </c>
      <c r="Z10" s="79" t="s">
        <v>442</v>
      </c>
      <c r="AA10" s="60">
        <v>1</v>
      </c>
      <c r="AB10" s="60" t="s">
        <v>247</v>
      </c>
      <c r="AC10" s="60">
        <v>2</v>
      </c>
      <c r="AD10" s="60">
        <v>2</v>
      </c>
      <c r="AE10" s="79" t="s">
        <v>442</v>
      </c>
      <c r="AF10" s="79" t="s">
        <v>442</v>
      </c>
      <c r="AG10" s="60">
        <v>8</v>
      </c>
      <c r="AH10" s="60" t="s">
        <v>247</v>
      </c>
      <c r="AI10" s="79" t="s">
        <v>442</v>
      </c>
      <c r="AJ10" s="164" t="str">
        <f t="shared" si="0"/>
        <v/>
      </c>
    </row>
    <row r="11" spans="1:36">
      <c r="A11" s="174">
        <v>2008</v>
      </c>
      <c r="B11" s="823">
        <v>74</v>
      </c>
      <c r="C11" s="60">
        <v>13</v>
      </c>
      <c r="D11" s="60" t="s">
        <v>247</v>
      </c>
      <c r="E11" s="60">
        <v>5</v>
      </c>
      <c r="F11" s="60">
        <v>3</v>
      </c>
      <c r="G11" s="60">
        <v>2</v>
      </c>
      <c r="H11" s="60">
        <v>3</v>
      </c>
      <c r="I11" s="79" t="s">
        <v>442</v>
      </c>
      <c r="J11" s="79" t="s">
        <v>442</v>
      </c>
      <c r="K11" s="60">
        <v>17</v>
      </c>
      <c r="L11" s="79" t="s">
        <v>442</v>
      </c>
      <c r="M11" s="60" t="s">
        <v>247</v>
      </c>
      <c r="N11" s="60" t="s">
        <v>247</v>
      </c>
      <c r="O11" s="60">
        <v>2</v>
      </c>
      <c r="P11" s="79" t="s">
        <v>442</v>
      </c>
      <c r="Q11" s="60">
        <v>1</v>
      </c>
      <c r="R11" s="60" t="s">
        <v>247</v>
      </c>
      <c r="S11" s="60">
        <v>10</v>
      </c>
      <c r="T11" s="60">
        <v>1</v>
      </c>
      <c r="U11" s="60" t="s">
        <v>247</v>
      </c>
      <c r="V11" s="79" t="s">
        <v>442</v>
      </c>
      <c r="W11" s="60">
        <v>1</v>
      </c>
      <c r="X11" s="60">
        <v>6</v>
      </c>
      <c r="Y11" s="79" t="s">
        <v>442</v>
      </c>
      <c r="Z11" s="79" t="s">
        <v>442</v>
      </c>
      <c r="AA11" s="60" t="s">
        <v>247</v>
      </c>
      <c r="AB11" s="60" t="s">
        <v>247</v>
      </c>
      <c r="AC11" s="60">
        <v>2</v>
      </c>
      <c r="AD11" s="60">
        <v>3</v>
      </c>
      <c r="AE11" s="79" t="s">
        <v>442</v>
      </c>
      <c r="AF11" s="79" t="s">
        <v>442</v>
      </c>
      <c r="AG11" s="60">
        <v>5</v>
      </c>
      <c r="AH11" s="60" t="s">
        <v>247</v>
      </c>
      <c r="AI11" s="79" t="s">
        <v>442</v>
      </c>
      <c r="AJ11" s="164" t="str">
        <f t="shared" si="0"/>
        <v/>
      </c>
    </row>
    <row r="12" spans="1:36" ht="14.25">
      <c r="A12" s="1088" t="s">
        <v>13</v>
      </c>
      <c r="B12" s="823">
        <v>64</v>
      </c>
      <c r="C12" s="60" t="s">
        <v>247</v>
      </c>
      <c r="D12" s="60" t="s">
        <v>247</v>
      </c>
      <c r="E12" s="60">
        <v>13</v>
      </c>
      <c r="F12" s="60">
        <v>1</v>
      </c>
      <c r="G12" s="60">
        <v>3</v>
      </c>
      <c r="H12" s="60">
        <v>6</v>
      </c>
      <c r="I12" s="79" t="s">
        <v>442</v>
      </c>
      <c r="J12" s="79" t="s">
        <v>442</v>
      </c>
      <c r="K12" s="60">
        <v>13</v>
      </c>
      <c r="L12" s="79" t="s">
        <v>442</v>
      </c>
      <c r="M12" s="60">
        <v>2</v>
      </c>
      <c r="N12" s="60">
        <v>1</v>
      </c>
      <c r="O12" s="60" t="s">
        <v>247</v>
      </c>
      <c r="P12" s="79" t="s">
        <v>442</v>
      </c>
      <c r="Q12" s="60">
        <v>7</v>
      </c>
      <c r="R12" s="60" t="s">
        <v>247</v>
      </c>
      <c r="S12" s="60">
        <v>7</v>
      </c>
      <c r="T12" s="60">
        <v>2</v>
      </c>
      <c r="U12" s="60" t="s">
        <v>247</v>
      </c>
      <c r="V12" s="79" t="s">
        <v>442</v>
      </c>
      <c r="W12" s="60">
        <v>1</v>
      </c>
      <c r="X12" s="60">
        <v>1</v>
      </c>
      <c r="Y12" s="79" t="s">
        <v>442</v>
      </c>
      <c r="Z12" s="79" t="s">
        <v>442</v>
      </c>
      <c r="AA12" s="60">
        <v>1</v>
      </c>
      <c r="AB12" s="60" t="s">
        <v>247</v>
      </c>
      <c r="AC12" s="60" t="s">
        <v>247</v>
      </c>
      <c r="AD12" s="60">
        <v>2</v>
      </c>
      <c r="AE12" s="79" t="s">
        <v>442</v>
      </c>
      <c r="AF12" s="79" t="s">
        <v>442</v>
      </c>
      <c r="AG12" s="60">
        <v>4</v>
      </c>
      <c r="AH12" s="60" t="s">
        <v>247</v>
      </c>
      <c r="AI12" s="79" t="s">
        <v>442</v>
      </c>
      <c r="AJ12" s="164" t="str">
        <f t="shared" si="0"/>
        <v/>
      </c>
    </row>
    <row r="13" spans="1:36">
      <c r="A13" s="174">
        <v>2010</v>
      </c>
      <c r="B13" s="823">
        <v>57</v>
      </c>
      <c r="C13" s="60" t="s">
        <v>247</v>
      </c>
      <c r="D13" s="60">
        <v>1</v>
      </c>
      <c r="E13" s="60">
        <v>11</v>
      </c>
      <c r="F13" s="60" t="s">
        <v>247</v>
      </c>
      <c r="G13" s="60">
        <v>2</v>
      </c>
      <c r="H13" s="60">
        <v>2</v>
      </c>
      <c r="I13" s="60" t="s">
        <v>247</v>
      </c>
      <c r="J13" s="60" t="s">
        <v>247</v>
      </c>
      <c r="K13" s="60">
        <v>7</v>
      </c>
      <c r="L13" s="60">
        <v>1</v>
      </c>
      <c r="M13" s="60" t="s">
        <v>247</v>
      </c>
      <c r="N13" s="60">
        <v>2</v>
      </c>
      <c r="O13" s="60" t="s">
        <v>247</v>
      </c>
      <c r="P13" s="79" t="s">
        <v>442</v>
      </c>
      <c r="Q13" s="60">
        <v>3</v>
      </c>
      <c r="R13" s="60">
        <v>1</v>
      </c>
      <c r="S13" s="60">
        <v>1</v>
      </c>
      <c r="T13" s="60" t="s">
        <v>247</v>
      </c>
      <c r="U13" s="60" t="s">
        <v>247</v>
      </c>
      <c r="V13" s="60">
        <v>2</v>
      </c>
      <c r="W13" s="60">
        <v>2</v>
      </c>
      <c r="X13" s="60">
        <v>6</v>
      </c>
      <c r="Y13" s="60">
        <v>1</v>
      </c>
      <c r="Z13" s="60">
        <v>3</v>
      </c>
      <c r="AA13" s="60">
        <v>2</v>
      </c>
      <c r="AB13" s="60">
        <v>4</v>
      </c>
      <c r="AC13" s="60">
        <v>2</v>
      </c>
      <c r="AD13" s="60">
        <v>1</v>
      </c>
      <c r="AE13" s="60">
        <v>2</v>
      </c>
      <c r="AF13" s="60" t="s">
        <v>247</v>
      </c>
      <c r="AG13" s="60">
        <v>1</v>
      </c>
      <c r="AH13" s="60" t="s">
        <v>247</v>
      </c>
      <c r="AI13" s="60" t="s">
        <v>247</v>
      </c>
      <c r="AJ13" s="164" t="str">
        <f t="shared" si="0"/>
        <v/>
      </c>
    </row>
    <row r="14" spans="1:36">
      <c r="A14" s="174">
        <v>2011</v>
      </c>
      <c r="B14" s="823">
        <v>81</v>
      </c>
      <c r="C14" s="60" t="s">
        <v>247</v>
      </c>
      <c r="D14" s="60" t="s">
        <v>247</v>
      </c>
      <c r="E14" s="60">
        <v>7</v>
      </c>
      <c r="F14" s="60">
        <v>1</v>
      </c>
      <c r="G14" s="60">
        <v>3</v>
      </c>
      <c r="H14" s="60">
        <v>2</v>
      </c>
      <c r="I14" s="60" t="s">
        <v>247</v>
      </c>
      <c r="J14" s="60" t="s">
        <v>247</v>
      </c>
      <c r="K14" s="60">
        <v>5</v>
      </c>
      <c r="L14" s="60" t="s">
        <v>247</v>
      </c>
      <c r="M14" s="60">
        <v>4</v>
      </c>
      <c r="N14" s="60">
        <v>11</v>
      </c>
      <c r="O14" s="60" t="s">
        <v>247</v>
      </c>
      <c r="P14" s="79" t="s">
        <v>442</v>
      </c>
      <c r="Q14" s="60">
        <v>1</v>
      </c>
      <c r="R14" s="60" t="s">
        <v>247</v>
      </c>
      <c r="S14" s="60">
        <v>2</v>
      </c>
      <c r="T14" s="60">
        <v>2</v>
      </c>
      <c r="U14" s="60">
        <v>1</v>
      </c>
      <c r="V14" s="60">
        <v>9</v>
      </c>
      <c r="W14" s="60" t="s">
        <v>247</v>
      </c>
      <c r="X14" s="60">
        <v>5</v>
      </c>
      <c r="Y14" s="60">
        <v>1</v>
      </c>
      <c r="Z14" s="60" t="s">
        <v>247</v>
      </c>
      <c r="AA14" s="60">
        <v>2</v>
      </c>
      <c r="AB14" s="60">
        <v>2</v>
      </c>
      <c r="AC14" s="60">
        <v>14</v>
      </c>
      <c r="AD14" s="60">
        <v>7</v>
      </c>
      <c r="AE14" s="60">
        <v>1</v>
      </c>
      <c r="AF14" s="60" t="s">
        <v>247</v>
      </c>
      <c r="AG14" s="60">
        <v>1</v>
      </c>
      <c r="AH14" s="60" t="s">
        <v>247</v>
      </c>
      <c r="AI14" s="60" t="s">
        <v>247</v>
      </c>
      <c r="AJ14" s="164" t="str">
        <f t="shared" si="0"/>
        <v/>
      </c>
    </row>
    <row r="15" spans="1:36">
      <c r="A15" s="174">
        <v>2012</v>
      </c>
      <c r="B15" s="823">
        <v>86</v>
      </c>
      <c r="C15" s="60" t="s">
        <v>247</v>
      </c>
      <c r="D15" s="60" t="s">
        <v>247</v>
      </c>
      <c r="E15" s="60">
        <v>1</v>
      </c>
      <c r="F15" s="60">
        <v>2</v>
      </c>
      <c r="G15" s="60" t="s">
        <v>247</v>
      </c>
      <c r="H15" s="60" t="s">
        <v>247</v>
      </c>
      <c r="I15" s="60">
        <v>1</v>
      </c>
      <c r="J15" s="60">
        <v>1</v>
      </c>
      <c r="K15" s="60" t="s">
        <v>247</v>
      </c>
      <c r="L15" s="60">
        <v>5</v>
      </c>
      <c r="M15" s="60">
        <v>3</v>
      </c>
      <c r="N15" s="60">
        <v>4</v>
      </c>
      <c r="O15" s="60">
        <v>4</v>
      </c>
      <c r="P15" s="60">
        <v>1</v>
      </c>
      <c r="Q15" s="60">
        <v>14</v>
      </c>
      <c r="R15" s="60">
        <v>2</v>
      </c>
      <c r="S15" s="60" t="s">
        <v>247</v>
      </c>
      <c r="T15" s="60">
        <v>9</v>
      </c>
      <c r="U15" s="60" t="s">
        <v>247</v>
      </c>
      <c r="V15" s="60">
        <v>3</v>
      </c>
      <c r="W15" s="60">
        <v>3</v>
      </c>
      <c r="X15" s="60">
        <v>5</v>
      </c>
      <c r="Y15" s="60" t="s">
        <v>247</v>
      </c>
      <c r="Z15" s="60">
        <v>2</v>
      </c>
      <c r="AA15" s="60">
        <v>6</v>
      </c>
      <c r="AB15" s="60" t="s">
        <v>247</v>
      </c>
      <c r="AC15" s="60">
        <v>8</v>
      </c>
      <c r="AD15" s="60">
        <v>3</v>
      </c>
      <c r="AE15" s="60">
        <v>1</v>
      </c>
      <c r="AF15" s="60">
        <v>3</v>
      </c>
      <c r="AG15" s="60">
        <v>1</v>
      </c>
      <c r="AH15" s="60" t="s">
        <v>247</v>
      </c>
      <c r="AI15" s="60">
        <v>4</v>
      </c>
      <c r="AJ15" s="164" t="str">
        <f t="shared" si="0"/>
        <v/>
      </c>
    </row>
    <row r="16" spans="1:36">
      <c r="A16" s="174">
        <v>2013</v>
      </c>
      <c r="B16" s="823">
        <v>71</v>
      </c>
      <c r="C16" s="60" t="s">
        <v>247</v>
      </c>
      <c r="D16" s="60">
        <v>1</v>
      </c>
      <c r="E16" s="60">
        <v>10</v>
      </c>
      <c r="F16" s="60" t="s">
        <v>247</v>
      </c>
      <c r="G16" s="60" t="s">
        <v>247</v>
      </c>
      <c r="H16" s="60">
        <v>1</v>
      </c>
      <c r="I16" s="60" t="s">
        <v>247</v>
      </c>
      <c r="J16" s="60" t="s">
        <v>247</v>
      </c>
      <c r="K16" s="60">
        <v>7</v>
      </c>
      <c r="L16" s="60" t="s">
        <v>247</v>
      </c>
      <c r="M16" s="60">
        <v>1</v>
      </c>
      <c r="N16" s="60">
        <v>5</v>
      </c>
      <c r="O16" s="60">
        <v>2</v>
      </c>
      <c r="P16" s="60">
        <v>1</v>
      </c>
      <c r="Q16" s="60">
        <v>6</v>
      </c>
      <c r="R16" s="60" t="s">
        <v>247</v>
      </c>
      <c r="S16" s="60">
        <v>9</v>
      </c>
      <c r="T16" s="60" t="s">
        <v>247</v>
      </c>
      <c r="U16" s="60" t="s">
        <v>247</v>
      </c>
      <c r="V16" s="60">
        <v>4</v>
      </c>
      <c r="W16" s="60">
        <v>1</v>
      </c>
      <c r="X16" s="60">
        <v>3</v>
      </c>
      <c r="Y16" s="60" t="s">
        <v>247</v>
      </c>
      <c r="Z16" s="60">
        <v>6</v>
      </c>
      <c r="AA16" s="60">
        <v>1</v>
      </c>
      <c r="AB16" s="60" t="s">
        <v>247</v>
      </c>
      <c r="AC16" s="60">
        <v>4</v>
      </c>
      <c r="AD16" s="60">
        <v>7</v>
      </c>
      <c r="AE16" s="60" t="s">
        <v>247</v>
      </c>
      <c r="AF16" s="60" t="s">
        <v>247</v>
      </c>
      <c r="AG16" s="60" t="s">
        <v>247</v>
      </c>
      <c r="AH16" s="60">
        <v>2</v>
      </c>
      <c r="AI16" s="60" t="s">
        <v>247</v>
      </c>
      <c r="AJ16" s="164" t="str">
        <f t="shared" si="0"/>
        <v/>
      </c>
    </row>
    <row r="17" spans="1:37" s="179" customFormat="1">
      <c r="A17" s="176">
        <v>2014</v>
      </c>
      <c r="B17" s="868">
        <v>53</v>
      </c>
      <c r="C17" s="177" t="s">
        <v>247</v>
      </c>
      <c r="D17" s="177" t="s">
        <v>247</v>
      </c>
      <c r="E17" s="177" t="s">
        <v>247</v>
      </c>
      <c r="F17" s="177" t="s">
        <v>247</v>
      </c>
      <c r="G17" s="177" t="s">
        <v>247</v>
      </c>
      <c r="H17" s="177" t="s">
        <v>247</v>
      </c>
      <c r="I17" s="177" t="s">
        <v>247</v>
      </c>
      <c r="J17" s="177" t="s">
        <v>247</v>
      </c>
      <c r="K17" s="117">
        <v>7</v>
      </c>
      <c r="L17" s="117" t="s">
        <v>247</v>
      </c>
      <c r="M17" s="117">
        <v>2</v>
      </c>
      <c r="N17" s="117">
        <v>4</v>
      </c>
      <c r="O17" s="117">
        <v>3</v>
      </c>
      <c r="P17" s="117"/>
      <c r="Q17" s="117">
        <v>4</v>
      </c>
      <c r="R17" s="117" t="s">
        <v>247</v>
      </c>
      <c r="S17" s="117">
        <v>3</v>
      </c>
      <c r="T17" s="117" t="s">
        <v>247</v>
      </c>
      <c r="U17" s="117" t="s">
        <v>247</v>
      </c>
      <c r="V17" s="117">
        <v>18</v>
      </c>
      <c r="W17" s="117" t="s">
        <v>247</v>
      </c>
      <c r="X17" s="117">
        <v>1</v>
      </c>
      <c r="Y17" s="117" t="s">
        <v>247</v>
      </c>
      <c r="Z17" s="117" t="s">
        <v>247</v>
      </c>
      <c r="AA17" s="117">
        <v>2</v>
      </c>
      <c r="AB17" s="117">
        <v>2</v>
      </c>
      <c r="AC17" s="117">
        <v>6</v>
      </c>
      <c r="AD17" s="117" t="s">
        <v>247</v>
      </c>
      <c r="AE17" s="117" t="s">
        <v>247</v>
      </c>
      <c r="AF17" s="117" t="s">
        <v>247</v>
      </c>
      <c r="AG17" s="117">
        <v>1</v>
      </c>
      <c r="AH17" s="117" t="s">
        <v>247</v>
      </c>
      <c r="AI17" s="117" t="s">
        <v>247</v>
      </c>
      <c r="AJ17" s="164" t="str">
        <f t="shared" si="0"/>
        <v/>
      </c>
      <c r="AK17" s="178"/>
    </row>
    <row r="18" spans="1:37">
      <c r="A18" s="180" t="s">
        <v>233</v>
      </c>
      <c r="B18" s="181"/>
      <c r="C18" s="181"/>
      <c r="D18" s="181"/>
      <c r="E18" s="182"/>
      <c r="F18" s="182"/>
      <c r="G18" s="182"/>
      <c r="H18" s="182"/>
      <c r="I18" s="182"/>
      <c r="J18" s="182"/>
      <c r="K18" s="182"/>
      <c r="L18" s="183"/>
    </row>
    <row r="19" spans="1:37">
      <c r="A19" s="93" t="s">
        <v>196</v>
      </c>
      <c r="B19" s="185"/>
      <c r="C19" s="185"/>
      <c r="D19" s="185"/>
      <c r="E19" s="182"/>
      <c r="F19" s="182"/>
      <c r="G19" s="182"/>
      <c r="H19" s="182"/>
      <c r="I19" s="182"/>
      <c r="J19" s="182"/>
      <c r="K19" s="182"/>
      <c r="L19" s="182"/>
    </row>
    <row r="20" spans="1:37">
      <c r="A20" s="186" t="s">
        <v>165</v>
      </c>
      <c r="B20" s="187"/>
      <c r="C20" s="187"/>
      <c r="D20" s="187"/>
      <c r="E20" s="187"/>
      <c r="F20" s="182"/>
      <c r="G20" s="182"/>
      <c r="H20" s="182"/>
      <c r="I20" s="182"/>
      <c r="J20" s="182"/>
      <c r="K20" s="182"/>
      <c r="L20" s="182"/>
    </row>
    <row r="21" spans="1:37">
      <c r="A21" s="605" t="s">
        <v>12</v>
      </c>
      <c r="B21" s="187"/>
      <c r="C21" s="187"/>
      <c r="D21" s="187"/>
      <c r="E21" s="182"/>
      <c r="F21" s="182"/>
      <c r="G21" s="182"/>
      <c r="H21" s="182"/>
      <c r="I21" s="182"/>
      <c r="J21" s="182"/>
      <c r="K21" s="182"/>
      <c r="L21" s="182"/>
    </row>
    <row r="22" spans="1:37">
      <c r="A22" s="93" t="s">
        <v>176</v>
      </c>
    </row>
    <row r="23" spans="1:37">
      <c r="A23" s="94" t="s">
        <v>180</v>
      </c>
    </row>
  </sheetData>
  <mergeCells count="1">
    <mergeCell ref="A3:L3"/>
  </mergeCells>
  <phoneticPr fontId="2" type="noConversion"/>
  <hyperlinks>
    <hyperlink ref="AI1" location="Index!A1" display="Index"/>
  </hyperlinks>
  <pageMargins left="0.74803149606299213" right="0.74803149606299213" top="0.98425196850393704" bottom="0.98425196850393704" header="0.51181102362204722" footer="0.51181102362204722"/>
  <pageSetup paperSize="9" scale="67" orientation="landscape" r:id="rId1"/>
  <headerFooter alignWithMargins="0">
    <oddHeader>&amp;CCourt Statistics Quarterly 
Additional Tables - 2014</oddHeader>
    <oddFooter>Page &amp;P of &amp;N</oddFooter>
  </headerFooter>
  <colBreaks count="1" manualBreakCount="1">
    <brk id="15" max="1048575" man="1"/>
  </colBreaks>
</worksheet>
</file>

<file path=xl/worksheets/sheet8.xml><?xml version="1.0" encoding="utf-8"?>
<worksheet xmlns="http://schemas.openxmlformats.org/spreadsheetml/2006/main" xmlns:r="http://schemas.openxmlformats.org/officeDocument/2006/relationships">
  <sheetPr codeName="Sheet8"/>
  <dimension ref="A1:X151"/>
  <sheetViews>
    <sheetView zoomScaleNormal="100" zoomScaleSheetLayoutView="100" workbookViewId="0"/>
  </sheetViews>
  <sheetFormatPr defaultRowHeight="12.75"/>
  <cols>
    <col min="1" max="1" width="9.5703125" style="166" customWidth="1"/>
    <col min="2" max="20" width="10.140625" style="166" customWidth="1"/>
    <col min="21" max="16384" width="9.140625" style="166"/>
  </cols>
  <sheetData>
    <row r="1" spans="1:24" ht="12.75" customHeight="1">
      <c r="A1" s="189" t="s">
        <v>828</v>
      </c>
      <c r="B1" s="189"/>
      <c r="C1" s="189"/>
      <c r="D1" s="189"/>
      <c r="E1" s="189"/>
      <c r="F1" s="189"/>
      <c r="G1" s="189"/>
      <c r="H1" s="189"/>
      <c r="I1" s="189"/>
      <c r="J1" s="189"/>
      <c r="K1" s="189"/>
      <c r="L1" s="189"/>
      <c r="P1" s="190"/>
      <c r="T1" s="191" t="s">
        <v>643</v>
      </c>
    </row>
    <row r="2" spans="1:24">
      <c r="A2" s="192" t="s">
        <v>381</v>
      </c>
      <c r="B2" s="192"/>
      <c r="C2" s="192"/>
      <c r="D2" s="192"/>
      <c r="E2" s="192"/>
      <c r="F2" s="192"/>
      <c r="G2" s="192"/>
      <c r="H2" s="192"/>
      <c r="I2" s="192"/>
      <c r="J2" s="192"/>
      <c r="K2" s="192"/>
      <c r="L2" s="192"/>
      <c r="P2" s="190"/>
    </row>
    <row r="3" spans="1:24" ht="14.25">
      <c r="A3" s="1089" t="s">
        <v>15</v>
      </c>
      <c r="B3" s="193"/>
      <c r="C3" s="193"/>
      <c r="D3" s="193"/>
      <c r="E3" s="193"/>
      <c r="F3" s="193"/>
      <c r="G3" s="193"/>
      <c r="H3" s="193"/>
      <c r="I3" s="193"/>
      <c r="J3" s="193"/>
      <c r="K3" s="193"/>
      <c r="L3" s="193"/>
      <c r="P3" s="190"/>
    </row>
    <row r="4" spans="1:24">
      <c r="A4" s="193"/>
      <c r="B4" s="193"/>
      <c r="C4" s="193"/>
      <c r="D4" s="193"/>
      <c r="E4" s="193"/>
      <c r="F4" s="193"/>
      <c r="G4" s="193"/>
      <c r="H4" s="193"/>
      <c r="I4" s="193"/>
      <c r="J4" s="193"/>
      <c r="K4" s="193"/>
      <c r="L4" s="193"/>
      <c r="P4" s="190"/>
    </row>
    <row r="5" spans="1:24">
      <c r="A5" s="1209"/>
      <c r="B5" s="1207" t="s">
        <v>491</v>
      </c>
      <c r="C5" s="1207"/>
      <c r="D5" s="1207"/>
      <c r="E5" s="1207"/>
      <c r="F5" s="1150" t="s">
        <v>494</v>
      </c>
      <c r="G5" s="1151"/>
      <c r="H5" s="1151"/>
      <c r="I5" s="1151"/>
      <c r="J5" s="1151"/>
      <c r="K5" s="1151"/>
      <c r="L5" s="1151"/>
      <c r="M5" s="1207" t="s">
        <v>497</v>
      </c>
      <c r="N5" s="1212"/>
      <c r="O5" s="1212"/>
      <c r="P5" s="1201" t="s">
        <v>498</v>
      </c>
      <c r="Q5" s="1201"/>
      <c r="R5" s="1201"/>
    </row>
    <row r="6" spans="1:24" ht="12.75" customHeight="1">
      <c r="A6" s="1210"/>
      <c r="B6" s="1208"/>
      <c r="C6" s="1208"/>
      <c r="D6" s="1208"/>
      <c r="E6" s="1208"/>
      <c r="F6" s="1205" t="s">
        <v>495</v>
      </c>
      <c r="G6" s="1205"/>
      <c r="H6" s="1205" t="s">
        <v>496</v>
      </c>
      <c r="I6" s="1205"/>
      <c r="J6" s="1206" t="s">
        <v>231</v>
      </c>
      <c r="K6" s="1206"/>
      <c r="L6" s="1203" t="s">
        <v>231</v>
      </c>
      <c r="M6" s="1213"/>
      <c r="N6" s="1213"/>
      <c r="O6" s="1213"/>
      <c r="P6" s="1202"/>
      <c r="Q6" s="1202"/>
      <c r="R6" s="1202"/>
    </row>
    <row r="7" spans="1:24" s="195" customFormat="1" ht="27.75" customHeight="1">
      <c r="A7" s="1211"/>
      <c r="B7" s="589" t="s">
        <v>492</v>
      </c>
      <c r="C7" s="589" t="s">
        <v>493</v>
      </c>
      <c r="D7" s="589" t="s">
        <v>542</v>
      </c>
      <c r="E7" s="333" t="s">
        <v>231</v>
      </c>
      <c r="F7" s="589" t="s">
        <v>434</v>
      </c>
      <c r="G7" s="589" t="s">
        <v>435</v>
      </c>
      <c r="H7" s="788" t="s">
        <v>434</v>
      </c>
      <c r="I7" s="788" t="s">
        <v>435</v>
      </c>
      <c r="J7" s="788" t="s">
        <v>434</v>
      </c>
      <c r="K7" s="788" t="s">
        <v>435</v>
      </c>
      <c r="L7" s="1204"/>
      <c r="M7" s="589" t="s">
        <v>495</v>
      </c>
      <c r="N7" s="589" t="s">
        <v>496</v>
      </c>
      <c r="O7" s="333" t="s">
        <v>231</v>
      </c>
      <c r="P7" s="589" t="s">
        <v>495</v>
      </c>
      <c r="Q7" s="589" t="s">
        <v>496</v>
      </c>
      <c r="R7" s="333" t="s">
        <v>231</v>
      </c>
      <c r="S7" s="194"/>
      <c r="T7" s="194"/>
      <c r="U7" s="194"/>
      <c r="V7" s="194"/>
      <c r="W7" s="194"/>
      <c r="X7" s="194"/>
    </row>
    <row r="8" spans="1:24">
      <c r="A8" s="174">
        <v>1995</v>
      </c>
      <c r="B8" s="196">
        <v>2393</v>
      </c>
      <c r="C8" s="196">
        <v>5794</v>
      </c>
      <c r="D8" s="816" t="s">
        <v>442</v>
      </c>
      <c r="E8" s="718">
        <v>8187</v>
      </c>
      <c r="F8" s="196">
        <v>472</v>
      </c>
      <c r="G8" s="816">
        <v>1444</v>
      </c>
      <c r="H8" s="196">
        <v>1263</v>
      </c>
      <c r="I8" s="816">
        <v>3846</v>
      </c>
      <c r="J8" s="196">
        <v>1735</v>
      </c>
      <c r="K8" s="816">
        <v>5290</v>
      </c>
      <c r="L8" s="718">
        <v>7025</v>
      </c>
      <c r="M8" s="196">
        <v>579</v>
      </c>
      <c r="N8" s="816">
        <v>635</v>
      </c>
      <c r="O8" s="718">
        <v>1214</v>
      </c>
      <c r="P8" s="198">
        <v>123</v>
      </c>
      <c r="Q8" s="820">
        <v>151</v>
      </c>
      <c r="R8" s="716">
        <v>274</v>
      </c>
      <c r="S8" s="200"/>
      <c r="T8" s="200"/>
      <c r="U8" s="194" t="str">
        <f>IF(SUM(G8,I8)=K8,"","TOTAL APPLICATIONS REFUSED DOES NOT MATCH SUM OF THE PARTS")</f>
        <v/>
      </c>
      <c r="V8" s="194" t="str">
        <f>IF(SUM(H8:I8,F8:G8)=L8,"","TOTAL APPLICATIONS CONSIDERED DOES NOT MATCH SUM OF THE PARTS")</f>
        <v/>
      </c>
      <c r="W8" s="194" t="str">
        <f>IF(SUM(M8:N8)=O8,"","TOTAL APP RENEWED DOES NOT MATCH SUM OF THE PARTS")</f>
        <v/>
      </c>
      <c r="X8" s="194" t="str">
        <f>IF(SUM(P8:Q8)=R8,"","TOTAL APP RENEW FULL COURT DOES NOT MATCH SUM OF THE PARTS")</f>
        <v/>
      </c>
    </row>
    <row r="9" spans="1:24">
      <c r="A9" s="174">
        <v>1996</v>
      </c>
      <c r="B9" s="196">
        <v>2288</v>
      </c>
      <c r="C9" s="196">
        <v>6436</v>
      </c>
      <c r="D9" s="817" t="s">
        <v>442</v>
      </c>
      <c r="E9" s="718">
        <v>8724</v>
      </c>
      <c r="F9" s="196">
        <v>419</v>
      </c>
      <c r="G9" s="817">
        <v>1429</v>
      </c>
      <c r="H9" s="196">
        <v>1544</v>
      </c>
      <c r="I9" s="817">
        <v>4629</v>
      </c>
      <c r="J9" s="196">
        <v>1963</v>
      </c>
      <c r="K9" s="817">
        <v>6058</v>
      </c>
      <c r="L9" s="718">
        <v>8021</v>
      </c>
      <c r="M9" s="196">
        <v>474</v>
      </c>
      <c r="N9" s="817">
        <v>823</v>
      </c>
      <c r="O9" s="718">
        <v>1297</v>
      </c>
      <c r="P9" s="198">
        <v>155</v>
      </c>
      <c r="Q9" s="821">
        <v>146</v>
      </c>
      <c r="R9" s="716">
        <v>301</v>
      </c>
      <c r="S9" s="200"/>
      <c r="T9" s="200"/>
      <c r="U9" s="194"/>
      <c r="V9" s="194"/>
      <c r="W9" s="194"/>
      <c r="X9" s="194"/>
    </row>
    <row r="10" spans="1:24">
      <c r="A10" s="174">
        <v>1997</v>
      </c>
      <c r="B10" s="196">
        <v>2318</v>
      </c>
      <c r="C10" s="196">
        <v>7160</v>
      </c>
      <c r="D10" s="817" t="s">
        <v>442</v>
      </c>
      <c r="E10" s="718">
        <v>9478</v>
      </c>
      <c r="F10" s="196">
        <v>589</v>
      </c>
      <c r="G10" s="817">
        <v>1530</v>
      </c>
      <c r="H10" s="196">
        <v>1801</v>
      </c>
      <c r="I10" s="817">
        <v>4810</v>
      </c>
      <c r="J10" s="196">
        <v>2390</v>
      </c>
      <c r="K10" s="817">
        <v>6340</v>
      </c>
      <c r="L10" s="718">
        <v>8730</v>
      </c>
      <c r="M10" s="196">
        <v>665</v>
      </c>
      <c r="N10" s="817">
        <v>1105</v>
      </c>
      <c r="O10" s="718">
        <v>1770</v>
      </c>
      <c r="P10" s="198">
        <v>131</v>
      </c>
      <c r="Q10" s="821">
        <v>391</v>
      </c>
      <c r="R10" s="716">
        <v>522</v>
      </c>
      <c r="S10" s="200"/>
      <c r="T10" s="200"/>
      <c r="U10" s="194"/>
      <c r="V10" s="194"/>
      <c r="W10" s="194"/>
      <c r="X10" s="194"/>
    </row>
    <row r="11" spans="1:24">
      <c r="A11" s="174">
        <v>1998</v>
      </c>
      <c r="B11" s="196">
        <v>2099</v>
      </c>
      <c r="C11" s="196">
        <v>6550</v>
      </c>
      <c r="D11" s="817" t="s">
        <v>442</v>
      </c>
      <c r="E11" s="718">
        <v>8649</v>
      </c>
      <c r="F11" s="196">
        <v>542</v>
      </c>
      <c r="G11" s="817">
        <v>1407</v>
      </c>
      <c r="H11" s="196">
        <v>1909</v>
      </c>
      <c r="I11" s="817">
        <v>4613</v>
      </c>
      <c r="J11" s="196">
        <v>2451</v>
      </c>
      <c r="K11" s="817">
        <v>6020</v>
      </c>
      <c r="L11" s="718">
        <v>8471</v>
      </c>
      <c r="M11" s="196">
        <v>668</v>
      </c>
      <c r="N11" s="817">
        <v>1147</v>
      </c>
      <c r="O11" s="718">
        <v>1815</v>
      </c>
      <c r="P11" s="198">
        <v>172</v>
      </c>
      <c r="Q11" s="821">
        <v>377</v>
      </c>
      <c r="R11" s="716">
        <v>549</v>
      </c>
      <c r="S11" s="200"/>
      <c r="T11" s="200"/>
      <c r="U11" s="194"/>
      <c r="V11" s="194"/>
      <c r="W11" s="194"/>
      <c r="X11" s="194"/>
    </row>
    <row r="12" spans="1:24">
      <c r="A12" s="174">
        <v>1999</v>
      </c>
      <c r="B12" s="196">
        <v>2104</v>
      </c>
      <c r="C12" s="196">
        <v>6170</v>
      </c>
      <c r="D12" s="817" t="s">
        <v>442</v>
      </c>
      <c r="E12" s="718">
        <v>8274</v>
      </c>
      <c r="F12" s="196">
        <v>480</v>
      </c>
      <c r="G12" s="817">
        <v>1402</v>
      </c>
      <c r="H12" s="196">
        <v>1743</v>
      </c>
      <c r="I12" s="817">
        <v>4095</v>
      </c>
      <c r="J12" s="196">
        <v>2223</v>
      </c>
      <c r="K12" s="817">
        <v>5497</v>
      </c>
      <c r="L12" s="718">
        <v>7720</v>
      </c>
      <c r="M12" s="196">
        <v>637</v>
      </c>
      <c r="N12" s="817">
        <v>1072</v>
      </c>
      <c r="O12" s="718">
        <v>1709</v>
      </c>
      <c r="P12" s="198">
        <v>123</v>
      </c>
      <c r="Q12" s="821">
        <v>306</v>
      </c>
      <c r="R12" s="716">
        <v>429</v>
      </c>
      <c r="S12" s="200"/>
      <c r="T12" s="200"/>
      <c r="U12" s="194"/>
      <c r="V12" s="194"/>
      <c r="W12" s="194"/>
      <c r="X12" s="194"/>
    </row>
    <row r="13" spans="1:24">
      <c r="A13" s="174">
        <v>2000</v>
      </c>
      <c r="B13" s="196">
        <v>2068</v>
      </c>
      <c r="C13" s="196">
        <v>5672</v>
      </c>
      <c r="D13" s="817" t="s">
        <v>442</v>
      </c>
      <c r="E13" s="718">
        <v>7740</v>
      </c>
      <c r="F13" s="196">
        <v>508</v>
      </c>
      <c r="G13" s="817">
        <v>1351</v>
      </c>
      <c r="H13" s="196">
        <v>1597</v>
      </c>
      <c r="I13" s="817">
        <v>3892</v>
      </c>
      <c r="J13" s="196">
        <v>2105</v>
      </c>
      <c r="K13" s="817">
        <v>5243</v>
      </c>
      <c r="L13" s="718">
        <v>7348</v>
      </c>
      <c r="M13" s="196">
        <v>551</v>
      </c>
      <c r="N13" s="817">
        <v>932</v>
      </c>
      <c r="O13" s="718">
        <v>1483</v>
      </c>
      <c r="P13" s="198">
        <v>144</v>
      </c>
      <c r="Q13" s="821">
        <v>291</v>
      </c>
      <c r="R13" s="716">
        <v>435</v>
      </c>
      <c r="S13" s="200"/>
      <c r="T13" s="200"/>
      <c r="U13" s="194"/>
      <c r="V13" s="194"/>
      <c r="W13" s="194"/>
      <c r="X13" s="194"/>
    </row>
    <row r="14" spans="1:24">
      <c r="A14" s="174">
        <v>2001</v>
      </c>
      <c r="B14" s="196">
        <v>1943</v>
      </c>
      <c r="C14" s="196">
        <v>5497</v>
      </c>
      <c r="D14" s="817" t="s">
        <v>442</v>
      </c>
      <c r="E14" s="718">
        <v>7440</v>
      </c>
      <c r="F14" s="196">
        <v>438</v>
      </c>
      <c r="G14" s="817">
        <v>1145</v>
      </c>
      <c r="H14" s="196">
        <v>1551</v>
      </c>
      <c r="I14" s="817">
        <v>3475</v>
      </c>
      <c r="J14" s="196">
        <v>1989</v>
      </c>
      <c r="K14" s="817">
        <v>4620</v>
      </c>
      <c r="L14" s="718">
        <v>6609</v>
      </c>
      <c r="M14" s="196">
        <v>422</v>
      </c>
      <c r="N14" s="817">
        <v>759</v>
      </c>
      <c r="O14" s="718">
        <v>1181</v>
      </c>
      <c r="P14" s="198">
        <v>150</v>
      </c>
      <c r="Q14" s="821">
        <v>240</v>
      </c>
      <c r="R14" s="716">
        <v>390</v>
      </c>
      <c r="S14" s="200"/>
      <c r="T14" s="200"/>
      <c r="U14" s="194"/>
      <c r="V14" s="194"/>
      <c r="W14" s="194"/>
      <c r="X14" s="194"/>
    </row>
    <row r="15" spans="1:24">
      <c r="A15" s="174">
        <v>2002</v>
      </c>
      <c r="B15" s="196">
        <v>1914</v>
      </c>
      <c r="C15" s="196">
        <v>5804</v>
      </c>
      <c r="D15" s="817" t="s">
        <v>442</v>
      </c>
      <c r="E15" s="718">
        <v>7718</v>
      </c>
      <c r="F15" s="196">
        <v>405</v>
      </c>
      <c r="G15" s="817">
        <v>1334</v>
      </c>
      <c r="H15" s="196">
        <v>1695</v>
      </c>
      <c r="I15" s="817">
        <v>3876</v>
      </c>
      <c r="J15" s="196">
        <v>2100</v>
      </c>
      <c r="K15" s="817">
        <v>5210</v>
      </c>
      <c r="L15" s="718">
        <v>7310</v>
      </c>
      <c r="M15" s="196">
        <v>457</v>
      </c>
      <c r="N15" s="817">
        <v>825</v>
      </c>
      <c r="O15" s="718">
        <v>1282</v>
      </c>
      <c r="P15" s="198">
        <v>140</v>
      </c>
      <c r="Q15" s="821">
        <v>252</v>
      </c>
      <c r="R15" s="716">
        <v>392</v>
      </c>
      <c r="S15" s="200"/>
      <c r="T15" s="200"/>
      <c r="U15" s="194"/>
      <c r="V15" s="194"/>
      <c r="W15" s="194"/>
      <c r="X15" s="194"/>
    </row>
    <row r="16" spans="1:24">
      <c r="A16" s="174">
        <v>2003</v>
      </c>
      <c r="B16" s="196">
        <v>1787</v>
      </c>
      <c r="C16" s="196">
        <v>5664</v>
      </c>
      <c r="D16" s="817" t="s">
        <v>442</v>
      </c>
      <c r="E16" s="718">
        <v>7451</v>
      </c>
      <c r="F16" s="196">
        <v>472</v>
      </c>
      <c r="G16" s="817">
        <v>1213</v>
      </c>
      <c r="H16" s="196">
        <v>1736</v>
      </c>
      <c r="I16" s="817">
        <v>3582</v>
      </c>
      <c r="J16" s="196">
        <v>2208</v>
      </c>
      <c r="K16" s="817">
        <v>4795</v>
      </c>
      <c r="L16" s="718">
        <v>7003</v>
      </c>
      <c r="M16" s="196">
        <v>561</v>
      </c>
      <c r="N16" s="817">
        <v>878</v>
      </c>
      <c r="O16" s="718">
        <v>1439</v>
      </c>
      <c r="P16" s="198">
        <v>138</v>
      </c>
      <c r="Q16" s="821">
        <v>338</v>
      </c>
      <c r="R16" s="716">
        <v>476</v>
      </c>
      <c r="S16" s="200"/>
      <c r="T16" s="200"/>
      <c r="U16" s="194"/>
      <c r="V16" s="194"/>
      <c r="W16" s="194"/>
      <c r="X16" s="194"/>
    </row>
    <row r="17" spans="1:24">
      <c r="A17" s="174">
        <v>2004</v>
      </c>
      <c r="B17" s="196">
        <v>1782</v>
      </c>
      <c r="C17" s="196">
        <v>5809</v>
      </c>
      <c r="D17" s="817" t="s">
        <v>442</v>
      </c>
      <c r="E17" s="718">
        <v>7591</v>
      </c>
      <c r="F17" s="196">
        <v>348</v>
      </c>
      <c r="G17" s="817">
        <v>1187</v>
      </c>
      <c r="H17" s="196">
        <v>1740</v>
      </c>
      <c r="I17" s="817">
        <v>3634</v>
      </c>
      <c r="J17" s="196">
        <v>2088</v>
      </c>
      <c r="K17" s="817">
        <v>4821</v>
      </c>
      <c r="L17" s="718">
        <v>6909</v>
      </c>
      <c r="M17" s="196">
        <v>545</v>
      </c>
      <c r="N17" s="817">
        <v>890</v>
      </c>
      <c r="O17" s="718">
        <v>1435</v>
      </c>
      <c r="P17" s="198">
        <v>144</v>
      </c>
      <c r="Q17" s="821">
        <v>283</v>
      </c>
      <c r="R17" s="716">
        <v>427</v>
      </c>
      <c r="S17" s="200"/>
      <c r="T17" s="200"/>
      <c r="U17" s="194"/>
      <c r="V17" s="194"/>
      <c r="W17" s="194"/>
      <c r="X17" s="194"/>
    </row>
    <row r="18" spans="1:24">
      <c r="A18" s="174">
        <v>2005</v>
      </c>
      <c r="B18" s="196">
        <v>1661</v>
      </c>
      <c r="C18" s="196">
        <v>5178</v>
      </c>
      <c r="D18" s="817">
        <v>184</v>
      </c>
      <c r="E18" s="718">
        <v>7023</v>
      </c>
      <c r="F18" s="196">
        <v>360</v>
      </c>
      <c r="G18" s="817">
        <v>1111</v>
      </c>
      <c r="H18" s="196">
        <v>1541</v>
      </c>
      <c r="I18" s="817">
        <v>3092</v>
      </c>
      <c r="J18" s="196">
        <v>1901</v>
      </c>
      <c r="K18" s="817">
        <v>4203</v>
      </c>
      <c r="L18" s="718">
        <v>6104</v>
      </c>
      <c r="M18" s="196">
        <v>557</v>
      </c>
      <c r="N18" s="817">
        <v>824</v>
      </c>
      <c r="O18" s="718">
        <v>1381</v>
      </c>
      <c r="P18" s="198">
        <v>141</v>
      </c>
      <c r="Q18" s="821">
        <v>326</v>
      </c>
      <c r="R18" s="716">
        <v>467</v>
      </c>
      <c r="S18" s="200"/>
      <c r="T18" s="200"/>
      <c r="U18" s="194"/>
      <c r="V18" s="194"/>
      <c r="W18" s="194"/>
      <c r="X18" s="194"/>
    </row>
    <row r="19" spans="1:24">
      <c r="A19" s="174">
        <v>2006</v>
      </c>
      <c r="B19" s="196">
        <v>1596</v>
      </c>
      <c r="C19" s="196">
        <v>5082</v>
      </c>
      <c r="D19" s="817">
        <v>259</v>
      </c>
      <c r="E19" s="718">
        <v>6937</v>
      </c>
      <c r="F19" s="196">
        <v>291</v>
      </c>
      <c r="G19" s="817">
        <v>843</v>
      </c>
      <c r="H19" s="196">
        <v>1261</v>
      </c>
      <c r="I19" s="817">
        <v>2503</v>
      </c>
      <c r="J19" s="196">
        <v>1552</v>
      </c>
      <c r="K19" s="817">
        <v>3346</v>
      </c>
      <c r="L19" s="718">
        <v>4898</v>
      </c>
      <c r="M19" s="196">
        <v>481</v>
      </c>
      <c r="N19" s="817">
        <v>831</v>
      </c>
      <c r="O19" s="718">
        <v>1312</v>
      </c>
      <c r="P19" s="198">
        <v>137</v>
      </c>
      <c r="Q19" s="821">
        <v>425</v>
      </c>
      <c r="R19" s="716">
        <v>562</v>
      </c>
      <c r="S19" s="200"/>
      <c r="T19" s="200"/>
      <c r="U19" s="194"/>
      <c r="V19" s="194"/>
      <c r="W19" s="194"/>
      <c r="X19" s="194"/>
    </row>
    <row r="20" spans="1:24">
      <c r="A20" s="174">
        <v>2007</v>
      </c>
      <c r="B20" s="196">
        <v>1508</v>
      </c>
      <c r="C20" s="196">
        <v>5087</v>
      </c>
      <c r="D20" s="817">
        <v>305</v>
      </c>
      <c r="E20" s="718">
        <v>6900</v>
      </c>
      <c r="F20" s="196">
        <v>288</v>
      </c>
      <c r="G20" s="817">
        <v>881</v>
      </c>
      <c r="H20" s="196">
        <v>1363</v>
      </c>
      <c r="I20" s="817">
        <v>2763</v>
      </c>
      <c r="J20" s="196">
        <v>1651</v>
      </c>
      <c r="K20" s="817">
        <v>3644</v>
      </c>
      <c r="L20" s="718">
        <v>5295</v>
      </c>
      <c r="M20" s="196">
        <v>520</v>
      </c>
      <c r="N20" s="817">
        <v>845</v>
      </c>
      <c r="O20" s="718">
        <v>1365</v>
      </c>
      <c r="P20" s="198">
        <v>125</v>
      </c>
      <c r="Q20" s="821">
        <v>519</v>
      </c>
      <c r="R20" s="716">
        <v>644</v>
      </c>
      <c r="S20" s="200"/>
      <c r="T20" s="200"/>
      <c r="U20" s="194"/>
      <c r="V20" s="194"/>
      <c r="W20" s="194"/>
      <c r="X20" s="194"/>
    </row>
    <row r="21" spans="1:24">
      <c r="A21" s="174">
        <v>2008</v>
      </c>
      <c r="B21" s="201">
        <v>1588</v>
      </c>
      <c r="C21" s="201">
        <v>5422</v>
      </c>
      <c r="D21" s="818">
        <v>230</v>
      </c>
      <c r="E21" s="798">
        <v>7240</v>
      </c>
      <c r="F21" s="201">
        <v>212</v>
      </c>
      <c r="G21" s="818">
        <v>774</v>
      </c>
      <c r="H21" s="201">
        <v>1204</v>
      </c>
      <c r="I21" s="818">
        <v>2468</v>
      </c>
      <c r="J21" s="201">
        <v>1416</v>
      </c>
      <c r="K21" s="818">
        <v>3242</v>
      </c>
      <c r="L21" s="718">
        <v>4658</v>
      </c>
      <c r="M21" s="196">
        <v>400</v>
      </c>
      <c r="N21" s="817">
        <v>670</v>
      </c>
      <c r="O21" s="718">
        <v>1070</v>
      </c>
      <c r="P21" s="198">
        <v>146</v>
      </c>
      <c r="Q21" s="821">
        <v>663</v>
      </c>
      <c r="R21" s="716">
        <v>809</v>
      </c>
      <c r="S21" s="200"/>
      <c r="T21" s="200"/>
      <c r="U21" s="194"/>
      <c r="V21" s="194"/>
      <c r="W21" s="194"/>
      <c r="X21" s="194"/>
    </row>
    <row r="22" spans="1:24">
      <c r="A22" s="174">
        <v>2009</v>
      </c>
      <c r="B22" s="201">
        <v>1435</v>
      </c>
      <c r="C22" s="201">
        <v>5443</v>
      </c>
      <c r="D22" s="818">
        <v>317</v>
      </c>
      <c r="E22" s="798">
        <v>7195</v>
      </c>
      <c r="F22" s="201">
        <v>275</v>
      </c>
      <c r="G22" s="818">
        <v>958</v>
      </c>
      <c r="H22" s="201">
        <v>1298</v>
      </c>
      <c r="I22" s="818">
        <v>2948</v>
      </c>
      <c r="J22" s="201">
        <v>1573</v>
      </c>
      <c r="K22" s="818">
        <v>3906</v>
      </c>
      <c r="L22" s="718">
        <v>5479</v>
      </c>
      <c r="M22" s="196">
        <v>477</v>
      </c>
      <c r="N22" s="817">
        <v>763</v>
      </c>
      <c r="O22" s="718">
        <v>1240</v>
      </c>
      <c r="P22" s="198">
        <v>117</v>
      </c>
      <c r="Q22" s="821">
        <v>429</v>
      </c>
      <c r="R22" s="716">
        <v>546</v>
      </c>
      <c r="S22" s="200"/>
      <c r="T22" s="200"/>
      <c r="U22" s="194"/>
      <c r="V22" s="194"/>
      <c r="W22" s="194"/>
      <c r="X22" s="194"/>
    </row>
    <row r="23" spans="1:24">
      <c r="A23" s="174">
        <v>2010</v>
      </c>
      <c r="B23" s="201">
        <v>1488</v>
      </c>
      <c r="C23" s="201">
        <v>5454</v>
      </c>
      <c r="D23" s="818">
        <v>308</v>
      </c>
      <c r="E23" s="798">
        <v>7250</v>
      </c>
      <c r="F23" s="201">
        <v>242</v>
      </c>
      <c r="G23" s="818">
        <v>773</v>
      </c>
      <c r="H23" s="201">
        <v>1184</v>
      </c>
      <c r="I23" s="818">
        <v>2608</v>
      </c>
      <c r="J23" s="201">
        <v>1426</v>
      </c>
      <c r="K23" s="818">
        <v>3381</v>
      </c>
      <c r="L23" s="718">
        <v>4807</v>
      </c>
      <c r="M23" s="196">
        <v>370</v>
      </c>
      <c r="N23" s="817">
        <v>667</v>
      </c>
      <c r="O23" s="718">
        <v>1037</v>
      </c>
      <c r="P23" s="198">
        <v>148</v>
      </c>
      <c r="Q23" s="821">
        <v>500</v>
      </c>
      <c r="R23" s="716">
        <v>648</v>
      </c>
      <c r="S23" s="200"/>
      <c r="T23" s="200"/>
      <c r="U23" s="194"/>
      <c r="V23" s="194"/>
      <c r="W23" s="194"/>
      <c r="X23" s="194"/>
    </row>
    <row r="24" spans="1:24">
      <c r="A24" s="174">
        <v>2011</v>
      </c>
      <c r="B24" s="196">
        <v>1535</v>
      </c>
      <c r="C24" s="196">
        <v>5623</v>
      </c>
      <c r="D24" s="817">
        <v>317</v>
      </c>
      <c r="E24" s="718">
        <v>7475</v>
      </c>
      <c r="F24" s="196">
        <v>221</v>
      </c>
      <c r="G24" s="817">
        <v>868</v>
      </c>
      <c r="H24" s="196">
        <v>1063</v>
      </c>
      <c r="I24" s="817">
        <v>2454</v>
      </c>
      <c r="J24" s="196">
        <v>1284</v>
      </c>
      <c r="K24" s="817">
        <v>3322</v>
      </c>
      <c r="L24" s="718">
        <v>4606</v>
      </c>
      <c r="M24" s="196">
        <v>425</v>
      </c>
      <c r="N24" s="817">
        <v>607</v>
      </c>
      <c r="O24" s="718">
        <v>1032</v>
      </c>
      <c r="P24" s="198">
        <v>167</v>
      </c>
      <c r="Q24" s="821">
        <v>425</v>
      </c>
      <c r="R24" s="716">
        <v>592</v>
      </c>
      <c r="S24" s="200"/>
      <c r="T24" s="200"/>
      <c r="U24" s="194"/>
      <c r="V24" s="194"/>
      <c r="W24" s="194"/>
      <c r="X24" s="194"/>
    </row>
    <row r="25" spans="1:24">
      <c r="A25" s="174">
        <v>2012</v>
      </c>
      <c r="B25" s="201">
        <v>1697</v>
      </c>
      <c r="C25" s="201">
        <v>5644</v>
      </c>
      <c r="D25" s="818">
        <v>269</v>
      </c>
      <c r="E25" s="798">
        <v>7610</v>
      </c>
      <c r="F25" s="201">
        <v>252</v>
      </c>
      <c r="G25" s="818">
        <v>1029</v>
      </c>
      <c r="H25" s="201">
        <v>1289</v>
      </c>
      <c r="I25" s="818">
        <v>3093</v>
      </c>
      <c r="J25" s="201">
        <v>1541</v>
      </c>
      <c r="K25" s="818">
        <v>4122</v>
      </c>
      <c r="L25" s="718">
        <v>5663</v>
      </c>
      <c r="M25" s="196">
        <v>495</v>
      </c>
      <c r="N25" s="817">
        <v>768</v>
      </c>
      <c r="O25" s="718">
        <v>1263</v>
      </c>
      <c r="P25" s="198">
        <v>110</v>
      </c>
      <c r="Q25" s="821">
        <v>388</v>
      </c>
      <c r="R25" s="716">
        <v>498</v>
      </c>
      <c r="S25" s="200"/>
      <c r="T25" s="200"/>
      <c r="U25" s="194"/>
      <c r="V25" s="194"/>
      <c r="W25" s="194"/>
      <c r="X25" s="194"/>
    </row>
    <row r="26" spans="1:24">
      <c r="A26" s="174">
        <v>2013</v>
      </c>
      <c r="B26" s="201">
        <v>1554</v>
      </c>
      <c r="C26" s="201">
        <v>4997</v>
      </c>
      <c r="D26" s="818">
        <v>300</v>
      </c>
      <c r="E26" s="798">
        <v>6851</v>
      </c>
      <c r="F26" s="201">
        <v>168</v>
      </c>
      <c r="G26" s="818">
        <v>904</v>
      </c>
      <c r="H26" s="201">
        <v>986</v>
      </c>
      <c r="I26" s="818">
        <v>2805</v>
      </c>
      <c r="J26" s="201">
        <v>1154</v>
      </c>
      <c r="K26" s="818">
        <v>3709</v>
      </c>
      <c r="L26" s="718">
        <v>4863</v>
      </c>
      <c r="M26" s="196">
        <v>437</v>
      </c>
      <c r="N26" s="817">
        <v>813</v>
      </c>
      <c r="O26" s="718">
        <v>1250</v>
      </c>
      <c r="P26" s="198">
        <v>94</v>
      </c>
      <c r="Q26" s="821">
        <v>338</v>
      </c>
      <c r="R26" s="716">
        <v>432</v>
      </c>
      <c r="S26" s="200"/>
      <c r="T26" s="200"/>
      <c r="U26" s="194"/>
      <c r="V26" s="194"/>
      <c r="W26" s="194"/>
      <c r="X26" s="194"/>
    </row>
    <row r="27" spans="1:24">
      <c r="A27" s="203">
        <v>2014</v>
      </c>
      <c r="B27" s="204">
        <v>1419</v>
      </c>
      <c r="C27" s="204">
        <v>4660</v>
      </c>
      <c r="D27" s="819">
        <v>292</v>
      </c>
      <c r="E27" s="815">
        <v>6371</v>
      </c>
      <c r="F27" s="204">
        <v>153</v>
      </c>
      <c r="G27" s="819">
        <v>881</v>
      </c>
      <c r="H27" s="204">
        <v>907</v>
      </c>
      <c r="I27" s="819">
        <v>2528</v>
      </c>
      <c r="J27" s="204">
        <v>1060</v>
      </c>
      <c r="K27" s="819">
        <v>3409</v>
      </c>
      <c r="L27" s="815">
        <v>4469</v>
      </c>
      <c r="M27" s="204">
        <v>442</v>
      </c>
      <c r="N27" s="819">
        <v>685</v>
      </c>
      <c r="O27" s="717">
        <v>1127</v>
      </c>
      <c r="P27" s="204">
        <v>136</v>
      </c>
      <c r="Q27" s="822">
        <v>333</v>
      </c>
      <c r="R27" s="717">
        <v>469</v>
      </c>
      <c r="S27" s="200"/>
      <c r="T27" s="200"/>
      <c r="U27" s="194"/>
      <c r="V27" s="194"/>
      <c r="W27" s="194"/>
      <c r="X27" s="194"/>
    </row>
    <row r="28" spans="1:24">
      <c r="A28" s="1090"/>
      <c r="B28" s="983"/>
      <c r="C28" s="983"/>
      <c r="D28" s="983"/>
      <c r="E28" s="1091"/>
      <c r="F28" s="983"/>
      <c r="G28" s="983"/>
      <c r="H28" s="983"/>
      <c r="I28" s="983"/>
      <c r="J28" s="983"/>
      <c r="K28" s="983"/>
      <c r="L28" s="1091"/>
      <c r="M28" s="983"/>
      <c r="N28" s="983"/>
      <c r="O28" s="1092"/>
      <c r="P28" s="983"/>
      <c r="Q28" s="1093"/>
      <c r="R28" s="1092"/>
      <c r="S28" s="200"/>
      <c r="T28" s="200"/>
      <c r="U28" s="194"/>
      <c r="V28" s="194"/>
      <c r="W28" s="194"/>
      <c r="X28" s="194"/>
    </row>
    <row r="29" spans="1:24">
      <c r="A29" s="180" t="s">
        <v>233</v>
      </c>
      <c r="B29" s="180"/>
      <c r="C29" s="180"/>
      <c r="D29" s="180"/>
      <c r="E29" s="180"/>
      <c r="F29" s="180"/>
      <c r="G29" s="180"/>
      <c r="H29" s="180"/>
      <c r="I29" s="180"/>
      <c r="J29" s="180"/>
      <c r="K29" s="180"/>
      <c r="L29" s="180"/>
      <c r="M29" s="207"/>
      <c r="N29" s="207"/>
      <c r="O29" s="207"/>
      <c r="P29" s="190"/>
      <c r="Q29" s="207"/>
      <c r="R29" s="207"/>
      <c r="S29" s="208"/>
      <c r="T29" s="208"/>
      <c r="U29" s="179"/>
      <c r="V29" s="179"/>
      <c r="W29" s="179"/>
      <c r="X29" s="179"/>
    </row>
    <row r="30" spans="1:24" ht="39.75" customHeight="1">
      <c r="A30" s="1198" t="s">
        <v>14</v>
      </c>
      <c r="B30" s="1199"/>
      <c r="C30" s="1199"/>
      <c r="D30" s="1199"/>
      <c r="E30" s="1199"/>
      <c r="F30" s="1199"/>
      <c r="G30" s="1200"/>
      <c r="H30" s="1200"/>
      <c r="I30" s="1200"/>
      <c r="J30" s="1200"/>
      <c r="K30" s="1200"/>
      <c r="L30" s="1200"/>
      <c r="M30" s="1200"/>
      <c r="N30" s="1200"/>
      <c r="O30" s="1200"/>
      <c r="P30" s="1200"/>
      <c r="Q30" s="209"/>
      <c r="R30" s="207"/>
      <c r="S30" s="207"/>
      <c r="T30" s="207"/>
    </row>
    <row r="31" spans="1:24">
      <c r="A31" s="915" t="s">
        <v>16</v>
      </c>
      <c r="B31" s="93"/>
      <c r="C31" s="93"/>
      <c r="D31" s="93"/>
      <c r="E31" s="93"/>
      <c r="F31" s="93"/>
      <c r="G31" s="93"/>
      <c r="H31" s="93"/>
      <c r="I31" s="93"/>
      <c r="J31" s="93"/>
      <c r="K31" s="210"/>
      <c r="L31" s="210"/>
      <c r="M31" s="210"/>
      <c r="N31" s="210"/>
      <c r="O31" s="210"/>
      <c r="P31" s="210"/>
      <c r="Q31" s="210"/>
      <c r="R31" s="210"/>
      <c r="S31" s="210"/>
      <c r="T31" s="210"/>
    </row>
    <row r="32" spans="1:24">
      <c r="A32" s="915"/>
      <c r="B32" s="93"/>
      <c r="C32" s="93"/>
      <c r="D32" s="93"/>
      <c r="E32" s="93"/>
      <c r="F32" s="93"/>
      <c r="G32" s="93"/>
      <c r="H32" s="93"/>
      <c r="I32" s="93"/>
      <c r="J32" s="93"/>
      <c r="K32" s="210"/>
      <c r="L32" s="210"/>
      <c r="M32" s="210"/>
      <c r="N32" s="210"/>
      <c r="O32" s="210"/>
      <c r="P32" s="210"/>
      <c r="Q32" s="210"/>
      <c r="R32" s="210"/>
      <c r="S32" s="210"/>
      <c r="T32" s="210"/>
    </row>
    <row r="33" spans="1:19">
      <c r="A33" s="93" t="s">
        <v>176</v>
      </c>
      <c r="B33" s="211"/>
      <c r="C33" s="211"/>
      <c r="D33" s="211"/>
      <c r="E33" s="211"/>
      <c r="F33" s="211"/>
      <c r="G33" s="211"/>
      <c r="H33" s="211"/>
      <c r="I33" s="211"/>
      <c r="J33" s="211"/>
      <c r="K33" s="211"/>
      <c r="L33" s="211"/>
      <c r="M33" s="212"/>
      <c r="N33" s="213"/>
      <c r="O33" s="213"/>
      <c r="P33" s="213"/>
      <c r="Q33" s="179"/>
      <c r="R33" s="179"/>
      <c r="S33" s="179"/>
    </row>
    <row r="34" spans="1:19">
      <c r="A34" s="94" t="s">
        <v>180</v>
      </c>
      <c r="B34" s="211"/>
      <c r="C34" s="211"/>
      <c r="D34" s="211"/>
      <c r="E34" s="211"/>
      <c r="F34" s="211"/>
      <c r="G34" s="211"/>
      <c r="H34" s="211"/>
      <c r="I34" s="211"/>
      <c r="J34" s="211"/>
      <c r="K34" s="211"/>
      <c r="L34" s="211"/>
      <c r="M34" s="212"/>
      <c r="N34" s="213"/>
      <c r="O34" s="213"/>
      <c r="P34" s="213"/>
      <c r="Q34" s="179"/>
      <c r="R34" s="179"/>
      <c r="S34" s="179"/>
    </row>
    <row r="35" spans="1:19">
      <c r="A35" s="211"/>
      <c r="B35" s="211"/>
      <c r="C35" s="211"/>
      <c r="D35" s="211"/>
      <c r="E35" s="211"/>
      <c r="F35" s="211"/>
      <c r="G35" s="211"/>
      <c r="H35" s="211"/>
      <c r="I35" s="211"/>
      <c r="J35" s="211"/>
      <c r="K35" s="211"/>
      <c r="L35" s="211"/>
      <c r="M35" s="212"/>
      <c r="N35" s="213"/>
      <c r="O35" s="213"/>
      <c r="P35" s="213"/>
      <c r="Q35" s="179"/>
      <c r="R35" s="179"/>
      <c r="S35" s="179"/>
    </row>
    <row r="36" spans="1:19">
      <c r="A36" s="211"/>
      <c r="B36" s="214"/>
      <c r="C36" s="214"/>
      <c r="D36" s="214"/>
      <c r="E36" s="214"/>
      <c r="F36" s="214"/>
      <c r="G36" s="214"/>
      <c r="H36" s="214"/>
      <c r="I36" s="214"/>
      <c r="J36" s="214"/>
      <c r="K36" s="214"/>
      <c r="L36" s="214"/>
      <c r="M36" s="214"/>
      <c r="N36" s="214"/>
      <c r="O36" s="214"/>
      <c r="P36" s="214"/>
      <c r="Q36" s="214"/>
      <c r="R36" s="214"/>
      <c r="S36" s="179"/>
    </row>
    <row r="37" spans="1:19">
      <c r="A37" s="215"/>
      <c r="B37" s="215"/>
      <c r="C37" s="215"/>
      <c r="D37" s="215"/>
      <c r="E37" s="215"/>
      <c r="F37" s="215"/>
      <c r="G37" s="215"/>
      <c r="H37" s="215"/>
      <c r="I37" s="215"/>
      <c r="J37" s="215"/>
      <c r="K37" s="215"/>
      <c r="L37" s="215"/>
      <c r="M37" s="216"/>
      <c r="N37" s="217"/>
      <c r="O37" s="217"/>
      <c r="P37" s="217"/>
      <c r="Q37" s="179"/>
      <c r="R37" s="179"/>
      <c r="S37" s="179"/>
    </row>
    <row r="38" spans="1:19">
      <c r="A38" s="218"/>
      <c r="B38" s="218"/>
      <c r="C38" s="218"/>
      <c r="D38" s="218"/>
      <c r="E38" s="218"/>
      <c r="F38" s="218"/>
      <c r="G38" s="218"/>
      <c r="H38" s="218"/>
      <c r="I38" s="218"/>
      <c r="J38" s="218"/>
      <c r="K38" s="218"/>
      <c r="L38" s="218"/>
      <c r="M38" s="212"/>
      <c r="N38" s="213"/>
      <c r="O38" s="213"/>
      <c r="P38" s="213"/>
      <c r="Q38" s="179"/>
      <c r="R38" s="179"/>
      <c r="S38" s="179"/>
    </row>
    <row r="39" spans="1:19">
      <c r="A39" s="219"/>
      <c r="B39" s="219"/>
      <c r="C39" s="219"/>
      <c r="D39" s="219"/>
      <c r="E39" s="219"/>
      <c r="F39" s="219"/>
      <c r="G39" s="219"/>
      <c r="H39" s="219"/>
      <c r="I39" s="219"/>
      <c r="J39" s="219"/>
      <c r="K39" s="219"/>
      <c r="L39" s="219"/>
      <c r="M39" s="212"/>
      <c r="N39" s="213"/>
      <c r="O39" s="213"/>
      <c r="P39" s="213"/>
      <c r="Q39" s="179"/>
      <c r="R39" s="179"/>
      <c r="S39" s="179"/>
    </row>
    <row r="40" spans="1:19">
      <c r="A40" s="220"/>
      <c r="B40" s="220"/>
      <c r="C40" s="220"/>
      <c r="D40" s="220"/>
      <c r="E40" s="220"/>
      <c r="F40" s="220"/>
      <c r="G40" s="220"/>
      <c r="H40" s="220"/>
      <c r="I40" s="220"/>
      <c r="J40" s="220"/>
      <c r="K40" s="220"/>
      <c r="L40" s="220"/>
      <c r="M40" s="212"/>
      <c r="N40" s="213"/>
      <c r="O40" s="213"/>
      <c r="P40" s="213"/>
      <c r="Q40" s="179"/>
      <c r="R40" s="179"/>
      <c r="S40" s="179"/>
    </row>
    <row r="41" spans="1:19">
      <c r="A41" s="220"/>
      <c r="B41" s="220"/>
      <c r="C41" s="220"/>
      <c r="D41" s="220"/>
      <c r="E41" s="220"/>
      <c r="F41" s="220"/>
      <c r="G41" s="220"/>
      <c r="H41" s="220"/>
      <c r="I41" s="220"/>
      <c r="J41" s="220"/>
      <c r="K41" s="220"/>
      <c r="L41" s="220"/>
      <c r="M41" s="212"/>
      <c r="N41" s="213"/>
      <c r="O41" s="213"/>
      <c r="P41" s="213"/>
      <c r="Q41" s="179"/>
      <c r="R41" s="179"/>
      <c r="S41" s="179"/>
    </row>
    <row r="42" spans="1:19">
      <c r="A42" s="215"/>
      <c r="B42" s="215"/>
      <c r="C42" s="215"/>
      <c r="D42" s="215"/>
      <c r="E42" s="215"/>
      <c r="F42" s="215"/>
      <c r="G42" s="215"/>
      <c r="H42" s="215"/>
      <c r="I42" s="215"/>
      <c r="J42" s="215"/>
      <c r="K42" s="215"/>
      <c r="L42" s="215"/>
      <c r="M42" s="216"/>
      <c r="N42" s="217"/>
      <c r="O42" s="217"/>
      <c r="P42" s="217"/>
      <c r="Q42" s="179"/>
      <c r="R42" s="179"/>
      <c r="S42" s="179"/>
    </row>
    <row r="43" spans="1:19">
      <c r="A43" s="218"/>
      <c r="B43" s="218"/>
      <c r="C43" s="218"/>
      <c r="D43" s="218"/>
      <c r="E43" s="218"/>
      <c r="F43" s="218"/>
      <c r="G43" s="218"/>
      <c r="H43" s="218"/>
      <c r="I43" s="218"/>
      <c r="J43" s="218"/>
      <c r="K43" s="218"/>
      <c r="L43" s="218"/>
      <c r="M43" s="212"/>
      <c r="N43" s="213"/>
      <c r="O43" s="213"/>
      <c r="P43" s="213"/>
      <c r="Q43" s="179"/>
      <c r="R43" s="179"/>
      <c r="S43" s="179"/>
    </row>
    <row r="44" spans="1:19">
      <c r="A44" s="219"/>
      <c r="B44" s="219"/>
      <c r="C44" s="219"/>
      <c r="D44" s="219"/>
      <c r="E44" s="219"/>
      <c r="F44" s="219"/>
      <c r="G44" s="219"/>
      <c r="H44" s="219"/>
      <c r="I44" s="219"/>
      <c r="J44" s="219"/>
      <c r="K44" s="219"/>
      <c r="L44" s="219"/>
      <c r="M44" s="212"/>
      <c r="N44" s="213"/>
      <c r="O44" s="213"/>
      <c r="P44" s="213"/>
      <c r="Q44" s="179"/>
      <c r="R44" s="179"/>
      <c r="S44" s="179"/>
    </row>
    <row r="45" spans="1:19">
      <c r="A45" s="220"/>
      <c r="B45" s="220"/>
      <c r="C45" s="220"/>
      <c r="D45" s="220"/>
      <c r="E45" s="220"/>
      <c r="F45" s="220"/>
      <c r="G45" s="220"/>
      <c r="H45" s="220"/>
      <c r="I45" s="220"/>
      <c r="J45" s="220"/>
      <c r="K45" s="220"/>
      <c r="L45" s="220"/>
      <c r="M45" s="212"/>
      <c r="N45" s="213"/>
      <c r="O45" s="213"/>
      <c r="P45" s="213"/>
      <c r="Q45" s="179"/>
      <c r="R45" s="179"/>
      <c r="S45" s="179"/>
    </row>
    <row r="46" spans="1:19">
      <c r="A46" s="220"/>
      <c r="B46" s="220"/>
      <c r="C46" s="220"/>
      <c r="D46" s="220"/>
      <c r="E46" s="220"/>
      <c r="F46" s="220"/>
      <c r="G46" s="220"/>
      <c r="H46" s="220"/>
      <c r="I46" s="220"/>
      <c r="J46" s="220"/>
      <c r="K46" s="220"/>
      <c r="L46" s="220"/>
      <c r="M46" s="212"/>
      <c r="N46" s="213"/>
      <c r="O46" s="213"/>
      <c r="P46" s="213"/>
      <c r="Q46" s="179"/>
      <c r="R46" s="179"/>
      <c r="S46" s="179"/>
    </row>
    <row r="47" spans="1:19">
      <c r="A47" s="215"/>
      <c r="B47" s="215"/>
      <c r="C47" s="215"/>
      <c r="D47" s="215"/>
      <c r="E47" s="215"/>
      <c r="F47" s="215"/>
      <c r="G47" s="215"/>
      <c r="H47" s="215"/>
      <c r="I47" s="215"/>
      <c r="J47" s="215"/>
      <c r="K47" s="215"/>
      <c r="L47" s="215"/>
      <c r="M47" s="216"/>
      <c r="N47" s="217"/>
      <c r="O47" s="217"/>
      <c r="P47" s="217"/>
      <c r="Q47" s="179"/>
      <c r="R47" s="179"/>
      <c r="S47" s="179"/>
    </row>
    <row r="48" spans="1:19">
      <c r="A48" s="215"/>
      <c r="B48" s="215"/>
      <c r="C48" s="215"/>
      <c r="D48" s="215"/>
      <c r="E48" s="215"/>
      <c r="F48" s="215"/>
      <c r="G48" s="215"/>
      <c r="H48" s="215"/>
      <c r="I48" s="215"/>
      <c r="J48" s="215"/>
      <c r="K48" s="215"/>
      <c r="L48" s="215"/>
      <c r="M48" s="216"/>
      <c r="N48" s="221"/>
      <c r="O48" s="221"/>
      <c r="P48" s="221"/>
      <c r="Q48" s="179"/>
      <c r="R48" s="179"/>
      <c r="S48" s="179"/>
    </row>
    <row r="49" spans="1:19">
      <c r="A49" s="179"/>
      <c r="B49" s="179"/>
      <c r="C49" s="179"/>
      <c r="D49" s="179"/>
      <c r="E49" s="179"/>
      <c r="F49" s="179"/>
      <c r="G49" s="179"/>
      <c r="H49" s="179"/>
      <c r="I49" s="179"/>
      <c r="J49" s="179"/>
      <c r="K49" s="179"/>
      <c r="L49" s="179"/>
      <c r="M49" s="179"/>
      <c r="N49" s="179"/>
      <c r="O49" s="179"/>
      <c r="P49" s="179"/>
      <c r="Q49" s="179"/>
      <c r="R49" s="179"/>
      <c r="S49" s="179"/>
    </row>
    <row r="50" spans="1:19">
      <c r="A50" s="179"/>
      <c r="B50" s="179"/>
      <c r="C50" s="179"/>
      <c r="D50" s="179"/>
      <c r="E50" s="179"/>
      <c r="F50" s="179"/>
      <c r="G50" s="179"/>
      <c r="H50" s="179"/>
      <c r="I50" s="179"/>
      <c r="J50" s="179"/>
      <c r="K50" s="179"/>
      <c r="L50" s="179"/>
      <c r="M50" s="179"/>
      <c r="N50" s="179"/>
      <c r="O50" s="179"/>
      <c r="P50" s="179"/>
      <c r="Q50" s="179"/>
      <c r="R50" s="179"/>
      <c r="S50" s="179"/>
    </row>
    <row r="51" spans="1:19">
      <c r="A51" s="179"/>
      <c r="B51" s="179"/>
      <c r="C51" s="179"/>
      <c r="D51" s="179"/>
      <c r="E51" s="179"/>
      <c r="F51" s="179"/>
      <c r="G51" s="179"/>
      <c r="H51" s="179"/>
      <c r="I51" s="179"/>
      <c r="J51" s="179"/>
      <c r="K51" s="179"/>
      <c r="L51" s="179"/>
      <c r="M51" s="179"/>
      <c r="N51" s="179"/>
      <c r="O51" s="179"/>
      <c r="P51" s="179"/>
      <c r="Q51" s="179"/>
      <c r="R51" s="179"/>
      <c r="S51" s="179"/>
    </row>
    <row r="52" spans="1:19">
      <c r="A52" s="179"/>
      <c r="B52" s="179"/>
      <c r="C52" s="179"/>
      <c r="D52" s="179"/>
      <c r="E52" s="179"/>
      <c r="F52" s="179"/>
      <c r="G52" s="179"/>
      <c r="H52" s="179"/>
      <c r="I52" s="179"/>
      <c r="J52" s="179"/>
      <c r="K52" s="179"/>
      <c r="L52" s="179"/>
      <c r="M52" s="179"/>
      <c r="N52" s="179"/>
      <c r="O52" s="179"/>
      <c r="P52" s="179"/>
      <c r="Q52" s="179"/>
      <c r="R52" s="179"/>
      <c r="S52" s="179"/>
    </row>
    <row r="53" spans="1:19">
      <c r="A53" s="179"/>
      <c r="B53" s="179"/>
      <c r="C53" s="179"/>
      <c r="D53" s="179"/>
      <c r="E53" s="179"/>
      <c r="F53" s="179"/>
      <c r="G53" s="179"/>
      <c r="H53" s="179"/>
      <c r="I53" s="179"/>
      <c r="J53" s="179"/>
      <c r="K53" s="179"/>
      <c r="L53" s="179"/>
      <c r="M53" s="179"/>
      <c r="N53" s="179"/>
      <c r="O53" s="179"/>
      <c r="P53" s="179"/>
      <c r="Q53" s="179"/>
      <c r="R53" s="179"/>
      <c r="S53" s="179"/>
    </row>
    <row r="54" spans="1:19">
      <c r="A54" s="179"/>
      <c r="B54" s="179"/>
      <c r="C54" s="179"/>
      <c r="D54" s="179"/>
      <c r="E54" s="179"/>
      <c r="F54" s="179"/>
      <c r="G54" s="179"/>
      <c r="H54" s="179"/>
      <c r="I54" s="179"/>
      <c r="J54" s="179"/>
      <c r="K54" s="179"/>
      <c r="L54" s="179"/>
      <c r="M54" s="179"/>
      <c r="N54" s="179"/>
      <c r="O54" s="179"/>
      <c r="P54" s="179"/>
      <c r="Q54" s="179"/>
      <c r="R54" s="179"/>
      <c r="S54" s="179"/>
    </row>
    <row r="55" spans="1:19">
      <c r="A55" s="179"/>
      <c r="B55" s="179"/>
      <c r="C55" s="179"/>
      <c r="D55" s="179"/>
      <c r="E55" s="179"/>
      <c r="F55" s="179"/>
      <c r="G55" s="179"/>
      <c r="H55" s="179"/>
      <c r="I55" s="179"/>
      <c r="J55" s="179"/>
      <c r="K55" s="179"/>
      <c r="L55" s="179"/>
      <c r="M55" s="179"/>
      <c r="N55" s="179"/>
      <c r="O55" s="179"/>
      <c r="P55" s="179"/>
      <c r="Q55" s="179"/>
      <c r="R55" s="179"/>
      <c r="S55" s="179"/>
    </row>
    <row r="56" spans="1:19">
      <c r="A56" s="179"/>
      <c r="B56" s="179"/>
      <c r="C56" s="179"/>
      <c r="D56" s="179"/>
      <c r="E56" s="179"/>
      <c r="F56" s="179"/>
      <c r="G56" s="179"/>
      <c r="H56" s="179"/>
      <c r="I56" s="179"/>
      <c r="J56" s="179"/>
      <c r="K56" s="179"/>
      <c r="L56" s="179"/>
      <c r="M56" s="179"/>
      <c r="N56" s="179"/>
      <c r="O56" s="179"/>
      <c r="P56" s="179"/>
      <c r="Q56" s="179"/>
      <c r="R56" s="179"/>
      <c r="S56" s="179"/>
    </row>
    <row r="57" spans="1:19">
      <c r="A57" s="179"/>
      <c r="B57" s="179"/>
      <c r="C57" s="179"/>
      <c r="D57" s="179"/>
      <c r="E57" s="179"/>
      <c r="F57" s="179"/>
      <c r="G57" s="179"/>
      <c r="H57" s="179"/>
      <c r="I57" s="179"/>
      <c r="J57" s="179"/>
      <c r="K57" s="179"/>
      <c r="L57" s="179"/>
      <c r="M57" s="179"/>
      <c r="N57" s="179"/>
      <c r="O57" s="179"/>
      <c r="P57" s="179"/>
      <c r="Q57" s="179"/>
      <c r="R57" s="179"/>
      <c r="S57" s="179"/>
    </row>
    <row r="58" spans="1:19">
      <c r="A58" s="179"/>
      <c r="B58" s="179"/>
      <c r="C58" s="179"/>
      <c r="D58" s="179"/>
      <c r="E58" s="179"/>
      <c r="F58" s="179"/>
      <c r="G58" s="179"/>
      <c r="H58" s="179"/>
      <c r="I58" s="179"/>
      <c r="J58" s="179"/>
      <c r="K58" s="179"/>
      <c r="L58" s="179"/>
      <c r="M58" s="179"/>
      <c r="N58" s="179"/>
      <c r="O58" s="179"/>
      <c r="P58" s="179"/>
      <c r="Q58" s="179"/>
      <c r="R58" s="179"/>
      <c r="S58" s="179"/>
    </row>
    <row r="59" spans="1:19">
      <c r="A59" s="179"/>
      <c r="B59" s="179"/>
      <c r="C59" s="179"/>
      <c r="D59" s="179"/>
      <c r="E59" s="179"/>
      <c r="F59" s="179"/>
      <c r="G59" s="179"/>
      <c r="H59" s="179"/>
      <c r="I59" s="179"/>
      <c r="J59" s="179"/>
      <c r="K59" s="179"/>
      <c r="L59" s="179"/>
      <c r="M59" s="179"/>
      <c r="N59" s="179"/>
      <c r="O59" s="179"/>
      <c r="P59" s="179"/>
      <c r="Q59" s="179"/>
      <c r="R59" s="179"/>
      <c r="S59" s="179"/>
    </row>
    <row r="60" spans="1:19">
      <c r="A60" s="179"/>
      <c r="B60" s="179"/>
      <c r="C60" s="179"/>
      <c r="D60" s="179"/>
      <c r="E60" s="179"/>
      <c r="F60" s="179"/>
      <c r="G60" s="179"/>
      <c r="H60" s="179"/>
      <c r="I60" s="179"/>
      <c r="J60" s="179"/>
      <c r="K60" s="179"/>
      <c r="L60" s="179"/>
      <c r="M60" s="179"/>
      <c r="N60" s="179"/>
      <c r="O60" s="179"/>
      <c r="P60" s="179"/>
      <c r="Q60" s="179"/>
      <c r="R60" s="179"/>
      <c r="S60" s="179"/>
    </row>
    <row r="61" spans="1:19">
      <c r="A61" s="179"/>
      <c r="B61" s="179"/>
      <c r="C61" s="179"/>
      <c r="D61" s="179"/>
      <c r="E61" s="179"/>
      <c r="F61" s="179"/>
      <c r="G61" s="179"/>
      <c r="H61" s="179"/>
      <c r="I61" s="179"/>
      <c r="J61" s="179"/>
      <c r="K61" s="179"/>
      <c r="L61" s="179"/>
      <c r="M61" s="179"/>
      <c r="N61" s="179"/>
      <c r="O61" s="179"/>
      <c r="P61" s="179"/>
      <c r="Q61" s="179"/>
      <c r="R61" s="179"/>
      <c r="S61" s="179"/>
    </row>
    <row r="62" spans="1:19">
      <c r="A62" s="179"/>
      <c r="B62" s="179"/>
      <c r="C62" s="179"/>
      <c r="D62" s="179"/>
      <c r="E62" s="179"/>
      <c r="F62" s="179"/>
      <c r="G62" s="179"/>
      <c r="H62" s="179"/>
      <c r="I62" s="179"/>
      <c r="J62" s="179"/>
      <c r="K62" s="179"/>
      <c r="L62" s="179"/>
      <c r="M62" s="179"/>
      <c r="N62" s="179"/>
      <c r="O62" s="179"/>
      <c r="P62" s="179"/>
      <c r="Q62" s="179"/>
      <c r="R62" s="179"/>
      <c r="S62" s="179"/>
    </row>
    <row r="63" spans="1:19">
      <c r="A63" s="179"/>
      <c r="B63" s="179"/>
      <c r="C63" s="179"/>
      <c r="D63" s="179"/>
      <c r="E63" s="179"/>
      <c r="F63" s="179"/>
      <c r="G63" s="179"/>
      <c r="H63" s="179"/>
      <c r="I63" s="179"/>
      <c r="J63" s="179"/>
      <c r="K63" s="179"/>
      <c r="L63" s="179"/>
      <c r="M63" s="179"/>
      <c r="N63" s="179"/>
      <c r="O63" s="179"/>
      <c r="P63" s="179"/>
      <c r="Q63" s="179"/>
      <c r="R63" s="179"/>
      <c r="S63" s="179"/>
    </row>
    <row r="64" spans="1:19">
      <c r="A64" s="179"/>
      <c r="B64" s="179"/>
      <c r="C64" s="179"/>
      <c r="D64" s="179"/>
      <c r="E64" s="179"/>
      <c r="F64" s="179"/>
      <c r="G64" s="179"/>
      <c r="H64" s="179"/>
      <c r="I64" s="179"/>
      <c r="J64" s="179"/>
      <c r="K64" s="179"/>
      <c r="L64" s="179"/>
      <c r="M64" s="179"/>
      <c r="N64" s="179"/>
      <c r="O64" s="179"/>
      <c r="P64" s="179"/>
      <c r="Q64" s="179"/>
      <c r="R64" s="179"/>
      <c r="S64" s="179"/>
    </row>
    <row r="65" spans="1:19">
      <c r="A65" s="179"/>
      <c r="B65" s="179"/>
      <c r="C65" s="179"/>
      <c r="D65" s="179"/>
      <c r="E65" s="179"/>
      <c r="F65" s="179"/>
      <c r="G65" s="179"/>
      <c r="H65" s="179"/>
      <c r="I65" s="179"/>
      <c r="J65" s="179"/>
      <c r="K65" s="179"/>
      <c r="L65" s="179"/>
      <c r="M65" s="179"/>
      <c r="N65" s="179"/>
      <c r="O65" s="179"/>
      <c r="P65" s="179"/>
      <c r="Q65" s="179"/>
      <c r="R65" s="179"/>
      <c r="S65" s="179"/>
    </row>
    <row r="66" spans="1:19">
      <c r="A66" s="179"/>
      <c r="B66" s="179"/>
      <c r="C66" s="179"/>
      <c r="D66" s="179"/>
      <c r="E66" s="179"/>
      <c r="F66" s="179"/>
      <c r="G66" s="179"/>
      <c r="H66" s="179"/>
      <c r="I66" s="179"/>
      <c r="J66" s="179"/>
      <c r="K66" s="179"/>
      <c r="L66" s="179"/>
      <c r="M66" s="179"/>
      <c r="N66" s="179"/>
      <c r="O66" s="179"/>
      <c r="P66" s="179"/>
      <c r="Q66" s="179"/>
      <c r="R66" s="179"/>
      <c r="S66" s="179"/>
    </row>
    <row r="67" spans="1:19">
      <c r="A67" s="179"/>
      <c r="B67" s="179"/>
      <c r="C67" s="179"/>
      <c r="D67" s="179"/>
      <c r="E67" s="179"/>
      <c r="F67" s="179"/>
      <c r="G67" s="179"/>
      <c r="H67" s="179"/>
      <c r="I67" s="179"/>
      <c r="J67" s="179"/>
      <c r="K67" s="179"/>
      <c r="L67" s="179"/>
      <c r="M67" s="179"/>
      <c r="N67" s="179"/>
      <c r="O67" s="179"/>
      <c r="P67" s="179"/>
      <c r="Q67" s="179"/>
      <c r="R67" s="179"/>
      <c r="S67" s="179"/>
    </row>
    <row r="68" spans="1:19">
      <c r="A68" s="179"/>
      <c r="B68" s="179"/>
      <c r="C68" s="179"/>
      <c r="D68" s="179"/>
      <c r="E68" s="179"/>
      <c r="F68" s="179"/>
      <c r="G68" s="179"/>
      <c r="H68" s="179"/>
      <c r="I68" s="179"/>
      <c r="J68" s="179"/>
      <c r="K68" s="179"/>
      <c r="L68" s="179"/>
      <c r="M68" s="179"/>
      <c r="N68" s="179"/>
      <c r="O68" s="179"/>
      <c r="P68" s="179"/>
      <c r="Q68" s="179"/>
      <c r="R68" s="179"/>
      <c r="S68" s="179"/>
    </row>
    <row r="69" spans="1:19">
      <c r="A69" s="179"/>
      <c r="B69" s="179"/>
      <c r="C69" s="179"/>
      <c r="D69" s="179"/>
      <c r="E69" s="179"/>
      <c r="F69" s="179"/>
      <c r="G69" s="179"/>
      <c r="H69" s="179"/>
      <c r="I69" s="179"/>
      <c r="J69" s="179"/>
      <c r="K69" s="179"/>
      <c r="L69" s="179"/>
      <c r="M69" s="179"/>
      <c r="N69" s="179"/>
      <c r="O69" s="179"/>
      <c r="P69" s="179"/>
      <c r="Q69" s="179"/>
      <c r="R69" s="179"/>
      <c r="S69" s="179"/>
    </row>
    <row r="70" spans="1:19">
      <c r="A70" s="179"/>
      <c r="B70" s="179"/>
      <c r="C70" s="179"/>
      <c r="D70" s="179"/>
      <c r="E70" s="179"/>
      <c r="F70" s="179"/>
      <c r="G70" s="179"/>
      <c r="H70" s="179"/>
      <c r="I70" s="179"/>
      <c r="J70" s="179"/>
      <c r="K70" s="179"/>
      <c r="L70" s="179"/>
      <c r="M70" s="179"/>
      <c r="N70" s="179"/>
      <c r="O70" s="179"/>
      <c r="P70" s="179"/>
      <c r="Q70" s="179"/>
      <c r="R70" s="179"/>
      <c r="S70" s="179"/>
    </row>
    <row r="71" spans="1:19">
      <c r="A71" s="179"/>
      <c r="B71" s="179"/>
      <c r="C71" s="179"/>
      <c r="D71" s="179"/>
      <c r="E71" s="179"/>
      <c r="F71" s="179"/>
      <c r="G71" s="179"/>
      <c r="H71" s="179"/>
      <c r="I71" s="179"/>
      <c r="J71" s="179"/>
      <c r="K71" s="179"/>
      <c r="L71" s="179"/>
      <c r="M71" s="179"/>
      <c r="N71" s="179"/>
      <c r="O71" s="179"/>
      <c r="P71" s="179"/>
      <c r="Q71" s="179"/>
      <c r="R71" s="179"/>
      <c r="S71" s="179"/>
    </row>
    <row r="72" spans="1:19">
      <c r="A72" s="179"/>
      <c r="B72" s="179"/>
      <c r="C72" s="179"/>
      <c r="D72" s="179"/>
      <c r="E72" s="179"/>
      <c r="F72" s="179"/>
      <c r="G72" s="179"/>
      <c r="H72" s="179"/>
      <c r="I72" s="179"/>
      <c r="J72" s="179"/>
      <c r="K72" s="179"/>
      <c r="L72" s="179"/>
      <c r="M72" s="179"/>
      <c r="N72" s="179"/>
      <c r="O72" s="179"/>
      <c r="P72" s="179"/>
      <c r="Q72" s="179"/>
      <c r="R72" s="179"/>
      <c r="S72" s="179"/>
    </row>
    <row r="73" spans="1:19">
      <c r="A73" s="179"/>
      <c r="B73" s="179"/>
      <c r="C73" s="179"/>
      <c r="D73" s="179"/>
      <c r="E73" s="179"/>
      <c r="F73" s="179"/>
      <c r="G73" s="179"/>
      <c r="H73" s="179"/>
      <c r="I73" s="179"/>
      <c r="J73" s="179"/>
      <c r="K73" s="179"/>
      <c r="L73" s="179"/>
      <c r="M73" s="179"/>
      <c r="N73" s="179"/>
      <c r="O73" s="179"/>
      <c r="P73" s="179"/>
      <c r="Q73" s="179"/>
      <c r="R73" s="179"/>
      <c r="S73" s="179"/>
    </row>
    <row r="74" spans="1:19">
      <c r="A74" s="179"/>
      <c r="B74" s="179"/>
      <c r="C74" s="179"/>
      <c r="D74" s="179"/>
      <c r="E74" s="179"/>
      <c r="F74" s="179"/>
      <c r="G74" s="179"/>
      <c r="H74" s="179"/>
      <c r="I74" s="179"/>
      <c r="J74" s="179"/>
      <c r="K74" s="179"/>
      <c r="L74" s="179"/>
      <c r="M74" s="179"/>
      <c r="N74" s="179"/>
      <c r="O74" s="179"/>
      <c r="P74" s="179"/>
      <c r="Q74" s="179"/>
      <c r="R74" s="179"/>
      <c r="S74" s="179"/>
    </row>
    <row r="75" spans="1:19">
      <c r="A75" s="179"/>
      <c r="B75" s="179"/>
      <c r="C75" s="179"/>
      <c r="D75" s="179"/>
      <c r="E75" s="179"/>
      <c r="F75" s="179"/>
      <c r="G75" s="179"/>
      <c r="H75" s="179"/>
      <c r="I75" s="179"/>
      <c r="J75" s="179"/>
      <c r="K75" s="179"/>
      <c r="L75" s="179"/>
      <c r="M75" s="179"/>
      <c r="N75" s="179"/>
      <c r="O75" s="179"/>
      <c r="P75" s="179"/>
      <c r="Q75" s="179"/>
      <c r="R75" s="179"/>
      <c r="S75" s="179"/>
    </row>
    <row r="76" spans="1:19">
      <c r="A76" s="179"/>
      <c r="B76" s="179"/>
      <c r="C76" s="179"/>
      <c r="D76" s="179"/>
      <c r="E76" s="179"/>
      <c r="F76" s="179"/>
      <c r="G76" s="179"/>
      <c r="H76" s="179"/>
      <c r="I76" s="179"/>
      <c r="J76" s="179"/>
      <c r="K76" s="179"/>
      <c r="L76" s="179"/>
      <c r="M76" s="179"/>
      <c r="N76" s="179"/>
      <c r="O76" s="179"/>
      <c r="P76" s="179"/>
      <c r="Q76" s="179"/>
      <c r="R76" s="179"/>
      <c r="S76" s="179"/>
    </row>
    <row r="77" spans="1:19">
      <c r="A77" s="179"/>
      <c r="B77" s="179"/>
      <c r="C77" s="179"/>
      <c r="D77" s="179"/>
      <c r="E77" s="179"/>
      <c r="F77" s="179"/>
      <c r="G77" s="179"/>
      <c r="H77" s="179"/>
      <c r="I77" s="179"/>
      <c r="J77" s="179"/>
      <c r="K77" s="179"/>
      <c r="L77" s="179"/>
      <c r="M77" s="179"/>
      <c r="N77" s="179"/>
      <c r="O77" s="179"/>
      <c r="P77" s="179"/>
      <c r="Q77" s="179"/>
      <c r="R77" s="179"/>
      <c r="S77" s="179"/>
    </row>
    <row r="78" spans="1:19">
      <c r="A78" s="179"/>
      <c r="B78" s="179"/>
      <c r="C78" s="179"/>
      <c r="D78" s="179"/>
      <c r="E78" s="179"/>
      <c r="F78" s="179"/>
      <c r="G78" s="179"/>
      <c r="H78" s="179"/>
      <c r="I78" s="179"/>
      <c r="J78" s="179"/>
      <c r="K78" s="179"/>
      <c r="L78" s="179"/>
      <c r="M78" s="179"/>
      <c r="N78" s="179"/>
      <c r="O78" s="179"/>
      <c r="P78" s="179"/>
      <c r="Q78" s="179"/>
      <c r="R78" s="179"/>
      <c r="S78" s="179"/>
    </row>
    <row r="79" spans="1:19">
      <c r="A79" s="179"/>
      <c r="B79" s="179"/>
      <c r="C79" s="179"/>
      <c r="D79" s="179"/>
      <c r="E79" s="179"/>
      <c r="F79" s="179"/>
      <c r="G79" s="179"/>
      <c r="H79" s="179"/>
      <c r="I79" s="179"/>
      <c r="J79" s="179"/>
      <c r="K79" s="179"/>
      <c r="L79" s="179"/>
      <c r="M79" s="179"/>
      <c r="N79" s="179"/>
      <c r="O79" s="179"/>
      <c r="P79" s="179"/>
      <c r="Q79" s="179"/>
      <c r="R79" s="179"/>
      <c r="S79" s="179"/>
    </row>
    <row r="80" spans="1:19">
      <c r="A80" s="179"/>
      <c r="B80" s="179"/>
      <c r="C80" s="179"/>
      <c r="D80" s="179"/>
      <c r="E80" s="179"/>
      <c r="F80" s="179"/>
      <c r="G80" s="179"/>
      <c r="H80" s="179"/>
      <c r="I80" s="179"/>
      <c r="J80" s="179"/>
      <c r="K80" s="179"/>
      <c r="L80" s="179"/>
      <c r="M80" s="179"/>
      <c r="N80" s="179"/>
      <c r="O80" s="179"/>
      <c r="P80" s="179"/>
      <c r="Q80" s="179"/>
      <c r="R80" s="179"/>
      <c r="S80" s="179"/>
    </row>
    <row r="81" spans="1:19">
      <c r="A81" s="179"/>
      <c r="B81" s="179"/>
      <c r="C81" s="179"/>
      <c r="D81" s="179"/>
      <c r="E81" s="179"/>
      <c r="F81" s="179"/>
      <c r="G81" s="179"/>
      <c r="H81" s="179"/>
      <c r="I81" s="179"/>
      <c r="J81" s="179"/>
      <c r="K81" s="179"/>
      <c r="L81" s="179"/>
      <c r="M81" s="179"/>
      <c r="N81" s="179"/>
      <c r="O81" s="179"/>
      <c r="P81" s="179"/>
      <c r="Q81" s="179"/>
      <c r="R81" s="179"/>
      <c r="S81" s="179"/>
    </row>
    <row r="82" spans="1:19">
      <c r="A82" s="179"/>
      <c r="B82" s="179"/>
      <c r="C82" s="179"/>
      <c r="D82" s="179"/>
      <c r="E82" s="179"/>
      <c r="F82" s="179"/>
      <c r="G82" s="179"/>
      <c r="H82" s="179"/>
      <c r="I82" s="179"/>
      <c r="J82" s="179"/>
      <c r="K82" s="179"/>
      <c r="L82" s="179"/>
      <c r="M82" s="179"/>
      <c r="N82" s="179"/>
      <c r="O82" s="179"/>
      <c r="P82" s="179"/>
      <c r="Q82" s="179"/>
      <c r="R82" s="179"/>
      <c r="S82" s="179"/>
    </row>
    <row r="83" spans="1:19">
      <c r="A83" s="179"/>
      <c r="B83" s="179"/>
      <c r="C83" s="179"/>
      <c r="D83" s="179"/>
      <c r="E83" s="179"/>
      <c r="F83" s="179"/>
      <c r="G83" s="179"/>
      <c r="H83" s="179"/>
      <c r="I83" s="179"/>
      <c r="J83" s="179"/>
      <c r="K83" s="179"/>
      <c r="L83" s="179"/>
      <c r="M83" s="179"/>
      <c r="N83" s="179"/>
      <c r="O83" s="179"/>
      <c r="P83" s="179"/>
      <c r="Q83" s="179"/>
      <c r="R83" s="179"/>
      <c r="S83" s="179"/>
    </row>
    <row r="84" spans="1:19">
      <c r="A84" s="179"/>
      <c r="B84" s="179"/>
      <c r="C84" s="179"/>
      <c r="D84" s="179"/>
      <c r="E84" s="179"/>
      <c r="F84" s="179"/>
      <c r="G84" s="179"/>
      <c r="H84" s="179"/>
      <c r="I84" s="179"/>
      <c r="J84" s="179"/>
      <c r="K84" s="179"/>
      <c r="L84" s="179"/>
      <c r="M84" s="179"/>
      <c r="N84" s="179"/>
      <c r="O84" s="179"/>
      <c r="P84" s="179"/>
      <c r="Q84" s="179"/>
      <c r="R84" s="179"/>
      <c r="S84" s="179"/>
    </row>
    <row r="85" spans="1:19">
      <c r="A85" s="179"/>
      <c r="B85" s="179"/>
      <c r="C85" s="179"/>
      <c r="D85" s="179"/>
      <c r="E85" s="179"/>
      <c r="F85" s="179"/>
      <c r="G85" s="179"/>
      <c r="H85" s="179"/>
      <c r="I85" s="179"/>
      <c r="J85" s="179"/>
      <c r="K85" s="179"/>
      <c r="L85" s="179"/>
      <c r="M85" s="179"/>
      <c r="N85" s="179"/>
      <c r="O85" s="179"/>
      <c r="P85" s="179"/>
      <c r="Q85" s="179"/>
      <c r="R85" s="179"/>
      <c r="S85" s="179"/>
    </row>
    <row r="86" spans="1:19">
      <c r="A86" s="179"/>
      <c r="B86" s="179"/>
      <c r="C86" s="179"/>
      <c r="D86" s="179"/>
      <c r="E86" s="179"/>
      <c r="F86" s="179"/>
      <c r="G86" s="179"/>
      <c r="H86" s="179"/>
      <c r="I86" s="179"/>
      <c r="J86" s="179"/>
      <c r="K86" s="179"/>
      <c r="L86" s="179"/>
      <c r="M86" s="179"/>
      <c r="N86" s="179"/>
      <c r="O86" s="179"/>
      <c r="P86" s="179"/>
      <c r="Q86" s="179"/>
      <c r="R86" s="179"/>
      <c r="S86" s="179"/>
    </row>
    <row r="87" spans="1:19">
      <c r="A87" s="179"/>
      <c r="B87" s="179"/>
      <c r="C87" s="179"/>
      <c r="D87" s="179"/>
      <c r="E87" s="179"/>
      <c r="F87" s="179"/>
      <c r="G87" s="179"/>
      <c r="H87" s="179"/>
      <c r="I87" s="179"/>
      <c r="J87" s="179"/>
      <c r="K87" s="179"/>
      <c r="L87" s="179"/>
      <c r="M87" s="179"/>
      <c r="N87" s="179"/>
      <c r="O87" s="179"/>
      <c r="P87" s="179"/>
      <c r="Q87" s="179"/>
      <c r="R87" s="179"/>
      <c r="S87" s="179"/>
    </row>
    <row r="88" spans="1:19">
      <c r="A88" s="179"/>
      <c r="B88" s="179"/>
      <c r="C88" s="179"/>
      <c r="D88" s="179"/>
      <c r="E88" s="179"/>
      <c r="F88" s="179"/>
      <c r="G88" s="179"/>
      <c r="H88" s="179"/>
      <c r="I88" s="179"/>
      <c r="J88" s="179"/>
      <c r="K88" s="179"/>
      <c r="L88" s="179"/>
      <c r="M88" s="179"/>
      <c r="N88" s="179"/>
      <c r="O88" s="179"/>
      <c r="P88" s="179"/>
      <c r="Q88" s="179"/>
      <c r="R88" s="179"/>
      <c r="S88" s="179"/>
    </row>
    <row r="89" spans="1:19">
      <c r="A89" s="179"/>
      <c r="B89" s="179"/>
      <c r="C89" s="179"/>
      <c r="D89" s="179"/>
      <c r="E89" s="179"/>
      <c r="F89" s="179"/>
      <c r="G89" s="179"/>
      <c r="H89" s="179"/>
      <c r="I89" s="179"/>
      <c r="J89" s="179"/>
      <c r="K89" s="179"/>
      <c r="L89" s="179"/>
      <c r="M89" s="179"/>
      <c r="N89" s="179"/>
      <c r="O89" s="179"/>
      <c r="P89" s="179"/>
      <c r="Q89" s="179"/>
      <c r="R89" s="179"/>
      <c r="S89" s="179"/>
    </row>
    <row r="90" spans="1:19">
      <c r="A90" s="179"/>
      <c r="B90" s="179"/>
      <c r="C90" s="179"/>
      <c r="D90" s="179"/>
      <c r="E90" s="179"/>
      <c r="F90" s="179"/>
      <c r="G90" s="179"/>
      <c r="H90" s="179"/>
      <c r="I90" s="179"/>
      <c r="J90" s="179"/>
      <c r="K90" s="179"/>
      <c r="L90" s="179"/>
      <c r="M90" s="179"/>
      <c r="N90" s="179"/>
      <c r="O90" s="179"/>
      <c r="P90" s="179"/>
      <c r="Q90" s="179"/>
      <c r="R90" s="179"/>
      <c r="S90" s="179"/>
    </row>
    <row r="91" spans="1:19">
      <c r="A91" s="179"/>
      <c r="B91" s="179"/>
      <c r="C91" s="179"/>
      <c r="D91" s="179"/>
      <c r="E91" s="179"/>
      <c r="F91" s="179"/>
      <c r="G91" s="179"/>
      <c r="H91" s="179"/>
      <c r="I91" s="179"/>
      <c r="J91" s="179"/>
      <c r="K91" s="179"/>
      <c r="L91" s="179"/>
      <c r="M91" s="179"/>
      <c r="N91" s="179"/>
      <c r="O91" s="179"/>
      <c r="P91" s="179"/>
      <c r="Q91" s="179"/>
      <c r="R91" s="179"/>
      <c r="S91" s="179"/>
    </row>
    <row r="92" spans="1:19">
      <c r="A92" s="179"/>
      <c r="B92" s="179"/>
      <c r="C92" s="179"/>
      <c r="D92" s="179"/>
      <c r="E92" s="179"/>
      <c r="F92" s="179"/>
      <c r="G92" s="179"/>
      <c r="H92" s="179"/>
      <c r="I92" s="179"/>
      <c r="J92" s="179"/>
      <c r="K92" s="179"/>
      <c r="L92" s="179"/>
      <c r="M92" s="179"/>
      <c r="N92" s="179"/>
      <c r="O92" s="179"/>
      <c r="P92" s="179"/>
      <c r="Q92" s="179"/>
      <c r="R92" s="179"/>
      <c r="S92" s="179"/>
    </row>
    <row r="93" spans="1:19">
      <c r="A93" s="179"/>
      <c r="B93" s="179"/>
      <c r="C93" s="179"/>
      <c r="D93" s="179"/>
      <c r="E93" s="179"/>
      <c r="F93" s="179"/>
      <c r="G93" s="179"/>
      <c r="H93" s="179"/>
      <c r="I93" s="179"/>
      <c r="J93" s="179"/>
      <c r="K93" s="179"/>
      <c r="L93" s="179"/>
      <c r="M93" s="179"/>
      <c r="N93" s="179"/>
      <c r="O93" s="179"/>
      <c r="P93" s="179"/>
      <c r="Q93" s="179"/>
      <c r="R93" s="179"/>
      <c r="S93" s="179"/>
    </row>
    <row r="94" spans="1:19">
      <c r="A94" s="179"/>
      <c r="B94" s="179"/>
      <c r="C94" s="179"/>
      <c r="D94" s="179"/>
      <c r="E94" s="179"/>
      <c r="F94" s="179"/>
      <c r="G94" s="179"/>
      <c r="H94" s="179"/>
      <c r="I94" s="179"/>
      <c r="J94" s="179"/>
      <c r="K94" s="179"/>
      <c r="L94" s="179"/>
      <c r="M94" s="179"/>
      <c r="N94" s="179"/>
      <c r="O94" s="179"/>
      <c r="P94" s="179"/>
      <c r="Q94" s="179"/>
      <c r="R94" s="179"/>
      <c r="S94" s="179"/>
    </row>
    <row r="95" spans="1:19">
      <c r="A95" s="179"/>
      <c r="B95" s="179"/>
      <c r="C95" s="179"/>
      <c r="D95" s="179"/>
      <c r="E95" s="179"/>
      <c r="F95" s="179"/>
      <c r="G95" s="179"/>
      <c r="H95" s="179"/>
      <c r="I95" s="179"/>
      <c r="J95" s="179"/>
      <c r="K95" s="179"/>
      <c r="L95" s="179"/>
      <c r="M95" s="179"/>
      <c r="N95" s="179"/>
      <c r="O95" s="179"/>
      <c r="P95" s="179"/>
      <c r="Q95" s="179"/>
      <c r="R95" s="179"/>
      <c r="S95" s="179"/>
    </row>
    <row r="96" spans="1:19">
      <c r="A96" s="179"/>
      <c r="B96" s="179"/>
      <c r="C96" s="179"/>
      <c r="D96" s="179"/>
      <c r="E96" s="179"/>
      <c r="F96" s="179"/>
      <c r="G96" s="179"/>
      <c r="H96" s="179"/>
      <c r="I96" s="179"/>
      <c r="J96" s="179"/>
      <c r="K96" s="179"/>
      <c r="L96" s="179"/>
      <c r="M96" s="179"/>
      <c r="N96" s="179"/>
      <c r="O96" s="179"/>
      <c r="P96" s="179"/>
      <c r="Q96" s="179"/>
      <c r="R96" s="179"/>
      <c r="S96" s="179"/>
    </row>
    <row r="97" spans="1:19">
      <c r="A97" s="179"/>
      <c r="B97" s="179"/>
      <c r="C97" s="179"/>
      <c r="D97" s="179"/>
      <c r="E97" s="179"/>
      <c r="F97" s="179"/>
      <c r="G97" s="179"/>
      <c r="H97" s="179"/>
      <c r="I97" s="179"/>
      <c r="J97" s="179"/>
      <c r="K97" s="179"/>
      <c r="L97" s="179"/>
      <c r="M97" s="179"/>
      <c r="N97" s="179"/>
      <c r="O97" s="179"/>
      <c r="P97" s="179"/>
      <c r="Q97" s="179"/>
      <c r="R97" s="179"/>
      <c r="S97" s="179"/>
    </row>
    <row r="98" spans="1:19">
      <c r="A98" s="179"/>
      <c r="B98" s="179"/>
      <c r="C98" s="179"/>
      <c r="D98" s="179"/>
      <c r="E98" s="179"/>
      <c r="F98" s="179"/>
      <c r="G98" s="179"/>
      <c r="H98" s="179"/>
      <c r="I98" s="179"/>
      <c r="J98" s="179"/>
      <c r="K98" s="179"/>
      <c r="L98" s="179"/>
      <c r="M98" s="179"/>
      <c r="N98" s="179"/>
      <c r="O98" s="179"/>
      <c r="P98" s="179"/>
      <c r="Q98" s="179"/>
      <c r="R98" s="179"/>
      <c r="S98" s="179"/>
    </row>
    <row r="99" spans="1:19">
      <c r="A99" s="179"/>
      <c r="B99" s="179"/>
      <c r="C99" s="179"/>
      <c r="D99" s="179"/>
      <c r="E99" s="179"/>
      <c r="F99" s="179"/>
      <c r="G99" s="179"/>
      <c r="H99" s="179"/>
      <c r="I99" s="179"/>
      <c r="J99" s="179"/>
      <c r="K99" s="179"/>
      <c r="L99" s="179"/>
      <c r="M99" s="179"/>
      <c r="N99" s="179"/>
      <c r="O99" s="179"/>
      <c r="P99" s="179"/>
      <c r="Q99" s="179"/>
      <c r="R99" s="179"/>
      <c r="S99" s="179"/>
    </row>
    <row r="100" spans="1:19">
      <c r="A100" s="179"/>
      <c r="B100" s="179"/>
      <c r="C100" s="179"/>
      <c r="D100" s="179"/>
      <c r="E100" s="179"/>
      <c r="F100" s="179"/>
      <c r="G100" s="179"/>
      <c r="H100" s="179"/>
      <c r="I100" s="179"/>
      <c r="J100" s="179"/>
      <c r="K100" s="179"/>
      <c r="L100" s="179"/>
      <c r="M100" s="179"/>
      <c r="N100" s="179"/>
      <c r="O100" s="179"/>
      <c r="P100" s="179"/>
      <c r="Q100" s="179"/>
      <c r="R100" s="179"/>
      <c r="S100" s="179"/>
    </row>
    <row r="101" spans="1:19">
      <c r="A101" s="179"/>
      <c r="B101" s="179"/>
      <c r="C101" s="179"/>
      <c r="D101" s="179"/>
      <c r="E101" s="179"/>
      <c r="F101" s="179"/>
      <c r="G101" s="179"/>
      <c r="H101" s="179"/>
      <c r="I101" s="179"/>
      <c r="J101" s="179"/>
      <c r="K101" s="179"/>
      <c r="L101" s="179"/>
      <c r="M101" s="179"/>
      <c r="N101" s="179"/>
      <c r="O101" s="179"/>
      <c r="P101" s="179"/>
      <c r="Q101" s="179"/>
      <c r="R101" s="179"/>
      <c r="S101" s="179"/>
    </row>
    <row r="102" spans="1:19">
      <c r="A102" s="179"/>
      <c r="B102" s="179"/>
      <c r="C102" s="179"/>
      <c r="D102" s="179"/>
      <c r="E102" s="179"/>
      <c r="F102" s="179"/>
      <c r="G102" s="179"/>
      <c r="H102" s="179"/>
      <c r="I102" s="179"/>
      <c r="J102" s="179"/>
      <c r="K102" s="179"/>
      <c r="L102" s="179"/>
      <c r="M102" s="179"/>
      <c r="N102" s="179"/>
      <c r="O102" s="179"/>
      <c r="P102" s="179"/>
      <c r="Q102" s="179"/>
      <c r="R102" s="179"/>
      <c r="S102" s="179"/>
    </row>
    <row r="103" spans="1:19">
      <c r="A103" s="179"/>
      <c r="B103" s="179"/>
      <c r="C103" s="179"/>
      <c r="D103" s="179"/>
      <c r="E103" s="179"/>
      <c r="F103" s="179"/>
      <c r="G103" s="179"/>
      <c r="H103" s="179"/>
      <c r="I103" s="179"/>
      <c r="J103" s="179"/>
      <c r="K103" s="179"/>
      <c r="L103" s="179"/>
      <c r="M103" s="179"/>
      <c r="N103" s="179"/>
      <c r="O103" s="179"/>
      <c r="P103" s="179"/>
      <c r="Q103" s="179"/>
      <c r="R103" s="179"/>
      <c r="S103" s="179"/>
    </row>
    <row r="104" spans="1:19">
      <c r="A104" s="179"/>
      <c r="B104" s="179"/>
      <c r="C104" s="179"/>
      <c r="D104" s="179"/>
      <c r="E104" s="179"/>
      <c r="F104" s="179"/>
      <c r="G104" s="179"/>
      <c r="H104" s="179"/>
      <c r="I104" s="179"/>
      <c r="J104" s="179"/>
      <c r="K104" s="179"/>
      <c r="L104" s="179"/>
      <c r="M104" s="179"/>
      <c r="N104" s="179"/>
      <c r="O104" s="179"/>
      <c r="P104" s="179"/>
      <c r="Q104" s="179"/>
      <c r="R104" s="179"/>
      <c r="S104" s="179"/>
    </row>
    <row r="105" spans="1:19">
      <c r="A105" s="179"/>
      <c r="B105" s="179"/>
      <c r="C105" s="179"/>
      <c r="D105" s="179"/>
      <c r="E105" s="179"/>
      <c r="F105" s="179"/>
      <c r="G105" s="179"/>
      <c r="H105" s="179"/>
      <c r="I105" s="179"/>
      <c r="J105" s="179"/>
      <c r="K105" s="179"/>
      <c r="L105" s="179"/>
      <c r="M105" s="179"/>
      <c r="N105" s="179"/>
      <c r="O105" s="179"/>
      <c r="P105" s="179"/>
      <c r="Q105" s="179"/>
      <c r="R105" s="179"/>
      <c r="S105" s="179"/>
    </row>
    <row r="106" spans="1:19">
      <c r="A106" s="179"/>
      <c r="B106" s="179"/>
      <c r="C106" s="179"/>
      <c r="D106" s="179"/>
      <c r="E106" s="179"/>
      <c r="F106" s="179"/>
      <c r="G106" s="179"/>
      <c r="H106" s="179"/>
      <c r="I106" s="179"/>
      <c r="J106" s="179"/>
      <c r="K106" s="179"/>
      <c r="L106" s="179"/>
      <c r="M106" s="179"/>
      <c r="N106" s="179"/>
      <c r="O106" s="179"/>
      <c r="P106" s="179"/>
      <c r="Q106" s="179"/>
      <c r="R106" s="179"/>
      <c r="S106" s="179"/>
    </row>
    <row r="107" spans="1:19">
      <c r="A107" s="179"/>
      <c r="B107" s="179"/>
      <c r="C107" s="179"/>
      <c r="D107" s="179"/>
      <c r="E107" s="179"/>
      <c r="F107" s="179"/>
      <c r="G107" s="179"/>
      <c r="H107" s="179"/>
      <c r="I107" s="179"/>
      <c r="J107" s="179"/>
      <c r="K107" s="179"/>
      <c r="L107" s="179"/>
      <c r="M107" s="179"/>
      <c r="N107" s="179"/>
      <c r="O107" s="179"/>
      <c r="P107" s="179"/>
      <c r="Q107" s="179"/>
      <c r="R107" s="179"/>
      <c r="S107" s="179"/>
    </row>
    <row r="108" spans="1:19">
      <c r="A108" s="179"/>
      <c r="B108" s="179"/>
      <c r="C108" s="179"/>
      <c r="D108" s="179"/>
      <c r="E108" s="179"/>
      <c r="F108" s="179"/>
      <c r="G108" s="179"/>
      <c r="H108" s="179"/>
      <c r="I108" s="179"/>
      <c r="J108" s="179"/>
      <c r="K108" s="179"/>
      <c r="L108" s="179"/>
      <c r="M108" s="179"/>
      <c r="N108" s="179"/>
      <c r="O108" s="179"/>
      <c r="P108" s="179"/>
      <c r="Q108" s="179"/>
      <c r="R108" s="179"/>
      <c r="S108" s="179"/>
    </row>
    <row r="109" spans="1:19">
      <c r="A109" s="179"/>
      <c r="B109" s="179"/>
      <c r="C109" s="179"/>
      <c r="D109" s="179"/>
      <c r="E109" s="179"/>
      <c r="F109" s="179"/>
      <c r="G109" s="179"/>
      <c r="H109" s="179"/>
      <c r="I109" s="179"/>
      <c r="J109" s="179"/>
      <c r="K109" s="179"/>
      <c r="L109" s="179"/>
      <c r="M109" s="179"/>
      <c r="N109" s="179"/>
      <c r="O109" s="179"/>
      <c r="P109" s="179"/>
      <c r="Q109" s="179"/>
      <c r="R109" s="179"/>
      <c r="S109" s="179"/>
    </row>
    <row r="110" spans="1:19">
      <c r="A110" s="179"/>
      <c r="B110" s="179"/>
      <c r="C110" s="179"/>
      <c r="D110" s="179"/>
      <c r="E110" s="179"/>
      <c r="F110" s="179"/>
      <c r="G110" s="179"/>
      <c r="H110" s="179"/>
      <c r="I110" s="179"/>
      <c r="J110" s="179"/>
      <c r="K110" s="179"/>
      <c r="L110" s="179"/>
      <c r="M110" s="179"/>
      <c r="N110" s="179"/>
      <c r="O110" s="179"/>
      <c r="P110" s="179"/>
      <c r="Q110" s="179"/>
      <c r="R110" s="179"/>
      <c r="S110" s="179"/>
    </row>
    <row r="111" spans="1:19">
      <c r="A111" s="179"/>
      <c r="B111" s="179"/>
      <c r="C111" s="179"/>
      <c r="D111" s="179"/>
      <c r="E111" s="179"/>
      <c r="F111" s="179"/>
      <c r="G111" s="179"/>
      <c r="H111" s="179"/>
      <c r="I111" s="179"/>
      <c r="J111" s="179"/>
      <c r="K111" s="179"/>
      <c r="L111" s="179"/>
      <c r="M111" s="179"/>
      <c r="N111" s="179"/>
      <c r="O111" s="179"/>
      <c r="P111" s="179"/>
      <c r="Q111" s="179"/>
      <c r="R111" s="179"/>
      <c r="S111" s="179"/>
    </row>
    <row r="112" spans="1:19">
      <c r="A112" s="179"/>
      <c r="B112" s="179"/>
      <c r="C112" s="179"/>
      <c r="D112" s="179"/>
      <c r="E112" s="179"/>
      <c r="F112" s="179"/>
      <c r="G112" s="179"/>
      <c r="H112" s="179"/>
      <c r="I112" s="179"/>
      <c r="J112" s="179"/>
      <c r="K112" s="179"/>
      <c r="L112" s="179"/>
      <c r="M112" s="179"/>
      <c r="N112" s="179"/>
      <c r="O112" s="179"/>
      <c r="P112" s="179"/>
      <c r="Q112" s="179"/>
      <c r="R112" s="179"/>
      <c r="S112" s="179"/>
    </row>
    <row r="113" spans="1:19">
      <c r="A113" s="179"/>
      <c r="B113" s="179"/>
      <c r="C113" s="179"/>
      <c r="D113" s="179"/>
      <c r="E113" s="179"/>
      <c r="F113" s="179"/>
      <c r="G113" s="179"/>
      <c r="H113" s="179"/>
      <c r="I113" s="179"/>
      <c r="J113" s="179"/>
      <c r="K113" s="179"/>
      <c r="L113" s="179"/>
      <c r="M113" s="179"/>
      <c r="N113" s="179"/>
      <c r="O113" s="179"/>
      <c r="P113" s="179"/>
      <c r="Q113" s="179"/>
      <c r="R113" s="179"/>
      <c r="S113" s="179"/>
    </row>
    <row r="114" spans="1:19">
      <c r="A114" s="179"/>
      <c r="B114" s="179"/>
      <c r="C114" s="179"/>
      <c r="D114" s="179"/>
      <c r="E114" s="179"/>
      <c r="F114" s="179"/>
      <c r="G114" s="179"/>
      <c r="H114" s="179"/>
      <c r="I114" s="179"/>
      <c r="J114" s="179"/>
      <c r="K114" s="179"/>
      <c r="L114" s="179"/>
      <c r="M114" s="179"/>
      <c r="N114" s="179"/>
      <c r="O114" s="179"/>
      <c r="P114" s="179"/>
      <c r="Q114" s="179"/>
      <c r="R114" s="179"/>
      <c r="S114" s="179"/>
    </row>
    <row r="115" spans="1:19">
      <c r="A115" s="179"/>
      <c r="B115" s="179"/>
      <c r="C115" s="179"/>
      <c r="D115" s="179"/>
      <c r="E115" s="179"/>
      <c r="F115" s="179"/>
      <c r="G115" s="179"/>
      <c r="H115" s="179"/>
      <c r="I115" s="179"/>
      <c r="J115" s="179"/>
      <c r="K115" s="179"/>
      <c r="L115" s="179"/>
      <c r="M115" s="179"/>
      <c r="N115" s="179"/>
      <c r="O115" s="179"/>
      <c r="P115" s="179"/>
      <c r="Q115" s="179"/>
      <c r="R115" s="179"/>
      <c r="S115" s="179"/>
    </row>
    <row r="116" spans="1:19">
      <c r="A116" s="179"/>
      <c r="B116" s="179"/>
      <c r="C116" s="179"/>
      <c r="D116" s="179"/>
      <c r="E116" s="179"/>
      <c r="F116" s="179"/>
      <c r="G116" s="179"/>
      <c r="H116" s="179"/>
      <c r="I116" s="179"/>
      <c r="J116" s="179"/>
      <c r="K116" s="179"/>
      <c r="L116" s="179"/>
      <c r="M116" s="179"/>
      <c r="N116" s="179"/>
      <c r="O116" s="179"/>
      <c r="P116" s="179"/>
      <c r="Q116" s="179"/>
      <c r="R116" s="179"/>
      <c r="S116" s="179"/>
    </row>
    <row r="117" spans="1:19">
      <c r="A117" s="179"/>
      <c r="B117" s="179"/>
      <c r="C117" s="179"/>
      <c r="D117" s="179"/>
      <c r="E117" s="179"/>
      <c r="F117" s="179"/>
      <c r="G117" s="179"/>
      <c r="H117" s="179"/>
      <c r="I117" s="179"/>
      <c r="J117" s="179"/>
      <c r="K117" s="179"/>
      <c r="L117" s="179"/>
      <c r="M117" s="179"/>
      <c r="N117" s="179"/>
      <c r="O117" s="179"/>
      <c r="P117" s="179"/>
      <c r="Q117" s="179"/>
      <c r="R117" s="179"/>
      <c r="S117" s="179"/>
    </row>
    <row r="118" spans="1:19">
      <c r="A118" s="179"/>
      <c r="B118" s="179"/>
      <c r="C118" s="179"/>
      <c r="D118" s="179"/>
      <c r="E118" s="179"/>
      <c r="F118" s="179"/>
      <c r="G118" s="179"/>
      <c r="H118" s="179"/>
      <c r="I118" s="179"/>
      <c r="J118" s="179"/>
      <c r="K118" s="179"/>
      <c r="L118" s="179"/>
      <c r="M118" s="179"/>
      <c r="N118" s="179"/>
      <c r="O118" s="179"/>
      <c r="P118" s="179"/>
      <c r="Q118" s="179"/>
      <c r="R118" s="179"/>
      <c r="S118" s="179"/>
    </row>
    <row r="119" spans="1:19">
      <c r="A119" s="179"/>
      <c r="B119" s="179"/>
      <c r="C119" s="179"/>
      <c r="D119" s="179"/>
      <c r="E119" s="179"/>
      <c r="F119" s="179"/>
      <c r="G119" s="179"/>
      <c r="H119" s="179"/>
      <c r="I119" s="179"/>
      <c r="J119" s="179"/>
      <c r="K119" s="179"/>
      <c r="L119" s="179"/>
      <c r="M119" s="179"/>
      <c r="N119" s="179"/>
      <c r="O119" s="179"/>
      <c r="P119" s="179"/>
      <c r="Q119" s="179"/>
      <c r="R119" s="179"/>
      <c r="S119" s="179"/>
    </row>
    <row r="120" spans="1:19">
      <c r="A120" s="179"/>
      <c r="B120" s="179"/>
      <c r="C120" s="179"/>
      <c r="D120" s="179"/>
      <c r="E120" s="179"/>
      <c r="F120" s="179"/>
      <c r="G120" s="179"/>
      <c r="H120" s="179"/>
      <c r="I120" s="179"/>
      <c r="J120" s="179"/>
      <c r="K120" s="179"/>
      <c r="L120" s="179"/>
      <c r="M120" s="179"/>
      <c r="N120" s="179"/>
      <c r="O120" s="179"/>
      <c r="P120" s="179"/>
      <c r="Q120" s="179"/>
      <c r="R120" s="179"/>
      <c r="S120" s="179"/>
    </row>
    <row r="121" spans="1:19">
      <c r="A121" s="179"/>
      <c r="B121" s="179"/>
      <c r="C121" s="179"/>
      <c r="D121" s="179"/>
      <c r="E121" s="179"/>
      <c r="F121" s="179"/>
      <c r="G121" s="179"/>
      <c r="H121" s="179"/>
      <c r="I121" s="179"/>
      <c r="J121" s="179"/>
      <c r="K121" s="179"/>
      <c r="L121" s="179"/>
      <c r="M121" s="179"/>
      <c r="N121" s="179"/>
      <c r="O121" s="179"/>
      <c r="P121" s="179"/>
      <c r="Q121" s="179"/>
      <c r="R121" s="179"/>
      <c r="S121" s="179"/>
    </row>
    <row r="122" spans="1:19">
      <c r="A122" s="179"/>
      <c r="B122" s="179"/>
      <c r="C122" s="179"/>
      <c r="D122" s="179"/>
      <c r="E122" s="179"/>
      <c r="F122" s="179"/>
      <c r="G122" s="179"/>
      <c r="H122" s="179"/>
      <c r="I122" s="179"/>
      <c r="J122" s="179"/>
      <c r="K122" s="179"/>
      <c r="L122" s="179"/>
      <c r="M122" s="179"/>
      <c r="N122" s="179"/>
      <c r="O122" s="179"/>
      <c r="P122" s="179"/>
      <c r="Q122" s="179"/>
      <c r="R122" s="179"/>
      <c r="S122" s="179"/>
    </row>
    <row r="123" spans="1:19">
      <c r="A123" s="179"/>
      <c r="B123" s="179"/>
      <c r="C123" s="179"/>
      <c r="D123" s="179"/>
      <c r="E123" s="179"/>
      <c r="F123" s="179"/>
      <c r="G123" s="179"/>
      <c r="H123" s="179"/>
      <c r="I123" s="179"/>
      <c r="J123" s="179"/>
      <c r="K123" s="179"/>
      <c r="L123" s="179"/>
      <c r="M123" s="179"/>
      <c r="N123" s="179"/>
      <c r="O123" s="179"/>
      <c r="P123" s="179"/>
      <c r="Q123" s="179"/>
      <c r="R123" s="179"/>
      <c r="S123" s="179"/>
    </row>
    <row r="124" spans="1:19">
      <c r="A124" s="179"/>
      <c r="B124" s="179"/>
      <c r="C124" s="179"/>
      <c r="D124" s="179"/>
      <c r="E124" s="179"/>
      <c r="F124" s="179"/>
      <c r="G124" s="179"/>
      <c r="H124" s="179"/>
      <c r="I124" s="179"/>
      <c r="J124" s="179"/>
      <c r="K124" s="179"/>
      <c r="L124" s="179"/>
      <c r="M124" s="179"/>
      <c r="N124" s="179"/>
      <c r="O124" s="179"/>
      <c r="P124" s="179"/>
      <c r="Q124" s="179"/>
      <c r="R124" s="179"/>
      <c r="S124" s="179"/>
    </row>
    <row r="125" spans="1:19">
      <c r="A125" s="179"/>
      <c r="B125" s="179"/>
      <c r="C125" s="179"/>
      <c r="D125" s="179"/>
      <c r="E125" s="179"/>
      <c r="F125" s="179"/>
      <c r="G125" s="179"/>
      <c r="H125" s="179"/>
      <c r="I125" s="179"/>
      <c r="J125" s="179"/>
      <c r="K125" s="179"/>
      <c r="L125" s="179"/>
      <c r="M125" s="179"/>
      <c r="N125" s="179"/>
      <c r="O125" s="179"/>
      <c r="P125" s="179"/>
      <c r="Q125" s="179"/>
      <c r="R125" s="179"/>
      <c r="S125" s="179"/>
    </row>
    <row r="126" spans="1:19">
      <c r="A126" s="179"/>
      <c r="B126" s="179"/>
      <c r="C126" s="179"/>
      <c r="D126" s="179"/>
      <c r="E126" s="179"/>
      <c r="F126" s="179"/>
      <c r="G126" s="179"/>
      <c r="H126" s="179"/>
      <c r="I126" s="179"/>
      <c r="J126" s="179"/>
      <c r="K126" s="179"/>
      <c r="L126" s="179"/>
      <c r="M126" s="179"/>
      <c r="N126" s="179"/>
      <c r="O126" s="179"/>
      <c r="P126" s="179"/>
      <c r="Q126" s="179"/>
      <c r="R126" s="179"/>
      <c r="S126" s="179"/>
    </row>
    <row r="127" spans="1:19">
      <c r="A127" s="179"/>
      <c r="B127" s="179"/>
      <c r="C127" s="179"/>
      <c r="D127" s="179"/>
      <c r="E127" s="179"/>
      <c r="F127" s="179"/>
      <c r="G127" s="179"/>
      <c r="H127" s="179"/>
      <c r="I127" s="179"/>
      <c r="J127" s="179"/>
      <c r="K127" s="179"/>
      <c r="L127" s="179"/>
      <c r="M127" s="179"/>
      <c r="N127" s="179"/>
      <c r="O127" s="179"/>
      <c r="P127" s="179"/>
      <c r="Q127" s="179"/>
      <c r="R127" s="179"/>
      <c r="S127" s="179"/>
    </row>
    <row r="128" spans="1:19">
      <c r="A128" s="179"/>
      <c r="B128" s="179"/>
      <c r="C128" s="179"/>
      <c r="D128" s="179"/>
      <c r="E128" s="179"/>
      <c r="F128" s="179"/>
      <c r="G128" s="179"/>
      <c r="H128" s="179"/>
      <c r="I128" s="179"/>
      <c r="J128" s="179"/>
      <c r="K128" s="179"/>
      <c r="L128" s="179"/>
      <c r="M128" s="179"/>
      <c r="N128" s="179"/>
      <c r="O128" s="179"/>
      <c r="P128" s="179"/>
      <c r="Q128" s="179"/>
      <c r="R128" s="179"/>
      <c r="S128" s="179"/>
    </row>
    <row r="129" spans="1:19">
      <c r="A129" s="179"/>
      <c r="B129" s="179"/>
      <c r="C129" s="179"/>
      <c r="D129" s="179"/>
      <c r="E129" s="179"/>
      <c r="F129" s="179"/>
      <c r="G129" s="179"/>
      <c r="H129" s="179"/>
      <c r="I129" s="179"/>
      <c r="J129" s="179"/>
      <c r="K129" s="179"/>
      <c r="L129" s="179"/>
      <c r="M129" s="179"/>
      <c r="N129" s="179"/>
      <c r="O129" s="179"/>
      <c r="P129" s="179"/>
      <c r="Q129" s="179"/>
      <c r="R129" s="179"/>
      <c r="S129" s="179"/>
    </row>
    <row r="130" spans="1:19">
      <c r="A130" s="179"/>
      <c r="B130" s="179"/>
      <c r="C130" s="179"/>
      <c r="D130" s="179"/>
      <c r="E130" s="179"/>
      <c r="F130" s="179"/>
      <c r="G130" s="179"/>
      <c r="H130" s="179"/>
      <c r="I130" s="179"/>
      <c r="J130" s="179"/>
      <c r="K130" s="179"/>
      <c r="L130" s="179"/>
      <c r="M130" s="179"/>
      <c r="N130" s="179"/>
      <c r="O130" s="179"/>
      <c r="P130" s="179"/>
      <c r="Q130" s="179"/>
      <c r="R130" s="179"/>
      <c r="S130" s="179"/>
    </row>
    <row r="131" spans="1:19">
      <c r="A131" s="179"/>
      <c r="B131" s="179"/>
      <c r="C131" s="179"/>
      <c r="D131" s="179"/>
      <c r="E131" s="179"/>
      <c r="F131" s="179"/>
      <c r="G131" s="179"/>
      <c r="H131" s="179"/>
      <c r="I131" s="179"/>
      <c r="J131" s="179"/>
      <c r="K131" s="179"/>
      <c r="L131" s="179"/>
      <c r="M131" s="179"/>
      <c r="N131" s="179"/>
      <c r="O131" s="179"/>
      <c r="P131" s="179"/>
      <c r="Q131" s="179"/>
      <c r="R131" s="179"/>
      <c r="S131" s="179"/>
    </row>
    <row r="132" spans="1:19">
      <c r="A132" s="179"/>
      <c r="B132" s="179"/>
      <c r="C132" s="179"/>
      <c r="D132" s="179"/>
      <c r="E132" s="179"/>
      <c r="F132" s="179"/>
      <c r="G132" s="179"/>
      <c r="H132" s="179"/>
      <c r="I132" s="179"/>
      <c r="J132" s="179"/>
      <c r="K132" s="179"/>
      <c r="L132" s="179"/>
      <c r="M132" s="179"/>
      <c r="N132" s="179"/>
      <c r="O132" s="179"/>
      <c r="P132" s="179"/>
      <c r="Q132" s="179"/>
      <c r="R132" s="179"/>
      <c r="S132" s="179"/>
    </row>
    <row r="133" spans="1:19">
      <c r="A133" s="179"/>
      <c r="B133" s="179"/>
      <c r="C133" s="179"/>
      <c r="D133" s="179"/>
      <c r="E133" s="179"/>
      <c r="F133" s="179"/>
      <c r="G133" s="179"/>
      <c r="H133" s="179"/>
      <c r="I133" s="179"/>
      <c r="J133" s="179"/>
      <c r="K133" s="179"/>
      <c r="L133" s="179"/>
      <c r="M133" s="179"/>
      <c r="N133" s="179"/>
      <c r="O133" s="179"/>
      <c r="P133" s="179"/>
      <c r="Q133" s="179"/>
      <c r="R133" s="179"/>
      <c r="S133" s="179"/>
    </row>
    <row r="134" spans="1:19">
      <c r="A134" s="179"/>
      <c r="B134" s="179"/>
      <c r="C134" s="179"/>
      <c r="D134" s="179"/>
      <c r="E134" s="179"/>
      <c r="F134" s="179"/>
      <c r="G134" s="179"/>
      <c r="H134" s="179"/>
      <c r="I134" s="179"/>
      <c r="J134" s="179"/>
      <c r="K134" s="179"/>
      <c r="L134" s="179"/>
      <c r="M134" s="179"/>
      <c r="N134" s="179"/>
      <c r="O134" s="179"/>
      <c r="P134" s="179"/>
      <c r="Q134" s="179"/>
      <c r="R134" s="179"/>
      <c r="S134" s="179"/>
    </row>
    <row r="135" spans="1:19">
      <c r="A135" s="179"/>
      <c r="B135" s="179"/>
      <c r="C135" s="179"/>
      <c r="D135" s="179"/>
      <c r="E135" s="179"/>
      <c r="F135" s="179"/>
      <c r="G135" s="179"/>
      <c r="H135" s="179"/>
      <c r="I135" s="179"/>
      <c r="J135" s="179"/>
      <c r="K135" s="179"/>
      <c r="L135" s="179"/>
      <c r="M135" s="179"/>
      <c r="N135" s="179"/>
      <c r="O135" s="179"/>
      <c r="P135" s="179"/>
      <c r="Q135" s="179"/>
      <c r="R135" s="179"/>
      <c r="S135" s="179"/>
    </row>
    <row r="136" spans="1:19">
      <c r="A136" s="179"/>
      <c r="B136" s="179"/>
      <c r="C136" s="179"/>
      <c r="D136" s="179"/>
      <c r="E136" s="179"/>
      <c r="F136" s="179"/>
      <c r="G136" s="179"/>
      <c r="H136" s="179"/>
      <c r="I136" s="179"/>
      <c r="J136" s="179"/>
      <c r="K136" s="179"/>
      <c r="L136" s="179"/>
      <c r="M136" s="179"/>
      <c r="N136" s="179"/>
      <c r="O136" s="179"/>
      <c r="P136" s="179"/>
      <c r="Q136" s="179"/>
      <c r="R136" s="179"/>
      <c r="S136" s="179"/>
    </row>
    <row r="137" spans="1:19">
      <c r="A137" s="179"/>
      <c r="B137" s="179"/>
      <c r="C137" s="179"/>
      <c r="D137" s="179"/>
      <c r="E137" s="179"/>
      <c r="F137" s="179"/>
      <c r="G137" s="179"/>
      <c r="H137" s="179"/>
      <c r="I137" s="179"/>
      <c r="J137" s="179"/>
      <c r="K137" s="179"/>
      <c r="L137" s="179"/>
      <c r="M137" s="179"/>
      <c r="N137" s="179"/>
      <c r="O137" s="179"/>
      <c r="P137" s="179"/>
      <c r="Q137" s="179"/>
      <c r="R137" s="179"/>
      <c r="S137" s="179"/>
    </row>
    <row r="138" spans="1:19">
      <c r="A138" s="179"/>
      <c r="B138" s="179"/>
      <c r="C138" s="179"/>
      <c r="D138" s="179"/>
      <c r="E138" s="179"/>
      <c r="F138" s="179"/>
      <c r="G138" s="179"/>
      <c r="H138" s="179"/>
      <c r="I138" s="179"/>
      <c r="J138" s="179"/>
      <c r="K138" s="179"/>
      <c r="L138" s="179"/>
      <c r="M138" s="179"/>
      <c r="N138" s="179"/>
      <c r="O138" s="179"/>
      <c r="P138" s="179"/>
      <c r="Q138" s="179"/>
      <c r="R138" s="179"/>
      <c r="S138" s="179"/>
    </row>
    <row r="139" spans="1:19">
      <c r="A139" s="179"/>
      <c r="B139" s="179"/>
      <c r="C139" s="179"/>
      <c r="D139" s="179"/>
      <c r="E139" s="179"/>
      <c r="F139" s="179"/>
      <c r="G139" s="179"/>
      <c r="H139" s="179"/>
      <c r="I139" s="179"/>
      <c r="J139" s="179"/>
      <c r="K139" s="179"/>
      <c r="L139" s="179"/>
      <c r="M139" s="179"/>
      <c r="N139" s="179"/>
      <c r="O139" s="179"/>
      <c r="P139" s="179"/>
      <c r="Q139" s="179"/>
      <c r="R139" s="179"/>
      <c r="S139" s="179"/>
    </row>
    <row r="140" spans="1:19">
      <c r="A140" s="179"/>
      <c r="B140" s="179"/>
      <c r="C140" s="179"/>
      <c r="D140" s="179"/>
      <c r="E140" s="179"/>
      <c r="F140" s="179"/>
      <c r="G140" s="179"/>
      <c r="H140" s="179"/>
      <c r="I140" s="179"/>
      <c r="J140" s="179"/>
      <c r="K140" s="179"/>
      <c r="L140" s="179"/>
      <c r="M140" s="179"/>
      <c r="N140" s="179"/>
      <c r="O140" s="179"/>
      <c r="P140" s="179"/>
      <c r="Q140" s="179"/>
      <c r="R140" s="179"/>
      <c r="S140" s="179"/>
    </row>
    <row r="141" spans="1:19">
      <c r="A141" s="179"/>
      <c r="B141" s="179"/>
      <c r="C141" s="179"/>
      <c r="D141" s="179"/>
      <c r="E141" s="179"/>
      <c r="F141" s="179"/>
      <c r="G141" s="179"/>
      <c r="H141" s="179"/>
      <c r="I141" s="179"/>
      <c r="J141" s="179"/>
      <c r="K141" s="179"/>
      <c r="L141" s="179"/>
      <c r="M141" s="179"/>
      <c r="N141" s="179"/>
      <c r="O141" s="179"/>
      <c r="P141" s="179"/>
      <c r="Q141" s="179"/>
      <c r="R141" s="179"/>
      <c r="S141" s="179"/>
    </row>
    <row r="142" spans="1:19">
      <c r="A142" s="179"/>
      <c r="B142" s="179"/>
      <c r="C142" s="179"/>
      <c r="D142" s="179"/>
      <c r="E142" s="179"/>
      <c r="F142" s="179"/>
      <c r="G142" s="179"/>
      <c r="H142" s="179"/>
      <c r="I142" s="179"/>
      <c r="J142" s="179"/>
      <c r="K142" s="179"/>
      <c r="L142" s="179"/>
      <c r="M142" s="179"/>
      <c r="N142" s="179"/>
      <c r="O142" s="179"/>
      <c r="P142" s="179"/>
      <c r="Q142" s="179"/>
      <c r="R142" s="179"/>
      <c r="S142" s="179"/>
    </row>
    <row r="143" spans="1:19">
      <c r="A143" s="179"/>
      <c r="B143" s="179"/>
      <c r="C143" s="179"/>
      <c r="D143" s="179"/>
      <c r="E143" s="179"/>
      <c r="F143" s="179"/>
      <c r="G143" s="179"/>
      <c r="H143" s="179"/>
      <c r="I143" s="179"/>
      <c r="J143" s="179"/>
      <c r="K143" s="179"/>
      <c r="L143" s="179"/>
      <c r="M143" s="179"/>
      <c r="N143" s="179"/>
      <c r="O143" s="179"/>
      <c r="P143" s="179"/>
      <c r="Q143" s="179"/>
      <c r="R143" s="179"/>
      <c r="S143" s="179"/>
    </row>
    <row r="144" spans="1:19">
      <c r="A144" s="179"/>
      <c r="B144" s="179"/>
      <c r="C144" s="179"/>
      <c r="D144" s="179"/>
      <c r="E144" s="179"/>
      <c r="F144" s="179"/>
      <c r="G144" s="179"/>
      <c r="H144" s="179"/>
      <c r="I144" s="179"/>
      <c r="J144" s="179"/>
      <c r="K144" s="179"/>
      <c r="L144" s="179"/>
      <c r="M144" s="179"/>
      <c r="N144" s="179"/>
      <c r="O144" s="179"/>
      <c r="P144" s="179"/>
      <c r="Q144" s="179"/>
      <c r="R144" s="179"/>
      <c r="S144" s="179"/>
    </row>
    <row r="145" spans="1:19">
      <c r="A145" s="179"/>
      <c r="B145" s="179"/>
      <c r="C145" s="179"/>
      <c r="D145" s="179"/>
      <c r="E145" s="179"/>
      <c r="F145" s="179"/>
      <c r="G145" s="179"/>
      <c r="H145" s="179"/>
      <c r="I145" s="179"/>
      <c r="J145" s="179"/>
      <c r="K145" s="179"/>
      <c r="L145" s="179"/>
      <c r="M145" s="179"/>
      <c r="N145" s="179"/>
      <c r="O145" s="179"/>
      <c r="P145" s="179"/>
      <c r="Q145" s="179"/>
      <c r="R145" s="179"/>
      <c r="S145" s="179"/>
    </row>
    <row r="146" spans="1:19">
      <c r="A146" s="179"/>
      <c r="B146" s="179"/>
      <c r="C146" s="179"/>
      <c r="D146" s="179"/>
      <c r="E146" s="179"/>
      <c r="F146" s="179"/>
      <c r="G146" s="179"/>
      <c r="H146" s="179"/>
      <c r="I146" s="179"/>
      <c r="J146" s="179"/>
      <c r="K146" s="179"/>
      <c r="L146" s="179"/>
      <c r="M146" s="179"/>
      <c r="N146" s="179"/>
      <c r="O146" s="179"/>
      <c r="P146" s="179"/>
      <c r="Q146" s="179"/>
      <c r="R146" s="179"/>
      <c r="S146" s="179"/>
    </row>
    <row r="147" spans="1:19">
      <c r="A147" s="179"/>
      <c r="B147" s="179"/>
      <c r="C147" s="179"/>
      <c r="D147" s="179"/>
      <c r="E147" s="179"/>
      <c r="F147" s="179"/>
      <c r="G147" s="179"/>
      <c r="H147" s="179"/>
      <c r="I147" s="179"/>
      <c r="J147" s="179"/>
      <c r="K147" s="179"/>
      <c r="L147" s="179"/>
      <c r="M147" s="179"/>
      <c r="N147" s="179"/>
      <c r="O147" s="179"/>
      <c r="P147" s="179"/>
      <c r="Q147" s="179"/>
      <c r="R147" s="179"/>
      <c r="S147" s="179"/>
    </row>
    <row r="148" spans="1:19">
      <c r="A148" s="179"/>
      <c r="B148" s="179"/>
      <c r="C148" s="179"/>
      <c r="D148" s="179"/>
      <c r="E148" s="179"/>
      <c r="F148" s="179"/>
      <c r="G148" s="179"/>
      <c r="H148" s="179"/>
      <c r="I148" s="179"/>
      <c r="J148" s="179"/>
      <c r="K148" s="179"/>
      <c r="L148" s="179"/>
      <c r="M148" s="179"/>
      <c r="N148" s="179"/>
      <c r="O148" s="179"/>
      <c r="P148" s="179"/>
      <c r="Q148" s="179"/>
      <c r="R148" s="179"/>
      <c r="S148" s="179"/>
    </row>
    <row r="149" spans="1:19">
      <c r="A149" s="179"/>
      <c r="B149" s="179"/>
      <c r="C149" s="179"/>
      <c r="D149" s="179"/>
      <c r="E149" s="179"/>
      <c r="F149" s="179"/>
      <c r="G149" s="179"/>
      <c r="H149" s="179"/>
      <c r="I149" s="179"/>
      <c r="J149" s="179"/>
      <c r="K149" s="179"/>
      <c r="L149" s="179"/>
      <c r="M149" s="179"/>
      <c r="N149" s="179"/>
      <c r="O149" s="179"/>
      <c r="P149" s="179"/>
      <c r="Q149" s="179"/>
      <c r="R149" s="179"/>
      <c r="S149" s="179"/>
    </row>
    <row r="150" spans="1:19">
      <c r="A150" s="179"/>
      <c r="B150" s="179"/>
      <c r="C150" s="179"/>
      <c r="D150" s="179"/>
      <c r="E150" s="179"/>
      <c r="F150" s="179"/>
      <c r="G150" s="179"/>
      <c r="H150" s="179"/>
      <c r="I150" s="179"/>
      <c r="J150" s="179"/>
      <c r="K150" s="179"/>
      <c r="L150" s="179"/>
      <c r="M150" s="179"/>
      <c r="N150" s="179"/>
      <c r="O150" s="179"/>
      <c r="P150" s="179"/>
      <c r="Q150" s="179"/>
      <c r="R150" s="179"/>
      <c r="S150" s="179"/>
    </row>
    <row r="151" spans="1:19">
      <c r="A151" s="179"/>
      <c r="B151" s="179"/>
      <c r="C151" s="179"/>
      <c r="D151" s="179"/>
      <c r="E151" s="179"/>
      <c r="F151" s="179"/>
      <c r="G151" s="179"/>
      <c r="H151" s="179"/>
      <c r="I151" s="179"/>
      <c r="J151" s="179"/>
      <c r="K151" s="179"/>
      <c r="L151" s="179"/>
      <c r="M151" s="179"/>
      <c r="N151" s="179"/>
      <c r="O151" s="179"/>
      <c r="P151" s="179"/>
      <c r="Q151" s="179"/>
      <c r="R151" s="179"/>
      <c r="S151" s="179"/>
    </row>
  </sheetData>
  <mergeCells count="10">
    <mergeCell ref="A30:P30"/>
    <mergeCell ref="P5:R6"/>
    <mergeCell ref="L6:L7"/>
    <mergeCell ref="F5:L5"/>
    <mergeCell ref="H6:I6"/>
    <mergeCell ref="J6:K6"/>
    <mergeCell ref="B5:E6"/>
    <mergeCell ref="A5:A7"/>
    <mergeCell ref="F6:G6"/>
    <mergeCell ref="M5:O6"/>
  </mergeCells>
  <phoneticPr fontId="2" type="noConversion"/>
  <conditionalFormatting sqref="S8:X28">
    <cfRule type="cellIs" dxfId="6" priority="1" stopIfTrue="1" operator="notEqual">
      <formula>""""""</formula>
    </cfRule>
  </conditionalFormatting>
  <hyperlinks>
    <hyperlink ref="T1" location="Index!A1" display="Index"/>
  </hyperlinks>
  <pageMargins left="0.75" right="0.75" top="1" bottom="1" header="0.5" footer="0.5"/>
  <pageSetup paperSize="9" scale="67" orientation="landscape" r:id="rId1"/>
  <headerFooter alignWithMargins="0">
    <oddHeader>&amp;CCourt Statistics Quarterly 
Additional Tables - 2014</oddHeader>
    <oddFooter>Page &amp;P of &amp;N</oddFooter>
  </headerFooter>
</worksheet>
</file>

<file path=xl/worksheets/sheet9.xml><?xml version="1.0" encoding="utf-8"?>
<worksheet xmlns="http://schemas.openxmlformats.org/spreadsheetml/2006/main" xmlns:r="http://schemas.openxmlformats.org/officeDocument/2006/relationships">
  <sheetPr codeName="Sheet9"/>
  <dimension ref="A1:T45"/>
  <sheetViews>
    <sheetView zoomScaleNormal="100" zoomScaleSheetLayoutView="115" workbookViewId="0"/>
  </sheetViews>
  <sheetFormatPr defaultRowHeight="12.75"/>
  <cols>
    <col min="1" max="1" width="7.85546875" style="166" customWidth="1"/>
    <col min="2" max="8" width="9.85546875" style="166" customWidth="1"/>
    <col min="9" max="9" width="17.28515625" style="166" customWidth="1"/>
    <col min="10" max="20" width="8.7109375" style="166" customWidth="1"/>
    <col min="21" max="16384" width="9.140625" style="166"/>
  </cols>
  <sheetData>
    <row r="1" spans="1:20">
      <c r="A1" s="192" t="s">
        <v>829</v>
      </c>
      <c r="B1" s="189"/>
      <c r="C1" s="189"/>
      <c r="D1" s="189"/>
      <c r="E1" s="189"/>
      <c r="F1" s="189"/>
      <c r="G1" s="189"/>
      <c r="H1" s="189"/>
      <c r="I1" s="191" t="s">
        <v>643</v>
      </c>
    </row>
    <row r="2" spans="1:20" ht="14.25">
      <c r="A2" s="192" t="s">
        <v>17</v>
      </c>
      <c r="B2" s="192"/>
      <c r="C2" s="192"/>
      <c r="D2" s="192"/>
      <c r="E2" s="192"/>
      <c r="F2" s="192"/>
      <c r="G2" s="192"/>
      <c r="H2" s="192"/>
      <c r="I2" s="192"/>
      <c r="J2" s="192"/>
      <c r="K2" s="192"/>
      <c r="L2" s="192"/>
    </row>
    <row r="3" spans="1:20">
      <c r="A3" s="193" t="s">
        <v>765</v>
      </c>
      <c r="B3" s="193"/>
      <c r="C3" s="193"/>
      <c r="D3" s="193"/>
      <c r="E3" s="193"/>
      <c r="F3" s="193"/>
      <c r="G3" s="193"/>
      <c r="H3" s="193"/>
      <c r="I3" s="193"/>
      <c r="J3" s="193"/>
      <c r="K3" s="193"/>
      <c r="L3" s="193"/>
    </row>
    <row r="4" spans="1:20">
      <c r="A4" s="222"/>
      <c r="B4" s="222"/>
      <c r="C4" s="222"/>
      <c r="D4" s="222"/>
      <c r="E4" s="222"/>
      <c r="F4" s="222"/>
      <c r="G4" s="222"/>
      <c r="H4" s="222"/>
      <c r="I4" s="222"/>
      <c r="J4" s="222"/>
      <c r="K4" s="222"/>
      <c r="L4" s="222"/>
      <c r="O4" s="223"/>
      <c r="Q4" s="223"/>
      <c r="R4" s="223"/>
      <c r="S4" s="223"/>
      <c r="T4" s="223"/>
    </row>
    <row r="5" spans="1:20" ht="17.25" customHeight="1">
      <c r="A5" s="1218"/>
      <c r="B5" s="1217" t="s">
        <v>495</v>
      </c>
      <c r="C5" s="1217"/>
      <c r="D5" s="1217" t="s">
        <v>496</v>
      </c>
      <c r="E5" s="1217"/>
      <c r="F5" s="1217" t="s">
        <v>231</v>
      </c>
      <c r="G5" s="1217"/>
      <c r="H5" s="1145" t="s">
        <v>499</v>
      </c>
      <c r="I5" s="1145" t="s">
        <v>193</v>
      </c>
    </row>
    <row r="6" spans="1:20" ht="17.25" customHeight="1">
      <c r="A6" s="1219"/>
      <c r="B6" s="338" t="s">
        <v>452</v>
      </c>
      <c r="C6" s="338" t="s">
        <v>468</v>
      </c>
      <c r="D6" s="338" t="s">
        <v>452</v>
      </c>
      <c r="E6" s="338" t="s">
        <v>468</v>
      </c>
      <c r="F6" s="338" t="s">
        <v>452</v>
      </c>
      <c r="G6" s="338" t="s">
        <v>468</v>
      </c>
      <c r="H6" s="1149"/>
      <c r="I6" s="1149"/>
      <c r="J6" s="225"/>
      <c r="K6" s="225"/>
    </row>
    <row r="7" spans="1:20">
      <c r="A7" s="221"/>
      <c r="B7" s="221"/>
      <c r="C7" s="221"/>
      <c r="D7" s="221"/>
      <c r="E7" s="221"/>
      <c r="F7" s="221"/>
      <c r="G7" s="221"/>
      <c r="H7" s="221"/>
      <c r="I7" s="221"/>
      <c r="J7" s="195"/>
      <c r="K7" s="195"/>
      <c r="L7" s="195"/>
    </row>
    <row r="8" spans="1:20">
      <c r="A8" s="140">
        <v>1995</v>
      </c>
      <c r="B8" s="196">
        <v>253</v>
      </c>
      <c r="C8" s="196">
        <v>521</v>
      </c>
      <c r="D8" s="196">
        <v>1222</v>
      </c>
      <c r="E8" s="196">
        <v>538</v>
      </c>
      <c r="F8" s="196">
        <v>1475</v>
      </c>
      <c r="G8" s="196">
        <v>1059</v>
      </c>
      <c r="H8" s="196">
        <v>2534</v>
      </c>
      <c r="I8" s="196">
        <v>52</v>
      </c>
      <c r="J8" s="226"/>
      <c r="K8" s="195"/>
      <c r="L8" s="195"/>
    </row>
    <row r="9" spans="1:20">
      <c r="A9" s="140">
        <v>1996</v>
      </c>
      <c r="B9" s="196">
        <v>250</v>
      </c>
      <c r="C9" s="196">
        <v>469</v>
      </c>
      <c r="D9" s="196">
        <v>1379</v>
      </c>
      <c r="E9" s="196">
        <v>603</v>
      </c>
      <c r="F9" s="196">
        <v>1629</v>
      </c>
      <c r="G9" s="196">
        <v>1072</v>
      </c>
      <c r="H9" s="196">
        <v>2701</v>
      </c>
      <c r="I9" s="196">
        <v>53</v>
      </c>
      <c r="J9" s="226"/>
      <c r="K9" s="195"/>
      <c r="L9" s="195"/>
    </row>
    <row r="10" spans="1:20">
      <c r="A10" s="140">
        <v>1997</v>
      </c>
      <c r="B10" s="196">
        <v>236</v>
      </c>
      <c r="C10" s="196">
        <v>367</v>
      </c>
      <c r="D10" s="196">
        <v>1468</v>
      </c>
      <c r="E10" s="196">
        <v>602</v>
      </c>
      <c r="F10" s="196">
        <v>1704</v>
      </c>
      <c r="G10" s="196">
        <v>969</v>
      </c>
      <c r="H10" s="196">
        <v>2673</v>
      </c>
      <c r="I10" s="196">
        <v>33</v>
      </c>
      <c r="J10" s="226"/>
      <c r="K10" s="195"/>
      <c r="L10" s="195"/>
    </row>
    <row r="11" spans="1:20">
      <c r="A11" s="140">
        <v>1998</v>
      </c>
      <c r="B11" s="196">
        <v>290</v>
      </c>
      <c r="C11" s="196">
        <v>403</v>
      </c>
      <c r="D11" s="196">
        <v>1589</v>
      </c>
      <c r="E11" s="196">
        <v>609</v>
      </c>
      <c r="F11" s="196">
        <v>1879</v>
      </c>
      <c r="G11" s="196">
        <v>1012</v>
      </c>
      <c r="H11" s="196">
        <v>2891</v>
      </c>
      <c r="I11" s="196">
        <v>73</v>
      </c>
      <c r="J11" s="226"/>
      <c r="K11" s="195"/>
      <c r="L11" s="195"/>
      <c r="M11" s="179"/>
    </row>
    <row r="12" spans="1:20">
      <c r="A12" s="140">
        <v>1999</v>
      </c>
      <c r="B12" s="196">
        <v>171</v>
      </c>
      <c r="C12" s="196">
        <v>380</v>
      </c>
      <c r="D12" s="196">
        <v>1564</v>
      </c>
      <c r="E12" s="196">
        <v>614</v>
      </c>
      <c r="F12" s="196">
        <v>1735</v>
      </c>
      <c r="G12" s="196">
        <v>994</v>
      </c>
      <c r="H12" s="196">
        <v>2729</v>
      </c>
      <c r="I12" s="196">
        <v>70</v>
      </c>
      <c r="J12" s="226"/>
      <c r="K12" s="195"/>
      <c r="L12" s="195"/>
      <c r="M12" s="179"/>
    </row>
    <row r="13" spans="1:20">
      <c r="A13" s="140">
        <v>2000</v>
      </c>
      <c r="B13" s="196">
        <v>150</v>
      </c>
      <c r="C13" s="196">
        <v>333</v>
      </c>
      <c r="D13" s="196">
        <v>1284</v>
      </c>
      <c r="E13" s="196">
        <v>522</v>
      </c>
      <c r="F13" s="196">
        <v>1434</v>
      </c>
      <c r="G13" s="196">
        <v>855</v>
      </c>
      <c r="H13" s="196">
        <v>2289</v>
      </c>
      <c r="I13" s="196">
        <v>72</v>
      </c>
      <c r="J13" s="226"/>
      <c r="K13" s="195"/>
      <c r="L13" s="195"/>
      <c r="M13" s="221"/>
      <c r="N13" s="221"/>
      <c r="O13" s="221"/>
      <c r="P13" s="179"/>
      <c r="Q13" s="179"/>
      <c r="R13" s="179"/>
      <c r="S13" s="179"/>
    </row>
    <row r="14" spans="1:20">
      <c r="A14" s="140">
        <v>2001</v>
      </c>
      <c r="B14" s="196">
        <v>135</v>
      </c>
      <c r="C14" s="196">
        <v>313</v>
      </c>
      <c r="D14" s="196">
        <v>1101</v>
      </c>
      <c r="E14" s="196">
        <v>561</v>
      </c>
      <c r="F14" s="196">
        <v>1236</v>
      </c>
      <c r="G14" s="196">
        <v>874</v>
      </c>
      <c r="H14" s="196">
        <v>2110</v>
      </c>
      <c r="I14" s="196">
        <v>58</v>
      </c>
      <c r="J14" s="226"/>
      <c r="K14" s="195"/>
      <c r="L14" s="195"/>
      <c r="M14" s="221"/>
      <c r="N14" s="221"/>
      <c r="O14" s="221"/>
      <c r="P14" s="179"/>
      <c r="Q14" s="179"/>
      <c r="R14" s="179"/>
      <c r="S14" s="179"/>
    </row>
    <row r="15" spans="1:20">
      <c r="A15" s="140">
        <v>2002</v>
      </c>
      <c r="B15" s="196">
        <v>166</v>
      </c>
      <c r="C15" s="196">
        <v>319</v>
      </c>
      <c r="D15" s="196">
        <v>1302</v>
      </c>
      <c r="E15" s="196">
        <v>500</v>
      </c>
      <c r="F15" s="196">
        <v>1468</v>
      </c>
      <c r="G15" s="196">
        <v>819</v>
      </c>
      <c r="H15" s="196">
        <v>2287</v>
      </c>
      <c r="I15" s="196">
        <v>50</v>
      </c>
      <c r="J15" s="226"/>
      <c r="K15" s="195"/>
      <c r="L15" s="195"/>
      <c r="M15" s="221"/>
      <c r="N15" s="221"/>
      <c r="O15" s="221"/>
      <c r="P15" s="179"/>
      <c r="Q15" s="179"/>
      <c r="R15" s="179"/>
      <c r="S15" s="179"/>
    </row>
    <row r="16" spans="1:20">
      <c r="A16" s="140">
        <v>2003</v>
      </c>
      <c r="B16" s="196">
        <v>178</v>
      </c>
      <c r="C16" s="196">
        <v>364</v>
      </c>
      <c r="D16" s="196">
        <v>1685</v>
      </c>
      <c r="E16" s="196">
        <v>679</v>
      </c>
      <c r="F16" s="196">
        <v>1863</v>
      </c>
      <c r="G16" s="196">
        <v>1043</v>
      </c>
      <c r="H16" s="196">
        <v>2906</v>
      </c>
      <c r="I16" s="196">
        <v>45</v>
      </c>
      <c r="J16" s="226"/>
      <c r="K16" s="195"/>
      <c r="L16" s="195"/>
      <c r="M16" s="221"/>
      <c r="N16" s="221"/>
      <c r="O16" s="221"/>
      <c r="P16" s="179"/>
      <c r="Q16" s="179"/>
      <c r="R16" s="179"/>
      <c r="S16" s="179"/>
    </row>
    <row r="17" spans="1:20">
      <c r="A17" s="140">
        <v>2004</v>
      </c>
      <c r="B17" s="196">
        <v>240</v>
      </c>
      <c r="C17" s="196">
        <v>384</v>
      </c>
      <c r="D17" s="196">
        <v>1348</v>
      </c>
      <c r="E17" s="196">
        <v>589</v>
      </c>
      <c r="F17" s="196">
        <v>1588</v>
      </c>
      <c r="G17" s="196">
        <v>973</v>
      </c>
      <c r="H17" s="196">
        <v>2561</v>
      </c>
      <c r="I17" s="196">
        <v>66</v>
      </c>
      <c r="J17" s="226"/>
      <c r="K17" s="195"/>
      <c r="L17" s="195"/>
      <c r="M17" s="221"/>
      <c r="N17" s="221"/>
      <c r="O17" s="221"/>
      <c r="P17" s="179"/>
      <c r="Q17" s="179"/>
      <c r="R17" s="179"/>
      <c r="S17" s="179"/>
    </row>
    <row r="18" spans="1:20">
      <c r="A18" s="140">
        <v>2005</v>
      </c>
      <c r="B18" s="201">
        <v>228</v>
      </c>
      <c r="C18" s="201">
        <v>386</v>
      </c>
      <c r="D18" s="201">
        <v>1534</v>
      </c>
      <c r="E18" s="201">
        <v>619</v>
      </c>
      <c r="F18" s="201">
        <v>1762</v>
      </c>
      <c r="G18" s="201">
        <v>1005</v>
      </c>
      <c r="H18" s="201">
        <v>2767</v>
      </c>
      <c r="I18" s="201">
        <v>77</v>
      </c>
      <c r="J18" s="226"/>
      <c r="K18" s="195"/>
      <c r="L18" s="195"/>
      <c r="M18" s="221"/>
      <c r="N18" s="227"/>
      <c r="O18" s="227"/>
      <c r="P18" s="179"/>
      <c r="Q18" s="179"/>
      <c r="R18" s="179"/>
      <c r="S18" s="179"/>
    </row>
    <row r="19" spans="1:20">
      <c r="A19" s="140">
        <v>2006</v>
      </c>
      <c r="B19" s="201">
        <v>181</v>
      </c>
      <c r="C19" s="201">
        <v>391</v>
      </c>
      <c r="D19" s="201">
        <v>1391</v>
      </c>
      <c r="E19" s="201">
        <v>575</v>
      </c>
      <c r="F19" s="201">
        <v>1572</v>
      </c>
      <c r="G19" s="201">
        <v>966</v>
      </c>
      <c r="H19" s="201">
        <v>2538</v>
      </c>
      <c r="I19" s="201">
        <v>58</v>
      </c>
      <c r="J19" s="226"/>
      <c r="K19" s="195"/>
      <c r="L19" s="195"/>
      <c r="M19" s="228"/>
      <c r="N19" s="228"/>
      <c r="O19" s="228"/>
      <c r="P19" s="179"/>
      <c r="Q19" s="179"/>
      <c r="R19" s="179"/>
      <c r="S19" s="179"/>
    </row>
    <row r="20" spans="1:20">
      <c r="A20" s="140">
        <v>2007</v>
      </c>
      <c r="B20" s="201">
        <v>196</v>
      </c>
      <c r="C20" s="201">
        <v>327</v>
      </c>
      <c r="D20" s="201">
        <v>1632</v>
      </c>
      <c r="E20" s="201">
        <v>619</v>
      </c>
      <c r="F20" s="201">
        <v>1828</v>
      </c>
      <c r="G20" s="201">
        <v>946</v>
      </c>
      <c r="H20" s="201">
        <v>2774</v>
      </c>
      <c r="I20" s="201">
        <v>83</v>
      </c>
      <c r="J20" s="226"/>
      <c r="K20" s="195"/>
      <c r="L20" s="195"/>
      <c r="M20" s="228"/>
      <c r="N20" s="228"/>
      <c r="O20" s="228"/>
      <c r="P20" s="179"/>
      <c r="Q20" s="179"/>
      <c r="R20" s="179"/>
      <c r="S20" s="179"/>
    </row>
    <row r="21" spans="1:20">
      <c r="A21" s="140">
        <v>2008</v>
      </c>
      <c r="B21" s="201">
        <v>188</v>
      </c>
      <c r="C21" s="201">
        <v>250</v>
      </c>
      <c r="D21" s="201">
        <v>1567</v>
      </c>
      <c r="E21" s="201">
        <v>527</v>
      </c>
      <c r="F21" s="201">
        <v>1755</v>
      </c>
      <c r="G21" s="201">
        <v>777</v>
      </c>
      <c r="H21" s="201">
        <v>2532</v>
      </c>
      <c r="I21" s="201">
        <v>72</v>
      </c>
      <c r="J21" s="226"/>
      <c r="K21" s="195"/>
      <c r="L21" s="195"/>
      <c r="M21" s="229"/>
      <c r="N21" s="229"/>
      <c r="O21" s="229"/>
      <c r="P21" s="179"/>
      <c r="Q21" s="179"/>
      <c r="R21" s="179"/>
      <c r="S21" s="179"/>
    </row>
    <row r="22" spans="1:20">
      <c r="A22" s="140">
        <v>2009</v>
      </c>
      <c r="B22" s="201">
        <v>164</v>
      </c>
      <c r="C22" s="201">
        <v>266</v>
      </c>
      <c r="D22" s="201">
        <v>1372</v>
      </c>
      <c r="E22" s="201">
        <v>515</v>
      </c>
      <c r="F22" s="201">
        <v>1536</v>
      </c>
      <c r="G22" s="201">
        <v>781</v>
      </c>
      <c r="H22" s="201">
        <v>2317</v>
      </c>
      <c r="I22" s="201">
        <v>59</v>
      </c>
      <c r="J22" s="226"/>
      <c r="K22" s="195"/>
      <c r="L22" s="195"/>
      <c r="M22" s="229"/>
      <c r="N22" s="213"/>
      <c r="O22" s="213"/>
      <c r="P22" s="213"/>
      <c r="Q22" s="179"/>
      <c r="R22" s="179"/>
      <c r="S22" s="179"/>
      <c r="T22" s="179"/>
    </row>
    <row r="23" spans="1:20">
      <c r="A23" s="140">
        <v>2010</v>
      </c>
      <c r="B23" s="201">
        <v>187</v>
      </c>
      <c r="C23" s="201">
        <v>309</v>
      </c>
      <c r="D23" s="201">
        <v>1456</v>
      </c>
      <c r="E23" s="201">
        <v>625</v>
      </c>
      <c r="F23" s="201">
        <v>1643</v>
      </c>
      <c r="G23" s="201">
        <v>934</v>
      </c>
      <c r="H23" s="201">
        <v>2577</v>
      </c>
      <c r="I23" s="201">
        <v>56</v>
      </c>
      <c r="J23" s="226"/>
      <c r="K23" s="195"/>
      <c r="L23" s="195"/>
      <c r="M23" s="229"/>
      <c r="N23" s="213"/>
      <c r="O23" s="213"/>
      <c r="P23" s="213"/>
      <c r="Q23" s="179"/>
      <c r="R23" s="179"/>
      <c r="S23" s="179"/>
      <c r="T23" s="179"/>
    </row>
    <row r="24" spans="1:20">
      <c r="A24" s="140">
        <v>2011</v>
      </c>
      <c r="B24" s="201">
        <v>196</v>
      </c>
      <c r="C24" s="201">
        <v>307</v>
      </c>
      <c r="D24" s="201">
        <v>1386</v>
      </c>
      <c r="E24" s="201">
        <v>687</v>
      </c>
      <c r="F24" s="201">
        <v>1582</v>
      </c>
      <c r="G24" s="201">
        <v>994</v>
      </c>
      <c r="H24" s="201">
        <v>2576</v>
      </c>
      <c r="I24" s="201">
        <v>52</v>
      </c>
      <c r="J24" s="226"/>
      <c r="K24" s="195"/>
      <c r="L24" s="195"/>
      <c r="M24" s="230"/>
      <c r="N24" s="230"/>
      <c r="O24" s="230"/>
      <c r="P24" s="230"/>
      <c r="Q24" s="179"/>
      <c r="R24" s="179"/>
      <c r="S24" s="179"/>
      <c r="T24" s="179"/>
    </row>
    <row r="25" spans="1:20">
      <c r="A25" s="140">
        <v>2012</v>
      </c>
      <c r="B25" s="201">
        <v>151</v>
      </c>
      <c r="C25" s="201">
        <v>241</v>
      </c>
      <c r="D25" s="201">
        <v>1381</v>
      </c>
      <c r="E25" s="201">
        <v>615</v>
      </c>
      <c r="F25" s="201">
        <v>1532</v>
      </c>
      <c r="G25" s="201">
        <v>856</v>
      </c>
      <c r="H25" s="201">
        <v>2388</v>
      </c>
      <c r="I25" s="201">
        <v>39</v>
      </c>
      <c r="J25" s="226"/>
      <c r="K25" s="195"/>
      <c r="L25" s="195"/>
      <c r="M25" s="229"/>
      <c r="N25" s="213"/>
      <c r="O25" s="213"/>
      <c r="P25" s="213"/>
      <c r="Q25" s="179"/>
      <c r="R25" s="179"/>
      <c r="S25" s="179"/>
      <c r="T25" s="179"/>
    </row>
    <row r="26" spans="1:20">
      <c r="A26" s="140">
        <v>2013</v>
      </c>
      <c r="B26" s="201">
        <v>110</v>
      </c>
      <c r="C26" s="201">
        <v>236</v>
      </c>
      <c r="D26" s="201">
        <v>1008</v>
      </c>
      <c r="E26" s="201">
        <v>527</v>
      </c>
      <c r="F26" s="201">
        <v>1118</v>
      </c>
      <c r="G26" s="201">
        <v>763</v>
      </c>
      <c r="H26" s="201">
        <v>1881</v>
      </c>
      <c r="I26" s="201">
        <v>40</v>
      </c>
      <c r="J26" s="226"/>
      <c r="K26" s="195"/>
      <c r="L26" s="195"/>
      <c r="M26" s="231"/>
      <c r="N26" s="213"/>
      <c r="O26" s="213"/>
      <c r="P26" s="213"/>
      <c r="Q26" s="179"/>
      <c r="R26" s="179"/>
      <c r="S26" s="179"/>
      <c r="T26" s="179"/>
    </row>
    <row r="27" spans="1:20">
      <c r="A27" s="232">
        <v>2014</v>
      </c>
      <c r="B27" s="233">
        <v>147</v>
      </c>
      <c r="C27" s="233">
        <v>228</v>
      </c>
      <c r="D27" s="233">
        <v>1037</v>
      </c>
      <c r="E27" s="233">
        <v>518</v>
      </c>
      <c r="F27" s="233">
        <v>1184</v>
      </c>
      <c r="G27" s="233">
        <v>746</v>
      </c>
      <c r="H27" s="233">
        <v>1930</v>
      </c>
      <c r="I27" s="233">
        <v>40</v>
      </c>
      <c r="J27" s="226"/>
      <c r="K27" s="195"/>
      <c r="L27" s="195"/>
      <c r="M27" s="229"/>
      <c r="N27" s="213"/>
      <c r="O27" s="213"/>
      <c r="P27" s="213"/>
      <c r="Q27" s="179"/>
      <c r="R27" s="179"/>
      <c r="S27" s="179"/>
      <c r="T27" s="179"/>
    </row>
    <row r="28" spans="1:20">
      <c r="A28" s="1094"/>
      <c r="B28" s="1095"/>
      <c r="C28" s="1095"/>
      <c r="D28" s="1095"/>
      <c r="E28" s="1095"/>
      <c r="F28" s="1095"/>
      <c r="G28" s="1095"/>
      <c r="H28" s="1095"/>
      <c r="I28" s="1095"/>
      <c r="J28" s="226"/>
      <c r="K28" s="195"/>
      <c r="L28" s="195"/>
      <c r="M28" s="229"/>
      <c r="N28" s="213"/>
      <c r="O28" s="213"/>
      <c r="P28" s="213"/>
      <c r="Q28" s="179"/>
      <c r="R28" s="179"/>
      <c r="S28" s="179"/>
      <c r="T28" s="179"/>
    </row>
    <row r="29" spans="1:20">
      <c r="A29" s="234" t="s">
        <v>239</v>
      </c>
      <c r="B29" s="234"/>
      <c r="C29" s="234"/>
      <c r="D29" s="234"/>
      <c r="E29" s="234"/>
      <c r="F29" s="234"/>
      <c r="G29" s="234"/>
      <c r="H29" s="234"/>
      <c r="I29" s="234"/>
      <c r="J29" s="234"/>
      <c r="K29" s="234"/>
      <c r="L29" s="234"/>
      <c r="M29" s="235"/>
      <c r="N29" s="235"/>
      <c r="O29" s="235"/>
      <c r="P29" s="235"/>
    </row>
    <row r="30" spans="1:20">
      <c r="A30" s="93" t="s">
        <v>166</v>
      </c>
      <c r="B30" s="93"/>
      <c r="C30" s="93"/>
      <c r="D30" s="93"/>
      <c r="E30" s="93"/>
      <c r="F30" s="93"/>
      <c r="G30" s="93"/>
      <c r="H30" s="93"/>
      <c r="I30" s="93"/>
      <c r="J30" s="93"/>
      <c r="K30" s="93"/>
      <c r="L30" s="93"/>
      <c r="M30" s="235"/>
      <c r="N30" s="235"/>
      <c r="O30" s="235"/>
      <c r="P30" s="235"/>
    </row>
    <row r="31" spans="1:20">
      <c r="A31" s="1214" t="s">
        <v>16</v>
      </c>
      <c r="B31" s="1215"/>
      <c r="C31" s="1215"/>
      <c r="D31" s="1215"/>
      <c r="E31" s="1215"/>
      <c r="F31" s="1215"/>
      <c r="G31" s="1215"/>
      <c r="H31" s="1215"/>
      <c r="I31" s="1215"/>
      <c r="J31" s="1215"/>
      <c r="K31" s="1216"/>
      <c r="L31" s="1216"/>
      <c r="M31" s="1216"/>
      <c r="N31" s="1216"/>
      <c r="O31" s="1216"/>
      <c r="P31" s="1216"/>
      <c r="Q31" s="1216"/>
      <c r="R31" s="1216"/>
      <c r="S31" s="1216"/>
      <c r="T31" s="1216"/>
    </row>
    <row r="32" spans="1:20">
      <c r="A32" s="1080"/>
      <c r="B32" s="607"/>
      <c r="C32" s="607"/>
      <c r="D32" s="607"/>
      <c r="E32" s="607"/>
      <c r="F32" s="607"/>
      <c r="G32" s="607"/>
      <c r="H32" s="607"/>
      <c r="I32" s="607"/>
      <c r="J32" s="607"/>
      <c r="K32" s="1078"/>
      <c r="L32" s="1078"/>
      <c r="M32" s="1078"/>
      <c r="N32" s="1078"/>
      <c r="O32" s="1078"/>
      <c r="P32" s="1078"/>
      <c r="Q32" s="1078"/>
      <c r="R32" s="1078"/>
      <c r="S32" s="1078"/>
      <c r="T32" s="1078"/>
    </row>
    <row r="33" spans="1:20">
      <c r="A33" s="93" t="s">
        <v>176</v>
      </c>
      <c r="B33" s="93"/>
      <c r="C33" s="93"/>
      <c r="D33" s="93"/>
      <c r="E33" s="93"/>
      <c r="F33" s="93"/>
      <c r="G33" s="93"/>
      <c r="H33" s="93"/>
      <c r="I33" s="93"/>
      <c r="J33" s="93"/>
    </row>
    <row r="34" spans="1:20">
      <c r="A34" s="94" t="s">
        <v>180</v>
      </c>
      <c r="B34" s="179"/>
      <c r="C34" s="179"/>
      <c r="D34" s="179"/>
      <c r="E34" s="179"/>
      <c r="F34" s="179"/>
      <c r="G34" s="179"/>
      <c r="H34" s="179"/>
      <c r="I34" s="179"/>
      <c r="J34" s="179"/>
      <c r="K34" s="179"/>
      <c r="L34" s="179"/>
      <c r="M34" s="179"/>
      <c r="N34" s="179"/>
      <c r="O34" s="179"/>
      <c r="P34" s="179"/>
      <c r="Q34" s="179"/>
      <c r="R34" s="179"/>
      <c r="S34" s="179"/>
      <c r="T34" s="179"/>
    </row>
    <row r="35" spans="1:20">
      <c r="A35" s="179"/>
      <c r="B35" s="179"/>
      <c r="C35" s="179"/>
      <c r="D35" s="179"/>
      <c r="E35" s="179"/>
      <c r="F35" s="179"/>
      <c r="G35" s="179"/>
      <c r="H35" s="179"/>
      <c r="I35" s="179"/>
      <c r="J35" s="179"/>
      <c r="K35" s="179"/>
      <c r="L35" s="179"/>
      <c r="M35" s="179"/>
      <c r="N35" s="179"/>
      <c r="O35" s="179"/>
      <c r="P35" s="179"/>
      <c r="Q35" s="179"/>
      <c r="R35" s="179"/>
      <c r="S35" s="179"/>
      <c r="T35" s="179"/>
    </row>
    <row r="36" spans="1:20">
      <c r="A36" s="179"/>
      <c r="B36" s="236"/>
      <c r="C36" s="236"/>
      <c r="D36" s="236"/>
      <c r="E36" s="236"/>
      <c r="F36" s="236"/>
      <c r="G36" s="236"/>
      <c r="H36" s="236"/>
      <c r="I36" s="236"/>
      <c r="J36" s="179"/>
      <c r="K36" s="179"/>
      <c r="L36" s="179"/>
      <c r="M36" s="179"/>
      <c r="N36" s="179"/>
      <c r="O36" s="179"/>
      <c r="P36" s="179"/>
      <c r="Q36" s="179"/>
      <c r="R36" s="179"/>
      <c r="S36" s="179"/>
      <c r="T36" s="179"/>
    </row>
    <row r="37" spans="1:20">
      <c r="A37" s="179"/>
      <c r="B37" s="179"/>
      <c r="C37" s="179"/>
      <c r="D37" s="179"/>
      <c r="E37" s="179"/>
      <c r="F37" s="179"/>
      <c r="G37" s="179"/>
      <c r="H37" s="179"/>
      <c r="I37" s="179"/>
      <c r="J37" s="179"/>
      <c r="K37" s="179"/>
      <c r="L37" s="179"/>
      <c r="M37" s="179"/>
      <c r="N37" s="179"/>
      <c r="O37" s="179"/>
      <c r="P37" s="179"/>
      <c r="Q37" s="179"/>
      <c r="R37" s="179"/>
      <c r="S37" s="179"/>
      <c r="T37" s="179"/>
    </row>
    <row r="38" spans="1:20">
      <c r="A38" s="179"/>
      <c r="B38" s="179"/>
      <c r="C38" s="179"/>
      <c r="D38" s="179"/>
      <c r="E38" s="179"/>
      <c r="F38" s="179"/>
      <c r="G38" s="179"/>
      <c r="H38" s="179"/>
      <c r="I38" s="179"/>
      <c r="J38" s="179"/>
      <c r="K38" s="179"/>
      <c r="L38" s="179"/>
      <c r="M38" s="179"/>
      <c r="N38" s="179"/>
      <c r="O38" s="179"/>
      <c r="P38" s="179"/>
      <c r="Q38" s="179"/>
      <c r="R38" s="179"/>
      <c r="S38" s="179"/>
      <c r="T38" s="179"/>
    </row>
    <row r="39" spans="1:20">
      <c r="A39" s="179"/>
      <c r="B39" s="179"/>
      <c r="C39" s="179"/>
      <c r="D39" s="179"/>
      <c r="E39" s="179"/>
      <c r="F39" s="179"/>
      <c r="G39" s="179"/>
      <c r="H39" s="179"/>
      <c r="I39" s="179"/>
      <c r="J39" s="179"/>
      <c r="K39" s="179"/>
      <c r="L39" s="179"/>
      <c r="M39" s="179"/>
      <c r="N39" s="179"/>
      <c r="O39" s="179"/>
      <c r="P39" s="179"/>
      <c r="Q39" s="179"/>
      <c r="R39" s="179"/>
      <c r="S39" s="179"/>
      <c r="T39" s="179"/>
    </row>
    <row r="40" spans="1:20">
      <c r="A40" s="179"/>
      <c r="B40" s="179"/>
      <c r="C40" s="179"/>
      <c r="D40" s="179"/>
      <c r="E40" s="179"/>
      <c r="F40" s="179"/>
      <c r="G40" s="179"/>
      <c r="H40" s="179"/>
      <c r="I40" s="179"/>
      <c r="J40" s="179"/>
      <c r="K40" s="179"/>
      <c r="L40" s="179"/>
      <c r="M40" s="179"/>
      <c r="N40" s="179"/>
      <c r="O40" s="179"/>
      <c r="P40" s="179"/>
      <c r="Q40" s="179"/>
      <c r="R40" s="179"/>
      <c r="S40" s="179"/>
      <c r="T40" s="179"/>
    </row>
    <row r="41" spans="1:20">
      <c r="A41" s="179"/>
      <c r="B41" s="179"/>
      <c r="C41" s="179"/>
      <c r="D41" s="179"/>
      <c r="E41" s="179"/>
      <c r="F41" s="179"/>
      <c r="G41" s="179"/>
      <c r="H41" s="179"/>
      <c r="I41" s="179"/>
      <c r="J41" s="179"/>
      <c r="K41" s="179"/>
      <c r="L41" s="179"/>
      <c r="M41" s="179"/>
      <c r="N41" s="179"/>
      <c r="O41" s="179"/>
      <c r="P41" s="179"/>
      <c r="Q41" s="179"/>
      <c r="R41" s="179"/>
      <c r="S41" s="179"/>
      <c r="T41" s="179"/>
    </row>
    <row r="42" spans="1:20">
      <c r="A42" s="179"/>
      <c r="B42" s="179"/>
      <c r="C42" s="179"/>
      <c r="D42" s="179"/>
      <c r="E42" s="179"/>
      <c r="F42" s="179"/>
      <c r="G42" s="179"/>
      <c r="H42" s="179"/>
      <c r="I42" s="179"/>
      <c r="J42" s="179"/>
      <c r="K42" s="179"/>
      <c r="L42" s="179"/>
      <c r="M42" s="179"/>
      <c r="N42" s="179"/>
      <c r="O42" s="179"/>
      <c r="P42" s="179"/>
      <c r="Q42" s="179"/>
      <c r="R42" s="179"/>
      <c r="S42" s="179"/>
      <c r="T42" s="179"/>
    </row>
    <row r="43" spans="1:20">
      <c r="A43" s="179"/>
      <c r="B43" s="179"/>
      <c r="C43" s="179"/>
      <c r="D43" s="179"/>
      <c r="E43" s="179"/>
      <c r="F43" s="179"/>
      <c r="G43" s="179"/>
      <c r="H43" s="179"/>
      <c r="I43" s="179"/>
      <c r="J43" s="179"/>
      <c r="K43" s="179"/>
      <c r="L43" s="179"/>
      <c r="M43" s="179"/>
      <c r="N43" s="179"/>
      <c r="O43" s="179"/>
      <c r="P43" s="179"/>
      <c r="Q43" s="179"/>
      <c r="R43" s="179"/>
      <c r="S43" s="179"/>
      <c r="T43" s="179"/>
    </row>
    <row r="44" spans="1:20">
      <c r="A44" s="179"/>
      <c r="B44" s="179"/>
      <c r="C44" s="179"/>
      <c r="D44" s="179"/>
      <c r="E44" s="179"/>
      <c r="F44" s="179"/>
      <c r="G44" s="179"/>
      <c r="H44" s="179"/>
      <c r="I44" s="179"/>
      <c r="J44" s="179"/>
      <c r="K44" s="179"/>
      <c r="L44" s="179"/>
      <c r="M44" s="179"/>
      <c r="N44" s="179"/>
      <c r="O44" s="179"/>
      <c r="P44" s="179"/>
      <c r="Q44" s="179"/>
      <c r="R44" s="179"/>
      <c r="S44" s="179"/>
      <c r="T44" s="179"/>
    </row>
    <row r="45" spans="1:20">
      <c r="A45" s="179"/>
      <c r="B45" s="179"/>
      <c r="C45" s="179"/>
      <c r="D45" s="179"/>
      <c r="E45" s="179"/>
      <c r="F45" s="179"/>
      <c r="G45" s="179"/>
      <c r="H45" s="179"/>
      <c r="I45" s="179"/>
      <c r="J45" s="179"/>
      <c r="K45" s="179"/>
      <c r="L45" s="179"/>
      <c r="M45" s="179"/>
      <c r="N45" s="179"/>
      <c r="O45" s="179"/>
      <c r="P45" s="179"/>
      <c r="Q45" s="179"/>
      <c r="R45" s="179"/>
      <c r="S45" s="179"/>
      <c r="T45" s="179"/>
    </row>
  </sheetData>
  <mergeCells count="7">
    <mergeCell ref="A31:T31"/>
    <mergeCell ref="B5:C5"/>
    <mergeCell ref="D5:E5"/>
    <mergeCell ref="F5:G5"/>
    <mergeCell ref="H5:H6"/>
    <mergeCell ref="I5:I6"/>
    <mergeCell ref="A5:A6"/>
  </mergeCells>
  <phoneticPr fontId="2" type="noConversion"/>
  <conditionalFormatting sqref="J7:L7">
    <cfRule type="cellIs" dxfId="5" priority="2" stopIfTrue="1" operator="notEqual">
      <formula>""""""</formula>
    </cfRule>
  </conditionalFormatting>
  <conditionalFormatting sqref="J8:L28">
    <cfRule type="cellIs" dxfId="4" priority="1" stopIfTrue="1" operator="notEqual">
      <formula>""""""</formula>
    </cfRule>
  </conditionalFormatting>
  <hyperlinks>
    <hyperlink ref="I1" location="Index!A1" display="Index"/>
  </hyperlinks>
  <pageMargins left="0.75" right="0.75" top="1" bottom="1" header="0.5" footer="0.5"/>
  <pageSetup paperSize="9" scale="67" orientation="landscape" r:id="rId1"/>
  <headerFooter alignWithMargins="0">
    <oddHeader>&amp;CCourt Statistics Quarterly 
Additional Tables - 2014</oddHeader>
    <oddFooter>Page &amp;P of &amp;N</oddFooter>
  </headerFooter>
  <colBreaks count="1" manualBreakCount="1">
    <brk id="9"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41</vt:i4>
      </vt:variant>
      <vt:variant>
        <vt:lpstr>Named Ranges</vt:lpstr>
      </vt:variant>
      <vt:variant>
        <vt:i4>41</vt:i4>
      </vt:variant>
    </vt:vector>
  </HeadingPairs>
  <TitlesOfParts>
    <vt:vector size="82" baseType="lpstr">
      <vt:lpstr>Index</vt:lpstr>
      <vt:lpstr>3.1</vt:lpstr>
      <vt:lpstr>3.2</vt:lpstr>
      <vt:lpstr>3.3</vt:lpstr>
      <vt:lpstr>3.4</vt:lpstr>
      <vt:lpstr>3.5</vt:lpstr>
      <vt:lpstr>3.6</vt:lpstr>
      <vt:lpstr>3.7</vt:lpstr>
      <vt:lpstr>3.8</vt:lpstr>
      <vt:lpstr>3.9</vt:lpstr>
      <vt:lpstr>3.10</vt:lpstr>
      <vt:lpstr>3.11</vt:lpstr>
      <vt:lpstr>3.12</vt:lpstr>
      <vt:lpstr>3.13</vt:lpstr>
      <vt:lpstr>3.14</vt:lpstr>
      <vt:lpstr>3.15</vt:lpstr>
      <vt:lpstr>3.16</vt:lpstr>
      <vt:lpstr>3.17</vt:lpstr>
      <vt:lpstr>3.18</vt:lpstr>
      <vt:lpstr>3.19</vt:lpstr>
      <vt:lpstr>3.20</vt:lpstr>
      <vt:lpstr>3.21</vt:lpstr>
      <vt:lpstr>3.22</vt:lpstr>
      <vt:lpstr>3.23</vt:lpstr>
      <vt:lpstr>3.24</vt:lpstr>
      <vt:lpstr>3.25</vt:lpstr>
      <vt:lpstr>3.26</vt:lpstr>
      <vt:lpstr>3.27</vt:lpstr>
      <vt:lpstr>3.28</vt:lpstr>
      <vt:lpstr>3.29</vt:lpstr>
      <vt:lpstr>3.30</vt:lpstr>
      <vt:lpstr>3.31</vt:lpstr>
      <vt:lpstr>4.1</vt:lpstr>
      <vt:lpstr>4.2</vt:lpstr>
      <vt:lpstr>5.1</vt:lpstr>
      <vt:lpstr>5.2</vt:lpstr>
      <vt:lpstr>5.3</vt:lpstr>
      <vt:lpstr>5.4</vt:lpstr>
      <vt:lpstr>5.5</vt:lpstr>
      <vt:lpstr>6.1</vt:lpstr>
      <vt:lpstr>6.2</vt:lpstr>
      <vt:lpstr>'3.1'!Print_Area</vt:lpstr>
      <vt:lpstr>'3.10'!Print_Area</vt:lpstr>
      <vt:lpstr>'3.11'!Print_Area</vt:lpstr>
      <vt:lpstr>'3.12'!Print_Area</vt:lpstr>
      <vt:lpstr>'3.14'!Print_Area</vt:lpstr>
      <vt:lpstr>'3.15'!Print_Area</vt:lpstr>
      <vt:lpstr>'3.16'!Print_Area</vt:lpstr>
      <vt:lpstr>'3.17'!Print_Area</vt:lpstr>
      <vt:lpstr>'3.18'!Print_Area</vt:lpstr>
      <vt:lpstr>'3.19'!Print_Area</vt:lpstr>
      <vt:lpstr>'3.2'!Print_Area</vt:lpstr>
      <vt:lpstr>'3.20'!Print_Area</vt:lpstr>
      <vt:lpstr>'3.21'!Print_Area</vt:lpstr>
      <vt:lpstr>'3.24'!Print_Area</vt:lpstr>
      <vt:lpstr>'3.26'!Print_Area</vt:lpstr>
      <vt:lpstr>'3.28'!Print_Area</vt:lpstr>
      <vt:lpstr>'3.29'!Print_Area</vt:lpstr>
      <vt:lpstr>'3.3'!Print_Area</vt:lpstr>
      <vt:lpstr>'3.30'!Print_Area</vt:lpstr>
      <vt:lpstr>'3.31'!Print_Area</vt:lpstr>
      <vt:lpstr>'3.4'!Print_Area</vt:lpstr>
      <vt:lpstr>'3.5'!Print_Area</vt:lpstr>
      <vt:lpstr>'3.6'!Print_Area</vt:lpstr>
      <vt:lpstr>'3.7'!Print_Area</vt:lpstr>
      <vt:lpstr>'3.8'!Print_Area</vt:lpstr>
      <vt:lpstr>'3.9'!Print_Area</vt:lpstr>
      <vt:lpstr>'4.1'!Print_Area</vt:lpstr>
      <vt:lpstr>'4.2'!Print_Area</vt:lpstr>
      <vt:lpstr>'5.1'!Print_Area</vt:lpstr>
      <vt:lpstr>'5.2'!Print_Area</vt:lpstr>
      <vt:lpstr>'5.3'!Print_Area</vt:lpstr>
      <vt:lpstr>'5.4'!Print_Area</vt:lpstr>
      <vt:lpstr>'5.5'!Print_Area</vt:lpstr>
      <vt:lpstr>'6.1'!Print_Area</vt:lpstr>
      <vt:lpstr>Index!Print_Area</vt:lpstr>
      <vt:lpstr>'3.2'!Print_Titles</vt:lpstr>
      <vt:lpstr>'3.3'!Print_Titles</vt:lpstr>
      <vt:lpstr>'3.4'!Print_Titles</vt:lpstr>
      <vt:lpstr>'3.5'!Print_Titles</vt:lpstr>
      <vt:lpstr>'3.6'!Print_Titles</vt:lpstr>
      <vt:lpstr>'3.9'!Print_Titles</vt:lpstr>
    </vt:vector>
  </TitlesOfParts>
  <Company>Ministry of Justice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Katherine Williamson</dc:creator>
  <cp:lastModifiedBy>kgx49y</cp:lastModifiedBy>
  <cp:lastPrinted>2015-06-03T08:54:51Z</cp:lastPrinted>
  <dcterms:created xsi:type="dcterms:W3CDTF">2013-04-04T15:50:09Z</dcterms:created>
  <dcterms:modified xsi:type="dcterms:W3CDTF">2015-06-04T13:41:24Z</dcterms:modified>
</cp:coreProperties>
</file>